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My Drive\LOADSHEETS\"/>
    </mc:Choice>
  </mc:AlternateContent>
  <xr:revisionPtr revIDLastSave="0" documentId="13_ncr:1_{D2700660-93C3-423F-B1B7-EADB8224BAB3}" xr6:coauthVersionLast="47" xr6:coauthVersionMax="47" xr10:uidLastSave="{00000000-0000-0000-0000-000000000000}"/>
  <bookViews>
    <workbookView xWindow="-120" yWindow="-16320" windowWidth="29040" windowHeight="16440" tabRatio="644" activeTab="2" xr2:uid="{00000000-000D-0000-FFFF-FFFF00000000}"/>
  </bookViews>
  <sheets>
    <sheet name="Load Plan " sheetId="46" r:id="rId1"/>
    <sheet name="Load Sheet" sheetId="1" r:id="rId2"/>
    <sheet name="Trim Sheet" sheetId="9" r:id="rId3"/>
    <sheet name="Main deck" sheetId="5" state="veryHidden" r:id="rId4"/>
    <sheet name="Chart Buildup" sheetId="2" state="veryHidden" r:id="rId5"/>
    <sheet name="Center of gravity" sheetId="45" state="veryHidden" r:id="rId6"/>
    <sheet name="Stab Refrence table" sheetId="43" state="veryHidden" r:id="rId7"/>
    <sheet name="Adjusted %MAC" sheetId="44" state="veryHidden" r:id="rId8"/>
    <sheet name="Other Buildup" sheetId="7" state="veryHidden" r:id="rId9"/>
    <sheet name="Combined IATA Codes" sheetId="42" state="veryHidden" r:id="rId10"/>
  </sheets>
  <definedNames>
    <definedName name="_xlnm._FilterDatabase" localSheetId="4" hidden="1">'Chart Buildup'!$X$2:$Z$36</definedName>
    <definedName name="_xlnm._FilterDatabase" localSheetId="8" hidden="1">'Other Buildup'!$AT$5:$AU$92</definedName>
    <definedName name="c_hold_5">'Main deck'!$V$37:$X$54</definedName>
    <definedName name="C_Index">'Load Sheet'!$Q$36</definedName>
    <definedName name="C_Weight">'Load Sheet'!$O$36</definedName>
    <definedName name="Cargo_hold_1">#REF!</definedName>
    <definedName name="CGhold_1">'Main deck'!$B$37:$D$54</definedName>
    <definedName name="CGhold_1A">'Main deck'!$B$37:$D$54</definedName>
    <definedName name="CGhold_2">'Main deck'!$F$37:$H$57</definedName>
    <definedName name="CGhold_3">'Main deck'!$J$37:$L$51</definedName>
    <definedName name="CGhold_4">'Main deck'!$N$37:$P$75</definedName>
    <definedName name="CGhold_5">'Main deck'!$V$37:$X$54</definedName>
    <definedName name="CH_1">#REF!</definedName>
    <definedName name="CH_2">#REF!</definedName>
    <definedName name="CH_3">#REF!</definedName>
    <definedName name="CH_4">#REF!</definedName>
    <definedName name="CHold_3">'Main deck'!$N$37:$P$75</definedName>
    <definedName name="Comb_1">'Load Sheet'!#REF!</definedName>
    <definedName name="Comb_10">'Load Sheet'!#REF!</definedName>
    <definedName name="Comb_11">'Load Sheet'!#REF!</definedName>
    <definedName name="Comb_12">'Load Sheet'!#REF!</definedName>
    <definedName name="Comb_13">'Load Sheet'!#REF!</definedName>
    <definedName name="Comb_14">'Load Sheet'!#REF!</definedName>
    <definedName name="Comb_15">'Load Sheet'!#REF!</definedName>
    <definedName name="Comb_2">'Load Sheet'!#REF!</definedName>
    <definedName name="Comb_3">'Load Sheet'!#REF!</definedName>
    <definedName name="Comb_4">'Load Sheet'!#REF!</definedName>
    <definedName name="Comb_5">'Load Sheet'!#REF!</definedName>
    <definedName name="Comb_6">'Load Sheet'!#REF!</definedName>
    <definedName name="Comb_7">'Load Sheet'!#REF!</definedName>
    <definedName name="Comb_8">'Load Sheet'!#REF!</definedName>
    <definedName name="Comb_9">'Load Sheet'!#REF!</definedName>
    <definedName name="combofuelindex">'Main deck'!$AW$37:$AY$95</definedName>
    <definedName name="Combofuelindexxx">'Main deck'!$AW$37:$AY$95</definedName>
    <definedName name="Crew">'Load Sheet'!$E$11</definedName>
    <definedName name="Crew_bagg">'Load Sheet'!$E$13</definedName>
    <definedName name="ExternalData_1" localSheetId="8" hidden="1">'Other Buildup'!$AO$6:$AQ$456</definedName>
    <definedName name="ExternalData_27" localSheetId="9" hidden="1">'Combined IATA Codes'!$A$1:$C$7806</definedName>
    <definedName name="FT_Range">'Main deck'!#REF!</definedName>
    <definedName name="Fuel">'Load Sheet'!$P$42:$T$68</definedName>
    <definedName name="Fuel_range">'Main deck'!#REF!</definedName>
    <definedName name="Fuel_Table">'Main deck'!#REF!</definedName>
    <definedName name="fuelcombo">'Main deck'!$AW$37:$AY$87</definedName>
    <definedName name="G1_Cons">'Load Sheet'!$E$14</definedName>
    <definedName name="hold_1">'Load Sheet'!$I$24</definedName>
    <definedName name="hold_1_A">'Load Sheet'!$I$24</definedName>
    <definedName name="hold_1A">'Load Sheet'!$I$24</definedName>
    <definedName name="hold_2">'Load Sheet'!$I$25</definedName>
    <definedName name="hold_2b">'Load Sheet'!$I$26</definedName>
    <definedName name="hold_3">'Load Sheet'!$I$30</definedName>
    <definedName name="hold_4">'Load Sheet'!$I$31</definedName>
    <definedName name="hold_5">'Load Sheet'!$I$32</definedName>
    <definedName name="lav_fluid">'Load Sheet'!$E$12</definedName>
    <definedName name="NO_of_CREW">'Load Sheet'!$J$3</definedName>
    <definedName name="Overlap_1">'Load Plan '!$E$17,'Load Plan '!$F$17,'Load Plan '!$G$17,'Load Plan '!$H$17,'Load Plan '!$D$22,'Load Plan '!$F$22,'Load Plan '!$E$25</definedName>
    <definedName name="Overlap_2">'Load Plan '!$G$17,'Load Plan '!$H$17,'Load Plan '!$I$17,'Load Plan '!$J$17,'Load Plan '!$F$22,'Load Plan '!$H$22,'Load Plan '!$G$25</definedName>
    <definedName name="Overlap_3">'Load Plan '!$I$17,'Load Plan '!$J$17,'Load Plan '!$K$17,'Load Plan '!$L$17,'Load Plan '!$H$22:$I$22,'Load Plan '!$J$22:$K$22,'Load Plan '!$I$25:$J$25</definedName>
    <definedName name="Overlap_4">'Load Plan '!$K$17,'Load Plan '!$L$17,'Load Plan '!$M$17,'Load Plan '!$N$17,'Load Plan '!$J$22,'Load Plan '!$L$22,'Load Plan '!$K$25</definedName>
    <definedName name="Overlap_5">'Load Plan '!$M$17,'Load Plan '!$N$17,'Load Plan '!$O$17,'Load Plan '!$P$17,'Load Plan '!$L$22,'Load Plan '!$O$22,'Load Plan '!$N$25</definedName>
    <definedName name="Overlap_6">'Load Plan '!$P$17,'Load Plan '!$Q$17,'Load Plan '!$O$22,'Load Plan '!$P$25</definedName>
    <definedName name="P_1">'Main deck'!$B$6:$D$11</definedName>
    <definedName name="P_10">'Main deck'!$AM$6:$AO$28</definedName>
    <definedName name="P_11">'Main deck'!$AQ$6:$AS$28</definedName>
    <definedName name="P_2">'Main deck'!$F$6:$H$28</definedName>
    <definedName name="P_3">'Main deck'!$J$6:$L$28</definedName>
    <definedName name="P_4">'Main deck'!$N$6:$P$28</definedName>
    <definedName name="P_5">'Main deck'!$R$6:$T$26</definedName>
    <definedName name="P_6">'Main deck'!$V$6:$X$26</definedName>
    <definedName name="P_7">'Main deck'!$AA$6:$AC$28</definedName>
    <definedName name="P_8">'Main deck'!$AE$6:$AG$28</definedName>
    <definedName name="P_9">'Main deck'!$AI$6:$AK$28</definedName>
    <definedName name="Pallet_1">'Main deck'!$B$6:$D$31</definedName>
    <definedName name="Pallet_10">'Main deck'!$AM$6:$AO$12</definedName>
    <definedName name="Pallet_11">'Main deck'!$AQ$6:$AS$16</definedName>
    <definedName name="Pallet_12">'Main deck'!#REF!</definedName>
    <definedName name="Pallet_13">'Main deck'!#REF!</definedName>
    <definedName name="Pallet_14">'Main deck'!#REF!</definedName>
    <definedName name="Pallet_15">'Main deck'!#REF!</definedName>
    <definedName name="Pallet_2">'Main deck'!$F$6:$H$29</definedName>
    <definedName name="Pallet_3">'Main deck'!$J$6:$L$26</definedName>
    <definedName name="Pallet_4">'Main deck'!$N$6:$P$22</definedName>
    <definedName name="Pallet_5">'Main deck'!$R$6:$T$18</definedName>
    <definedName name="Pallet_6">'Main deck'!$V$6:$X$15</definedName>
    <definedName name="Pallet_7">'Main deck'!$AA$6:$AC$11</definedName>
    <definedName name="Pallet_8">'Main deck'!$AE$6:$AG$8</definedName>
    <definedName name="Pallet_9">'Main deck'!$AI$6:$AK$10</definedName>
    <definedName name="Pos_1">'Load Sheet'!$F$24</definedName>
    <definedName name="Pos_10">'Load Sheet'!$F$33</definedName>
    <definedName name="Pos_11">'Load Sheet'!$F$34</definedName>
    <definedName name="Pos_12">'Load Sheet'!#REF!</definedName>
    <definedName name="Pos_13">'Load Sheet'!#REF!</definedName>
    <definedName name="Pos_14">'Load Sheet'!#REF!</definedName>
    <definedName name="Pos_15">'Load Sheet'!$F$35</definedName>
    <definedName name="Pos_2">'Load Sheet'!$F$25</definedName>
    <definedName name="Pos_3">'Load Sheet'!$F$26</definedName>
    <definedName name="Pos_4">'Load Sheet'!$F$27</definedName>
    <definedName name="Pos_5">'Load Sheet'!$F$28</definedName>
    <definedName name="Pos_6">'Load Sheet'!$F$29</definedName>
    <definedName name="Pos_7">'Load Sheet'!$F$30</definedName>
    <definedName name="Pos_8">'Load Sheet'!$F$31</definedName>
    <definedName name="Pos_9">'Load Sheet'!$F$32</definedName>
    <definedName name="Position_1">'Main deck'!$B$4:$D$31</definedName>
    <definedName name="Position_10">'Main deck'!$AM$4:$AO$12</definedName>
    <definedName name="Position_11">'Main deck'!$AQ$4:$AS$16</definedName>
    <definedName name="Position_12">'Main deck'!#REF!</definedName>
    <definedName name="Position_13">'Main deck'!#REF!</definedName>
    <definedName name="Position_14">'Main deck'!#REF!</definedName>
    <definedName name="Position_15">'Main deck'!#REF!</definedName>
    <definedName name="Position_2">'Main deck'!$F$4:$H$29</definedName>
    <definedName name="Position_3">'Main deck'!$J$4:$L$26</definedName>
    <definedName name="Position_4">'Main deck'!$N$4:$P$22</definedName>
    <definedName name="Position_5">'Main deck'!$R$4:$T$18</definedName>
    <definedName name="Position_6">'Main deck'!$V$4:$X$15</definedName>
    <definedName name="Position_7">'Main deck'!$AA$4:$AC$11</definedName>
    <definedName name="Position_8">'Main deck'!$AE$4:$AG$8</definedName>
    <definedName name="Position_9">'Main deck'!$AI$4:$AK$10</definedName>
    <definedName name="_xlnm.Print_Area" localSheetId="1">'Load Sheet'!$B$2:$T$86</definedName>
    <definedName name="sn">'Main deck'!$AQ$49:$AS$60</definedName>
    <definedName name="SNY">'Load Sheet'!$E$16</definedName>
    <definedName name="Stab_Trim">'Other Buildup'!#REF!</definedName>
    <definedName name="Trial">#REF!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_c9d428fc-02e8-40b0-96b3-1922e43abe5f" name="B" connection="Query - B"/>
          <x15:modelTable id="C_b3beaa2f-d6ee-4d8b-9630-5bf096957710" name="C" connection="Query - C"/>
          <x15:modelTable id="D_4d2a9f98-e7b5-4861-8adc-7f2d240b85b1" name="D" connection="Query - D"/>
          <x15:modelTable id="E_dcf45fe4-2b73-470e-ba25-f5145f0f4ac6" name="E" connection="Query - E"/>
          <x15:modelTable id="F_07dce140-a034-4de5-ba60-df9646473b5f" name="F" connection="Query - F"/>
          <x15:modelTable id="G_cdab6930-3d37-4047-8a10-dd738065eec6" name="G" connection="Query - G"/>
          <x15:modelTable id="H_16671ccc-f799-4619-916a-4b57bc24b8d3" name="H" connection="Query - H"/>
          <x15:modelTable id="I_79cf165f-b031-44bf-8692-75ecfb8f29b0" name="I" connection="Query - I"/>
          <x15:modelTable id="J_a8cb2c89-3142-45f3-8906-a88baf26e44d" name="J" connection="Query - J"/>
          <x15:modelTable id="K_1b9668e2-f1bb-4319-a47e-2d432d02d109" name="K" connection="Query - K"/>
          <x15:modelTable id="L_f0d9440c-68c2-44cc-bbc1-ca6107c4a125" name="L" connection="Query - L"/>
          <x15:modelTable id="M_65c05069-3066-42c8-b385-9e153a187d65" name="M" connection="Query - M"/>
          <x15:modelTable id="N_7f1af502-0994-480b-8115-c1fbb9e19151" name="N" connection="Query - N"/>
          <x15:modelTable id="O_d6d97583-636d-4d43-bdd5-cd4725487628" name="O" connection="Query - O"/>
          <x15:modelTable id="P_60ae24f5-6843-4b2f-ab61-37b9e1c4e7ba" name="P" connection="Query - P"/>
          <x15:modelTable id="Q_2fcf1bcc-4a5e-4946-a073-2a763a32cbca" name="Q" connection="Query - Q"/>
          <x15:modelTable id="R_03241f80-7443-4317-a980-98dcae39d392" name="R" connection="Query - R"/>
          <x15:modelTable id="S_9fe9e8ec-46a8-4123-a601-ccab49fad5a9" name="S" connection="Query - S"/>
          <x15:modelTable id="T_c1e75e59-774f-4561-a752-3f420ee6ea76" name="T" connection="Query - T"/>
          <x15:modelTable id="U_2837d210-58e9-4367-87cd-d57f598daa50" name="U" connection="Query - U"/>
          <x15:modelTable id="V_19c675d0-f8ac-4e8a-8afe-7c021c26589e" name="V" connection="Query - V"/>
          <x15:modelTable id="W_4a9dfe3c-261f-4c61-9da9-55d677d2cecd" name="W" connection="Query - W"/>
          <x15:modelTable id="X_1a7ae197-2ec8-413f-95d9-2a7d7c6f43fd" name="X" connection="Query - X"/>
          <x15:modelTable id="Y_229a08a6-c253-4299-9bab-7d2d7dd9c04e" name="Y" connection="Query - Y"/>
          <x15:modelTable id="Z_f2cc6c70-f0d1-4113-b4bd-4332ea308503" name="Z" connection="Query - Z"/>
          <x15:modelTable id="Combined IATA Codes_e37ebd90-f7a7-45be-8c89-4d3d4745ebee" name="Combined IATA Codes" connection="Query - Combined IATA Code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9" i="46" l="1"/>
  <c r="E18" i="1" s="1"/>
  <c r="K7" i="46" l="1"/>
  <c r="O5" i="46" l="1"/>
  <c r="E11" i="1"/>
  <c r="B69" i="9"/>
  <c r="G69" i="9"/>
  <c r="S85" i="1"/>
  <c r="G70" i="9"/>
  <c r="G68" i="9"/>
  <c r="G41" i="1"/>
  <c r="D83" i="1"/>
  <c r="S81" i="1"/>
  <c r="P81" i="1"/>
  <c r="Q8" i="1" l="1"/>
  <c r="F53" i="43" a="1"/>
  <c r="F53" i="43" s="1"/>
  <c r="K54" i="43" a="1"/>
  <c r="K54" i="43" s="1"/>
  <c r="H50" i="43" a="1"/>
  <c r="H50" i="43" s="1"/>
  <c r="V54" i="43" a="1"/>
  <c r="V54" i="43" s="1"/>
  <c r="V52" i="43" a="1"/>
  <c r="V52" i="43" s="1"/>
  <c r="N50" i="43" a="1"/>
  <c r="N50" i="43" s="1"/>
  <c r="R48" i="43" a="1"/>
  <c r="R48" i="43" s="1"/>
  <c r="N41" i="43" a="1"/>
  <c r="N41" i="43" s="1"/>
  <c r="O41" i="43" a="1"/>
  <c r="O41" i="43"/>
  <c r="P41" i="43" a="1"/>
  <c r="P41" i="43" s="1"/>
  <c r="Q41" i="43" a="1"/>
  <c r="Q41" i="43" s="1"/>
  <c r="R41" i="43" a="1"/>
  <c r="R41" i="43" s="1"/>
  <c r="S41" i="43" a="1"/>
  <c r="S41" i="43"/>
  <c r="T41" i="43" a="1"/>
  <c r="T41" i="43" s="1"/>
  <c r="U41" i="43" a="1"/>
  <c r="U41" i="43" s="1"/>
  <c r="V41" i="43" a="1"/>
  <c r="V41" i="43" s="1"/>
  <c r="N42" i="43" a="1"/>
  <c r="N42" i="43" s="1"/>
  <c r="O42" i="43" a="1"/>
  <c r="O42" i="43" s="1"/>
  <c r="P42" i="43" a="1"/>
  <c r="P42" i="43"/>
  <c r="Q42" i="43" a="1"/>
  <c r="Q42" i="43" s="1"/>
  <c r="R42" i="43" a="1"/>
  <c r="R42" i="43" s="1"/>
  <c r="S42" i="43" a="1"/>
  <c r="S42" i="43" s="1"/>
  <c r="T42" i="43" a="1"/>
  <c r="T42" i="43" s="1"/>
  <c r="U42" i="43" a="1"/>
  <c r="U42" i="43" s="1"/>
  <c r="V42" i="43" a="1"/>
  <c r="V42" i="43" s="1"/>
  <c r="N43" i="43" a="1"/>
  <c r="N43" i="43" s="1"/>
  <c r="O43" i="43" a="1"/>
  <c r="O43" i="43"/>
  <c r="P43" i="43" a="1"/>
  <c r="P43" i="43" s="1"/>
  <c r="Q43" i="43" a="1"/>
  <c r="Q43" i="43" s="1"/>
  <c r="R43" i="43" a="1"/>
  <c r="R43" i="43" s="1"/>
  <c r="S43" i="43" a="1"/>
  <c r="S43" i="43" s="1"/>
  <c r="T43" i="43" a="1"/>
  <c r="T43" i="43" s="1"/>
  <c r="U43" i="43" a="1"/>
  <c r="U43" i="43" s="1"/>
  <c r="V43" i="43" a="1"/>
  <c r="V43" i="43" s="1"/>
  <c r="N44" i="43" a="1"/>
  <c r="N44" i="43" s="1"/>
  <c r="O44" i="43" a="1"/>
  <c r="O44" i="43" s="1"/>
  <c r="P44" i="43" a="1"/>
  <c r="P44" i="43" s="1"/>
  <c r="Q44" i="43" a="1"/>
  <c r="Q44" i="43" s="1"/>
  <c r="R44" i="43" a="1"/>
  <c r="R44" i="43" s="1"/>
  <c r="S44" i="43" a="1"/>
  <c r="S44" i="43" s="1"/>
  <c r="T44" i="43" a="1"/>
  <c r="T44" i="43" s="1"/>
  <c r="U44" i="43" a="1"/>
  <c r="U44" i="43" s="1"/>
  <c r="V44" i="43" a="1"/>
  <c r="V44" i="43"/>
  <c r="N45" i="43" a="1"/>
  <c r="N45" i="43" s="1"/>
  <c r="O45" i="43" a="1"/>
  <c r="O45" i="43" s="1"/>
  <c r="P45" i="43" a="1"/>
  <c r="P45" i="43" s="1"/>
  <c r="Q45" i="43" a="1"/>
  <c r="Q45" i="43" s="1"/>
  <c r="R45" i="43" a="1"/>
  <c r="R45" i="43" s="1"/>
  <c r="S45" i="43" a="1"/>
  <c r="S45" i="43" s="1"/>
  <c r="T45" i="43" a="1"/>
  <c r="T45" i="43" s="1"/>
  <c r="U45" i="43" a="1"/>
  <c r="U45" i="43"/>
  <c r="V45" i="43" a="1"/>
  <c r="V45" i="43" s="1"/>
  <c r="N46" i="43" a="1"/>
  <c r="N46" i="43" s="1"/>
  <c r="O46" i="43" a="1"/>
  <c r="O46" i="43" s="1"/>
  <c r="P46" i="43" a="1"/>
  <c r="P46" i="43" s="1"/>
  <c r="Q46" i="43" a="1"/>
  <c r="Q46" i="43" s="1"/>
  <c r="R46" i="43" a="1"/>
  <c r="R46" i="43" s="1"/>
  <c r="S46" i="43" a="1"/>
  <c r="S46" i="43" s="1"/>
  <c r="T46" i="43" a="1"/>
  <c r="T46" i="43"/>
  <c r="U46" i="43" a="1"/>
  <c r="U46" i="43" s="1"/>
  <c r="V46" i="43" a="1"/>
  <c r="V46" i="43" s="1"/>
  <c r="N47" i="43" a="1"/>
  <c r="N47" i="43" s="1"/>
  <c r="O47" i="43" a="1"/>
  <c r="O47" i="43" s="1"/>
  <c r="P47" i="43" a="1"/>
  <c r="P47" i="43" s="1"/>
  <c r="Q47" i="43" a="1"/>
  <c r="Q47" i="43" s="1"/>
  <c r="R47" i="43" a="1"/>
  <c r="R47" i="43" s="1"/>
  <c r="S47" i="43" a="1"/>
  <c r="S47" i="43" s="1"/>
  <c r="T47" i="43" a="1"/>
  <c r="T47" i="43" s="1"/>
  <c r="U47" i="43" a="1"/>
  <c r="U47" i="43" s="1"/>
  <c r="V47" i="43" a="1"/>
  <c r="V47" i="43" s="1"/>
  <c r="N48" i="43" a="1"/>
  <c r="N48" i="43" s="1"/>
  <c r="O48" i="43" a="1"/>
  <c r="O48" i="43" s="1"/>
  <c r="P48" i="43" a="1"/>
  <c r="P48" i="43" s="1"/>
  <c r="Q48" i="43" a="1"/>
  <c r="Q48" i="43" s="1"/>
  <c r="S48" i="43" a="1"/>
  <c r="S48" i="43" s="1"/>
  <c r="T48" i="43" a="1"/>
  <c r="T48" i="43" s="1"/>
  <c r="U48" i="43" a="1"/>
  <c r="U48" i="43" s="1"/>
  <c r="V48" i="43" a="1"/>
  <c r="V48" i="43" s="1"/>
  <c r="N49" i="43" a="1"/>
  <c r="N49" i="43" s="1"/>
  <c r="O49" i="43" a="1"/>
  <c r="O49" i="43" s="1"/>
  <c r="P49" i="43" a="1"/>
  <c r="P49" i="43" s="1"/>
  <c r="Q49" i="43" a="1"/>
  <c r="Q49" i="43"/>
  <c r="R49" i="43" a="1"/>
  <c r="R49" i="43" s="1"/>
  <c r="S49" i="43" a="1"/>
  <c r="S49" i="43" s="1"/>
  <c r="T49" i="43" a="1"/>
  <c r="T49" i="43" s="1"/>
  <c r="U49" i="43" a="1"/>
  <c r="U49" i="43" s="1"/>
  <c r="V49" i="43" a="1"/>
  <c r="V49" i="43" s="1"/>
  <c r="O50" i="43" a="1"/>
  <c r="O50" i="43" s="1"/>
  <c r="P50" i="43" a="1"/>
  <c r="P50" i="43" s="1"/>
  <c r="Q50" i="43" a="1"/>
  <c r="Q50" i="43" s="1"/>
  <c r="R50" i="43" a="1"/>
  <c r="R50" i="43" s="1"/>
  <c r="S50" i="43" a="1"/>
  <c r="S50" i="43" s="1"/>
  <c r="T50" i="43" a="1"/>
  <c r="T50" i="43" s="1"/>
  <c r="U50" i="43" a="1"/>
  <c r="U50" i="43" s="1"/>
  <c r="V50" i="43" a="1"/>
  <c r="V50" i="43" s="1"/>
  <c r="N51" i="43" a="1"/>
  <c r="N51" i="43" s="1"/>
  <c r="O51" i="43" a="1"/>
  <c r="O51" i="43" s="1"/>
  <c r="P51" i="43" a="1"/>
  <c r="P51" i="43" s="1"/>
  <c r="Q51" i="43" a="1"/>
  <c r="Q51" i="43" s="1"/>
  <c r="R51" i="43" a="1"/>
  <c r="R51" i="43" s="1"/>
  <c r="S51" i="43" a="1"/>
  <c r="S51" i="43"/>
  <c r="T51" i="43" a="1"/>
  <c r="T51" i="43" s="1"/>
  <c r="U51" i="43" a="1"/>
  <c r="U51" i="43" s="1"/>
  <c r="V51" i="43" a="1"/>
  <c r="V51" i="43" s="1"/>
  <c r="N52" i="43" a="1"/>
  <c r="N52" i="43" s="1"/>
  <c r="O52" i="43" a="1"/>
  <c r="O52" i="43" s="1"/>
  <c r="P52" i="43" a="1"/>
  <c r="P52" i="43" s="1"/>
  <c r="Q52" i="43" a="1"/>
  <c r="Q52" i="43" s="1"/>
  <c r="R52" i="43" a="1"/>
  <c r="R52" i="43"/>
  <c r="S52" i="43" a="1"/>
  <c r="S52" i="43" s="1"/>
  <c r="T52" i="43" a="1"/>
  <c r="T52" i="43" s="1"/>
  <c r="U52" i="43" a="1"/>
  <c r="U52" i="43" s="1"/>
  <c r="N53" i="43" a="1"/>
  <c r="N53" i="43" s="1"/>
  <c r="O53" i="43" a="1"/>
  <c r="O53" i="43" s="1"/>
  <c r="P53" i="43" a="1"/>
  <c r="P53" i="43" s="1"/>
  <c r="Q53" i="43" a="1"/>
  <c r="Q53" i="43"/>
  <c r="R53" i="43" a="1"/>
  <c r="R53" i="43" s="1"/>
  <c r="S53" i="43" a="1"/>
  <c r="S53" i="43" s="1"/>
  <c r="T53" i="43" a="1"/>
  <c r="T53" i="43" s="1"/>
  <c r="U53" i="43" a="1"/>
  <c r="U53" i="43"/>
  <c r="V53" i="43" a="1"/>
  <c r="V53" i="43" s="1"/>
  <c r="N54" i="43" a="1"/>
  <c r="N54" i="43" s="1"/>
  <c r="O54" i="43" a="1"/>
  <c r="O54" i="43" s="1"/>
  <c r="P54" i="43" a="1"/>
  <c r="P54" i="43"/>
  <c r="Q54" i="43" a="1"/>
  <c r="Q54" i="43" s="1"/>
  <c r="R54" i="43" a="1"/>
  <c r="R54" i="43" s="1"/>
  <c r="S54" i="43" a="1"/>
  <c r="S54" i="43" s="1"/>
  <c r="T54" i="43" a="1"/>
  <c r="T54" i="43" s="1"/>
  <c r="U54" i="43" a="1"/>
  <c r="U54" i="43" s="1"/>
  <c r="V40" i="43" a="1"/>
  <c r="V40" i="43" s="1"/>
  <c r="U40" i="43" a="1"/>
  <c r="U40" i="43" s="1"/>
  <c r="T40" i="43" a="1"/>
  <c r="T40" i="43" s="1"/>
  <c r="S40" i="43" a="1"/>
  <c r="S40" i="43" s="1"/>
  <c r="R40" i="43" a="1"/>
  <c r="R40" i="43" s="1"/>
  <c r="Q40" i="43" a="1"/>
  <c r="Q40" i="43" s="1"/>
  <c r="P40" i="43" a="1"/>
  <c r="P40" i="43" s="1"/>
  <c r="O40" i="43" a="1"/>
  <c r="O40" i="43" s="1"/>
  <c r="N40" i="43" a="1"/>
  <c r="N40" i="43" s="1"/>
  <c r="H49" i="43" a="1"/>
  <c r="H49" i="43" s="1"/>
  <c r="F41" i="43" a="1"/>
  <c r="F41" i="43" s="1"/>
  <c r="G41" i="43" a="1"/>
  <c r="G41" i="43" s="1"/>
  <c r="H41" i="43" a="1"/>
  <c r="H41" i="43" s="1"/>
  <c r="I41" i="43" a="1"/>
  <c r="I41" i="43" s="1"/>
  <c r="J41" i="43" a="1"/>
  <c r="J41" i="43" s="1"/>
  <c r="K41" i="43" a="1"/>
  <c r="K41" i="43" s="1"/>
  <c r="F42" i="43" a="1"/>
  <c r="F42" i="43" s="1"/>
  <c r="G42" i="43" a="1"/>
  <c r="G42" i="43" s="1"/>
  <c r="H42" i="43" a="1"/>
  <c r="H42" i="43" s="1"/>
  <c r="I42" i="43" a="1"/>
  <c r="I42" i="43" s="1"/>
  <c r="J42" i="43" a="1"/>
  <c r="J42" i="43" s="1"/>
  <c r="K42" i="43" a="1"/>
  <c r="K42" i="43" s="1"/>
  <c r="F43" i="43" a="1"/>
  <c r="F43" i="43" s="1"/>
  <c r="G43" i="43" a="1"/>
  <c r="G43" i="43" s="1"/>
  <c r="H43" i="43" a="1"/>
  <c r="H43" i="43" s="1"/>
  <c r="I43" i="43" a="1"/>
  <c r="I43" i="43"/>
  <c r="J43" i="43" a="1"/>
  <c r="J43" i="43" s="1"/>
  <c r="K43" i="43" a="1"/>
  <c r="K43" i="43" s="1"/>
  <c r="F44" i="43" a="1"/>
  <c r="F44" i="43" s="1"/>
  <c r="G44" i="43" a="1"/>
  <c r="G44" i="43" s="1"/>
  <c r="H44" i="43" a="1"/>
  <c r="H44" i="43" s="1"/>
  <c r="I44" i="43" a="1"/>
  <c r="I44" i="43" s="1"/>
  <c r="J44" i="43" a="1"/>
  <c r="J44" i="43" s="1"/>
  <c r="K44" i="43" a="1"/>
  <c r="K44" i="43"/>
  <c r="F45" i="43" a="1"/>
  <c r="F45" i="43" s="1"/>
  <c r="G45" i="43" a="1"/>
  <c r="G45" i="43" s="1"/>
  <c r="H45" i="43" a="1"/>
  <c r="H45" i="43" s="1"/>
  <c r="I45" i="43" a="1"/>
  <c r="I45" i="43"/>
  <c r="J45" i="43" a="1"/>
  <c r="J45" i="43" s="1"/>
  <c r="K45" i="43" a="1"/>
  <c r="K45" i="43" s="1"/>
  <c r="F46" i="43" a="1"/>
  <c r="F46" i="43" s="1"/>
  <c r="G46" i="43" a="1"/>
  <c r="G46" i="43"/>
  <c r="H46" i="43" a="1"/>
  <c r="H46" i="43" s="1"/>
  <c r="I46" i="43" a="1"/>
  <c r="I46" i="43" s="1"/>
  <c r="J46" i="43" a="1"/>
  <c r="J46" i="43" s="1"/>
  <c r="K46" i="43" a="1"/>
  <c r="K46" i="43" s="1"/>
  <c r="F47" i="43" a="1"/>
  <c r="F47" i="43" s="1"/>
  <c r="G47" i="43" a="1"/>
  <c r="G47" i="43" s="1"/>
  <c r="H47" i="43" a="1"/>
  <c r="H47" i="43" s="1"/>
  <c r="I47" i="43" a="1"/>
  <c r="I47" i="43" s="1"/>
  <c r="J47" i="43" a="1"/>
  <c r="J47" i="43" s="1"/>
  <c r="K47" i="43" a="1"/>
  <c r="K47" i="43" s="1"/>
  <c r="F48" i="43" a="1"/>
  <c r="F48" i="43" s="1"/>
  <c r="G48" i="43" a="1"/>
  <c r="G48" i="43" s="1"/>
  <c r="H48" i="43" a="1"/>
  <c r="H48" i="43" s="1"/>
  <c r="I48" i="43" a="1"/>
  <c r="I48" i="43" s="1"/>
  <c r="J48" i="43" a="1"/>
  <c r="J48" i="43" s="1"/>
  <c r="K48" i="43" a="1"/>
  <c r="K48" i="43"/>
  <c r="F49" i="43" a="1"/>
  <c r="F49" i="43" s="1"/>
  <c r="G49" i="43" a="1"/>
  <c r="G49" i="43" s="1"/>
  <c r="I49" i="43" a="1"/>
  <c r="I49" i="43"/>
  <c r="J49" i="43" a="1"/>
  <c r="J49" i="43" s="1"/>
  <c r="K49" i="43" a="1"/>
  <c r="K49" i="43" s="1"/>
  <c r="F50" i="43" a="1"/>
  <c r="F50" i="43" s="1"/>
  <c r="G50" i="43" a="1"/>
  <c r="G50" i="43" s="1"/>
  <c r="I50" i="43" a="1"/>
  <c r="I50" i="43" s="1"/>
  <c r="J50" i="43" a="1"/>
  <c r="J50" i="43" s="1"/>
  <c r="K50" i="43" a="1"/>
  <c r="K50" i="43" s="1"/>
  <c r="F51" i="43" a="1"/>
  <c r="F51" i="43" s="1"/>
  <c r="G51" i="43" a="1"/>
  <c r="G51" i="43" s="1"/>
  <c r="H51" i="43" a="1"/>
  <c r="H51" i="43" s="1"/>
  <c r="I51" i="43" a="1"/>
  <c r="I51" i="43"/>
  <c r="J51" i="43" a="1"/>
  <c r="J51" i="43" s="1"/>
  <c r="K51" i="43" a="1"/>
  <c r="K51" i="43" s="1"/>
  <c r="F52" i="43" a="1"/>
  <c r="F52" i="43" s="1"/>
  <c r="G52" i="43" a="1"/>
  <c r="G52" i="43"/>
  <c r="H52" i="43" a="1"/>
  <c r="H52" i="43" s="1"/>
  <c r="I52" i="43" a="1"/>
  <c r="I52" i="43" s="1"/>
  <c r="J52" i="43" a="1"/>
  <c r="J52" i="43" s="1"/>
  <c r="K52" i="43" a="1"/>
  <c r="K52" i="43"/>
  <c r="G53" i="43" a="1"/>
  <c r="G53" i="43" s="1"/>
  <c r="H53" i="43" a="1"/>
  <c r="H53" i="43" s="1"/>
  <c r="I53" i="43" a="1"/>
  <c r="I53" i="43"/>
  <c r="J53" i="43" a="1"/>
  <c r="J53" i="43" s="1"/>
  <c r="K53" i="43" a="1"/>
  <c r="K53" i="43" s="1"/>
  <c r="F54" i="43" a="1"/>
  <c r="F54" i="43" s="1"/>
  <c r="G54" i="43" a="1"/>
  <c r="G54" i="43" s="1"/>
  <c r="H54" i="43" a="1"/>
  <c r="H54" i="43" s="1"/>
  <c r="I54" i="43" a="1"/>
  <c r="I54" i="43" s="1"/>
  <c r="J54" i="43" a="1"/>
  <c r="J54" i="43" s="1"/>
  <c r="E41" i="43" a="1"/>
  <c r="E41" i="43"/>
  <c r="E42" i="43" a="1"/>
  <c r="E42" i="43" s="1"/>
  <c r="E43" i="43" a="1"/>
  <c r="E43" i="43" s="1"/>
  <c r="E44" i="43" a="1"/>
  <c r="E44" i="43" s="1"/>
  <c r="E45" i="43" a="1"/>
  <c r="E45" i="43"/>
  <c r="E46" i="43" a="1"/>
  <c r="E46" i="43" s="1"/>
  <c r="E47" i="43" a="1"/>
  <c r="E47" i="43" s="1"/>
  <c r="E48" i="43" a="1"/>
  <c r="E48" i="43"/>
  <c r="E49" i="43" a="1"/>
  <c r="E49" i="43" s="1"/>
  <c r="E50" i="43" a="1"/>
  <c r="E50" i="43" s="1"/>
  <c r="E51" i="43" a="1"/>
  <c r="E51" i="43" s="1"/>
  <c r="E52" i="43" a="1"/>
  <c r="E52" i="43" s="1"/>
  <c r="E53" i="43" a="1"/>
  <c r="E53" i="43"/>
  <c r="E54" i="43" a="1"/>
  <c r="E54" i="43" s="1"/>
  <c r="D41" i="43" a="1"/>
  <c r="D41" i="43" s="1"/>
  <c r="D42" i="43" a="1"/>
  <c r="D42" i="43" s="1"/>
  <c r="D43" i="43" a="1"/>
  <c r="D43" i="43" s="1"/>
  <c r="D44" i="43" a="1"/>
  <c r="D44" i="43" s="1"/>
  <c r="D45" i="43" a="1"/>
  <c r="D45" i="43" s="1"/>
  <c r="D46" i="43" a="1"/>
  <c r="D46" i="43" s="1"/>
  <c r="D47" i="43" a="1"/>
  <c r="D47" i="43" s="1"/>
  <c r="D48" i="43" a="1"/>
  <c r="D48" i="43" s="1"/>
  <c r="D49" i="43" a="1"/>
  <c r="D49" i="43" s="1"/>
  <c r="D50" i="43" a="1"/>
  <c r="D50" i="43" s="1"/>
  <c r="D51" i="43" a="1"/>
  <c r="D51" i="43" s="1"/>
  <c r="D52" i="43" a="1"/>
  <c r="D52" i="43"/>
  <c r="D53" i="43" a="1"/>
  <c r="D53" i="43" s="1"/>
  <c r="D54" i="43" a="1"/>
  <c r="D54" i="43" s="1"/>
  <c r="K40" i="43" a="1"/>
  <c r="K40" i="43" s="1"/>
  <c r="J40" i="43" a="1"/>
  <c r="J40" i="43" s="1"/>
  <c r="I40" i="43" a="1"/>
  <c r="I40" i="43" s="1"/>
  <c r="H40" i="43" a="1"/>
  <c r="H40" i="43" s="1"/>
  <c r="G40" i="43" a="1"/>
  <c r="G40" i="43" s="1"/>
  <c r="F40" i="43" a="1"/>
  <c r="F40" i="43" s="1"/>
  <c r="E40" i="43" a="1"/>
  <c r="E40" i="43" s="1"/>
  <c r="D40" i="43" a="1"/>
  <c r="D40" i="43" s="1"/>
  <c r="C40" i="43" a="1"/>
  <c r="C40" i="43" s="1"/>
  <c r="C54" i="43" a="1"/>
  <c r="C54" i="43" s="1"/>
  <c r="C41" i="43" a="1"/>
  <c r="C41" i="43" s="1"/>
  <c r="C42" i="43" a="1"/>
  <c r="C42" i="43" s="1"/>
  <c r="C43" i="43" a="1"/>
  <c r="C43" i="43" s="1"/>
  <c r="C44" i="43" a="1"/>
  <c r="C44" i="43" s="1"/>
  <c r="C45" i="43" a="1"/>
  <c r="C45" i="43" s="1"/>
  <c r="C46" i="43" a="1"/>
  <c r="C46" i="43" s="1"/>
  <c r="C47" i="43" a="1"/>
  <c r="C47" i="43" s="1"/>
  <c r="C48" i="43" a="1"/>
  <c r="C48" i="43"/>
  <c r="C49" i="43" a="1"/>
  <c r="C49" i="43" s="1"/>
  <c r="C50" i="43" a="1"/>
  <c r="C50" i="43" s="1"/>
  <c r="C51" i="43" a="1"/>
  <c r="C51" i="43" s="1"/>
  <c r="C52" i="43" a="1"/>
  <c r="C52" i="43" s="1"/>
  <c r="C53" i="43" a="1"/>
  <c r="C53" i="43" s="1"/>
  <c r="L3" i="1"/>
  <c r="E16" i="1" s="1"/>
  <c r="D8" i="9" s="1"/>
  <c r="E8" i="9" s="1"/>
  <c r="K3" i="1"/>
  <c r="E15" i="1" s="1"/>
  <c r="H22" i="9"/>
  <c r="F3" i="1"/>
  <c r="B63" i="1"/>
  <c r="H26" i="1"/>
  <c r="S73" i="1"/>
  <c r="T73" i="1" s="1"/>
  <c r="H32" i="1" l="1"/>
  <c r="H31" i="1"/>
  <c r="H30" i="1"/>
  <c r="H25" i="1"/>
  <c r="H24" i="1"/>
  <c r="E14" i="1"/>
  <c r="D6" i="9"/>
  <c r="E6" i="9" s="1"/>
  <c r="D34" i="1"/>
  <c r="D33" i="1"/>
  <c r="D32" i="1"/>
  <c r="D31" i="1"/>
  <c r="D30" i="1"/>
  <c r="D29" i="1"/>
  <c r="D28" i="1"/>
  <c r="D27" i="1"/>
  <c r="D26" i="1"/>
  <c r="D25" i="1"/>
  <c r="D24" i="1"/>
  <c r="G42" i="46"/>
  <c r="N45" i="46"/>
  <c r="N44" i="46"/>
  <c r="N43" i="46"/>
  <c r="K46" i="46"/>
  <c r="K45" i="46"/>
  <c r="K44" i="46"/>
  <c r="K43" i="46"/>
  <c r="K42" i="46"/>
  <c r="G45" i="46"/>
  <c r="G44" i="46"/>
  <c r="G43" i="46"/>
  <c r="L36" i="46"/>
  <c r="I31" i="1" s="1"/>
  <c r="M36" i="46"/>
  <c r="I32" i="1" s="1"/>
  <c r="K36" i="46"/>
  <c r="I30" i="1" s="1"/>
  <c r="E36" i="46"/>
  <c r="I25" i="1" s="1"/>
  <c r="F36" i="46"/>
  <c r="D36" i="46"/>
  <c r="I24" i="1" s="1"/>
  <c r="D26" i="9" s="1"/>
  <c r="G27" i="46"/>
  <c r="I27" i="46"/>
  <c r="K27" i="46"/>
  <c r="E27" i="46"/>
  <c r="F24" i="46"/>
  <c r="H24" i="46"/>
  <c r="J24" i="46"/>
  <c r="L24" i="46"/>
  <c r="D24" i="46"/>
  <c r="C21" i="46"/>
  <c r="E21" i="46"/>
  <c r="F21" i="46"/>
  <c r="G21" i="46"/>
  <c r="H21" i="46"/>
  <c r="I21" i="46"/>
  <c r="J21" i="46"/>
  <c r="K21" i="46"/>
  <c r="L21" i="46"/>
  <c r="M21" i="46"/>
  <c r="D21" i="46"/>
  <c r="M16" i="46"/>
  <c r="L16" i="46"/>
  <c r="K16" i="46"/>
  <c r="J16" i="46"/>
  <c r="I16" i="46"/>
  <c r="H16" i="46"/>
  <c r="G16" i="46"/>
  <c r="F16" i="46"/>
  <c r="E16" i="46"/>
  <c r="D16" i="46"/>
  <c r="I33" i="1" l="1"/>
  <c r="I27" i="1"/>
  <c r="K41" i="46"/>
  <c r="Q8" i="2" l="1"/>
  <c r="H21" i="9" l="1"/>
  <c r="S6" i="1" l="1"/>
  <c r="D7" i="9"/>
  <c r="E7" i="9" s="1"/>
  <c r="S75" i="1"/>
  <c r="T75" i="1" s="1"/>
  <c r="M26" i="9" s="1"/>
  <c r="N42" i="46"/>
  <c r="M6" i="1" l="1"/>
  <c r="L26" i="9"/>
  <c r="N41" i="46"/>
  <c r="L27" i="9" l="1"/>
  <c r="M27" i="9" s="1"/>
  <c r="G41" i="46"/>
  <c r="C22" i="46" s="1"/>
  <c r="E42" i="46"/>
  <c r="Q9" i="2"/>
  <c r="R9" i="2"/>
  <c r="R8" i="2"/>
  <c r="E12" i="1"/>
  <c r="E13" i="1"/>
  <c r="D11" i="9"/>
  <c r="E11" i="9" s="1"/>
  <c r="E17" i="1" l="1"/>
  <c r="D9" i="9"/>
  <c r="E9" i="9" s="1"/>
  <c r="D10" i="9"/>
  <c r="E10" i="9" s="1"/>
  <c r="E20" i="1" l="1"/>
  <c r="G42" i="1"/>
  <c r="C45" i="46"/>
  <c r="D49" i="46"/>
  <c r="D46" i="46"/>
  <c r="C52" i="46"/>
  <c r="E52" i="46" s="1"/>
  <c r="F34" i="1" s="1"/>
  <c r="D25" i="9" s="1"/>
  <c r="C43" i="46"/>
  <c r="E43" i="46" s="1"/>
  <c r="D50" i="46"/>
  <c r="D45" i="46"/>
  <c r="C51" i="46"/>
  <c r="C44" i="46"/>
  <c r="D51" i="46"/>
  <c r="C48" i="46"/>
  <c r="C50" i="46"/>
  <c r="D44" i="46"/>
  <c r="C49" i="46"/>
  <c r="C47" i="46"/>
  <c r="D47" i="46"/>
  <c r="C46" i="46"/>
  <c r="D48" i="46"/>
  <c r="E6" i="46"/>
  <c r="E7" i="46"/>
  <c r="F25" i="1" l="1"/>
  <c r="D16" i="9" s="1"/>
  <c r="E51" i="46"/>
  <c r="F33" i="1" s="1"/>
  <c r="D24" i="9" s="1"/>
  <c r="E44" i="46"/>
  <c r="F26" i="1" s="1"/>
  <c r="D17" i="9" s="1"/>
  <c r="E50" i="46"/>
  <c r="F32" i="1" s="1"/>
  <c r="D23" i="9" s="1"/>
  <c r="E47" i="46"/>
  <c r="F29" i="1" s="1"/>
  <c r="D20" i="9" s="1"/>
  <c r="E46" i="46"/>
  <c r="F28" i="1" s="1"/>
  <c r="D19" i="9" s="1"/>
  <c r="E48" i="46"/>
  <c r="F30" i="1" s="1"/>
  <c r="D21" i="9" s="1"/>
  <c r="E45" i="46"/>
  <c r="F27" i="1" s="1"/>
  <c r="D18" i="9" s="1"/>
  <c r="E49" i="46"/>
  <c r="F31" i="1" s="1"/>
  <c r="D22" i="9" s="1"/>
  <c r="E11" i="46" l="1"/>
  <c r="I26" i="1"/>
  <c r="D31" i="9"/>
  <c r="D27" i="9"/>
  <c r="D28" i="9" l="1"/>
  <c r="I37" i="1"/>
  <c r="F24" i="1"/>
  <c r="O72" i="1"/>
  <c r="D15" i="9" l="1"/>
  <c r="F36" i="1"/>
  <c r="O21" i="1"/>
  <c r="G45" i="1"/>
  <c r="R80" i="1"/>
  <c r="R79" i="1"/>
  <c r="R78" i="1"/>
  <c r="AV10" i="7"/>
  <c r="AV9" i="7"/>
  <c r="AV8" i="7"/>
  <c r="AW8" i="7" s="1"/>
  <c r="AV7" i="7"/>
  <c r="AV6" i="7"/>
  <c r="AW6" i="7" s="1"/>
  <c r="Q23" i="1" l="1"/>
  <c r="N45" i="1"/>
  <c r="D30" i="9"/>
  <c r="D29" i="9"/>
  <c r="D5" i="9"/>
  <c r="F5" i="9" s="1"/>
  <c r="F12" i="9" s="1"/>
  <c r="AV20" i="7"/>
  <c r="AW20" i="7" s="1"/>
  <c r="AV19" i="7"/>
  <c r="AW19" i="7" s="1"/>
  <c r="AV18" i="7"/>
  <c r="AW18" i="7" s="1"/>
  <c r="AV17" i="7"/>
  <c r="AW17" i="7" s="1"/>
  <c r="AV16" i="7"/>
  <c r="AW16" i="7" s="1"/>
  <c r="AV15" i="7"/>
  <c r="AW15" i="7" s="1"/>
  <c r="AV14" i="7"/>
  <c r="AW14" i="7" s="1"/>
  <c r="AV13" i="7"/>
  <c r="AW13" i="7" s="1"/>
  <c r="AV12" i="7"/>
  <c r="AW12" i="7" s="1"/>
  <c r="AV11" i="7"/>
  <c r="AW11" i="7" s="1"/>
  <c r="AW10" i="7"/>
  <c r="AW9" i="7"/>
  <c r="AW7" i="7"/>
  <c r="AV24" i="7"/>
  <c r="AW24" i="7" s="1"/>
  <c r="AV23" i="7"/>
  <c r="AW23" i="7" s="1"/>
  <c r="AV22" i="7"/>
  <c r="AW22" i="7" s="1"/>
  <c r="AV21" i="7"/>
  <c r="AW21" i="7" s="1"/>
  <c r="N51" i="1" l="1"/>
  <c r="G51" i="1"/>
  <c r="G63" i="1" s="1"/>
  <c r="G75" i="1" s="1"/>
  <c r="AM6" i="7" l="1" a="1"/>
  <c r="AM6" i="7" s="1"/>
  <c r="AL6" i="7" a="1"/>
  <c r="AL6" i="7" s="1"/>
  <c r="AK6" i="7" a="1"/>
  <c r="AK6" i="7" s="1"/>
  <c r="AJ6" i="7" a="1"/>
  <c r="AJ6" i="7" s="1"/>
  <c r="AI6" i="7" a="1"/>
  <c r="AI6" i="7" s="1"/>
  <c r="AH6" i="7" a="1"/>
  <c r="AH6" i="7" s="1"/>
  <c r="AG6" i="7" a="1"/>
  <c r="AG6" i="7" s="1"/>
  <c r="AF6" i="7" a="1"/>
  <c r="AF6" i="7" s="1"/>
  <c r="AE6" i="7" a="1"/>
  <c r="AE6" i="7" s="1"/>
  <c r="AD6" i="7" a="1"/>
  <c r="AD6" i="7" s="1"/>
  <c r="AC6" i="7" a="1"/>
  <c r="AC6" i="7" s="1"/>
  <c r="AB6" i="7" a="1"/>
  <c r="AB6" i="7" s="1"/>
  <c r="L6" i="7" a="1"/>
  <c r="L6" i="7" s="1"/>
  <c r="M6" i="7" a="1"/>
  <c r="M6" i="7" s="1"/>
  <c r="N6" i="7" a="1"/>
  <c r="N6" i="7" s="1"/>
  <c r="O6" i="7" a="1"/>
  <c r="O6" i="7" s="1"/>
  <c r="P6" i="7" a="1"/>
  <c r="P6" i="7" s="1"/>
  <c r="Q6" i="7" a="1"/>
  <c r="Q6" i="7" s="1"/>
  <c r="R6" i="7" a="1"/>
  <c r="R6" i="7" s="1"/>
  <c r="S6" i="7" a="1"/>
  <c r="S6" i="7" s="1"/>
  <c r="T6" i="7" a="1"/>
  <c r="T6" i="7" s="1"/>
  <c r="U6" i="7" a="1"/>
  <c r="U6" i="7" s="1"/>
  <c r="V6" i="7" a="1"/>
  <c r="V6" i="7" s="1"/>
  <c r="W6" i="7" a="1"/>
  <c r="W6" i="7" s="1"/>
  <c r="X6" i="7" a="1"/>
  <c r="X6" i="7" s="1"/>
  <c r="Y6" i="7" a="1"/>
  <c r="Y6" i="7" s="1"/>
  <c r="Z6" i="7" a="1"/>
  <c r="Z6" i="7" s="1"/>
  <c r="AA6" i="7" a="1"/>
  <c r="AA6" i="7" s="1"/>
  <c r="G3" i="1"/>
  <c r="G66" i="1"/>
  <c r="M3" i="1"/>
  <c r="D3" i="1"/>
  <c r="C3" i="1"/>
  <c r="B3" i="1"/>
  <c r="O22" i="1" l="1"/>
  <c r="N8" i="1"/>
  <c r="G54" i="1"/>
  <c r="T8" i="1"/>
  <c r="P10" i="1" l="1"/>
  <c r="P12" i="1" s="1"/>
  <c r="M10" i="1"/>
  <c r="M12" i="1" s="1"/>
  <c r="Q24" i="1"/>
  <c r="D63" i="1"/>
  <c r="O23" i="1" l="1"/>
  <c r="O24" i="1"/>
  <c r="Q26" i="1" s="1"/>
  <c r="O27" i="1" l="1"/>
  <c r="Q29" i="1" s="1"/>
  <c r="O26" i="1"/>
  <c r="Q28" i="1" s="1"/>
  <c r="O25" i="1"/>
  <c r="Q27" i="1" s="1"/>
  <c r="O28" i="1"/>
  <c r="Q30" i="1" s="1"/>
  <c r="O31" i="1"/>
  <c r="Q33" i="1" s="1"/>
  <c r="O32" i="1"/>
  <c r="Q34" i="1" s="1"/>
  <c r="O30" i="1"/>
  <c r="Q32" i="1" s="1"/>
  <c r="O29" i="1"/>
  <c r="Q31" i="1" s="1"/>
  <c r="Q25" i="1"/>
  <c r="P37" i="1"/>
  <c r="B3" i="9"/>
  <c r="C3" i="9"/>
  <c r="D3" i="9"/>
  <c r="E3" i="9"/>
  <c r="F3" i="9"/>
  <c r="M15" i="1" l="1"/>
  <c r="M17" i="1" s="1"/>
  <c r="D32" i="9"/>
  <c r="L22" i="9" s="1"/>
  <c r="O36" i="1"/>
  <c r="Q36" i="1"/>
  <c r="P15" i="1"/>
  <c r="L21" i="9" l="1"/>
  <c r="L23" i="9" s="1"/>
  <c r="P4" i="2"/>
  <c r="P3" i="2" l="1"/>
  <c r="P5" i="2"/>
  <c r="G40" i="1"/>
  <c r="G48" i="1" s="1"/>
  <c r="J21" i="9" s="1"/>
  <c r="S15" i="1"/>
  <c r="N42" i="1" l="1"/>
  <c r="G60" i="1" l="1"/>
  <c r="J22" i="9" s="1"/>
  <c r="S10" i="1"/>
  <c r="S12" i="1" s="1"/>
  <c r="C15" i="46" l="1"/>
  <c r="D15" i="46" s="1"/>
  <c r="G72" i="1"/>
  <c r="J23" i="9" s="1"/>
  <c r="S17" i="1"/>
  <c r="I15" i="9"/>
  <c r="P17" i="1"/>
  <c r="O3" i="2" l="1"/>
  <c r="Q3" i="2" s="1"/>
  <c r="N40" i="1"/>
  <c r="N48" i="1" s="1"/>
  <c r="I16" i="9"/>
  <c r="R3" i="2" l="1"/>
  <c r="M21" i="9" s="1"/>
  <c r="O4" i="2"/>
  <c r="Q4" i="2" s="1"/>
  <c r="I17" i="9"/>
  <c r="O5" i="2" s="1"/>
  <c r="Q5" i="2" s="1"/>
  <c r="B15" i="46"/>
  <c r="R5" i="2" l="1"/>
  <c r="M23" i="9" s="1"/>
  <c r="R4" i="2"/>
  <c r="M22" i="9" s="1"/>
  <c r="I27" i="9" l="1"/>
  <c r="I28" i="9" s="1"/>
  <c r="H27" i="9"/>
  <c r="H28" i="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C751F30-FE3B-4F88-9CDF-8A29F4501F2C}" keepAlive="1" name="ModelConnection_ExternalData_27" description="Data Model" type="5" refreshedVersion="8" minRefreshableVersion="5" saveData="1">
    <dbPr connection="Data Model Connection" command="Combined IATA Codes" commandType="3"/>
    <extLst>
      <ext xmlns:x15="http://schemas.microsoft.com/office/spreadsheetml/2010/11/main" uri="{DE250136-89BD-433C-8126-D09CA5730AF9}">
        <x15:connection id="" model="1"/>
      </ext>
    </extLst>
  </connection>
  <connection id="2" xr16:uid="{EB543BF3-827C-466F-8DEE-5C5477982826}" keepAlive="1" name="Query - A" description="Connection to the 'A' query in the workbook." type="5" refreshedVersion="8" background="1" saveData="1">
    <dbPr connection="Provider=Microsoft.Mashup.OleDb.1;Data Source=$Workbook$;Location=A;Extended Properties=&quot;&quot;" command="SELECT * FROM [A]"/>
  </connection>
  <connection id="3" xr16:uid="{104CC885-75A7-415D-B64A-29454554E147}" name="Query - B" description="Connection to the 'B' query in the workbook." type="100" refreshedVersion="8" minRefreshableVersion="5">
    <extLst>
      <ext xmlns:x15="http://schemas.microsoft.com/office/spreadsheetml/2010/11/main" uri="{DE250136-89BD-433C-8126-D09CA5730AF9}">
        <x15:connection id="74bc1332-56fa-4601-90dc-db73ec2473b5"/>
      </ext>
    </extLst>
  </connection>
  <connection id="4" xr16:uid="{29407CC5-D65B-4D9E-B4C2-0D9C5DFA0044}" name="Query - C" description="Connection to the 'C' query in the workbook." type="100" refreshedVersion="8" minRefreshableVersion="5">
    <extLst>
      <ext xmlns:x15="http://schemas.microsoft.com/office/spreadsheetml/2010/11/main" uri="{DE250136-89BD-433C-8126-D09CA5730AF9}">
        <x15:connection id="71437499-b2b6-4cd5-aeb7-a395fb9721b3"/>
      </ext>
    </extLst>
  </connection>
  <connection id="5" xr16:uid="{0FFD6D30-726D-4953-8EDF-80C7C091776A}" name="Query - Combined IATA Codes" description="Connection to the 'Combined IATA Codes' query in the workbook." type="100" refreshedVersion="8" minRefreshableVersion="5">
    <extLst>
      <ext xmlns:x15="http://schemas.microsoft.com/office/spreadsheetml/2010/11/main" uri="{DE250136-89BD-433C-8126-D09CA5730AF9}">
        <x15:connection id="ccf3f24c-188b-4fa1-9f1e-892823ea624b"/>
      </ext>
    </extLst>
  </connection>
  <connection id="6" xr16:uid="{4A3E9105-598C-4E20-BB61-5B5C81AE1243}" name="Query - D" description="Connection to the 'D' query in the workbook." type="100" refreshedVersion="8" minRefreshableVersion="5">
    <extLst>
      <ext xmlns:x15="http://schemas.microsoft.com/office/spreadsheetml/2010/11/main" uri="{DE250136-89BD-433C-8126-D09CA5730AF9}">
        <x15:connection id="edba766c-498c-438c-b640-53831eddd2f2"/>
      </ext>
    </extLst>
  </connection>
  <connection id="7" xr16:uid="{1B5DFD74-0A72-4FBC-86D7-75C9F76ED3EF}" name="Query - E" description="Connection to the 'E' query in the workbook." type="100" refreshedVersion="8" minRefreshableVersion="5">
    <extLst>
      <ext xmlns:x15="http://schemas.microsoft.com/office/spreadsheetml/2010/11/main" uri="{DE250136-89BD-433C-8126-D09CA5730AF9}">
        <x15:connection id="12111a68-e1ab-4aec-9c8b-b62ecbe1dab3"/>
      </ext>
    </extLst>
  </connection>
  <connection id="8" xr16:uid="{0F850347-6543-446F-B307-368E546AF918}" name="Query - F" description="Connection to the 'F' query in the workbook." type="100" refreshedVersion="8" minRefreshableVersion="5">
    <extLst>
      <ext xmlns:x15="http://schemas.microsoft.com/office/spreadsheetml/2010/11/main" uri="{DE250136-89BD-433C-8126-D09CA5730AF9}">
        <x15:connection id="c5553586-b67d-4873-be52-971fb87f17ff"/>
      </ext>
    </extLst>
  </connection>
  <connection id="9" xr16:uid="{DC1866BE-2B23-4D15-AAAA-99AAB2739B0F}" name="Query - G" description="Connection to the 'G' query in the workbook." type="100" refreshedVersion="8" minRefreshableVersion="5">
    <extLst>
      <ext xmlns:x15="http://schemas.microsoft.com/office/spreadsheetml/2010/11/main" uri="{DE250136-89BD-433C-8126-D09CA5730AF9}">
        <x15:connection id="5877f199-0c48-4cb7-a4c9-ec4c695f01e2"/>
      </ext>
    </extLst>
  </connection>
  <connection id="10" xr16:uid="{E624C754-355E-4FD5-9C7B-ED555B9C4031}" name="Query - H" description="Connection to the 'H' query in the workbook." type="100" refreshedVersion="8" minRefreshableVersion="5">
    <extLst>
      <ext xmlns:x15="http://schemas.microsoft.com/office/spreadsheetml/2010/11/main" uri="{DE250136-89BD-433C-8126-D09CA5730AF9}">
        <x15:connection id="8da7267b-eb21-47d0-91e9-f1a15147c617"/>
      </ext>
    </extLst>
  </connection>
  <connection id="11" xr16:uid="{B836C386-5450-437D-867D-48F357E4701D}" name="Query - I" description="Connection to the 'I' query in the workbook." type="100" refreshedVersion="8" minRefreshableVersion="5">
    <extLst>
      <ext xmlns:x15="http://schemas.microsoft.com/office/spreadsheetml/2010/11/main" uri="{DE250136-89BD-433C-8126-D09CA5730AF9}">
        <x15:connection id="f62d2063-08d2-48e7-ba31-4c0dd820f92b"/>
      </ext>
    </extLst>
  </connection>
  <connection id="12" xr16:uid="{E25FA915-6167-497B-B5E8-0F9408E65BD0}" name="Query - J" description="Connection to the 'J' query in the workbook." type="100" refreshedVersion="8" minRefreshableVersion="5">
    <extLst>
      <ext xmlns:x15="http://schemas.microsoft.com/office/spreadsheetml/2010/11/main" uri="{DE250136-89BD-433C-8126-D09CA5730AF9}">
        <x15:connection id="449106ca-6c66-4a1a-9282-203d10584b20"/>
      </ext>
    </extLst>
  </connection>
  <connection id="13" xr16:uid="{2A04E1EB-D977-4093-8F21-3B3E4E44A607}" name="Query - K" description="Connection to the 'K' query in the workbook." type="100" refreshedVersion="8" minRefreshableVersion="5">
    <extLst>
      <ext xmlns:x15="http://schemas.microsoft.com/office/spreadsheetml/2010/11/main" uri="{DE250136-89BD-433C-8126-D09CA5730AF9}">
        <x15:connection id="26100093-b440-4aaf-b1e7-665d8e7087b6"/>
      </ext>
    </extLst>
  </connection>
  <connection id="14" xr16:uid="{BC3AF5B2-A826-40C7-BAFC-18EF4ADC4D6B}" name="Query - L" description="Connection to the 'L' query in the workbook." type="100" refreshedVersion="8" minRefreshableVersion="5">
    <extLst>
      <ext xmlns:x15="http://schemas.microsoft.com/office/spreadsheetml/2010/11/main" uri="{DE250136-89BD-433C-8126-D09CA5730AF9}">
        <x15:connection id="619afc55-8f81-45c0-a05f-8a437c1842c7"/>
      </ext>
    </extLst>
  </connection>
  <connection id="15" xr16:uid="{9EE8215C-64D8-4556-A927-94CAB552A871}" name="Query - M" description="Connection to the 'M' query in the workbook." type="100" refreshedVersion="8" minRefreshableVersion="5">
    <extLst>
      <ext xmlns:x15="http://schemas.microsoft.com/office/spreadsheetml/2010/11/main" uri="{DE250136-89BD-433C-8126-D09CA5730AF9}">
        <x15:connection id="5c7f4eed-1d79-47d3-a3f7-1d3107033251"/>
      </ext>
    </extLst>
  </connection>
  <connection id="16" xr16:uid="{750F17F8-FFC9-4411-AF21-D921F1D342E4}" name="Query - N" description="Connection to the 'N' query in the workbook." type="100" refreshedVersion="8" minRefreshableVersion="5">
    <extLst>
      <ext xmlns:x15="http://schemas.microsoft.com/office/spreadsheetml/2010/11/main" uri="{DE250136-89BD-433C-8126-D09CA5730AF9}">
        <x15:connection id="971dc44c-2148-4b81-8581-fe1aa764b0fc"/>
      </ext>
    </extLst>
  </connection>
  <connection id="17" xr16:uid="{79971D8C-F300-49E4-96F4-4D450C0A222F}" name="Query - O" description="Connection to the 'O' query in the workbook." type="100" refreshedVersion="8" minRefreshableVersion="5">
    <extLst>
      <ext xmlns:x15="http://schemas.microsoft.com/office/spreadsheetml/2010/11/main" uri="{DE250136-89BD-433C-8126-D09CA5730AF9}">
        <x15:connection id="8d549dbb-fa03-4a1f-aaff-cf5e8b691b63"/>
      </ext>
    </extLst>
  </connection>
  <connection id="18" xr16:uid="{FBA14042-0458-4C3A-B00B-8AE244AE68D0}" name="Query - P" description="Connection to the 'P' query in the workbook." type="100" refreshedVersion="8" minRefreshableVersion="5">
    <extLst>
      <ext xmlns:x15="http://schemas.microsoft.com/office/spreadsheetml/2010/11/main" uri="{DE250136-89BD-433C-8126-D09CA5730AF9}">
        <x15:connection id="5378ad05-de54-4330-9216-2bd0a7daf339"/>
      </ext>
    </extLst>
  </connection>
  <connection id="19" xr16:uid="{6CB1DD54-2365-4C2E-B520-2D3CEBC989E3}" name="Query - Q" description="Connection to the 'Q' query in the workbook." type="100" refreshedVersion="8" minRefreshableVersion="5">
    <extLst>
      <ext xmlns:x15="http://schemas.microsoft.com/office/spreadsheetml/2010/11/main" uri="{DE250136-89BD-433C-8126-D09CA5730AF9}">
        <x15:connection id="8a5dc919-bc78-4f38-8e3b-5638a19eddce"/>
      </ext>
    </extLst>
  </connection>
  <connection id="20" xr16:uid="{4231A7D5-7E31-443E-922E-14B33FEC0577}" name="Query - R" description="Connection to the 'R' query in the workbook." type="100" refreshedVersion="8" minRefreshableVersion="5">
    <extLst>
      <ext xmlns:x15="http://schemas.microsoft.com/office/spreadsheetml/2010/11/main" uri="{DE250136-89BD-433C-8126-D09CA5730AF9}">
        <x15:connection id="d625f4f7-d78c-46be-a485-f0a745b17d1d"/>
      </ext>
    </extLst>
  </connection>
  <connection id="21" xr16:uid="{ACED3E86-AF9A-49E0-89A9-01C20B3236B5}" name="Query - S" description="Connection to the 'S' query in the workbook." type="100" refreshedVersion="8" minRefreshableVersion="5">
    <extLst>
      <ext xmlns:x15="http://schemas.microsoft.com/office/spreadsheetml/2010/11/main" uri="{DE250136-89BD-433C-8126-D09CA5730AF9}">
        <x15:connection id="c79616b7-65af-4ee8-bcaa-db0dec692638"/>
      </ext>
    </extLst>
  </connection>
  <connection id="22" xr16:uid="{D3A4EF2C-1716-461C-99A1-28DAF0E1AF56}" name="Query - T" description="Connection to the 'T' query in the workbook." type="100" refreshedVersion="8" minRefreshableVersion="5">
    <extLst>
      <ext xmlns:x15="http://schemas.microsoft.com/office/spreadsheetml/2010/11/main" uri="{DE250136-89BD-433C-8126-D09CA5730AF9}">
        <x15:connection id="96cc5133-ccc2-4b68-9c5a-645bed7976d7"/>
      </ext>
    </extLst>
  </connection>
  <connection id="23" xr16:uid="{15253A3C-7E17-4E56-9734-6C6792882DE1}" name="Query - U" description="Connection to the 'U' query in the workbook." type="100" refreshedVersion="8" minRefreshableVersion="5">
    <extLst>
      <ext xmlns:x15="http://schemas.microsoft.com/office/spreadsheetml/2010/11/main" uri="{DE250136-89BD-433C-8126-D09CA5730AF9}">
        <x15:connection id="5931efd0-6a1b-4694-aa4c-0e4d0ac2c1a3"/>
      </ext>
    </extLst>
  </connection>
  <connection id="24" xr16:uid="{113A87DD-6B0E-4FD3-8DB3-8AD0CDEE9963}" name="Query - V" description="Connection to the 'V' query in the workbook." type="100" refreshedVersion="8" minRefreshableVersion="5">
    <extLst>
      <ext xmlns:x15="http://schemas.microsoft.com/office/spreadsheetml/2010/11/main" uri="{DE250136-89BD-433C-8126-D09CA5730AF9}">
        <x15:connection id="9dae28be-5f56-45f2-9804-83d118124945"/>
      </ext>
    </extLst>
  </connection>
  <connection id="25" xr16:uid="{4A0A6BA9-A33E-4D85-8B82-3054068C87EF}" name="Query - W" description="Connection to the 'W' query in the workbook." type="100" refreshedVersion="8" minRefreshableVersion="5">
    <extLst>
      <ext xmlns:x15="http://schemas.microsoft.com/office/spreadsheetml/2010/11/main" uri="{DE250136-89BD-433C-8126-D09CA5730AF9}">
        <x15:connection id="5c203c5f-5aeb-4f43-8006-62b4b3e4bdb9"/>
      </ext>
    </extLst>
  </connection>
  <connection id="26" xr16:uid="{95788D54-1F61-451C-8303-5BFFB4E28D04}" name="Query - X" description="Connection to the 'X' query in the workbook." type="100" refreshedVersion="8" minRefreshableVersion="5">
    <extLst>
      <ext xmlns:x15="http://schemas.microsoft.com/office/spreadsheetml/2010/11/main" uri="{DE250136-89BD-433C-8126-D09CA5730AF9}">
        <x15:connection id="6cacf67d-aff6-4582-aff0-603c87bf6eed"/>
      </ext>
    </extLst>
  </connection>
  <connection id="27" xr16:uid="{890DFBC4-8AE1-44FB-B57E-05E4EA8B141D}" name="Query - Y" description="Connection to the 'Y' query in the workbook." type="100" refreshedVersion="8" minRefreshableVersion="5">
    <extLst>
      <ext xmlns:x15="http://schemas.microsoft.com/office/spreadsheetml/2010/11/main" uri="{DE250136-89BD-433C-8126-D09CA5730AF9}">
        <x15:connection id="2dd7a1f3-9c9d-473f-813e-a2104f8c560a"/>
      </ext>
    </extLst>
  </connection>
  <connection id="28" xr16:uid="{6DD37A38-F02F-4BEC-8C5A-3A28B21C0D6C}" name="Query - Z" description="Connection to the 'Z' query in the workbook." type="100" refreshedVersion="8" minRefreshableVersion="5">
    <extLst>
      <ext xmlns:x15="http://schemas.microsoft.com/office/spreadsheetml/2010/11/main" uri="{DE250136-89BD-433C-8126-D09CA5730AF9}">
        <x15:connection id="b761ff77-054c-4a77-a7fe-84978d0b4a13"/>
      </ext>
    </extLst>
  </connection>
  <connection id="29" xr16:uid="{E10C535F-E0FD-4E03-B446-0D5C52749D2B}"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<sst xmlns="http://schemas.openxmlformats.org/spreadsheetml/2006/main" count="26705" uniqueCount="24543">
  <si>
    <t>From</t>
  </si>
  <si>
    <t>To</t>
  </si>
  <si>
    <t>Flight No.</t>
  </si>
  <si>
    <t>Registration</t>
  </si>
  <si>
    <t>Captain</t>
  </si>
  <si>
    <t>Crew</t>
  </si>
  <si>
    <t>Date</t>
  </si>
  <si>
    <t>E.I.C. (Equipment in Compartment)</t>
  </si>
  <si>
    <t>DRY OPERATING WEIGHT</t>
  </si>
  <si>
    <t>Take-off fuel</t>
  </si>
  <si>
    <t>OPERATING WEIGHT</t>
  </si>
  <si>
    <t>Total Traffic Load</t>
  </si>
  <si>
    <t>ZERO FUEL WEIGHT</t>
  </si>
  <si>
    <t>TAKE-OFF WEIGHT</t>
  </si>
  <si>
    <t>Trip fuel</t>
  </si>
  <si>
    <t>LANDING WEIGHT</t>
  </si>
  <si>
    <t>=</t>
  </si>
  <si>
    <t>The weight of all pallets, loadspreaders, nets and any other equipment carried on the aircraft but not included in the Dry Operating Weight and Index, must be included in the overall weight per compartment.</t>
  </si>
  <si>
    <t>LANDING</t>
  </si>
  <si>
    <t>TAKE-OFF</t>
  </si>
  <si>
    <t>ZERO FUEL</t>
  </si>
  <si>
    <t>+</t>
  </si>
  <si>
    <t>Maximum weights for:</t>
  </si>
  <si>
    <t>Allowed weight for take-off</t>
  </si>
  <si>
    <t>(lowest of a, b or c.)</t>
  </si>
  <si>
    <t>Operating Weight</t>
  </si>
  <si>
    <t>ALLOWED TRAFFIC LOAD</t>
  </si>
  <si>
    <t>UNDERLOAD BEFORE L.M.C.'s</t>
  </si>
  <si>
    <t>-</t>
  </si>
  <si>
    <t>a</t>
  </si>
  <si>
    <t>b</t>
  </si>
  <si>
    <t>c</t>
  </si>
  <si>
    <t>MAXIMUM</t>
  </si>
  <si>
    <t>ACTUAL</t>
  </si>
  <si>
    <t>(a)</t>
  </si>
  <si>
    <t>MAIN DECK</t>
  </si>
  <si>
    <t>(b)</t>
  </si>
  <si>
    <t>MAX</t>
  </si>
  <si>
    <t>Weight</t>
  </si>
  <si>
    <t>Index</t>
  </si>
  <si>
    <t>Allowed Traffic Load</t>
  </si>
  <si>
    <t>Underload before L.M.C.'s</t>
  </si>
  <si>
    <t>LAST MINUTE CHANGES</t>
  </si>
  <si>
    <t>±</t>
  </si>
  <si>
    <t>Dest</t>
  </si>
  <si>
    <t>L.M.C. Total</t>
  </si>
  <si>
    <t>DANGEROUS GOODS?</t>
  </si>
  <si>
    <t>LIVE ANIMALS?</t>
  </si>
  <si>
    <t>FLAP</t>
  </si>
  <si>
    <t>%MAC</t>
  </si>
  <si>
    <t>STAB.</t>
  </si>
  <si>
    <t>INDEX</t>
  </si>
  <si>
    <t>AZFW</t>
  </si>
  <si>
    <t>TOW</t>
  </si>
  <si>
    <t>LW</t>
  </si>
  <si>
    <t>% MAC</t>
  </si>
  <si>
    <t>WEIGHT</t>
  </si>
  <si>
    <t>Position 1</t>
  </si>
  <si>
    <t>Postion 2</t>
  </si>
  <si>
    <t>Position 3</t>
  </si>
  <si>
    <t>Position 4</t>
  </si>
  <si>
    <t>Position 5</t>
  </si>
  <si>
    <t>Position 6</t>
  </si>
  <si>
    <t>Position 7</t>
  </si>
  <si>
    <t>Position 8</t>
  </si>
  <si>
    <t>Position 9</t>
  </si>
  <si>
    <t>Position 10</t>
  </si>
  <si>
    <t>Position 11</t>
  </si>
  <si>
    <t>Cargo hold 2</t>
  </si>
  <si>
    <t>Cargo hold 3</t>
  </si>
  <si>
    <t>Cargo hold 4</t>
  </si>
  <si>
    <t>Extra Crew</t>
  </si>
  <si>
    <t>No. of observer
or
supermumeraies</t>
  </si>
  <si>
    <t>STAB TRIM SETTING FOR TAKEOFF</t>
  </si>
  <si>
    <t>TAKEOFF WEIGHT (1000 KG)</t>
  </si>
  <si>
    <t>Hold 2</t>
  </si>
  <si>
    <t>Hold 3</t>
  </si>
  <si>
    <t>Hold 4</t>
  </si>
  <si>
    <t>LOWER DECK</t>
  </si>
  <si>
    <t>SNY</t>
  </si>
  <si>
    <t>CREW</t>
  </si>
  <si>
    <t>POSITION 1</t>
  </si>
  <si>
    <t>POSITION 2</t>
  </si>
  <si>
    <t>POSITION 3</t>
  </si>
  <si>
    <t>POSITION 4</t>
  </si>
  <si>
    <t>POSITION 5</t>
  </si>
  <si>
    <t>POSITION 6</t>
  </si>
  <si>
    <t>POSITION 7</t>
  </si>
  <si>
    <t>POSITION 8</t>
  </si>
  <si>
    <t>POSITION 9</t>
  </si>
  <si>
    <t>POSITION 10</t>
  </si>
  <si>
    <t>POSITION 11</t>
  </si>
  <si>
    <t>MLW</t>
  </si>
  <si>
    <t>GROSS WEIGHT</t>
  </si>
  <si>
    <t>Total FUEL</t>
  </si>
  <si>
    <t>X</t>
  </si>
  <si>
    <t>Y</t>
  </si>
  <si>
    <t>A</t>
  </si>
  <si>
    <t>B</t>
  </si>
  <si>
    <t>Take off fuel</t>
  </si>
  <si>
    <t>No. of SNY</t>
  </si>
  <si>
    <t>AFT</t>
  </si>
  <si>
    <t xml:space="preserve">      =                     
LMC</t>
  </si>
  <si>
    <t>Specification</t>
  </si>
  <si>
    <t>SPECIAL LOAD?</t>
  </si>
  <si>
    <t xml:space="preserve">      =                    
 LMC</t>
  </si>
  <si>
    <t>Position</t>
  </si>
  <si>
    <t>Position 2</t>
  </si>
  <si>
    <t>Pallet Number</t>
  </si>
  <si>
    <t>Destination</t>
  </si>
  <si>
    <t>Special Load instructions</t>
  </si>
  <si>
    <t>Mass (KG)</t>
  </si>
  <si>
    <t>Max Mass (KG)</t>
  </si>
  <si>
    <t>HOLD</t>
  </si>
  <si>
    <t>HOLD 2</t>
  </si>
  <si>
    <t>HOLD 3</t>
  </si>
  <si>
    <t>HOLD 4</t>
  </si>
  <si>
    <t>DATE</t>
  </si>
  <si>
    <t>Origin</t>
  </si>
  <si>
    <t>Aircraft REG</t>
  </si>
  <si>
    <t>Flight Number</t>
  </si>
  <si>
    <t>NBO</t>
  </si>
  <si>
    <t>JNB</t>
  </si>
  <si>
    <t>ACP020</t>
  </si>
  <si>
    <t>CAPTAIN</t>
  </si>
  <si>
    <t>PAG</t>
  </si>
  <si>
    <t>PAG 0143 8V</t>
  </si>
  <si>
    <t>PAG 0144 8V</t>
  </si>
  <si>
    <t>PAG 0145 8V</t>
  </si>
  <si>
    <t>PAG 0146 8V</t>
  </si>
  <si>
    <t>PAG 0147 8V</t>
  </si>
  <si>
    <t>PAG 0148 8V</t>
  </si>
  <si>
    <t>PAG 0149 8V</t>
  </si>
  <si>
    <t>PAG 0150 8V</t>
  </si>
  <si>
    <t>PAG 0151 8V</t>
  </si>
  <si>
    <t>PAG 0152 8V</t>
  </si>
  <si>
    <t>PAG 0153 8V</t>
  </si>
  <si>
    <t>PAG 0154 8V</t>
  </si>
  <si>
    <t>PAG 0155 8V</t>
  </si>
  <si>
    <t>PAG 0156 8V</t>
  </si>
  <si>
    <t>PAG 0016 8V</t>
  </si>
  <si>
    <t>PAG 0157 8V</t>
  </si>
  <si>
    <t>PAG 0158 8V</t>
  </si>
  <si>
    <t>PAG 0159 8V</t>
  </si>
  <si>
    <t>PAG 0160 8V</t>
  </si>
  <si>
    <t>PAG 0161 8V</t>
  </si>
  <si>
    <t>PAG 0162 8V</t>
  </si>
  <si>
    <t>PAG 0163 8V</t>
  </si>
  <si>
    <t>PAG 0164 8V</t>
  </si>
  <si>
    <t>PAG 0165 8V</t>
  </si>
  <si>
    <t>PAG 0166 8V</t>
  </si>
  <si>
    <t>PAG 0167 8V</t>
  </si>
  <si>
    <t>PAG 0168 8V</t>
  </si>
  <si>
    <t>PAG 0169 8V</t>
  </si>
  <si>
    <t>PAG 0170 8V</t>
  </si>
  <si>
    <t>PAG 0171 8V</t>
  </si>
  <si>
    <t>PAG 0172 8V</t>
  </si>
  <si>
    <t>PAG 0173 8V</t>
  </si>
  <si>
    <t>PAG 0174 8V</t>
  </si>
  <si>
    <t>PAG 0175 8V</t>
  </si>
  <si>
    <t>PAG 0176 8V</t>
  </si>
  <si>
    <t>PAG 0177 8V</t>
  </si>
  <si>
    <t>PAG 0178 8V</t>
  </si>
  <si>
    <t>PAG 0179 8V</t>
  </si>
  <si>
    <t>PAG 0180 8V</t>
  </si>
  <si>
    <t>PAG 0181 8V</t>
  </si>
  <si>
    <t>PAG 0182 8V</t>
  </si>
  <si>
    <t>PAG 0183 8V</t>
  </si>
  <si>
    <t>PAG 0184 8V</t>
  </si>
  <si>
    <t>PAG 0185 8V</t>
  </si>
  <si>
    <t>PAG 0186 8V</t>
  </si>
  <si>
    <t>PAG 0187 8V</t>
  </si>
  <si>
    <t>PAG 0188 8V</t>
  </si>
  <si>
    <t>PAG 0189 8V</t>
  </si>
  <si>
    <t>PAG 0190 8V</t>
  </si>
  <si>
    <t>PAJ 0017 8V</t>
  </si>
  <si>
    <t>PAJ 0021 8V</t>
  </si>
  <si>
    <t>PAJ 0029 8V</t>
  </si>
  <si>
    <t>PAJ 0030 8V</t>
  </si>
  <si>
    <t>PAJ 0031 8V</t>
  </si>
  <si>
    <t>PAJ 0032 8V</t>
  </si>
  <si>
    <t>PAJ 0049 8V</t>
  </si>
  <si>
    <t>PAJ 0050 8V</t>
  </si>
  <si>
    <t>PAJ 0051 8V</t>
  </si>
  <si>
    <t>PAJ 0052 8V</t>
  </si>
  <si>
    <t>PAJ 0053 8V</t>
  </si>
  <si>
    <t>PAJ 0056 8V</t>
  </si>
  <si>
    <t>PAJ 0057 8V</t>
  </si>
  <si>
    <t>PAJ 0058 8V</t>
  </si>
  <si>
    <t>PAJ 0059 8V</t>
  </si>
  <si>
    <t>PAJ 0060 8V</t>
  </si>
  <si>
    <t>PAJ 0061 8V</t>
  </si>
  <si>
    <t>PAJ 0062 8V</t>
  </si>
  <si>
    <t>PAJ 0063 8V</t>
  </si>
  <si>
    <t>PAJ 0064 8V</t>
  </si>
  <si>
    <t>PAJ 0065 8V</t>
  </si>
  <si>
    <t>PAJ 0066 8V</t>
  </si>
  <si>
    <t>PAJ 0067 8V</t>
  </si>
  <si>
    <t>PAJ 0068 8V</t>
  </si>
  <si>
    <t>PAJ 0069 8V</t>
  </si>
  <si>
    <t>PAJ 0070 8V</t>
  </si>
  <si>
    <t>PAJ 0071 8V</t>
  </si>
  <si>
    <t>PAJ 0072 8V</t>
  </si>
  <si>
    <t>PAJ 0073 8V</t>
  </si>
  <si>
    <t>PAJ 0074 8V</t>
  </si>
  <si>
    <t>PAJ 0075 8V</t>
  </si>
  <si>
    <t>PAJ 0076 8V</t>
  </si>
  <si>
    <t>PAJ 0077 8V</t>
  </si>
  <si>
    <t>PAJ 0078 8V</t>
  </si>
  <si>
    <t>PAJ 0079 8V</t>
  </si>
  <si>
    <t>PAJ 0080 8V</t>
  </si>
  <si>
    <t>PAJ 0081 8V</t>
  </si>
  <si>
    <t>PAJ 0082 8V</t>
  </si>
  <si>
    <t>PAJ 0083 8V</t>
  </si>
  <si>
    <t>PAJ 0084 8V</t>
  </si>
  <si>
    <t>PAJ 0085 8V</t>
  </si>
  <si>
    <t>PAJ 0086 8V</t>
  </si>
  <si>
    <t>PAJ 0087 8V</t>
  </si>
  <si>
    <t>PAJ 0088 8V</t>
  </si>
  <si>
    <t>PAJ 0089 8V</t>
  </si>
  <si>
    <t>PAJ 0090 8V</t>
  </si>
  <si>
    <t>PAJ 0091 8V</t>
  </si>
  <si>
    <t>PAJ 0092 8V</t>
  </si>
  <si>
    <t>PAJ 0093 8V</t>
  </si>
  <si>
    <t>PAJ 0338 8V</t>
  </si>
  <si>
    <t>PAJ 0339 8V</t>
  </si>
  <si>
    <t>PAJ 0340 8V</t>
  </si>
  <si>
    <t>PAJ 0341 8V</t>
  </si>
  <si>
    <t>PAJ 0342 8V</t>
  </si>
  <si>
    <t>PAJ 0343 8V</t>
  </si>
  <si>
    <t>PAJ 0344 8V</t>
  </si>
  <si>
    <t>PAJ 0345 8V</t>
  </si>
  <si>
    <t>PAJ 0346 8V</t>
  </si>
  <si>
    <t>PAJ 0365 8V</t>
  </si>
  <si>
    <t>PAJ 0191 8V</t>
  </si>
  <si>
    <t>PAJ 0192 8V</t>
  </si>
  <si>
    <t>PAJ 0193 8V</t>
  </si>
  <si>
    <t>PAJ 0194 8V</t>
  </si>
  <si>
    <t>PAJ 0195 8V</t>
  </si>
  <si>
    <t>PAJ 0196 8V</t>
  </si>
  <si>
    <t>PAJ 0197 8V</t>
  </si>
  <si>
    <t>PAJ 0198 8V</t>
  </si>
  <si>
    <t>PAJ 0199 8V</t>
  </si>
  <si>
    <t>PAJ 0200 8V</t>
  </si>
  <si>
    <t>PAJ 0201 8V</t>
  </si>
  <si>
    <t>PAJ 0202 8V</t>
  </si>
  <si>
    <t>PAJ 0203 8V</t>
  </si>
  <si>
    <t>PAJ 0204 8V</t>
  </si>
  <si>
    <t>PAJ 0205 8V</t>
  </si>
  <si>
    <t>PAJ 0206 8V</t>
  </si>
  <si>
    <t>PAJ 0207 8V</t>
  </si>
  <si>
    <t>PAJ 0208 8V</t>
  </si>
  <si>
    <t>PAJ 0209 8V</t>
  </si>
  <si>
    <t>PAJ 0210 8V</t>
  </si>
  <si>
    <t>PAJ 0211 8V</t>
  </si>
  <si>
    <t>PAJ 0212 8V</t>
  </si>
  <si>
    <t>PAJ 0213 8V</t>
  </si>
  <si>
    <t>PAJ 0214 8V</t>
  </si>
  <si>
    <t>PAJ 0215 8V</t>
  </si>
  <si>
    <t>PAJ 0216 8V</t>
  </si>
  <si>
    <t>PAJ 0217 8V</t>
  </si>
  <si>
    <t>PAJ 0218 8V</t>
  </si>
  <si>
    <t>PAJ 0219 8V</t>
  </si>
  <si>
    <t>PAJ 0220 8V</t>
  </si>
  <si>
    <t>PAJ 0221 8V</t>
  </si>
  <si>
    <t>PAJ 0222 8V</t>
  </si>
  <si>
    <t>PAJ 0223 8V</t>
  </si>
  <si>
    <t>PAJ 0224 8V</t>
  </si>
  <si>
    <t>PAJ 0225 8V</t>
  </si>
  <si>
    <t>PAJ 0226 8V</t>
  </si>
  <si>
    <t>PAJ 0227 8V</t>
  </si>
  <si>
    <t>PAJ 0228 8V</t>
  </si>
  <si>
    <t>PAJ 0229 8V</t>
  </si>
  <si>
    <t>PAJ 0230 8V</t>
  </si>
  <si>
    <t>PAJ 0231 8V</t>
  </si>
  <si>
    <t>PAJ 0232 8V</t>
  </si>
  <si>
    <t>PAJ 0233 8V</t>
  </si>
  <si>
    <t>PAJ 0234 8V</t>
  </si>
  <si>
    <t>PAJ 0235 8V</t>
  </si>
  <si>
    <t>PAJ 0236 8V</t>
  </si>
  <si>
    <t>PAJ 0237 8V</t>
  </si>
  <si>
    <t>PAJ 0238 8V</t>
  </si>
  <si>
    <t>PAJ 0239 8V</t>
  </si>
  <si>
    <t>PAJ 0094 8V</t>
  </si>
  <si>
    <t xml:space="preserve">PAJ 0095 8V </t>
  </si>
  <si>
    <t>PAJ 0096 8V</t>
  </si>
  <si>
    <t>PAJ 0097 8V</t>
  </si>
  <si>
    <t>PAJ 0098 8V</t>
  </si>
  <si>
    <t>PAJ 0099 8V</t>
  </si>
  <si>
    <t>PAJ 0100 8V</t>
  </si>
  <si>
    <t>PAJ 0101 8V</t>
  </si>
  <si>
    <t>PAJ 0102 8V</t>
  </si>
  <si>
    <t>PAJ 0103 8V</t>
  </si>
  <si>
    <t>PAJ 0104 8V</t>
  </si>
  <si>
    <t>PAJ 0105 8V</t>
  </si>
  <si>
    <t>PAJ 0106 8V</t>
  </si>
  <si>
    <t xml:space="preserve">PAJ 0107 8V </t>
  </si>
  <si>
    <t>PAJ 0108 8V</t>
  </si>
  <si>
    <t>PAJ 0109 8V</t>
  </si>
  <si>
    <t>PAJ 0110 8V</t>
  </si>
  <si>
    <t>PAJ 0111 8V</t>
  </si>
  <si>
    <t>PAJ 0112 8V</t>
  </si>
  <si>
    <t>PAJ 0113 8V</t>
  </si>
  <si>
    <t>PAJ 0114 8V</t>
  </si>
  <si>
    <t>PAJ 0115  8V</t>
  </si>
  <si>
    <t>PAJ 0116 8V</t>
  </si>
  <si>
    <t>PAJ 0117 8V</t>
  </si>
  <si>
    <t>PAJ 0118 8V</t>
  </si>
  <si>
    <t>PAJ 0119 8V</t>
  </si>
  <si>
    <t>PAJ 0120 8V</t>
  </si>
  <si>
    <t>PAJ 0121 8V</t>
  </si>
  <si>
    <t>PAJ 0122 8V</t>
  </si>
  <si>
    <t>PAJ 0123 8V</t>
  </si>
  <si>
    <t>PAJ 0124 8V</t>
  </si>
  <si>
    <t>PAJ 0125 8V</t>
  </si>
  <si>
    <t>PAJ 0126 8V</t>
  </si>
  <si>
    <t>PAJ 0127 8V</t>
  </si>
  <si>
    <t>PAJ 0128 8V</t>
  </si>
  <si>
    <t>PAJ 0129 8V</t>
  </si>
  <si>
    <t>PAJ 0130 8V</t>
  </si>
  <si>
    <t>PAJ 0131 8V</t>
  </si>
  <si>
    <t>PAJ 0132 8V</t>
  </si>
  <si>
    <t>PAJ 0133 8V</t>
  </si>
  <si>
    <t>PAJ 0134 8V</t>
  </si>
  <si>
    <t>PAJ 0135 8V</t>
  </si>
  <si>
    <t>PAJ 0136 8V</t>
  </si>
  <si>
    <t>PAJ 0137 8V</t>
  </si>
  <si>
    <t>PAJ 0138 8V</t>
  </si>
  <si>
    <t>PAJ 0139 8V</t>
  </si>
  <si>
    <t>PAJ 0140 8V</t>
  </si>
  <si>
    <t>PAJ 0141 8V</t>
  </si>
  <si>
    <t>PAJ 0142 8V</t>
  </si>
  <si>
    <t>PAJ 0347 8V</t>
  </si>
  <si>
    <t>PAJ 0348 8V</t>
  </si>
  <si>
    <t>PAJ 0349 8V</t>
  </si>
  <si>
    <t>PAJ 0350 8V</t>
  </si>
  <si>
    <t>PAJ 0351 8V</t>
  </si>
  <si>
    <t>PAJ 0352 8V</t>
  </si>
  <si>
    <t>PAJ 0353 8V</t>
  </si>
  <si>
    <t>PAJ 0354 8V</t>
  </si>
  <si>
    <t>PAJ 0355 8V</t>
  </si>
  <si>
    <t>PAJ 0240 8V</t>
  </si>
  <si>
    <t>PAJ 0241 8V</t>
  </si>
  <si>
    <t>PAJ 0242 8V</t>
  </si>
  <si>
    <t>PAJ 0243 8V</t>
  </si>
  <si>
    <t>PAJ 0244 8V</t>
  </si>
  <si>
    <t>PAJ 0245 8V</t>
  </si>
  <si>
    <t>PAJ 0246 8V</t>
  </si>
  <si>
    <t>PAJ 0247 8V</t>
  </si>
  <si>
    <t>PAJ 0248 8V</t>
  </si>
  <si>
    <t>PAJ 0249 8V</t>
  </si>
  <si>
    <t>PAJ 0250 8V</t>
  </si>
  <si>
    <t>PAJ 0251 8V</t>
  </si>
  <si>
    <t>PAJ 0252 8V</t>
  </si>
  <si>
    <t>PAJ 0253 8V</t>
  </si>
  <si>
    <t>PAJ 0254 8V</t>
  </si>
  <si>
    <t>PAJ 0255 8V</t>
  </si>
  <si>
    <t>PAJ 0256 8V</t>
  </si>
  <si>
    <t>PAJ 0257 8V</t>
  </si>
  <si>
    <t>PAJ 0258 8V</t>
  </si>
  <si>
    <t>PAJ 0259 8V</t>
  </si>
  <si>
    <t>PAJ 0260 8V</t>
  </si>
  <si>
    <t>PAJ 0261 8V</t>
  </si>
  <si>
    <t>PAJ 0262 8V</t>
  </si>
  <si>
    <t>PAJ 0263 8V</t>
  </si>
  <si>
    <t>PAJ 0264 8V</t>
  </si>
  <si>
    <t>PAJ 0265 8V</t>
  </si>
  <si>
    <t>PAJ 0266 8V</t>
  </si>
  <si>
    <t>PAJ 0267 8V</t>
  </si>
  <si>
    <t>PAJ 0268 8V</t>
  </si>
  <si>
    <t>PAJ 0269 8V</t>
  </si>
  <si>
    <t>PAJ 0270 8V</t>
  </si>
  <si>
    <t>PAJ 0271 8V</t>
  </si>
  <si>
    <t>PAJ 0272 8V</t>
  </si>
  <si>
    <t>PAJ 0273 8V</t>
  </si>
  <si>
    <t>PAJ 0274 8V</t>
  </si>
  <si>
    <t>PAJ 0275 8V</t>
  </si>
  <si>
    <t>PAJ 0276 8V</t>
  </si>
  <si>
    <t>PAJ 0277 8V</t>
  </si>
  <si>
    <t>PAJ 0278 8V</t>
  </si>
  <si>
    <t>PAJ 0279 8V</t>
  </si>
  <si>
    <t>PAJ 0280 8V</t>
  </si>
  <si>
    <t>PAJ 0281 8V</t>
  </si>
  <si>
    <t>PAJ 0282 8V</t>
  </si>
  <si>
    <t>PAJ 0283 8V</t>
  </si>
  <si>
    <t>PAJ 0284 8V</t>
  </si>
  <si>
    <t>PAJ 0285 8V</t>
  </si>
  <si>
    <t>PAJ 0286 8V</t>
  </si>
  <si>
    <t>PAJ 0287 8V</t>
  </si>
  <si>
    <t>PAJ 0288 8V</t>
  </si>
  <si>
    <t>PAJ 0289 8V</t>
  </si>
  <si>
    <t>PAJ 0290 8V</t>
  </si>
  <si>
    <t>PAJ 0291 8V</t>
  </si>
  <si>
    <t>PAJ 0292 8V</t>
  </si>
  <si>
    <t>PAJ 0293 8V</t>
  </si>
  <si>
    <t>PAJ 0294 8V</t>
  </si>
  <si>
    <t>PAJ 0295 8V</t>
  </si>
  <si>
    <t>PAJ 0296 8V</t>
  </si>
  <si>
    <t>PAJ 0297 8V</t>
  </si>
  <si>
    <t>PAJ 0298 8V</t>
  </si>
  <si>
    <t>PAJ 0299 8V</t>
  </si>
  <si>
    <t>PAJ 0300 8V</t>
  </si>
  <si>
    <t>PAJ 0301 8V</t>
  </si>
  <si>
    <t>PAJ 0302 8V</t>
  </si>
  <si>
    <t>PAJ 0303 8V</t>
  </si>
  <si>
    <t>PAJ 0304 8V</t>
  </si>
  <si>
    <t>PAJ 0305 8V</t>
  </si>
  <si>
    <t>PAJ 0306 8V</t>
  </si>
  <si>
    <t>PAJ 0307 8V</t>
  </si>
  <si>
    <t>PAJ 0308 8V</t>
  </si>
  <si>
    <t>PAJ 0309 8V</t>
  </si>
  <si>
    <t>PAJ 0310 8V</t>
  </si>
  <si>
    <t>PAJ 0311 8V</t>
  </si>
  <si>
    <t>PAJ 0312 8V</t>
  </si>
  <si>
    <t>PAJ 0313 8V</t>
  </si>
  <si>
    <t>PAJ 0314 8V</t>
  </si>
  <si>
    <t>PAJ 0315 8V</t>
  </si>
  <si>
    <t>PAJ 0316 8V</t>
  </si>
  <si>
    <t>PAJ 0317 8V</t>
  </si>
  <si>
    <t>PAJ 0318 8V</t>
  </si>
  <si>
    <t>PAJ 0319 8V</t>
  </si>
  <si>
    <t>PAJ 0320 8V</t>
  </si>
  <si>
    <t>PAJ 0321 8V</t>
  </si>
  <si>
    <t>PAJ 0322 8V</t>
  </si>
  <si>
    <t>PAJ 0323 8V</t>
  </si>
  <si>
    <t>PAJ 0324 8V</t>
  </si>
  <si>
    <t>PAJ 0325 8V</t>
  </si>
  <si>
    <t>PAJ 0326 8V</t>
  </si>
  <si>
    <t>PAJ 0327 8V</t>
  </si>
  <si>
    <t>PAJ 0328 8V</t>
  </si>
  <si>
    <t>PAJ 0329 8V</t>
  </si>
  <si>
    <t>PAJ 0330 8V</t>
  </si>
  <si>
    <t>PAJ 0331 8V</t>
  </si>
  <si>
    <t>PAJ 0332 8V</t>
  </si>
  <si>
    <t>PAJ 0333 8V</t>
  </si>
  <si>
    <t>PAJ 0334 8V</t>
  </si>
  <si>
    <t>PAJ 0335 8V</t>
  </si>
  <si>
    <t>PAJ 0336 8V</t>
  </si>
  <si>
    <t>PAJ 0337 8V</t>
  </si>
  <si>
    <t>PAJ 0356 8V</t>
  </si>
  <si>
    <t>PAJ 0357 8V</t>
  </si>
  <si>
    <t>PAJ 0358 8V</t>
  </si>
  <si>
    <t>PAJ 0359 8V</t>
  </si>
  <si>
    <t>PAJ 0360 8V</t>
  </si>
  <si>
    <t>PAJ 0361 8V</t>
  </si>
  <si>
    <t>PAJ 0362 8V</t>
  </si>
  <si>
    <t>PAJ 0363 8V</t>
  </si>
  <si>
    <t>PAJ 0364 8V</t>
  </si>
  <si>
    <t>PAJ 0366 8V</t>
  </si>
  <si>
    <t>FLIGHT NO.</t>
  </si>
  <si>
    <t>ACP001</t>
  </si>
  <si>
    <t>ACP002</t>
  </si>
  <si>
    <t>ACP003</t>
  </si>
  <si>
    <t>ACP004</t>
  </si>
  <si>
    <t>ACP005</t>
  </si>
  <si>
    <t>ACP006</t>
  </si>
  <si>
    <t>ACP007</t>
  </si>
  <si>
    <t>ACP008</t>
  </si>
  <si>
    <t>ACP009</t>
  </si>
  <si>
    <t>ACP010</t>
  </si>
  <si>
    <t>ACP011</t>
  </si>
  <si>
    <t>ACP012</t>
  </si>
  <si>
    <t>ACP013</t>
  </si>
  <si>
    <t>ACP014</t>
  </si>
  <si>
    <t>ACP015</t>
  </si>
  <si>
    <t>ACP016</t>
  </si>
  <si>
    <t>ACP017</t>
  </si>
  <si>
    <t>ACP018</t>
  </si>
  <si>
    <t>ACP019</t>
  </si>
  <si>
    <t>ACP021</t>
  </si>
  <si>
    <t>ACP022</t>
  </si>
  <si>
    <t>ACP023</t>
  </si>
  <si>
    <t>ACP024</t>
  </si>
  <si>
    <t>ACP025</t>
  </si>
  <si>
    <t>ACP026</t>
  </si>
  <si>
    <t>ACP027</t>
  </si>
  <si>
    <t>ACP028</t>
  </si>
  <si>
    <t>ACP029</t>
  </si>
  <si>
    <t>ACP030</t>
  </si>
  <si>
    <t>ACP031</t>
  </si>
  <si>
    <t>ACP032</t>
  </si>
  <si>
    <t>ACP033</t>
  </si>
  <si>
    <t>ACP034</t>
  </si>
  <si>
    <t>ACP035</t>
  </si>
  <si>
    <t>ACP036</t>
  </si>
  <si>
    <t>ACP037</t>
  </si>
  <si>
    <t>ACP038</t>
  </si>
  <si>
    <t>ACP039</t>
  </si>
  <si>
    <t>ACP040</t>
  </si>
  <si>
    <t>ACP041</t>
  </si>
  <si>
    <t>ACP042</t>
  </si>
  <si>
    <t>ACP043</t>
  </si>
  <si>
    <t>ACP044</t>
  </si>
  <si>
    <t>ACP045</t>
  </si>
  <si>
    <t>ACP046</t>
  </si>
  <si>
    <t>ACP047</t>
  </si>
  <si>
    <t>ACP048</t>
  </si>
  <si>
    <t>ACP049</t>
  </si>
  <si>
    <t>ACP050</t>
  </si>
  <si>
    <t>ACP051</t>
  </si>
  <si>
    <t>ACP052</t>
  </si>
  <si>
    <t>ACP053</t>
  </si>
  <si>
    <t>ACP054</t>
  </si>
  <si>
    <t>ACP055</t>
  </si>
  <si>
    <t>ACP056</t>
  </si>
  <si>
    <t>ACP057</t>
  </si>
  <si>
    <t>ACP058</t>
  </si>
  <si>
    <t>ACP059</t>
  </si>
  <si>
    <t>ACP060</t>
  </si>
  <si>
    <t>ACP061</t>
  </si>
  <si>
    <t>ACP062</t>
  </si>
  <si>
    <t>ACP063</t>
  </si>
  <si>
    <t>ACP064</t>
  </si>
  <si>
    <t>ACP065</t>
  </si>
  <si>
    <t>ACP066</t>
  </si>
  <si>
    <t>ACP067</t>
  </si>
  <si>
    <t>ACP068</t>
  </si>
  <si>
    <t>ACP069</t>
  </si>
  <si>
    <t>ACP070</t>
  </si>
  <si>
    <t>ACP071</t>
  </si>
  <si>
    <t>ACP072</t>
  </si>
  <si>
    <t>ACP073</t>
  </si>
  <si>
    <t>ACP074</t>
  </si>
  <si>
    <t>ACP075</t>
  </si>
  <si>
    <t>ACP076</t>
  </si>
  <si>
    <t>ACP077</t>
  </si>
  <si>
    <t>ACP078</t>
  </si>
  <si>
    <t>ACP079</t>
  </si>
  <si>
    <t>ACP080</t>
  </si>
  <si>
    <t>ACP081</t>
  </si>
  <si>
    <t>ACP082</t>
  </si>
  <si>
    <t>ACP083</t>
  </si>
  <si>
    <t>ACP084</t>
  </si>
  <si>
    <t>ACP085</t>
  </si>
  <si>
    <t>ACP086</t>
  </si>
  <si>
    <t>ACP087</t>
  </si>
  <si>
    <t>ACP088</t>
  </si>
  <si>
    <t>ACP089</t>
  </si>
  <si>
    <t>ACP090</t>
  </si>
  <si>
    <t>ACP091</t>
  </si>
  <si>
    <t>ACP092</t>
  </si>
  <si>
    <t>ACP093</t>
  </si>
  <si>
    <t>ACP094</t>
  </si>
  <si>
    <t>ACP095</t>
  </si>
  <si>
    <t>ACP096</t>
  </si>
  <si>
    <t>ACP097</t>
  </si>
  <si>
    <t>ACP098</t>
  </si>
  <si>
    <t>ACP099</t>
  </si>
  <si>
    <t>ACP100</t>
  </si>
  <si>
    <t>ACP101</t>
  </si>
  <si>
    <t>ACP102</t>
  </si>
  <si>
    <t>ACP103</t>
  </si>
  <si>
    <t>ACP104</t>
  </si>
  <si>
    <t>ACP105</t>
  </si>
  <si>
    <t>ACP106</t>
  </si>
  <si>
    <t>ACP107</t>
  </si>
  <si>
    <t>ACP108</t>
  </si>
  <si>
    <t>ACP109</t>
  </si>
  <si>
    <t>ACP110</t>
  </si>
  <si>
    <t>ACP111</t>
  </si>
  <si>
    <t>ACP112</t>
  </si>
  <si>
    <t>ACP113</t>
  </si>
  <si>
    <t>ACP114</t>
  </si>
  <si>
    <t>ACP115</t>
  </si>
  <si>
    <t>ACP116</t>
  </si>
  <si>
    <t>ACP117</t>
  </si>
  <si>
    <t>ACP118</t>
  </si>
  <si>
    <t>ACP119</t>
  </si>
  <si>
    <t>ACP120</t>
  </si>
  <si>
    <t>ACP121</t>
  </si>
  <si>
    <t>ACP122</t>
  </si>
  <si>
    <t>ACP123</t>
  </si>
  <si>
    <t>ACP124</t>
  </si>
  <si>
    <t>ACP125</t>
  </si>
  <si>
    <t>ACP126</t>
  </si>
  <si>
    <t>ACP127</t>
  </si>
  <si>
    <t>ACP128</t>
  </si>
  <si>
    <t>ACP129</t>
  </si>
  <si>
    <t>ACP130</t>
  </si>
  <si>
    <t>ACP131</t>
  </si>
  <si>
    <t>ACP132</t>
  </si>
  <si>
    <t>ACP133</t>
  </si>
  <si>
    <t>ACP134</t>
  </si>
  <si>
    <t>ACP135</t>
  </si>
  <si>
    <t>ACP136</t>
  </si>
  <si>
    <t>ACP137</t>
  </si>
  <si>
    <t>ACP138</t>
  </si>
  <si>
    <t>ACP139</t>
  </si>
  <si>
    <t>ACP140</t>
  </si>
  <si>
    <t>ACP141</t>
  </si>
  <si>
    <t>ACP142</t>
  </si>
  <si>
    <t>ACP143</t>
  </si>
  <si>
    <t>ACP144</t>
  </si>
  <si>
    <t>ACP145</t>
  </si>
  <si>
    <t>ACP146</t>
  </si>
  <si>
    <t>ACP147</t>
  </si>
  <si>
    <t>ACP148</t>
  </si>
  <si>
    <t>ACP149</t>
  </si>
  <si>
    <t>ACP150</t>
  </si>
  <si>
    <t>ACP151</t>
  </si>
  <si>
    <t>ACP152</t>
  </si>
  <si>
    <t>ACP153</t>
  </si>
  <si>
    <t>ACP154</t>
  </si>
  <si>
    <t>ACP155</t>
  </si>
  <si>
    <t>ACP156</t>
  </si>
  <si>
    <t>ACP157</t>
  </si>
  <si>
    <t>ACP158</t>
  </si>
  <si>
    <t>ACP159</t>
  </si>
  <si>
    <t>ACP160</t>
  </si>
  <si>
    <t>ACP161</t>
  </si>
  <si>
    <t>ACP162</t>
  </si>
  <si>
    <t>ACP163</t>
  </si>
  <si>
    <t>ACP164</t>
  </si>
  <si>
    <t>ACP165</t>
  </si>
  <si>
    <t>ACP166</t>
  </si>
  <si>
    <t>ACP167</t>
  </si>
  <si>
    <t>ACP168</t>
  </si>
  <si>
    <t>ACP169</t>
  </si>
  <si>
    <t>ACP170</t>
  </si>
  <si>
    <t>ACP171</t>
  </si>
  <si>
    <t>ACP172</t>
  </si>
  <si>
    <t>ACP173</t>
  </si>
  <si>
    <t>ACP174</t>
  </si>
  <si>
    <t>ACP175</t>
  </si>
  <si>
    <t>ACP176</t>
  </si>
  <si>
    <t>ACP177</t>
  </si>
  <si>
    <t>ACP178</t>
  </si>
  <si>
    <t>ACP179</t>
  </si>
  <si>
    <t>ACP180</t>
  </si>
  <si>
    <t>ACP181</t>
  </si>
  <si>
    <t>ACP182</t>
  </si>
  <si>
    <t>ACP183</t>
  </si>
  <si>
    <t>ACP184</t>
  </si>
  <si>
    <t>ACP185</t>
  </si>
  <si>
    <t>ACP186</t>
  </si>
  <si>
    <t>ACP187</t>
  </si>
  <si>
    <t>ACP188</t>
  </si>
  <si>
    <t>ACP189</t>
  </si>
  <si>
    <t>ACP190</t>
  </si>
  <si>
    <t>ACP191</t>
  </si>
  <si>
    <t>ACP192</t>
  </si>
  <si>
    <t>ACP193</t>
  </si>
  <si>
    <t>ACP194</t>
  </si>
  <si>
    <t>ACP195</t>
  </si>
  <si>
    <t>ACP196</t>
  </si>
  <si>
    <t>ACP197</t>
  </si>
  <si>
    <t>ACP198</t>
  </si>
  <si>
    <t>ACP199</t>
  </si>
  <si>
    <t>ACP200</t>
  </si>
  <si>
    <t>ACP201</t>
  </si>
  <si>
    <t>ACP202</t>
  </si>
  <si>
    <t>ACP203</t>
  </si>
  <si>
    <t>ACP204</t>
  </si>
  <si>
    <t>ACP205</t>
  </si>
  <si>
    <t>ACP206</t>
  </si>
  <si>
    <t>ACP207</t>
  </si>
  <si>
    <t>ACP208</t>
  </si>
  <si>
    <t>ACP209</t>
  </si>
  <si>
    <t>ACP210</t>
  </si>
  <si>
    <t>ACP211</t>
  </si>
  <si>
    <t>ACP212</t>
  </si>
  <si>
    <t>ACP213</t>
  </si>
  <si>
    <t>ACP214</t>
  </si>
  <si>
    <t>ACP215</t>
  </si>
  <si>
    <t>ACP216</t>
  </si>
  <si>
    <t>ACP217</t>
  </si>
  <si>
    <t>ACP218</t>
  </si>
  <si>
    <t>ACP219</t>
  </si>
  <si>
    <t>ACP220</t>
  </si>
  <si>
    <t>ACP221</t>
  </si>
  <si>
    <t>ACP222</t>
  </si>
  <si>
    <t>ACP223</t>
  </si>
  <si>
    <t>ACP224</t>
  </si>
  <si>
    <t>ACP225</t>
  </si>
  <si>
    <t>ACP226</t>
  </si>
  <si>
    <t>ACP227</t>
  </si>
  <si>
    <t>ACP228</t>
  </si>
  <si>
    <t>ACP229</t>
  </si>
  <si>
    <t>ACP230</t>
  </si>
  <si>
    <t>ACP231</t>
  </si>
  <si>
    <t>ACP232</t>
  </si>
  <si>
    <t>ACP233</t>
  </si>
  <si>
    <t>ACP234</t>
  </si>
  <si>
    <t>ACP235</t>
  </si>
  <si>
    <t>ACP236</t>
  </si>
  <si>
    <t>ACP237</t>
  </si>
  <si>
    <t>ACP238</t>
  </si>
  <si>
    <t>ACP239</t>
  </si>
  <si>
    <t>ACP240</t>
  </si>
  <si>
    <t>ACP241</t>
  </si>
  <si>
    <t>ACP242</t>
  </si>
  <si>
    <t>ACP243</t>
  </si>
  <si>
    <t>ACP244</t>
  </si>
  <si>
    <t>ACP245</t>
  </si>
  <si>
    <t>ACP246</t>
  </si>
  <si>
    <t>ACP247</t>
  </si>
  <si>
    <t>ACP248</t>
  </si>
  <si>
    <t>ACP249</t>
  </si>
  <si>
    <t>ACP250</t>
  </si>
  <si>
    <t>ACP251</t>
  </si>
  <si>
    <t>ACP252</t>
  </si>
  <si>
    <t>ACP253</t>
  </si>
  <si>
    <t>ACP254</t>
  </si>
  <si>
    <t>ACP255</t>
  </si>
  <si>
    <t>ACP256</t>
  </si>
  <si>
    <t>ACP257</t>
  </si>
  <si>
    <t>ACP258</t>
  </si>
  <si>
    <t>ACP259</t>
  </si>
  <si>
    <t>ACP260</t>
  </si>
  <si>
    <t>ACP261</t>
  </si>
  <si>
    <t>ACP262</t>
  </si>
  <si>
    <t>ACP263</t>
  </si>
  <si>
    <t>ACP264</t>
  </si>
  <si>
    <t>ACP265</t>
  </si>
  <si>
    <t>ACP266</t>
  </si>
  <si>
    <t>ACP267</t>
  </si>
  <si>
    <t>ACP268</t>
  </si>
  <si>
    <t>ACP269</t>
  </si>
  <si>
    <t>ACP270</t>
  </si>
  <si>
    <t>ACP271</t>
  </si>
  <si>
    <t>ACP272</t>
  </si>
  <si>
    <t>ACP273</t>
  </si>
  <si>
    <t>ACP274</t>
  </si>
  <si>
    <t>ACP275</t>
  </si>
  <si>
    <t>ACP276</t>
  </si>
  <si>
    <t>ACP277</t>
  </si>
  <si>
    <t>ACP278</t>
  </si>
  <si>
    <t>ACP279</t>
  </si>
  <si>
    <t>ACP280</t>
  </si>
  <si>
    <t>ACP281</t>
  </si>
  <si>
    <t>ACP282</t>
  </si>
  <si>
    <t>ACP283</t>
  </si>
  <si>
    <t>ACP284</t>
  </si>
  <si>
    <t>ACP285</t>
  </si>
  <si>
    <t>ACP286</t>
  </si>
  <si>
    <t>ACP287</t>
  </si>
  <si>
    <t>ACP288</t>
  </si>
  <si>
    <t>ACP289</t>
  </si>
  <si>
    <t>ACP290</t>
  </si>
  <si>
    <t>ACP291</t>
  </si>
  <si>
    <t>ACP292</t>
  </si>
  <si>
    <t>ACP293</t>
  </si>
  <si>
    <t>ACP294</t>
  </si>
  <si>
    <t>ACP295</t>
  </si>
  <si>
    <t>ACP296</t>
  </si>
  <si>
    <t>ACP297</t>
  </si>
  <si>
    <t>ACP298</t>
  </si>
  <si>
    <t>ACP299</t>
  </si>
  <si>
    <t>ACP300</t>
  </si>
  <si>
    <t>ACP301</t>
  </si>
  <si>
    <t>ACP302</t>
  </si>
  <si>
    <t>ACP303</t>
  </si>
  <si>
    <t>ACP304</t>
  </si>
  <si>
    <t>ACP305</t>
  </si>
  <si>
    <t>ACP306</t>
  </si>
  <si>
    <t>ACP307</t>
  </si>
  <si>
    <t>ACP308</t>
  </si>
  <si>
    <t>ACP309</t>
  </si>
  <si>
    <t>ACP310</t>
  </si>
  <si>
    <t>ACP311</t>
  </si>
  <si>
    <t>ACP312</t>
  </si>
  <si>
    <t>ACP313</t>
  </si>
  <si>
    <t>ACP314</t>
  </si>
  <si>
    <t>ACP315</t>
  </si>
  <si>
    <t>ACP316</t>
  </si>
  <si>
    <t>ACP317</t>
  </si>
  <si>
    <t>ACP318</t>
  </si>
  <si>
    <t>ACP319</t>
  </si>
  <si>
    <t>ACP320</t>
  </si>
  <si>
    <t>ACP321</t>
  </si>
  <si>
    <t>ACP322</t>
  </si>
  <si>
    <t>ACP323</t>
  </si>
  <si>
    <t>ACP324</t>
  </si>
  <si>
    <t>ACP325</t>
  </si>
  <si>
    <t>ACP326</t>
  </si>
  <si>
    <t>ACP327</t>
  </si>
  <si>
    <t>ACP328</t>
  </si>
  <si>
    <t>ACP329</t>
  </si>
  <si>
    <t>ACP330</t>
  </si>
  <si>
    <t>ACP331</t>
  </si>
  <si>
    <t>ACP332</t>
  </si>
  <si>
    <t>ACP333</t>
  </si>
  <si>
    <t>ACP334</t>
  </si>
  <si>
    <t>ACP335</t>
  </si>
  <si>
    <t>ACP336</t>
  </si>
  <si>
    <t>ACP337</t>
  </si>
  <si>
    <t>ACP338</t>
  </si>
  <si>
    <t>ACP339</t>
  </si>
  <si>
    <t>ACP340</t>
  </si>
  <si>
    <t>ACP341</t>
  </si>
  <si>
    <t>ACP342</t>
  </si>
  <si>
    <t>ACP343</t>
  </si>
  <si>
    <t>ACP344</t>
  </si>
  <si>
    <t>ACP345</t>
  </si>
  <si>
    <t>ACP346</t>
  </si>
  <si>
    <t>ACP347</t>
  </si>
  <si>
    <t>ACP348</t>
  </si>
  <si>
    <t>ACP349</t>
  </si>
  <si>
    <t>ACP350</t>
  </si>
  <si>
    <t>ACP351</t>
  </si>
  <si>
    <t>ACP352</t>
  </si>
  <si>
    <t>ACP353</t>
  </si>
  <si>
    <t>ACP354</t>
  </si>
  <si>
    <t>ACP355</t>
  </si>
  <si>
    <t>ACP356</t>
  </si>
  <si>
    <t>ACP357</t>
  </si>
  <si>
    <t>ACP358</t>
  </si>
  <si>
    <t>ACP359</t>
  </si>
  <si>
    <t>ACP360</t>
  </si>
  <si>
    <t>ACP361</t>
  </si>
  <si>
    <t>ACP362</t>
  </si>
  <si>
    <t>ACP363</t>
  </si>
  <si>
    <t>ACP364</t>
  </si>
  <si>
    <t>ACP365</t>
  </si>
  <si>
    <t>ACP366</t>
  </si>
  <si>
    <t>ACP367</t>
  </si>
  <si>
    <t>ACP368</t>
  </si>
  <si>
    <t>ACP369</t>
  </si>
  <si>
    <t>ACP370</t>
  </si>
  <si>
    <t>ACP371</t>
  </si>
  <si>
    <t>ACP372</t>
  </si>
  <si>
    <t>ACP373</t>
  </si>
  <si>
    <t>ACP374</t>
  </si>
  <si>
    <t>ACP375</t>
  </si>
  <si>
    <t>ACP376</t>
  </si>
  <si>
    <t>ACP377</t>
  </si>
  <si>
    <t>ACP378</t>
  </si>
  <si>
    <t>ACP379</t>
  </si>
  <si>
    <t>ACP380</t>
  </si>
  <si>
    <t>ACP381</t>
  </si>
  <si>
    <t>ACP382</t>
  </si>
  <si>
    <t>ACP383</t>
  </si>
  <si>
    <t>ACP384</t>
  </si>
  <si>
    <t>ACP385</t>
  </si>
  <si>
    <t>ACP386</t>
  </si>
  <si>
    <t>ACP387</t>
  </si>
  <si>
    <t>ACP388</t>
  </si>
  <si>
    <t>ACP389</t>
  </si>
  <si>
    <t>ACP390</t>
  </si>
  <si>
    <t>ACP391</t>
  </si>
  <si>
    <t>ACP392</t>
  </si>
  <si>
    <t>ACP393</t>
  </si>
  <si>
    <t>ACP394</t>
  </si>
  <si>
    <t>ACP395</t>
  </si>
  <si>
    <t>ACP396</t>
  </si>
  <si>
    <t>ACP397</t>
  </si>
  <si>
    <t>ACP398</t>
  </si>
  <si>
    <t>ACP399</t>
  </si>
  <si>
    <t>ACP400</t>
  </si>
  <si>
    <t>ACP401</t>
  </si>
  <si>
    <t>ACP402</t>
  </si>
  <si>
    <t>ACP403</t>
  </si>
  <si>
    <t>ACP404</t>
  </si>
  <si>
    <t>ACP405</t>
  </si>
  <si>
    <t>ACP406</t>
  </si>
  <si>
    <t>ACP407</t>
  </si>
  <si>
    <t>ACP408</t>
  </si>
  <si>
    <t>ACP409</t>
  </si>
  <si>
    <t>ACP410</t>
  </si>
  <si>
    <t>ACP411</t>
  </si>
  <si>
    <t>ACP412</t>
  </si>
  <si>
    <t>ACP413</t>
  </si>
  <si>
    <t>ACP414</t>
  </si>
  <si>
    <t>ACP415</t>
  </si>
  <si>
    <t>ACP416</t>
  </si>
  <si>
    <t>ACP417</t>
  </si>
  <si>
    <t>ACP418</t>
  </si>
  <si>
    <t>ACP419</t>
  </si>
  <si>
    <t>ACP420</t>
  </si>
  <si>
    <t>ACP421</t>
  </si>
  <si>
    <t>ACP422</t>
  </si>
  <si>
    <t>ACP423</t>
  </si>
  <si>
    <t>ACP424</t>
  </si>
  <si>
    <t>ACP425</t>
  </si>
  <si>
    <t>ACP426</t>
  </si>
  <si>
    <t>ACP427</t>
  </si>
  <si>
    <t>ACP428</t>
  </si>
  <si>
    <t>ACP429</t>
  </si>
  <si>
    <t>ACP430</t>
  </si>
  <si>
    <t>ACP431</t>
  </si>
  <si>
    <t>ACP432</t>
  </si>
  <si>
    <t>ACP433</t>
  </si>
  <si>
    <t>ACP434</t>
  </si>
  <si>
    <t>ACP435</t>
  </si>
  <si>
    <t>ACP436</t>
  </si>
  <si>
    <t>ACP437</t>
  </si>
  <si>
    <t>ACP438</t>
  </si>
  <si>
    <t>ACP439</t>
  </si>
  <si>
    <t>ACP440</t>
  </si>
  <si>
    <t>ACP441</t>
  </si>
  <si>
    <t>ACP442</t>
  </si>
  <si>
    <t>ACP443</t>
  </si>
  <si>
    <t>ACP444</t>
  </si>
  <si>
    <t>ACP445</t>
  </si>
  <si>
    <t>ACP446</t>
  </si>
  <si>
    <t>ACP447</t>
  </si>
  <si>
    <t>ACP448</t>
  </si>
  <si>
    <t>ACP449</t>
  </si>
  <si>
    <t>ACP450</t>
  </si>
  <si>
    <t>ACP451</t>
  </si>
  <si>
    <t>ACP452</t>
  </si>
  <si>
    <t>ACP453</t>
  </si>
  <si>
    <t>ACP454</t>
  </si>
  <si>
    <t>ACP455</t>
  </si>
  <si>
    <t>ACP456</t>
  </si>
  <si>
    <t>ACP457</t>
  </si>
  <si>
    <t>ACP458</t>
  </si>
  <si>
    <t>ACP459</t>
  </si>
  <si>
    <t>ACP460</t>
  </si>
  <si>
    <t>ACP461</t>
  </si>
  <si>
    <t>ACP462</t>
  </si>
  <si>
    <t>ACP463</t>
  </si>
  <si>
    <t>ACP464</t>
  </si>
  <si>
    <t>ACP465</t>
  </si>
  <si>
    <t>ACP466</t>
  </si>
  <si>
    <t>ACP467</t>
  </si>
  <si>
    <t>ACP468</t>
  </si>
  <si>
    <t>ACP469</t>
  </si>
  <si>
    <t>ACP470</t>
  </si>
  <si>
    <t>ACP471</t>
  </si>
  <si>
    <t>ACP472</t>
  </si>
  <si>
    <t>ACP473</t>
  </si>
  <si>
    <t>ACP474</t>
  </si>
  <si>
    <t>ACP475</t>
  </si>
  <si>
    <t>ACP476</t>
  </si>
  <si>
    <t>ACP477</t>
  </si>
  <si>
    <t>ACP478</t>
  </si>
  <si>
    <t>ACP479</t>
  </si>
  <si>
    <t>ACP480</t>
  </si>
  <si>
    <t>ACP481</t>
  </si>
  <si>
    <t>ACP482</t>
  </si>
  <si>
    <t>ACP483</t>
  </si>
  <si>
    <t>ACP484</t>
  </si>
  <si>
    <t>ACP485</t>
  </si>
  <si>
    <t>ACP486</t>
  </si>
  <si>
    <t>ACP487</t>
  </si>
  <si>
    <t>ACP488</t>
  </si>
  <si>
    <t>ACP489</t>
  </si>
  <si>
    <t>ACP490</t>
  </si>
  <si>
    <t>ACP491</t>
  </si>
  <si>
    <t>ACP492</t>
  </si>
  <si>
    <t>ACP493</t>
  </si>
  <si>
    <t>ACP494</t>
  </si>
  <si>
    <t>ACP495</t>
  </si>
  <si>
    <t>ACP496</t>
  </si>
  <si>
    <t>ACP497</t>
  </si>
  <si>
    <t>ACP498</t>
  </si>
  <si>
    <t>ACP499</t>
  </si>
  <si>
    <t>ACP500</t>
  </si>
  <si>
    <t>ACP501</t>
  </si>
  <si>
    <t>ACP502</t>
  </si>
  <si>
    <t>ACP503</t>
  </si>
  <si>
    <t>ACP504</t>
  </si>
  <si>
    <t>ACP505</t>
  </si>
  <si>
    <t>ACP506</t>
  </si>
  <si>
    <t>ACP507</t>
  </si>
  <si>
    <t>ACP508</t>
  </si>
  <si>
    <t>ACP509</t>
  </si>
  <si>
    <t>ACP510</t>
  </si>
  <si>
    <t>ACP511</t>
  </si>
  <si>
    <t>ACP512</t>
  </si>
  <si>
    <t>ACP513</t>
  </si>
  <si>
    <t>ACP514</t>
  </si>
  <si>
    <t>ACP515</t>
  </si>
  <si>
    <t>ACP516</t>
  </si>
  <si>
    <t>ACP517</t>
  </si>
  <si>
    <t>ACP518</t>
  </si>
  <si>
    <t>ACP519</t>
  </si>
  <si>
    <t>ACP520</t>
  </si>
  <si>
    <t>ACP521</t>
  </si>
  <si>
    <t>ACP522</t>
  </si>
  <si>
    <t>ACP523</t>
  </si>
  <si>
    <t>ACP524</t>
  </si>
  <si>
    <t>ACP525</t>
  </si>
  <si>
    <t>ACP526</t>
  </si>
  <si>
    <t>ACP527</t>
  </si>
  <si>
    <t>ACP528</t>
  </si>
  <si>
    <t>ACP529</t>
  </si>
  <si>
    <t>ACP530</t>
  </si>
  <si>
    <t>ACP531</t>
  </si>
  <si>
    <t>ACP532</t>
  </si>
  <si>
    <t>ACP533</t>
  </si>
  <si>
    <t>ACP534</t>
  </si>
  <si>
    <t>ACP535</t>
  </si>
  <si>
    <t>ACP536</t>
  </si>
  <si>
    <t>ACP537</t>
  </si>
  <si>
    <t>ACP538</t>
  </si>
  <si>
    <t>ACP539</t>
  </si>
  <si>
    <t>ACP540</t>
  </si>
  <si>
    <t>ACP541</t>
  </si>
  <si>
    <t>ACP542</t>
  </si>
  <si>
    <t>ACP543</t>
  </si>
  <si>
    <t>ACP544</t>
  </si>
  <si>
    <t>ACP545</t>
  </si>
  <si>
    <t>ACP546</t>
  </si>
  <si>
    <t>ACP547</t>
  </si>
  <si>
    <t>ACP548</t>
  </si>
  <si>
    <t>ACP549</t>
  </si>
  <si>
    <t>ACP550</t>
  </si>
  <si>
    <t>ACP551</t>
  </si>
  <si>
    <t>ACP552</t>
  </si>
  <si>
    <t>ACP553</t>
  </si>
  <si>
    <t>ACP554</t>
  </si>
  <si>
    <t>ACP555</t>
  </si>
  <si>
    <t>ACP556</t>
  </si>
  <si>
    <t>ACP557</t>
  </si>
  <si>
    <t>ACP558</t>
  </si>
  <si>
    <t>ACP559</t>
  </si>
  <si>
    <t>ACP560</t>
  </si>
  <si>
    <t>ACP561</t>
  </si>
  <si>
    <t>ACP562</t>
  </si>
  <si>
    <t>ACP563</t>
  </si>
  <si>
    <t>ACP564</t>
  </si>
  <si>
    <t>ACP565</t>
  </si>
  <si>
    <t>ACP566</t>
  </si>
  <si>
    <t>ACP567</t>
  </si>
  <si>
    <t>ACP568</t>
  </si>
  <si>
    <t>ACP569</t>
  </si>
  <si>
    <t>ACP570</t>
  </si>
  <si>
    <t>ACP571</t>
  </si>
  <si>
    <t>ACP572</t>
  </si>
  <si>
    <t>ACP573</t>
  </si>
  <si>
    <t>ACP574</t>
  </si>
  <si>
    <t>ACP575</t>
  </si>
  <si>
    <t>ACP576</t>
  </si>
  <si>
    <t>ACP577</t>
  </si>
  <si>
    <t>ACP578</t>
  </si>
  <si>
    <t>ACP579</t>
  </si>
  <si>
    <t>ACP580</t>
  </si>
  <si>
    <t>ACP581</t>
  </si>
  <si>
    <t>ACP582</t>
  </si>
  <si>
    <t>ACP583</t>
  </si>
  <si>
    <t>ACP584</t>
  </si>
  <si>
    <t>ACP585</t>
  </si>
  <si>
    <t>ACP586</t>
  </si>
  <si>
    <t>ACP587</t>
  </si>
  <si>
    <t>ACP588</t>
  </si>
  <si>
    <t>ACP589</t>
  </si>
  <si>
    <t>ACP590</t>
  </si>
  <si>
    <t>ACP591</t>
  </si>
  <si>
    <t>ACP592</t>
  </si>
  <si>
    <t>ACP593</t>
  </si>
  <si>
    <t>ACP594</t>
  </si>
  <si>
    <t>ACP595</t>
  </si>
  <si>
    <t>ACP596</t>
  </si>
  <si>
    <t>ACP597</t>
  </si>
  <si>
    <t>ACP598</t>
  </si>
  <si>
    <t>ACP599</t>
  </si>
  <si>
    <t>ACP600</t>
  </si>
  <si>
    <t>ACP601</t>
  </si>
  <si>
    <t>ACP602</t>
  </si>
  <si>
    <t>ACP603</t>
  </si>
  <si>
    <t>ACP604</t>
  </si>
  <si>
    <t>ACP605</t>
  </si>
  <si>
    <t>ACP606</t>
  </si>
  <si>
    <t>ACP607</t>
  </si>
  <si>
    <t>ACP608</t>
  </si>
  <si>
    <t>ACP609</t>
  </si>
  <si>
    <t>ACP610</t>
  </si>
  <si>
    <t>ACP611</t>
  </si>
  <si>
    <t>ACP612</t>
  </si>
  <si>
    <t>ACP613</t>
  </si>
  <si>
    <t>ACP614</t>
  </si>
  <si>
    <t>ACP615</t>
  </si>
  <si>
    <t>ACP616</t>
  </si>
  <si>
    <t>ACP617</t>
  </si>
  <si>
    <t>ACP618</t>
  </si>
  <si>
    <t>ACP619</t>
  </si>
  <si>
    <t>ACP620</t>
  </si>
  <si>
    <t>ACP621</t>
  </si>
  <si>
    <t>ACP622</t>
  </si>
  <si>
    <t>ACP623</t>
  </si>
  <si>
    <t>ACP624</t>
  </si>
  <si>
    <t>ACP625</t>
  </si>
  <si>
    <t>ACP626</t>
  </si>
  <si>
    <t>ACP627</t>
  </si>
  <si>
    <t>ACP628</t>
  </si>
  <si>
    <t>ACP629</t>
  </si>
  <si>
    <t>ACP630</t>
  </si>
  <si>
    <t>ACP631</t>
  </si>
  <si>
    <t>ACP632</t>
  </si>
  <si>
    <t>ACP633</t>
  </si>
  <si>
    <t>ACP634</t>
  </si>
  <si>
    <t>ACP635</t>
  </si>
  <si>
    <t>ACP636</t>
  </si>
  <si>
    <t>ACP637</t>
  </si>
  <si>
    <t>ACP638</t>
  </si>
  <si>
    <t>ACP639</t>
  </si>
  <si>
    <t>ACP640</t>
  </si>
  <si>
    <t>ACP641</t>
  </si>
  <si>
    <t>ACP642</t>
  </si>
  <si>
    <t>ACP643</t>
  </si>
  <si>
    <t>ACP644</t>
  </si>
  <si>
    <t>ACP645</t>
  </si>
  <si>
    <t>ACP646</t>
  </si>
  <si>
    <t>ACP647</t>
  </si>
  <si>
    <t>ACP648</t>
  </si>
  <si>
    <t>ACP649</t>
  </si>
  <si>
    <t>ACP650</t>
  </si>
  <si>
    <t>ACP651</t>
  </si>
  <si>
    <t>ACP652</t>
  </si>
  <si>
    <t>ACP653</t>
  </si>
  <si>
    <t>ACP654</t>
  </si>
  <si>
    <t>ACP655</t>
  </si>
  <si>
    <t>ACP656</t>
  </si>
  <si>
    <t>ACP657</t>
  </si>
  <si>
    <t>ACP658</t>
  </si>
  <si>
    <t>ACP659</t>
  </si>
  <si>
    <t>ACP660</t>
  </si>
  <si>
    <t>ACP661</t>
  </si>
  <si>
    <t>ACP662</t>
  </si>
  <si>
    <t>ACP663</t>
  </si>
  <si>
    <t>ACP664</t>
  </si>
  <si>
    <t>ACP665</t>
  </si>
  <si>
    <t>ACP666</t>
  </si>
  <si>
    <t>ACP667</t>
  </si>
  <si>
    <t>ACP668</t>
  </si>
  <si>
    <t>ACP669</t>
  </si>
  <si>
    <t>ACP670</t>
  </si>
  <si>
    <t>ACP671</t>
  </si>
  <si>
    <t>ACP672</t>
  </si>
  <si>
    <t>ACP673</t>
  </si>
  <si>
    <t>ACP674</t>
  </si>
  <si>
    <t>ACP675</t>
  </si>
  <si>
    <t>ACP676</t>
  </si>
  <si>
    <t>ACP677</t>
  </si>
  <si>
    <t>ACP678</t>
  </si>
  <si>
    <t>ACP679</t>
  </si>
  <si>
    <t>ACP680</t>
  </si>
  <si>
    <t>ACP681</t>
  </si>
  <si>
    <t>ACP682</t>
  </si>
  <si>
    <t>ACP683</t>
  </si>
  <si>
    <t>ACP684</t>
  </si>
  <si>
    <t>ACP685</t>
  </si>
  <si>
    <t>ACP686</t>
  </si>
  <si>
    <t>ACP687</t>
  </si>
  <si>
    <t>ACP688</t>
  </si>
  <si>
    <t>ACP689</t>
  </si>
  <si>
    <t>ACP690</t>
  </si>
  <si>
    <t>ACP691</t>
  </si>
  <si>
    <t>ACP692</t>
  </si>
  <si>
    <t>ACP693</t>
  </si>
  <si>
    <t>ACP694</t>
  </si>
  <si>
    <t>ACP695</t>
  </si>
  <si>
    <t>ACP696</t>
  </si>
  <si>
    <t>ACP697</t>
  </si>
  <si>
    <t>ACP698</t>
  </si>
  <si>
    <t>ACP699</t>
  </si>
  <si>
    <t>ACP700</t>
  </si>
  <si>
    <t>ACP701</t>
  </si>
  <si>
    <t>ACP702</t>
  </si>
  <si>
    <t>ACP703</t>
  </si>
  <si>
    <t>ACP704</t>
  </si>
  <si>
    <t>ACP705</t>
  </si>
  <si>
    <t>ACP706</t>
  </si>
  <si>
    <t>ACP707</t>
  </si>
  <si>
    <t>ACP708</t>
  </si>
  <si>
    <t>ACP709</t>
  </si>
  <si>
    <t>ACP710</t>
  </si>
  <si>
    <t>ACP711</t>
  </si>
  <si>
    <t>ACP712</t>
  </si>
  <si>
    <t>ACP713</t>
  </si>
  <si>
    <t>ACP714</t>
  </si>
  <si>
    <t>ACP715</t>
  </si>
  <si>
    <t>ACP716</t>
  </si>
  <si>
    <t>ACP717</t>
  </si>
  <si>
    <t>ACP718</t>
  </si>
  <si>
    <t>ACP719</t>
  </si>
  <si>
    <t>ACP720</t>
  </si>
  <si>
    <t>ACP721</t>
  </si>
  <si>
    <t>ACP722</t>
  </si>
  <si>
    <t>ACP723</t>
  </si>
  <si>
    <t>ACP724</t>
  </si>
  <si>
    <t>ACP725</t>
  </si>
  <si>
    <t>ACP726</t>
  </si>
  <si>
    <t>ACP727</t>
  </si>
  <si>
    <t>ACP728</t>
  </si>
  <si>
    <t>ACP729</t>
  </si>
  <si>
    <t>ACP730</t>
  </si>
  <si>
    <t>ACP731</t>
  </si>
  <si>
    <t>ACP732</t>
  </si>
  <si>
    <t>ACP733</t>
  </si>
  <si>
    <t>ACP734</t>
  </si>
  <si>
    <t>ACP735</t>
  </si>
  <si>
    <t>ACP736</t>
  </si>
  <si>
    <t>ACP737</t>
  </si>
  <si>
    <t>ACP738</t>
  </si>
  <si>
    <t>ACP739</t>
  </si>
  <si>
    <t>ACP740</t>
  </si>
  <si>
    <t>ACP741</t>
  </si>
  <si>
    <t>ACP742</t>
  </si>
  <si>
    <t>ACP743</t>
  </si>
  <si>
    <t>ACP744</t>
  </si>
  <si>
    <t>ACP745</t>
  </si>
  <si>
    <t>ACP746</t>
  </si>
  <si>
    <t>ACP747</t>
  </si>
  <si>
    <t>ACP748</t>
  </si>
  <si>
    <t>ACP749</t>
  </si>
  <si>
    <t>ACP750</t>
  </si>
  <si>
    <t>ACP751</t>
  </si>
  <si>
    <t>ACP752</t>
  </si>
  <si>
    <t>ACP753</t>
  </si>
  <si>
    <t>ACP754</t>
  </si>
  <si>
    <t>ACP755</t>
  </si>
  <si>
    <t>ACP756</t>
  </si>
  <si>
    <t>ACP757</t>
  </si>
  <si>
    <t>ACP758</t>
  </si>
  <si>
    <t>ACP759</t>
  </si>
  <si>
    <t>ACP760</t>
  </si>
  <si>
    <t>ACP761</t>
  </si>
  <si>
    <t>ACP762</t>
  </si>
  <si>
    <t>ACP763</t>
  </si>
  <si>
    <t>ACP764</t>
  </si>
  <si>
    <t>ACP765</t>
  </si>
  <si>
    <t>ACP766</t>
  </si>
  <si>
    <t>ACP767</t>
  </si>
  <si>
    <t>ACP768</t>
  </si>
  <si>
    <t>ACP769</t>
  </si>
  <si>
    <t>ACP770</t>
  </si>
  <si>
    <t>ACP771</t>
  </si>
  <si>
    <t>ACP772</t>
  </si>
  <si>
    <t>ACP773</t>
  </si>
  <si>
    <t>ACP774</t>
  </si>
  <si>
    <t>ACP775</t>
  </si>
  <si>
    <t>ACP776</t>
  </si>
  <si>
    <t>ACP777</t>
  </si>
  <si>
    <t>ACP778</t>
  </si>
  <si>
    <t>ACP779</t>
  </si>
  <si>
    <t>ACP780</t>
  </si>
  <si>
    <t>ACP781</t>
  </si>
  <si>
    <t>ACP782</t>
  </si>
  <si>
    <t>ACP783</t>
  </si>
  <si>
    <t>ACP784</t>
  </si>
  <si>
    <t>ACP785</t>
  </si>
  <si>
    <t>ACP786</t>
  </si>
  <si>
    <t>ACP787</t>
  </si>
  <si>
    <t>ACP788</t>
  </si>
  <si>
    <t>ACP789</t>
  </si>
  <si>
    <t>ACP790</t>
  </si>
  <si>
    <t>ACP791</t>
  </si>
  <si>
    <t>ACP792</t>
  </si>
  <si>
    <t>ACP793</t>
  </si>
  <si>
    <t>ACP794</t>
  </si>
  <si>
    <t>ACP795</t>
  </si>
  <si>
    <t>ACP796</t>
  </si>
  <si>
    <t>ACP797</t>
  </si>
  <si>
    <t>ACP798</t>
  </si>
  <si>
    <t>ACP799</t>
  </si>
  <si>
    <t>ACP800</t>
  </si>
  <si>
    <t>ACP801</t>
  </si>
  <si>
    <t>ACP802</t>
  </si>
  <si>
    <t>ACP803</t>
  </si>
  <si>
    <t>ACP804</t>
  </si>
  <si>
    <t>ACP805</t>
  </si>
  <si>
    <t>ACP806</t>
  </si>
  <si>
    <t>ACP807</t>
  </si>
  <si>
    <t>ACP808</t>
  </si>
  <si>
    <t>ACP809</t>
  </si>
  <si>
    <t>ACP810</t>
  </si>
  <si>
    <t>ACP811</t>
  </si>
  <si>
    <t>ACP812</t>
  </si>
  <si>
    <t>ACP813</t>
  </si>
  <si>
    <t>ACP814</t>
  </si>
  <si>
    <t>ACP815</t>
  </si>
  <si>
    <t>ACP816</t>
  </si>
  <si>
    <t>ACP817</t>
  </si>
  <si>
    <t>ACP818</t>
  </si>
  <si>
    <t>ACP819</t>
  </si>
  <si>
    <t>ACP820</t>
  </si>
  <si>
    <t>ACP821</t>
  </si>
  <si>
    <t>ACP822</t>
  </si>
  <si>
    <t>ACP823</t>
  </si>
  <si>
    <t>ACP824</t>
  </si>
  <si>
    <t>ACP825</t>
  </si>
  <si>
    <t>ACP826</t>
  </si>
  <si>
    <t>ACP827</t>
  </si>
  <si>
    <t>ACP828</t>
  </si>
  <si>
    <t>ACP829</t>
  </si>
  <si>
    <t>ACP830</t>
  </si>
  <si>
    <t>ACP831</t>
  </si>
  <si>
    <t>ACP832</t>
  </si>
  <si>
    <t>ACP833</t>
  </si>
  <si>
    <t>ACP834</t>
  </si>
  <si>
    <t>ACP835</t>
  </si>
  <si>
    <t>ACP836</t>
  </si>
  <si>
    <t>ACP837</t>
  </si>
  <si>
    <t>ACP838</t>
  </si>
  <si>
    <t>ACP839</t>
  </si>
  <si>
    <t>ACP840</t>
  </si>
  <si>
    <t>ACP841</t>
  </si>
  <si>
    <t>ACP842</t>
  </si>
  <si>
    <t>ACP843</t>
  </si>
  <si>
    <t>ACP844</t>
  </si>
  <si>
    <t>ACP845</t>
  </si>
  <si>
    <t>ACP846</t>
  </si>
  <si>
    <t>ACP847</t>
  </si>
  <si>
    <t>ACP848</t>
  </si>
  <si>
    <t>ACP849</t>
  </si>
  <si>
    <t>ACP850</t>
  </si>
  <si>
    <t>ACP851</t>
  </si>
  <si>
    <t>ACP852</t>
  </si>
  <si>
    <t>ACP853</t>
  </si>
  <si>
    <t>ACP854</t>
  </si>
  <si>
    <t>ACP855</t>
  </si>
  <si>
    <t>ACP856</t>
  </si>
  <si>
    <t>ACP857</t>
  </si>
  <si>
    <t>ACP858</t>
  </si>
  <si>
    <t>ACP859</t>
  </si>
  <si>
    <t>ACP860</t>
  </si>
  <si>
    <t>ACP861</t>
  </si>
  <si>
    <t>ACP862</t>
  </si>
  <si>
    <t>ACP863</t>
  </si>
  <si>
    <t>ACP864</t>
  </si>
  <si>
    <t>ACP865</t>
  </si>
  <si>
    <t>ACP866</t>
  </si>
  <si>
    <t>ACP867</t>
  </si>
  <si>
    <t>ACP868</t>
  </si>
  <si>
    <t>ACP869</t>
  </si>
  <si>
    <t>ACP870</t>
  </si>
  <si>
    <t>ACP871</t>
  </si>
  <si>
    <t>ACP872</t>
  </si>
  <si>
    <t>ACP873</t>
  </si>
  <si>
    <t>ACP874</t>
  </si>
  <si>
    <t>ACP875</t>
  </si>
  <si>
    <t>ACP876</t>
  </si>
  <si>
    <t>ACP877</t>
  </si>
  <si>
    <t>ACP878</t>
  </si>
  <si>
    <t>ACP879</t>
  </si>
  <si>
    <t>ACP880</t>
  </si>
  <si>
    <t>ACP881</t>
  </si>
  <si>
    <t>ACP882</t>
  </si>
  <si>
    <t>ACP883</t>
  </si>
  <si>
    <t>ACP884</t>
  </si>
  <si>
    <t>ACP885</t>
  </si>
  <si>
    <t>ACP886</t>
  </si>
  <si>
    <t>ACP887</t>
  </si>
  <si>
    <t>ACP888</t>
  </si>
  <si>
    <t>ACP889</t>
  </si>
  <si>
    <t>ACP890</t>
  </si>
  <si>
    <t>ACP891</t>
  </si>
  <si>
    <t>ACP892</t>
  </si>
  <si>
    <t>ACP893</t>
  </si>
  <si>
    <t>ACP894</t>
  </si>
  <si>
    <t>ACP895</t>
  </si>
  <si>
    <t>ACP896</t>
  </si>
  <si>
    <t>ACP897</t>
  </si>
  <si>
    <t>ACP898</t>
  </si>
  <si>
    <t>ACP899</t>
  </si>
  <si>
    <t>ACP900</t>
  </si>
  <si>
    <t>ACP901</t>
  </si>
  <si>
    <t>ACP902</t>
  </si>
  <si>
    <t>ACP903</t>
  </si>
  <si>
    <t>ACP904</t>
  </si>
  <si>
    <t>ACP905</t>
  </si>
  <si>
    <t>ACP906</t>
  </si>
  <si>
    <t>ACP907</t>
  </si>
  <si>
    <t>ACP908</t>
  </si>
  <si>
    <t>ACP909</t>
  </si>
  <si>
    <t>Code</t>
  </si>
  <si>
    <t>ACT</t>
  </si>
  <si>
    <t>AOG</t>
  </si>
  <si>
    <t>ATT</t>
  </si>
  <si>
    <t>AVI</t>
  </si>
  <si>
    <t>BIG</t>
  </si>
  <si>
    <t>BUP</t>
  </si>
  <si>
    <t>CAO</t>
  </si>
  <si>
    <t>CAT</t>
  </si>
  <si>
    <t>COL</t>
  </si>
  <si>
    <t>COM</t>
  </si>
  <si>
    <t>CRT</t>
  </si>
  <si>
    <t>DIP</t>
  </si>
  <si>
    <t>EAP</t>
  </si>
  <si>
    <t>EAT</t>
  </si>
  <si>
    <t>EAW</t>
  </si>
  <si>
    <t>ECC</t>
  </si>
  <si>
    <t>ELI</t>
  </si>
  <si>
    <t>ELM</t>
  </si>
  <si>
    <t>FIL</t>
  </si>
  <si>
    <t>FRI</t>
  </si>
  <si>
    <t>FRO</t>
  </si>
  <si>
    <t>GOG</t>
  </si>
  <si>
    <t>HEA</t>
  </si>
  <si>
    <t>HEG</t>
  </si>
  <si>
    <t>HUM</t>
  </si>
  <si>
    <t>ICE</t>
  </si>
  <si>
    <t>LHO</t>
  </si>
  <si>
    <t>LIC</t>
  </si>
  <si>
    <t>MAG</t>
  </si>
  <si>
    <t>MAL</t>
  </si>
  <si>
    <t>MUW</t>
  </si>
  <si>
    <t>NSC</t>
  </si>
  <si>
    <t>NWP</t>
  </si>
  <si>
    <t>OBX</t>
  </si>
  <si>
    <t>OHG</t>
  </si>
  <si>
    <t>PAC</t>
  </si>
  <si>
    <t>PEA</t>
  </si>
  <si>
    <t>PEF</t>
  </si>
  <si>
    <t>PEM</t>
  </si>
  <si>
    <t>PEP</t>
  </si>
  <si>
    <t>PER</t>
  </si>
  <si>
    <t>PES</t>
  </si>
  <si>
    <t>PIL</t>
  </si>
  <si>
    <t>QRT</t>
  </si>
  <si>
    <t>RAC</t>
  </si>
  <si>
    <t>RCL</t>
  </si>
  <si>
    <t>RCM</t>
  </si>
  <si>
    <t>RCX</t>
  </si>
  <si>
    <t>RDS</t>
  </si>
  <si>
    <t>REQ</t>
  </si>
  <si>
    <t>REX</t>
  </si>
  <si>
    <t>RFG</t>
  </si>
  <si>
    <t>RFL</t>
  </si>
  <si>
    <t>RFS</t>
  </si>
  <si>
    <t>RFW</t>
  </si>
  <si>
    <t>RGX</t>
  </si>
  <si>
    <t>RIS</t>
  </si>
  <si>
    <t>RLI</t>
  </si>
  <si>
    <t>RLM</t>
  </si>
  <si>
    <t>RNG</t>
  </si>
  <si>
    <t>ROP</t>
  </si>
  <si>
    <t>ROX</t>
  </si>
  <si>
    <t>RPB</t>
  </si>
  <si>
    <t>RPG</t>
  </si>
  <si>
    <t>RRE</t>
  </si>
  <si>
    <t>RRW</t>
  </si>
  <si>
    <t>RRY</t>
  </si>
  <si>
    <t>RSB</t>
  </si>
  <si>
    <t>RSC</t>
  </si>
  <si>
    <t>RXB</t>
  </si>
  <si>
    <t>RXC</t>
  </si>
  <si>
    <t>RXD</t>
  </si>
  <si>
    <t>RXE</t>
  </si>
  <si>
    <t>RXG</t>
  </si>
  <si>
    <t>RXS</t>
  </si>
  <si>
    <t>SCO</t>
  </si>
  <si>
    <t>SCY</t>
  </si>
  <si>
    <t>SHL</t>
  </si>
  <si>
    <t>SHR</t>
  </si>
  <si>
    <t>SPF</t>
  </si>
  <si>
    <t>SPX</t>
  </si>
  <si>
    <t>SUR</t>
  </si>
  <si>
    <t>SWP</t>
  </si>
  <si>
    <t>VAL</t>
  </si>
  <si>
    <t>VOL</t>
  </si>
  <si>
    <t>VUN</t>
  </si>
  <si>
    <t>WET</t>
  </si>
  <si>
    <t>XPS</t>
  </si>
  <si>
    <t>Final</t>
  </si>
  <si>
    <t>IATA</t>
  </si>
  <si>
    <t>ICAO</t>
  </si>
  <si>
    <t>NAME</t>
  </si>
  <si>
    <t>AAA</t>
  </si>
  <si>
    <t>NTGA</t>
  </si>
  <si>
    <t>Anaa Airport</t>
  </si>
  <si>
    <t>AAB</t>
  </si>
  <si>
    <t>YARY</t>
  </si>
  <si>
    <t>Arrabury Airport</t>
  </si>
  <si>
    <t>AAC</t>
  </si>
  <si>
    <t>HEAR</t>
  </si>
  <si>
    <t>El Arish International Airport</t>
  </si>
  <si>
    <t>AAE</t>
  </si>
  <si>
    <t>DABB</t>
  </si>
  <si>
    <t>Rabah Bitat Airport (Les Salines Airport)</t>
  </si>
  <si>
    <t>AAF</t>
  </si>
  <si>
    <t>KAAF</t>
  </si>
  <si>
    <t>Apalachicola Municipal Airport</t>
  </si>
  <si>
    <t>AAG</t>
  </si>
  <si>
    <t>SSYA</t>
  </si>
  <si>
    <t>Arapoti Airport</t>
  </si>
  <si>
    <t>AAH</t>
  </si>
  <si>
    <t>EDKA</t>
  </si>
  <si>
    <t>Aachen-Merzbrück Airport</t>
  </si>
  <si>
    <t>AAI</t>
  </si>
  <si>
    <t>SWRA</t>
  </si>
  <si>
    <t>Arraias Airport</t>
  </si>
  <si>
    <t>AAK</t>
  </si>
  <si>
    <t>NGUK</t>
  </si>
  <si>
    <t>Aranuka Airport</t>
  </si>
  <si>
    <t>AAL</t>
  </si>
  <si>
    <t>EKYT</t>
  </si>
  <si>
    <t>Aalborg Airport</t>
  </si>
  <si>
    <t>AAM</t>
  </si>
  <si>
    <t>FAMD</t>
  </si>
  <si>
    <t>Mala Mala Airport</t>
  </si>
  <si>
    <t>AAN</t>
  </si>
  <si>
    <t>OMAL</t>
  </si>
  <si>
    <t>Al Ain International Airport</t>
  </si>
  <si>
    <t>AAO</t>
  </si>
  <si>
    <t>SVAN</t>
  </si>
  <si>
    <t>Anaco Airport</t>
  </si>
  <si>
    <t>AAP</t>
  </si>
  <si>
    <t>KAAP</t>
  </si>
  <si>
    <t>Andrau Airpark</t>
  </si>
  <si>
    <t>AAQ</t>
  </si>
  <si>
    <t>URKA</t>
  </si>
  <si>
    <t>Vityazevo Airport</t>
  </si>
  <si>
    <t>AAR</t>
  </si>
  <si>
    <t>EKAH</t>
  </si>
  <si>
    <t>Aarhus Airport</t>
  </si>
  <si>
    <t>AAT</t>
  </si>
  <si>
    <t>ZWAT</t>
  </si>
  <si>
    <t>Altay Airport</t>
  </si>
  <si>
    <t>AAU</t>
  </si>
  <si>
    <t>NSAU</t>
  </si>
  <si>
    <t>Asau Airport</t>
  </si>
  <si>
    <t>AAV</t>
  </si>
  <si>
    <t>RPMA</t>
  </si>
  <si>
    <t>Allah Valley Airport</t>
  </si>
  <si>
    <t>AAW</t>
  </si>
  <si>
    <t>OPAB</t>
  </si>
  <si>
    <t>Abbottabad Airport</t>
  </si>
  <si>
    <t>AAX</t>
  </si>
  <si>
    <t>SBAX</t>
  </si>
  <si>
    <t>Araxa Airport (Aeroporto Araxá)</t>
  </si>
  <si>
    <t>AAY</t>
  </si>
  <si>
    <t>OYGD</t>
  </si>
  <si>
    <t>Al Ghaydah Airport</t>
  </si>
  <si>
    <t>AAZ</t>
  </si>
  <si>
    <t>MGQZ</t>
  </si>
  <si>
    <t>Quetzaltenango Airport</t>
  </si>
  <si>
    <t>ABA</t>
  </si>
  <si>
    <t>UNAA</t>
  </si>
  <si>
    <t>Abakan Airport</t>
  </si>
  <si>
    <t>ABB</t>
  </si>
  <si>
    <t>DNAS</t>
  </si>
  <si>
    <t>Asaba International Airport</t>
  </si>
  <si>
    <t>EGUD</t>
  </si>
  <si>
    <t>RAF Abingdon</t>
  </si>
  <si>
    <t>ABC</t>
  </si>
  <si>
    <t>LEAB</t>
  </si>
  <si>
    <t>Albacete-Los Llanos Airport</t>
  </si>
  <si>
    <t>ABD</t>
  </si>
  <si>
    <t>OIAA</t>
  </si>
  <si>
    <t>Abadan Airport</t>
  </si>
  <si>
    <t>ABE</t>
  </si>
  <si>
    <t>KABE</t>
  </si>
  <si>
    <t>Lehigh Valley International Airport</t>
  </si>
  <si>
    <t>ABF</t>
  </si>
  <si>
    <t>NGAB</t>
  </si>
  <si>
    <t>Abaiang Atoll Airport</t>
  </si>
  <si>
    <t>ABH</t>
  </si>
  <si>
    <t>YAPH</t>
  </si>
  <si>
    <t>Alpha Airport</t>
  </si>
  <si>
    <t>ABI</t>
  </si>
  <si>
    <t>KABI</t>
  </si>
  <si>
    <t>Abilene Regional Airport</t>
  </si>
  <si>
    <t>ABJ</t>
  </si>
  <si>
    <t>DIAP</t>
  </si>
  <si>
    <t>Félix-Houphouët-Boigny International Airport</t>
  </si>
  <si>
    <t>ABK</t>
  </si>
  <si>
    <t>HAKD</t>
  </si>
  <si>
    <t>Kabri Dar Airport</t>
  </si>
  <si>
    <t>ABL</t>
  </si>
  <si>
    <t>PAFM</t>
  </si>
  <si>
    <t>Ambler Airport</t>
  </si>
  <si>
    <t>ABM</t>
  </si>
  <si>
    <t>YBAM</t>
  </si>
  <si>
    <t>Bamaga Injinoo Airport</t>
  </si>
  <si>
    <t>ABN</t>
  </si>
  <si>
    <t>SMBN</t>
  </si>
  <si>
    <t>Albina Airport</t>
  </si>
  <si>
    <t>ABO</t>
  </si>
  <si>
    <t>DIAO</t>
  </si>
  <si>
    <t>Aboisso Airport</t>
  </si>
  <si>
    <t>ABQ</t>
  </si>
  <si>
    <t>KABQ</t>
  </si>
  <si>
    <t>Albuquerque International Sunport</t>
  </si>
  <si>
    <t>ABR</t>
  </si>
  <si>
    <t>KABR</t>
  </si>
  <si>
    <t>Aberdeen Regional Airport</t>
  </si>
  <si>
    <t>ABS</t>
  </si>
  <si>
    <t>HEBL</t>
  </si>
  <si>
    <t>Abu Simbel Airport</t>
  </si>
  <si>
    <t>ABT</t>
  </si>
  <si>
    <t>OEBA</t>
  </si>
  <si>
    <t>Al-Baha Domestic Airport</t>
  </si>
  <si>
    <t>ABU</t>
  </si>
  <si>
    <t>WRKA</t>
  </si>
  <si>
    <t>Haliwen Airport</t>
  </si>
  <si>
    <t>ABV</t>
  </si>
  <si>
    <t>DNAA</t>
  </si>
  <si>
    <t>Nnamdi Azikiwe International Airport</t>
  </si>
  <si>
    <t>ABX</t>
  </si>
  <si>
    <t>YMAY</t>
  </si>
  <si>
    <t>Albury Airport</t>
  </si>
  <si>
    <t>ABY</t>
  </si>
  <si>
    <t>KABY</t>
  </si>
  <si>
    <t>Southwest Georgia Regional Airport</t>
  </si>
  <si>
    <t>ABZ</t>
  </si>
  <si>
    <t>EGPD</t>
  </si>
  <si>
    <t>Aberdeen Airport</t>
  </si>
  <si>
    <t>ACA</t>
  </si>
  <si>
    <t>MMAA</t>
  </si>
  <si>
    <t>General Juan N. Álvarez International Airport</t>
  </si>
  <si>
    <t>ACB</t>
  </si>
  <si>
    <t>KACB</t>
  </si>
  <si>
    <t>Antrim County Airport</t>
  </si>
  <si>
    <t>ACC</t>
  </si>
  <si>
    <t>DGAA</t>
  </si>
  <si>
    <t>Kotoka International Airport</t>
  </si>
  <si>
    <t>ACD</t>
  </si>
  <si>
    <t>SKAD</t>
  </si>
  <si>
    <t>Alcides Fernández Airport</t>
  </si>
  <si>
    <t>ACE</t>
  </si>
  <si>
    <t>GCRR</t>
  </si>
  <si>
    <t>Lanzarote Airport</t>
  </si>
  <si>
    <t>ACF</t>
  </si>
  <si>
    <t>YBAF</t>
  </si>
  <si>
    <t>Brisbane Archerfield Airport</t>
  </si>
  <si>
    <t>ACH</t>
  </si>
  <si>
    <t>LSZR</t>
  </si>
  <si>
    <t>St. Gallen Altenrhein Airport</t>
  </si>
  <si>
    <t>ACI</t>
  </si>
  <si>
    <t>EGJA</t>
  </si>
  <si>
    <t>Alderney Airport</t>
  </si>
  <si>
    <t>ACK</t>
  </si>
  <si>
    <t>KACK</t>
  </si>
  <si>
    <t>Nantucket Memorial Airport</t>
  </si>
  <si>
    <t>ACL</t>
  </si>
  <si>
    <t>SKAG</t>
  </si>
  <si>
    <t>Cesar Airport</t>
  </si>
  <si>
    <t>ACN</t>
  </si>
  <si>
    <t>MMCC</t>
  </si>
  <si>
    <t>Ciudad Acuna International Airport</t>
  </si>
  <si>
    <t>ACO</t>
  </si>
  <si>
    <t>LSZD</t>
  </si>
  <si>
    <t>Ascona Airport</t>
  </si>
  <si>
    <t>ACP</t>
  </si>
  <si>
    <t>OITM</t>
  </si>
  <si>
    <t>Sahand Airport</t>
  </si>
  <si>
    <t>ACR</t>
  </si>
  <si>
    <t>SKAC</t>
  </si>
  <si>
    <t>Araracuara Airport</t>
  </si>
  <si>
    <t>ACS</t>
  </si>
  <si>
    <t>UNKS</t>
  </si>
  <si>
    <t>Achinsk Airport</t>
  </si>
  <si>
    <t>KACT</t>
  </si>
  <si>
    <t>Waco Regional Airport</t>
  </si>
  <si>
    <t>ACV</t>
  </si>
  <si>
    <t>KACV</t>
  </si>
  <si>
    <t>Arcata-Eureka Airport</t>
  </si>
  <si>
    <t>ACY</t>
  </si>
  <si>
    <t>KACY</t>
  </si>
  <si>
    <t>Atlantic City International Airport</t>
  </si>
  <si>
    <t>ACZ</t>
  </si>
  <si>
    <t>OIZB</t>
  </si>
  <si>
    <t>Zabol Airport</t>
  </si>
  <si>
    <t>ADA</t>
  </si>
  <si>
    <t>LTAF</t>
  </si>
  <si>
    <t>Adana Şakirpaşa Airport</t>
  </si>
  <si>
    <t>ADB</t>
  </si>
  <si>
    <t>LTBJ</t>
  </si>
  <si>
    <t>Adnan Menderes Airport</t>
  </si>
  <si>
    <t>ADD</t>
  </si>
  <si>
    <t>HAAB</t>
  </si>
  <si>
    <t>Bole International Airport</t>
  </si>
  <si>
    <t>ADE</t>
  </si>
  <si>
    <t>OYAA</t>
  </si>
  <si>
    <t>Aden International Airport</t>
  </si>
  <si>
    <t>ADF</t>
  </si>
  <si>
    <t>LTCP</t>
  </si>
  <si>
    <t>Adıyaman Airport</t>
  </si>
  <si>
    <t>ADG</t>
  </si>
  <si>
    <t>KADG</t>
  </si>
  <si>
    <t>Lenawee County Airport</t>
  </si>
  <si>
    <t>ADH</t>
  </si>
  <si>
    <t>UEAA</t>
  </si>
  <si>
    <t>Aldan Airport</t>
  </si>
  <si>
    <t>UEEA</t>
  </si>
  <si>
    <t>ADI</t>
  </si>
  <si>
    <t>FYAR</t>
  </si>
  <si>
    <t>Arandis Airport</t>
  </si>
  <si>
    <t>ADJ</t>
  </si>
  <si>
    <t>OJAM</t>
  </si>
  <si>
    <t>Marka International Airport</t>
  </si>
  <si>
    <t>ADK</t>
  </si>
  <si>
    <t>PADK</t>
  </si>
  <si>
    <t>Adak Island Airport</t>
  </si>
  <si>
    <t>ADL</t>
  </si>
  <si>
    <t>YPAD</t>
  </si>
  <si>
    <t>Adelaide International Airport</t>
  </si>
  <si>
    <t>ADM</t>
  </si>
  <si>
    <t>KADM</t>
  </si>
  <si>
    <t>Ardmore Municipal Airport</t>
  </si>
  <si>
    <t>ADN</t>
  </si>
  <si>
    <t>SKAN</t>
  </si>
  <si>
    <t>Andes Airport</t>
  </si>
  <si>
    <t>ADO</t>
  </si>
  <si>
    <t>YAMK</t>
  </si>
  <si>
    <t>Andamooka Airport</t>
  </si>
  <si>
    <t>ADP</t>
  </si>
  <si>
    <t>VCCA</t>
  </si>
  <si>
    <t>Anuradhapura Airport</t>
  </si>
  <si>
    <t>ADQ</t>
  </si>
  <si>
    <t>PADQ</t>
  </si>
  <si>
    <t>Kodiak Airport</t>
  </si>
  <si>
    <t>ADR</t>
  </si>
  <si>
    <t>KPHH</t>
  </si>
  <si>
    <t>Robert F. Swinnie Airport</t>
  </si>
  <si>
    <t>ADS</t>
  </si>
  <si>
    <t>KADS</t>
  </si>
  <si>
    <t>Addison Airport</t>
  </si>
  <si>
    <t>ADT</t>
  </si>
  <si>
    <t>KADH</t>
  </si>
  <si>
    <t>Ada Municipal Airport</t>
  </si>
  <si>
    <t>ADU</t>
  </si>
  <si>
    <t>OITL</t>
  </si>
  <si>
    <t>Ardabil Airport</t>
  </si>
  <si>
    <t>ADV</t>
  </si>
  <si>
    <t>EGWA</t>
  </si>
  <si>
    <t>Andover Airport</t>
  </si>
  <si>
    <t>ADW</t>
  </si>
  <si>
    <t>KADW</t>
  </si>
  <si>
    <t>Andrews Air Force Base</t>
  </si>
  <si>
    <t>ADX</t>
  </si>
  <si>
    <t>EGQL</t>
  </si>
  <si>
    <t>RAF Leuchars</t>
  </si>
  <si>
    <t>ADY</t>
  </si>
  <si>
    <t>FAAL</t>
  </si>
  <si>
    <t>Alldays Airport</t>
  </si>
  <si>
    <t>ADZ</t>
  </si>
  <si>
    <t>SKSP</t>
  </si>
  <si>
    <t>Gustavo Rojas Pinilla International Airport</t>
  </si>
  <si>
    <t>AEA</t>
  </si>
  <si>
    <t>NGTB</t>
  </si>
  <si>
    <t>Abemama Atoll Airport</t>
  </si>
  <si>
    <t>AEB</t>
  </si>
  <si>
    <t>ZBGS</t>
  </si>
  <si>
    <t>Tian Yang Air Base</t>
  </si>
  <si>
    <t>AED</t>
  </si>
  <si>
    <t>PARD</t>
  </si>
  <si>
    <t>Red Dog Airport</t>
  </si>
  <si>
    <t>AEG</t>
  </si>
  <si>
    <t>WIME</t>
  </si>
  <si>
    <t>Aek Godang Airport</t>
  </si>
  <si>
    <t>AEH</t>
  </si>
  <si>
    <t>FTTC</t>
  </si>
  <si>
    <t>Abéché Airport</t>
  </si>
  <si>
    <t>AEL</t>
  </si>
  <si>
    <t>KAEL</t>
  </si>
  <si>
    <t>Albert Lea Municipal Airport</t>
  </si>
  <si>
    <t>AEO</t>
  </si>
  <si>
    <t>GQNA</t>
  </si>
  <si>
    <t>Aioun El Atrouss Airport</t>
  </si>
  <si>
    <t>AEP</t>
  </si>
  <si>
    <t>SABE</t>
  </si>
  <si>
    <t>Jorge Newbery Airpark</t>
  </si>
  <si>
    <t>AER</t>
  </si>
  <si>
    <t>URSS</t>
  </si>
  <si>
    <t>Sochi International Airport</t>
  </si>
  <si>
    <t>AES</t>
  </si>
  <si>
    <t>ENAL</t>
  </si>
  <si>
    <t>Ålesund Airport, Vigra</t>
  </si>
  <si>
    <t>AET</t>
  </si>
  <si>
    <t>PFAL</t>
  </si>
  <si>
    <t>Allakaket Airport</t>
  </si>
  <si>
    <t>AEU</t>
  </si>
  <si>
    <t>OIBA</t>
  </si>
  <si>
    <t>Abumusa Island Airport</t>
  </si>
  <si>
    <t>AEX</t>
  </si>
  <si>
    <t>KAEX</t>
  </si>
  <si>
    <t>Alexandria International Airport</t>
  </si>
  <si>
    <t>AEY</t>
  </si>
  <si>
    <t>BIAR</t>
  </si>
  <si>
    <t>Akureyri Airport</t>
  </si>
  <si>
    <t>AFA</t>
  </si>
  <si>
    <t>SAMR</t>
  </si>
  <si>
    <t>San Rafael Airport</t>
  </si>
  <si>
    <t>AFB</t>
  </si>
  <si>
    <t>FAWK</t>
  </si>
  <si>
    <t>Waterkloof Air Force Base Airport</t>
  </si>
  <si>
    <t>AFD</t>
  </si>
  <si>
    <t>FAPA</t>
  </si>
  <si>
    <t>Port Alfred Airport</t>
  </si>
  <si>
    <t>AFE</t>
  </si>
  <si>
    <t>PAFE</t>
  </si>
  <si>
    <t>Kake Airport</t>
  </si>
  <si>
    <t>AFF</t>
  </si>
  <si>
    <t>KAFF</t>
  </si>
  <si>
    <t>United States Air Force Academy Airfield</t>
  </si>
  <si>
    <t>AFI</t>
  </si>
  <si>
    <t>SKAM</t>
  </si>
  <si>
    <t>Amalfi Airport</t>
  </si>
  <si>
    <t>AFL</t>
  </si>
  <si>
    <t>SBAT</t>
  </si>
  <si>
    <t>Alta Floresta Airport</t>
  </si>
  <si>
    <t>AFN</t>
  </si>
  <si>
    <t>KAFN</t>
  </si>
  <si>
    <t>Jaffrey Airport - Silver Ranch Airport</t>
  </si>
  <si>
    <t>AFO</t>
  </si>
  <si>
    <t>KAFO</t>
  </si>
  <si>
    <t>Afton Municipal Airport</t>
  </si>
  <si>
    <t>AFS</t>
  </si>
  <si>
    <t>UTSN</t>
  </si>
  <si>
    <t>Sugraly Airport</t>
  </si>
  <si>
    <t>AGAF</t>
  </si>
  <si>
    <t>Afutara Airport</t>
  </si>
  <si>
    <t>AFW</t>
  </si>
  <si>
    <t>KAFW</t>
  </si>
  <si>
    <t>Fort Worth Alliance Airport</t>
  </si>
  <si>
    <t>AFY</t>
  </si>
  <si>
    <t>LTAH</t>
  </si>
  <si>
    <t>Afyon Airport</t>
  </si>
  <si>
    <t>AFZ</t>
  </si>
  <si>
    <t>OIMS</t>
  </si>
  <si>
    <t>Sabzevar National Airport</t>
  </si>
  <si>
    <t>AGA</t>
  </si>
  <si>
    <t>GMAD</t>
  </si>
  <si>
    <t>Al Massira Airport</t>
  </si>
  <si>
    <t>AGB</t>
  </si>
  <si>
    <t>EDMA</t>
  </si>
  <si>
    <t>Augsburg Airport</t>
  </si>
  <si>
    <t>AGC</t>
  </si>
  <si>
    <t>KAGC</t>
  </si>
  <si>
    <t>Allegheny County Airport</t>
  </si>
  <si>
    <t>AGE</t>
  </si>
  <si>
    <t>EDWG</t>
  </si>
  <si>
    <t>Wangerooge Airport</t>
  </si>
  <si>
    <t>AGF</t>
  </si>
  <si>
    <t>LFBA</t>
  </si>
  <si>
    <t>Agen - La Garenne Aerodrome</t>
  </si>
  <si>
    <t>AGH</t>
  </si>
  <si>
    <t>ESTA</t>
  </si>
  <si>
    <t>Ängelholm-Helsingborg Airport (former ICAO code: ESDB)</t>
  </si>
  <si>
    <t>AGI</t>
  </si>
  <si>
    <t>SMWA</t>
  </si>
  <si>
    <t>Wageningen Airport</t>
  </si>
  <si>
    <t>AGJ</t>
  </si>
  <si>
    <t>RORA</t>
  </si>
  <si>
    <t>Aguni Airport</t>
  </si>
  <si>
    <t>AGM</t>
  </si>
  <si>
    <t>BGAM</t>
  </si>
  <si>
    <t>Ammassalik Heliport</t>
  </si>
  <si>
    <t>AGN</t>
  </si>
  <si>
    <t>PAGN</t>
  </si>
  <si>
    <t>Angoon Seaplane Base</t>
  </si>
  <si>
    <t>AGO</t>
  </si>
  <si>
    <t>KAGO</t>
  </si>
  <si>
    <t>Magnolia Municipal Airport</t>
  </si>
  <si>
    <t>AGP</t>
  </si>
  <si>
    <t>LEMG</t>
  </si>
  <si>
    <t>Pablo Ruiz Picasso Airport</t>
  </si>
  <si>
    <t>AGQ</t>
  </si>
  <si>
    <t>LGAG</t>
  </si>
  <si>
    <t>Agrinion Airport</t>
  </si>
  <si>
    <t>AGR</t>
  </si>
  <si>
    <t>VIAG</t>
  </si>
  <si>
    <t>Kheria Airport</t>
  </si>
  <si>
    <t>AGS</t>
  </si>
  <si>
    <t>KAGS</t>
  </si>
  <si>
    <t>Augusta Regional Airport</t>
  </si>
  <si>
    <t>AGT</t>
  </si>
  <si>
    <t>SGES</t>
  </si>
  <si>
    <t>Guarani International Airport (Alejo Garcia Airport)</t>
  </si>
  <si>
    <t>AGU</t>
  </si>
  <si>
    <t>MMAS</t>
  </si>
  <si>
    <t>Lic. Jesús Terán Peredo International Airport</t>
  </si>
  <si>
    <t>AGV</t>
  </si>
  <si>
    <t>SVAC</t>
  </si>
  <si>
    <t>Oswaldo Guevara Mujica Airport</t>
  </si>
  <si>
    <t>AGX</t>
  </si>
  <si>
    <t>VOAT</t>
  </si>
  <si>
    <t>Agatti Island Airport</t>
  </si>
  <si>
    <t>AGZ</t>
  </si>
  <si>
    <t>FAAG</t>
  </si>
  <si>
    <t>Aggeneys Airport</t>
  </si>
  <si>
    <t>AHB</t>
  </si>
  <si>
    <t>OEAB</t>
  </si>
  <si>
    <t>Abha Regional Airport</t>
  </si>
  <si>
    <t>AHC</t>
  </si>
  <si>
    <t>KAHC</t>
  </si>
  <si>
    <t>Amedee Army Airfield</t>
  </si>
  <si>
    <t>AHE</t>
  </si>
  <si>
    <t>NTHE</t>
  </si>
  <si>
    <t>Ahe Airport</t>
  </si>
  <si>
    <t>AHH</t>
  </si>
  <si>
    <t>KAHH</t>
  </si>
  <si>
    <t>Amery Municipal Airport</t>
  </si>
  <si>
    <t>AHI</t>
  </si>
  <si>
    <t>WAPA</t>
  </si>
  <si>
    <t>Amahai Airport</t>
  </si>
  <si>
    <t>AHL</t>
  </si>
  <si>
    <t>SYAH</t>
  </si>
  <si>
    <t>Aishalton Airport</t>
  </si>
  <si>
    <t>AHM</t>
  </si>
  <si>
    <t>KS03</t>
  </si>
  <si>
    <t>Ashland Municipal Sumner Parker Field</t>
  </si>
  <si>
    <t>AHN</t>
  </si>
  <si>
    <t>KAHN</t>
  </si>
  <si>
    <t>Athens-Ben Epps Airport</t>
  </si>
  <si>
    <t>AHO</t>
  </si>
  <si>
    <t>LIEA</t>
  </si>
  <si>
    <t>Fertilia Airport (Alghero Airport)</t>
  </si>
  <si>
    <t>AHS</t>
  </si>
  <si>
    <t>MHAH</t>
  </si>
  <si>
    <t>Ahuas Airport</t>
  </si>
  <si>
    <t>AHU</t>
  </si>
  <si>
    <t>GMTA</t>
  </si>
  <si>
    <t>Charif Al ldrissi Airport</t>
  </si>
  <si>
    <t>AHZ</t>
  </si>
  <si>
    <t>LFHU</t>
  </si>
  <si>
    <t>Alpe d'Huez Airport</t>
  </si>
  <si>
    <t>AIA</t>
  </si>
  <si>
    <t>KAIA</t>
  </si>
  <si>
    <t>Alliance Municipal Airport</t>
  </si>
  <si>
    <t>AID</t>
  </si>
  <si>
    <t>KAID</t>
  </si>
  <si>
    <t>Anderson Municipal Airport (Darlington Field)</t>
  </si>
  <si>
    <t>AIF</t>
  </si>
  <si>
    <t>SBAS</t>
  </si>
  <si>
    <t>Assis Airport</t>
  </si>
  <si>
    <t>AIG</t>
  </si>
  <si>
    <t>FEFY</t>
  </si>
  <si>
    <t>Yalinga Airport</t>
  </si>
  <si>
    <t>AII</t>
  </si>
  <si>
    <t>HDAS</t>
  </si>
  <si>
    <t>Ali-Sabieh Airport</t>
  </si>
  <si>
    <t>AIK</t>
  </si>
  <si>
    <t>KAIK</t>
  </si>
  <si>
    <t>Aiken Municipal Airport</t>
  </si>
  <si>
    <t>AIN</t>
  </si>
  <si>
    <t>PAWI</t>
  </si>
  <si>
    <t>Wainwright Airport</t>
  </si>
  <si>
    <t>PAWT</t>
  </si>
  <si>
    <t>AIO</t>
  </si>
  <si>
    <t>KAIO</t>
  </si>
  <si>
    <t>Atlantic Municipal Airport</t>
  </si>
  <si>
    <t>AIR</t>
  </si>
  <si>
    <t>SWRP</t>
  </si>
  <si>
    <t>Aripuanã Airport</t>
  </si>
  <si>
    <t>AIS</t>
  </si>
  <si>
    <t>NGTR</t>
  </si>
  <si>
    <t>Arorae Island Airport</t>
  </si>
  <si>
    <t>AIT</t>
  </si>
  <si>
    <t>NCAI</t>
  </si>
  <si>
    <t>Aitutaki Island Airport</t>
  </si>
  <si>
    <t>AIU</t>
  </si>
  <si>
    <t>NCAT</t>
  </si>
  <si>
    <t>Atiu Island Airport</t>
  </si>
  <si>
    <t>AIV</t>
  </si>
  <si>
    <t>KAIV</t>
  </si>
  <si>
    <t>George Downer Airport</t>
  </si>
  <si>
    <t>AIY</t>
  </si>
  <si>
    <t>KAIY</t>
  </si>
  <si>
    <t>Atlantic City Municipal Airport (Bader Field)</t>
  </si>
  <si>
    <t>AIZ</t>
  </si>
  <si>
    <t>KAIZ</t>
  </si>
  <si>
    <t>Lee C. Fine Memorial Airport</t>
  </si>
  <si>
    <t>AJA</t>
  </si>
  <si>
    <t>LFKJ</t>
  </si>
  <si>
    <t>Ajaccio Napoleon Bonaparte Airport</t>
  </si>
  <si>
    <t>AJF</t>
  </si>
  <si>
    <t>OESK</t>
  </si>
  <si>
    <t>Al-Jawf Domestic Airport</t>
  </si>
  <si>
    <t>AJI</t>
  </si>
  <si>
    <t>LTCO</t>
  </si>
  <si>
    <t>Agri Airport</t>
  </si>
  <si>
    <t>AJJ</t>
  </si>
  <si>
    <t>GQNJ</t>
  </si>
  <si>
    <t>Akjoujt Airport</t>
  </si>
  <si>
    <t>AJK</t>
  </si>
  <si>
    <t>OIHR</t>
  </si>
  <si>
    <t>Arak Airport</t>
  </si>
  <si>
    <t>AJL</t>
  </si>
  <si>
    <t>VEAZ</t>
  </si>
  <si>
    <t>Aizawl Airport</t>
  </si>
  <si>
    <t>VELP</t>
  </si>
  <si>
    <t>Lengpui Airport</t>
  </si>
  <si>
    <t>AJN</t>
  </si>
  <si>
    <t>FMCV</t>
  </si>
  <si>
    <t>Ouani Airport</t>
  </si>
  <si>
    <t>AJR</t>
  </si>
  <si>
    <t>ESNX</t>
  </si>
  <si>
    <t>Arvidsjaur Airport</t>
  </si>
  <si>
    <t>AJU</t>
  </si>
  <si>
    <t>SBAR</t>
  </si>
  <si>
    <t>Santa Maria Airport</t>
  </si>
  <si>
    <t>AJY</t>
  </si>
  <si>
    <t>DRZA</t>
  </si>
  <si>
    <t>Mano Dayak International Airport</t>
  </si>
  <si>
    <t>AKA</t>
  </si>
  <si>
    <t>ZLAK</t>
  </si>
  <si>
    <t>Ankang Airport</t>
  </si>
  <si>
    <t>AKB</t>
  </si>
  <si>
    <t>PAAK</t>
  </si>
  <si>
    <t>Atka Airport</t>
  </si>
  <si>
    <t>AKC</t>
  </si>
  <si>
    <t>KAKR</t>
  </si>
  <si>
    <t>Akron Fulton International Airport</t>
  </si>
  <si>
    <t>AKD</t>
  </si>
  <si>
    <t>VAAK</t>
  </si>
  <si>
    <t>Akola Airport</t>
  </si>
  <si>
    <t>AKE</t>
  </si>
  <si>
    <t>FOGA</t>
  </si>
  <si>
    <t>Akieni Airport</t>
  </si>
  <si>
    <t>AKF</t>
  </si>
  <si>
    <t>HLKF</t>
  </si>
  <si>
    <t>Kufra Airport</t>
  </si>
  <si>
    <t>AKH</t>
  </si>
  <si>
    <t>OEPS</t>
  </si>
  <si>
    <t>Prince Sultan Air Base</t>
  </si>
  <si>
    <t>AKI</t>
  </si>
  <si>
    <t>PFAK</t>
  </si>
  <si>
    <t>Akiak Airport</t>
  </si>
  <si>
    <t>AKJ</t>
  </si>
  <si>
    <t>RJEC</t>
  </si>
  <si>
    <t>Asahikawa Airport</t>
  </si>
  <si>
    <t>AKK</t>
  </si>
  <si>
    <t>PAKH</t>
  </si>
  <si>
    <t>Akhiok Airport</t>
  </si>
  <si>
    <t>AKL</t>
  </si>
  <si>
    <t>NZAA</t>
  </si>
  <si>
    <t>Auckland Airport</t>
  </si>
  <si>
    <t>AKN</t>
  </si>
  <si>
    <t>PAKN</t>
  </si>
  <si>
    <t>King Salmon Airport</t>
  </si>
  <si>
    <t>AKO</t>
  </si>
  <si>
    <t>KAKO</t>
  </si>
  <si>
    <t>Colorado Plains Regional Airport</t>
  </si>
  <si>
    <t>AKP</t>
  </si>
  <si>
    <t>PAKP</t>
  </si>
  <si>
    <t>Anaktuvuk Pass Airport</t>
  </si>
  <si>
    <t>AKQ</t>
  </si>
  <si>
    <t>WIAG</t>
  </si>
  <si>
    <t>Gunung Batin Airport</t>
  </si>
  <si>
    <t>AKR</t>
  </si>
  <si>
    <t>DNAK</t>
  </si>
  <si>
    <t>Akure Airport</t>
  </si>
  <si>
    <t>AKS</t>
  </si>
  <si>
    <t>AGGA</t>
  </si>
  <si>
    <t>Gwaunaru'u Airport</t>
  </si>
  <si>
    <t>AKT</t>
  </si>
  <si>
    <t>LCRA</t>
  </si>
  <si>
    <t>RAF Akrotiri</t>
  </si>
  <si>
    <t>AKU</t>
  </si>
  <si>
    <t>ZWAK</t>
  </si>
  <si>
    <t>Aksu Airport</t>
  </si>
  <si>
    <t>AKV</t>
  </si>
  <si>
    <t>CYKO</t>
  </si>
  <si>
    <t>Akulivik Airport</t>
  </si>
  <si>
    <t>AKW</t>
  </si>
  <si>
    <t>PAKW</t>
  </si>
  <si>
    <t>Klawock Airport</t>
  </si>
  <si>
    <t>AKX</t>
  </si>
  <si>
    <t>UATT</t>
  </si>
  <si>
    <t>Aqtobe Airport</t>
  </si>
  <si>
    <t>AKY</t>
  </si>
  <si>
    <t>VYSW</t>
  </si>
  <si>
    <t>Sittwe Airport</t>
  </si>
  <si>
    <t>ALA</t>
  </si>
  <si>
    <t>UAAA</t>
  </si>
  <si>
    <t>Almaty International Airport</t>
  </si>
  <si>
    <t>ALB</t>
  </si>
  <si>
    <t>KALB</t>
  </si>
  <si>
    <t>Albany International Airport</t>
  </si>
  <si>
    <t>ALC</t>
  </si>
  <si>
    <t>LEAL</t>
  </si>
  <si>
    <t>El Altet Airport</t>
  </si>
  <si>
    <t>ALD</t>
  </si>
  <si>
    <t>SPAR</t>
  </si>
  <si>
    <t>Alerta Airport</t>
  </si>
  <si>
    <t>ALE</t>
  </si>
  <si>
    <t>KE38</t>
  </si>
  <si>
    <t>Alpine Casparis Municipal Airport</t>
  </si>
  <si>
    <t>ALF</t>
  </si>
  <si>
    <t>ENAT</t>
  </si>
  <si>
    <t>Alta Airport</t>
  </si>
  <si>
    <t>ALG</t>
  </si>
  <si>
    <t>DAAG</t>
  </si>
  <si>
    <t>Houari Boumedienne Airport</t>
  </si>
  <si>
    <t>ALH</t>
  </si>
  <si>
    <t>YABA</t>
  </si>
  <si>
    <t>Albany Airport</t>
  </si>
  <si>
    <t>ALI</t>
  </si>
  <si>
    <t>KALI</t>
  </si>
  <si>
    <t>Alice International Airport</t>
  </si>
  <si>
    <t>ALJ</t>
  </si>
  <si>
    <t>FAAB</t>
  </si>
  <si>
    <t>Kortdoorn Airport</t>
  </si>
  <si>
    <t>ALL</t>
  </si>
  <si>
    <t>LIMG</t>
  </si>
  <si>
    <t>Albenga Airport</t>
  </si>
  <si>
    <t>ALM</t>
  </si>
  <si>
    <t>KALM</t>
  </si>
  <si>
    <t>Alamogordo-White Sands Regional Airport</t>
  </si>
  <si>
    <t>ALN</t>
  </si>
  <si>
    <t>KALN</t>
  </si>
  <si>
    <t>St. Louis Regional Airport</t>
  </si>
  <si>
    <t>ALO</t>
  </si>
  <si>
    <t>KALO</t>
  </si>
  <si>
    <t>Waterloo Regional Airport</t>
  </si>
  <si>
    <t>ALP</t>
  </si>
  <si>
    <t>OSAP</t>
  </si>
  <si>
    <t>Aleppo International Airport (Nejrab Airport)</t>
  </si>
  <si>
    <t>ALQ</t>
  </si>
  <si>
    <t>SSLT</t>
  </si>
  <si>
    <t>Alegrete Federal Airport</t>
  </si>
  <si>
    <t>ALR</t>
  </si>
  <si>
    <t>NZLX</t>
  </si>
  <si>
    <t>Alexandra Airport</t>
  </si>
  <si>
    <t>ALS</t>
  </si>
  <si>
    <t>KALS</t>
  </si>
  <si>
    <t>San Luis Valley Regional Airport</t>
  </si>
  <si>
    <t>ALU</t>
  </si>
  <si>
    <t>HCMA</t>
  </si>
  <si>
    <t>Alula Airport</t>
  </si>
  <si>
    <t>ALW</t>
  </si>
  <si>
    <t>KALW</t>
  </si>
  <si>
    <t>Walla Walla Regional Airport</t>
  </si>
  <si>
    <t>ALX</t>
  </si>
  <si>
    <t>ADDE</t>
  </si>
  <si>
    <t>Thomas C Russell Field</t>
  </si>
  <si>
    <t>KALX</t>
  </si>
  <si>
    <t>Thomas C. Russell Field</t>
  </si>
  <si>
    <t>ALY</t>
  </si>
  <si>
    <t>HEAX</t>
  </si>
  <si>
    <t>El Nouzha Airport (Alexandria International Airport)</t>
  </si>
  <si>
    <t>AMA</t>
  </si>
  <si>
    <t>KAMA</t>
  </si>
  <si>
    <t>Rick Husband Amarillo International Airport</t>
  </si>
  <si>
    <t>AMB</t>
  </si>
  <si>
    <t>FMNE</t>
  </si>
  <si>
    <t>Ambilobe Airport</t>
  </si>
  <si>
    <t>AMC</t>
  </si>
  <si>
    <t>FTTN</t>
  </si>
  <si>
    <t>Am Timan Airport</t>
  </si>
  <si>
    <t>AMD</t>
  </si>
  <si>
    <t>VAAH</t>
  </si>
  <si>
    <t>Sardar Vallabhbhai Patel International Airport</t>
  </si>
  <si>
    <t>AMH</t>
  </si>
  <si>
    <t>HAAM</t>
  </si>
  <si>
    <t>Arba Minch Airport</t>
  </si>
  <si>
    <t>AMI</t>
  </si>
  <si>
    <t>WADA</t>
  </si>
  <si>
    <t>Selaparang Airport</t>
  </si>
  <si>
    <t>AMJ</t>
  </si>
  <si>
    <t>SNAR</t>
  </si>
  <si>
    <t>Almenara Airport</t>
  </si>
  <si>
    <t>AMK</t>
  </si>
  <si>
    <t>K00C</t>
  </si>
  <si>
    <t>Animas Air Park</t>
  </si>
  <si>
    <t>AMM</t>
  </si>
  <si>
    <t>OJAI</t>
  </si>
  <si>
    <t>Queen Alia International Airport</t>
  </si>
  <si>
    <t>AMN</t>
  </si>
  <si>
    <t>KAMN</t>
  </si>
  <si>
    <t>Gratiot Community Airport</t>
  </si>
  <si>
    <t>AMO</t>
  </si>
  <si>
    <t>FTTU</t>
  </si>
  <si>
    <t>Mao Airport</t>
  </si>
  <si>
    <t>AMP</t>
  </si>
  <si>
    <t>FMSY</t>
  </si>
  <si>
    <t>Ampanihy Airport</t>
  </si>
  <si>
    <t>AMQ</t>
  </si>
  <si>
    <t>WAPP</t>
  </si>
  <si>
    <t>Pattimura Airport</t>
  </si>
  <si>
    <t>AMS</t>
  </si>
  <si>
    <t>EHAM</t>
  </si>
  <si>
    <t>Amsterdam Airport Schiphol</t>
  </si>
  <si>
    <t>AMT</t>
  </si>
  <si>
    <t>YAMT</t>
  </si>
  <si>
    <t>Amata Airport</t>
  </si>
  <si>
    <t>AMV</t>
  </si>
  <si>
    <t>ULDD</t>
  </si>
  <si>
    <t>Amderma Airport</t>
  </si>
  <si>
    <t>AMW</t>
  </si>
  <si>
    <t>KAMW</t>
  </si>
  <si>
    <t>Ames Municipal Airport</t>
  </si>
  <si>
    <t>AMX</t>
  </si>
  <si>
    <t>YAMM</t>
  </si>
  <si>
    <t>Ammaroo Airport</t>
  </si>
  <si>
    <t>AMZ</t>
  </si>
  <si>
    <t>NZAR</t>
  </si>
  <si>
    <t>Ardmore Airport</t>
  </si>
  <si>
    <t>ANB</t>
  </si>
  <si>
    <t>KANB</t>
  </si>
  <si>
    <t>Anniston Metropolitan Airport</t>
  </si>
  <si>
    <t>ANC</t>
  </si>
  <si>
    <t>PANC</t>
  </si>
  <si>
    <t>Ted Stevens Anchorage International Airport</t>
  </si>
  <si>
    <t>AND</t>
  </si>
  <si>
    <t>KAND</t>
  </si>
  <si>
    <t>Anderson Regional Airport</t>
  </si>
  <si>
    <t>ANE</t>
  </si>
  <si>
    <t>LFJR</t>
  </si>
  <si>
    <t>Angers-Loire Airport</t>
  </si>
  <si>
    <t>LFRA</t>
  </si>
  <si>
    <t>Angers - Avrillé Aerodrome (Angers-Marcé Airport)</t>
  </si>
  <si>
    <t>ANF</t>
  </si>
  <si>
    <t>SCFA</t>
  </si>
  <si>
    <t>Cerro Moreno International Airport</t>
  </si>
  <si>
    <t>ANG</t>
  </si>
  <si>
    <t>LFBU</t>
  </si>
  <si>
    <t>Angoulême - Brie - Champniers Airport</t>
  </si>
  <si>
    <t>ANI</t>
  </si>
  <si>
    <t>PANI</t>
  </si>
  <si>
    <t>Aniak Airport</t>
  </si>
  <si>
    <t>ANJ</t>
  </si>
  <si>
    <t>FCBZ</t>
  </si>
  <si>
    <t>Zanaga Airport</t>
  </si>
  <si>
    <t>ANK</t>
  </si>
  <si>
    <t>LTAD</t>
  </si>
  <si>
    <t>Etismegut Airport</t>
  </si>
  <si>
    <t>ANM</t>
  </si>
  <si>
    <t>FMNH</t>
  </si>
  <si>
    <t>Antsirabato Airport</t>
  </si>
  <si>
    <t>ANN</t>
  </si>
  <si>
    <t>PANT</t>
  </si>
  <si>
    <t>Annette Island Airport</t>
  </si>
  <si>
    <t>ANO</t>
  </si>
  <si>
    <t>FQAG</t>
  </si>
  <si>
    <t>Angoche Airport</t>
  </si>
  <si>
    <t>ANP</t>
  </si>
  <si>
    <t>KANP</t>
  </si>
  <si>
    <t>Lee Airport</t>
  </si>
  <si>
    <t>ANQ</t>
  </si>
  <si>
    <t>KANQ</t>
  </si>
  <si>
    <t>Tri-State Steuben County Airport</t>
  </si>
  <si>
    <t>ANR</t>
  </si>
  <si>
    <t>EBAW</t>
  </si>
  <si>
    <t>Antwerp International Airport</t>
  </si>
  <si>
    <t>ANS</t>
  </si>
  <si>
    <t>SPHY</t>
  </si>
  <si>
    <t>Andahuaylas Airport</t>
  </si>
  <si>
    <t>ANU</t>
  </si>
  <si>
    <t>TAPA</t>
  </si>
  <si>
    <t>V.C. Bird International Airport</t>
  </si>
  <si>
    <t>ANV</t>
  </si>
  <si>
    <t>PANV</t>
  </si>
  <si>
    <t>Anvik Airport</t>
  </si>
  <si>
    <t>ANW</t>
  </si>
  <si>
    <t>KANW</t>
  </si>
  <si>
    <t>Ainsworth Municipal Airport</t>
  </si>
  <si>
    <t>ANX</t>
  </si>
  <si>
    <t>ENAN</t>
  </si>
  <si>
    <t>Andøya Airport, Andenes</t>
  </si>
  <si>
    <t>ANY</t>
  </si>
  <si>
    <t>KANY</t>
  </si>
  <si>
    <t>Anthony Municipal Airport</t>
  </si>
  <si>
    <t>AOC</t>
  </si>
  <si>
    <t>EDAC</t>
  </si>
  <si>
    <t>Leipzig-Altenburg Airport</t>
  </si>
  <si>
    <t>AOE</t>
  </si>
  <si>
    <t>LTBY</t>
  </si>
  <si>
    <t>Anadolu Airport</t>
  </si>
  <si>
    <t>ZYAS</t>
  </si>
  <si>
    <t>Anshan Airport</t>
  </si>
  <si>
    <t>AOH</t>
  </si>
  <si>
    <t>KAOH</t>
  </si>
  <si>
    <t>Lima Allen County Airport</t>
  </si>
  <si>
    <t>AOI</t>
  </si>
  <si>
    <t>LIPY</t>
  </si>
  <si>
    <t>Falconara Airport</t>
  </si>
  <si>
    <t>AOJ</t>
  </si>
  <si>
    <t>RJSA</t>
  </si>
  <si>
    <t>Aomori Airport</t>
  </si>
  <si>
    <t>AOK</t>
  </si>
  <si>
    <t>LGKP</t>
  </si>
  <si>
    <t>Karpathos Airport</t>
  </si>
  <si>
    <t>AOL</t>
  </si>
  <si>
    <t>SARL</t>
  </si>
  <si>
    <t>Paso de los Libres Airport</t>
  </si>
  <si>
    <t>AOO</t>
  </si>
  <si>
    <t>KAOO</t>
  </si>
  <si>
    <t>Altoona-Blair County Airport</t>
  </si>
  <si>
    <t>AOR</t>
  </si>
  <si>
    <t>WMKA</t>
  </si>
  <si>
    <t>Sultan Abdul Halim Airport</t>
  </si>
  <si>
    <t>AOT</t>
  </si>
  <si>
    <t>LIMW</t>
  </si>
  <si>
    <t>Corrado Gex Airport</t>
  </si>
  <si>
    <t>AOU</t>
  </si>
  <si>
    <t>VLAP</t>
  </si>
  <si>
    <t>Attopeu Airport</t>
  </si>
  <si>
    <t>AOY</t>
  </si>
  <si>
    <t>OIBI</t>
  </si>
  <si>
    <t>Asaloyeh Airport</t>
  </si>
  <si>
    <t>APA</t>
  </si>
  <si>
    <t>KAPA</t>
  </si>
  <si>
    <t>Centennial Airport</t>
  </si>
  <si>
    <t>APB</t>
  </si>
  <si>
    <t>SLAP</t>
  </si>
  <si>
    <t>Apolo Airport</t>
  </si>
  <si>
    <t>APC</t>
  </si>
  <si>
    <t>KAPC</t>
  </si>
  <si>
    <t>Napa County Airport</t>
  </si>
  <si>
    <t>APE</t>
  </si>
  <si>
    <t>SPAO</t>
  </si>
  <si>
    <t>San Juan Aposento Airport</t>
  </si>
  <si>
    <t>APF</t>
  </si>
  <si>
    <t>KAPF</t>
  </si>
  <si>
    <t>Naples Municipal Airport</t>
  </si>
  <si>
    <t>APG</t>
  </si>
  <si>
    <t>KAPG</t>
  </si>
  <si>
    <t>Phillips Army Airfield</t>
  </si>
  <si>
    <t>APH</t>
  </si>
  <si>
    <t>KAPH</t>
  </si>
  <si>
    <t>A.P. Hill Army Airfield</t>
  </si>
  <si>
    <t>API</t>
  </si>
  <si>
    <t>SKAP</t>
  </si>
  <si>
    <t>Gomez Nino-Apiay Airport</t>
  </si>
  <si>
    <t>APK</t>
  </si>
  <si>
    <t>NTGD</t>
  </si>
  <si>
    <t>Apataki Airport</t>
  </si>
  <si>
    <t>APL</t>
  </si>
  <si>
    <t>FQNP</t>
  </si>
  <si>
    <t>Nampula Airport</t>
  </si>
  <si>
    <t>APN</t>
  </si>
  <si>
    <t>KAPN</t>
  </si>
  <si>
    <t>Alpena County Regional Airport</t>
  </si>
  <si>
    <t>APO</t>
  </si>
  <si>
    <t>SKLC</t>
  </si>
  <si>
    <t>Antonio Roldán Betancourt Airport</t>
  </si>
  <si>
    <t>APQ</t>
  </si>
  <si>
    <t>SNAL</t>
  </si>
  <si>
    <t>Arapiraca Airport</t>
  </si>
  <si>
    <t>APS</t>
  </si>
  <si>
    <t>SBAN</t>
  </si>
  <si>
    <t>Base Aérea Airport</t>
  </si>
  <si>
    <t>SWNS</t>
  </si>
  <si>
    <t>Anápolis Airport</t>
  </si>
  <si>
    <t>APT</t>
  </si>
  <si>
    <t>KAPT</t>
  </si>
  <si>
    <t>Marion County Airport (Brown Field)</t>
  </si>
  <si>
    <t>APU</t>
  </si>
  <si>
    <t>SSAP</t>
  </si>
  <si>
    <t>Apucarana Airport</t>
  </si>
  <si>
    <t>APV</t>
  </si>
  <si>
    <t>KAPV</t>
  </si>
  <si>
    <t>Apple Valley Airport</t>
  </si>
  <si>
    <t>APW</t>
  </si>
  <si>
    <t>NSFA</t>
  </si>
  <si>
    <t>Faleolo International Airport</t>
  </si>
  <si>
    <t>APX</t>
  </si>
  <si>
    <t>SSOG</t>
  </si>
  <si>
    <t>Arapongas Airport</t>
  </si>
  <si>
    <t>APY</t>
  </si>
  <si>
    <t>SNAI</t>
  </si>
  <si>
    <t>Parnaíba-Prefeito Dr. João Silva Filho International Airport</t>
  </si>
  <si>
    <t>Gomez Nino Apiay Air Base</t>
  </si>
  <si>
    <t>APZ</t>
  </si>
  <si>
    <t>SAHZ</t>
  </si>
  <si>
    <t>Zapala Airport</t>
  </si>
  <si>
    <t>AQA</t>
  </si>
  <si>
    <t>SBAQ</t>
  </si>
  <si>
    <t>Araraquara Airport</t>
  </si>
  <si>
    <t>AQB</t>
  </si>
  <si>
    <t>MGQC</t>
  </si>
  <si>
    <t>Quiché Airport</t>
  </si>
  <si>
    <t>AQG</t>
  </si>
  <si>
    <t>ZSAQ</t>
  </si>
  <si>
    <t>Anqing Airport</t>
  </si>
  <si>
    <t>AQI</t>
  </si>
  <si>
    <t>OEPA</t>
  </si>
  <si>
    <t>Qaisumah Domestic Airport</t>
  </si>
  <si>
    <t>AQJ</t>
  </si>
  <si>
    <t>OJAQ</t>
  </si>
  <si>
    <t>King Hussein International Airport</t>
  </si>
  <si>
    <t>AQM</t>
  </si>
  <si>
    <t>SWNI</t>
  </si>
  <si>
    <t>Nova Vida Airport</t>
  </si>
  <si>
    <t>AQP</t>
  </si>
  <si>
    <t>SPQU</t>
  </si>
  <si>
    <t>Rodriguez Ballon International Airport</t>
  </si>
  <si>
    <t>AQT</t>
  </si>
  <si>
    <t>PAQT</t>
  </si>
  <si>
    <t>Nuiqsut Airport</t>
  </si>
  <si>
    <t>AQY</t>
  </si>
  <si>
    <t>Girdwood Airport</t>
  </si>
  <si>
    <t>ARA</t>
  </si>
  <si>
    <t>KARA</t>
  </si>
  <si>
    <t>Acadiana Regional Airport</t>
  </si>
  <si>
    <t>ARB</t>
  </si>
  <si>
    <t>KARB</t>
  </si>
  <si>
    <t>Ann Arbor Municipal Airport</t>
  </si>
  <si>
    <t>ARC</t>
  </si>
  <si>
    <t>PARC</t>
  </si>
  <si>
    <t>Arctic Village Airport</t>
  </si>
  <si>
    <t>ARD</t>
  </si>
  <si>
    <t>WATM</t>
  </si>
  <si>
    <t>Alor Island Airport</t>
  </si>
  <si>
    <t>ARE</t>
  </si>
  <si>
    <t>TJAB</t>
  </si>
  <si>
    <t>Antonio (Nery) Juarbe Pol Airport</t>
  </si>
  <si>
    <t>ARG</t>
  </si>
  <si>
    <t>KARG</t>
  </si>
  <si>
    <t>Walnut Ridge Regional Airport</t>
  </si>
  <si>
    <t>ARH</t>
  </si>
  <si>
    <t>ULAA</t>
  </si>
  <si>
    <t>Talagi Airport</t>
  </si>
  <si>
    <t>ARI</t>
  </si>
  <si>
    <t>SCAR</t>
  </si>
  <si>
    <t>Chacalluta International Airport</t>
  </si>
  <si>
    <t>ARJ</t>
  </si>
  <si>
    <t>WAJA</t>
  </si>
  <si>
    <t>Arso Airport</t>
  </si>
  <si>
    <t>ARK</t>
  </si>
  <si>
    <t>HTAR</t>
  </si>
  <si>
    <t>Arusha Airport</t>
  </si>
  <si>
    <t>ARL</t>
  </si>
  <si>
    <t>DFER</t>
  </si>
  <si>
    <t>Arly Airport</t>
  </si>
  <si>
    <t>ARM</t>
  </si>
  <si>
    <t>YARM</t>
  </si>
  <si>
    <t>Armidale Airport</t>
  </si>
  <si>
    <t>ARN</t>
  </si>
  <si>
    <t>ESSA</t>
  </si>
  <si>
    <t>Stockholm-Arlanda Airport</t>
  </si>
  <si>
    <t>ARR</t>
  </si>
  <si>
    <t>SAVR</t>
  </si>
  <si>
    <t>Alto Río Senguer Airport</t>
  </si>
  <si>
    <t>ARS</t>
  </si>
  <si>
    <t>SJXC</t>
  </si>
  <si>
    <t>Usina Santa Cruz Airport</t>
  </si>
  <si>
    <t>SWEC</t>
  </si>
  <si>
    <t>Aragarças Airport</t>
  </si>
  <si>
    <t>ART</t>
  </si>
  <si>
    <t>KART</t>
  </si>
  <si>
    <t>Watertown International Airport</t>
  </si>
  <si>
    <t>ARU</t>
  </si>
  <si>
    <t>SBAU</t>
  </si>
  <si>
    <t>Araçatuba Airport</t>
  </si>
  <si>
    <t>ARV</t>
  </si>
  <si>
    <t>KARV</t>
  </si>
  <si>
    <t>Lakeland Airport (Noble F. Lee Memorial Field)</t>
  </si>
  <si>
    <t>ARW</t>
  </si>
  <si>
    <t>LRAR</t>
  </si>
  <si>
    <t>Arad International Airport</t>
  </si>
  <si>
    <t>ARY</t>
  </si>
  <si>
    <t>YARA</t>
  </si>
  <si>
    <t>Ararat Airport</t>
  </si>
  <si>
    <t>ARZ</t>
  </si>
  <si>
    <t>FNZE</t>
  </si>
  <si>
    <t>N'Zeto Airport</t>
  </si>
  <si>
    <t>ASA</t>
  </si>
  <si>
    <t>HHSB</t>
  </si>
  <si>
    <t>Assab International Airport</t>
  </si>
  <si>
    <t>ASB</t>
  </si>
  <si>
    <t>UTAA</t>
  </si>
  <si>
    <t>Ashgabat Airport</t>
  </si>
  <si>
    <t>ASC</t>
  </si>
  <si>
    <t>SLAS</t>
  </si>
  <si>
    <t>Ascención de Guarayos Airport</t>
  </si>
  <si>
    <t>ASD</t>
  </si>
  <si>
    <t>MYAF</t>
  </si>
  <si>
    <t>Andros Town International Airport</t>
  </si>
  <si>
    <t>ASE</t>
  </si>
  <si>
    <t>KASE</t>
  </si>
  <si>
    <t>Aspen/Pitkin County Airport</t>
  </si>
  <si>
    <t>ASF</t>
  </si>
  <si>
    <t>URWA</t>
  </si>
  <si>
    <t>Narimanovo Airport</t>
  </si>
  <si>
    <t>ASG</t>
  </si>
  <si>
    <t>NZAS</t>
  </si>
  <si>
    <t>Ashburton Airport</t>
  </si>
  <si>
    <t>ASH</t>
  </si>
  <si>
    <t>KASH</t>
  </si>
  <si>
    <t>Boire Field</t>
  </si>
  <si>
    <t>ASI</t>
  </si>
  <si>
    <t>FHAW</t>
  </si>
  <si>
    <t>Wideawake Field</t>
  </si>
  <si>
    <t>ASJ</t>
  </si>
  <si>
    <t>RJKA</t>
  </si>
  <si>
    <t>Amami-Oshima Airport</t>
  </si>
  <si>
    <t>ASK</t>
  </si>
  <si>
    <t>DIYO</t>
  </si>
  <si>
    <t>Yamoussoukro Airport</t>
  </si>
  <si>
    <t>ASL</t>
  </si>
  <si>
    <t>KASL</t>
  </si>
  <si>
    <t>Harrison County Airport</t>
  </si>
  <si>
    <t>ASM</t>
  </si>
  <si>
    <t>HHAS</t>
  </si>
  <si>
    <t>Asmara International Airport</t>
  </si>
  <si>
    <t>ASN</t>
  </si>
  <si>
    <t>KASN</t>
  </si>
  <si>
    <t>Talladega Municipal Airport</t>
  </si>
  <si>
    <t>ASO</t>
  </si>
  <si>
    <t>HASO</t>
  </si>
  <si>
    <t>Asosa Airport</t>
  </si>
  <si>
    <t>ASP</t>
  </si>
  <si>
    <t>YBAS</t>
  </si>
  <si>
    <t>Alice Springs Airport</t>
  </si>
  <si>
    <t>ASR</t>
  </si>
  <si>
    <t>LTAU</t>
  </si>
  <si>
    <t>Erkilet International Airport</t>
  </si>
  <si>
    <t>AST</t>
  </si>
  <si>
    <t>KAST</t>
  </si>
  <si>
    <t>Astoria Regional Airport</t>
  </si>
  <si>
    <t>ASU</t>
  </si>
  <si>
    <t>SGAS</t>
  </si>
  <si>
    <t>Silvio Pettirossi International Airport</t>
  </si>
  <si>
    <t>ASV</t>
  </si>
  <si>
    <t>HKAM</t>
  </si>
  <si>
    <t>Amboseli Airport</t>
  </si>
  <si>
    <t>ASW</t>
  </si>
  <si>
    <t>HESN</t>
  </si>
  <si>
    <t>Aswan International Airport</t>
  </si>
  <si>
    <t>ASX</t>
  </si>
  <si>
    <t>KASX</t>
  </si>
  <si>
    <t>John F. Kennedy Memorial Airport</t>
  </si>
  <si>
    <t>ASY</t>
  </si>
  <si>
    <t>KASY</t>
  </si>
  <si>
    <t>Ashley Municipal Airport</t>
  </si>
  <si>
    <t>ATA</t>
  </si>
  <si>
    <t>SPHZ</t>
  </si>
  <si>
    <t>Comandante FAP German Arias Grazziani Airport</t>
  </si>
  <si>
    <t>ATB</t>
  </si>
  <si>
    <t>HSAT</t>
  </si>
  <si>
    <t>Atbara Airport</t>
  </si>
  <si>
    <t>ATC</t>
  </si>
  <si>
    <t>MYCA</t>
  </si>
  <si>
    <t>Arthur's Town Airport</t>
  </si>
  <si>
    <t>ATD</t>
  </si>
  <si>
    <t>AGAT</t>
  </si>
  <si>
    <t>Atoifi Airport</t>
  </si>
  <si>
    <t>ATF</t>
  </si>
  <si>
    <t>SEAM</t>
  </si>
  <si>
    <t>Chachoan Airport</t>
  </si>
  <si>
    <t>ATG</t>
  </si>
  <si>
    <t>SPAY</t>
  </si>
  <si>
    <t>Teniente General Gerardo Pérez Pinedo Airport</t>
  </si>
  <si>
    <t>ATH</t>
  </si>
  <si>
    <t>LGAV</t>
  </si>
  <si>
    <t>Athens International Airport</t>
  </si>
  <si>
    <t>ATI</t>
  </si>
  <si>
    <t>SUAG</t>
  </si>
  <si>
    <t>Artigas International Airport</t>
  </si>
  <si>
    <t>ATJ</t>
  </si>
  <si>
    <t>FMME</t>
  </si>
  <si>
    <t>Antsirabe Airport</t>
  </si>
  <si>
    <t>ATK</t>
  </si>
  <si>
    <t>PATQ</t>
  </si>
  <si>
    <t>Atqasuk Edward Burnell Sr. Memorial Airport</t>
  </si>
  <si>
    <t>ATL</t>
  </si>
  <si>
    <t>KATL</t>
  </si>
  <si>
    <t>Hartsfield-Jackson Atlanta International Airport</t>
  </si>
  <si>
    <t>ATM</t>
  </si>
  <si>
    <t>SBHT</t>
  </si>
  <si>
    <t>Altamira Airport</t>
  </si>
  <si>
    <t>ATQ</t>
  </si>
  <si>
    <t>VIAR</t>
  </si>
  <si>
    <t>Raja Sansi International Airport</t>
  </si>
  <si>
    <t>ATR</t>
  </si>
  <si>
    <t>GQPA</t>
  </si>
  <si>
    <t>Atar International Airport</t>
  </si>
  <si>
    <t>ATS</t>
  </si>
  <si>
    <t>KATS</t>
  </si>
  <si>
    <t>Artesia Municipal Airport</t>
  </si>
  <si>
    <t>ATU</t>
  </si>
  <si>
    <t>PATU</t>
  </si>
  <si>
    <t>Casco Cove Coast Guard Station</t>
  </si>
  <si>
    <t>ATV</t>
  </si>
  <si>
    <t>FTTI</t>
  </si>
  <si>
    <t>Ati Airport</t>
  </si>
  <si>
    <t>ATW</t>
  </si>
  <si>
    <t>KATW</t>
  </si>
  <si>
    <t>Outagamie County Regional Airport</t>
  </si>
  <si>
    <t>ATY</t>
  </si>
  <si>
    <t>KATY</t>
  </si>
  <si>
    <t>Watertown Regional Airport</t>
  </si>
  <si>
    <t>ATZ</t>
  </si>
  <si>
    <t>HEAT</t>
  </si>
  <si>
    <t>Assiut Airport</t>
  </si>
  <si>
    <t>AUA</t>
  </si>
  <si>
    <t>TNCA</t>
  </si>
  <si>
    <t>Queen Beatrix International Airport</t>
  </si>
  <si>
    <t>AUC</t>
  </si>
  <si>
    <t>SKUC</t>
  </si>
  <si>
    <t>Santiago Pérez Airport</t>
  </si>
  <si>
    <t>AUD</t>
  </si>
  <si>
    <t>YAGD</t>
  </si>
  <si>
    <t>Augustus Downs Airport</t>
  </si>
  <si>
    <t>AUF</t>
  </si>
  <si>
    <t>LFLA</t>
  </si>
  <si>
    <t>Auxerre - Branches Airport</t>
  </si>
  <si>
    <t>AUG</t>
  </si>
  <si>
    <t>KAUG</t>
  </si>
  <si>
    <t>Augusta State Airport</t>
  </si>
  <si>
    <t>AUH</t>
  </si>
  <si>
    <t>OMAA</t>
  </si>
  <si>
    <t>Abu Dhabi International Airport</t>
  </si>
  <si>
    <t>AUM</t>
  </si>
  <si>
    <t>KAUM</t>
  </si>
  <si>
    <t>Austin Municipal Airport</t>
  </si>
  <si>
    <t>AUN</t>
  </si>
  <si>
    <t>KAUN</t>
  </si>
  <si>
    <t>Auburn Municipal Airport</t>
  </si>
  <si>
    <t>AUO</t>
  </si>
  <si>
    <t>KAUO</t>
  </si>
  <si>
    <t>Auburn-Opelika Robert G. Pitts Airport</t>
  </si>
  <si>
    <t>AUQ</t>
  </si>
  <si>
    <t>NTMN</t>
  </si>
  <si>
    <t>Hiva Oa-Atuona Airport</t>
  </si>
  <si>
    <t>AUR</t>
  </si>
  <si>
    <t>LFLW</t>
  </si>
  <si>
    <t>Aurillac Airport</t>
  </si>
  <si>
    <t>AUS</t>
  </si>
  <si>
    <t>KAUS</t>
  </si>
  <si>
    <t>Austin-Bergstrom International Airport</t>
  </si>
  <si>
    <t>AUT</t>
  </si>
  <si>
    <t>WPAT</t>
  </si>
  <si>
    <t>Atauro Airport</t>
  </si>
  <si>
    <t>AUU</t>
  </si>
  <si>
    <t>YAUR</t>
  </si>
  <si>
    <t>Aurukun Airport</t>
  </si>
  <si>
    <t>AUW</t>
  </si>
  <si>
    <t>KAUW</t>
  </si>
  <si>
    <t>Wausau Downtown Airport</t>
  </si>
  <si>
    <t>AUX</t>
  </si>
  <si>
    <t>SWGN</t>
  </si>
  <si>
    <t>Araguaína Airport</t>
  </si>
  <si>
    <t>AUY</t>
  </si>
  <si>
    <t>NVVA</t>
  </si>
  <si>
    <t>Aneityum Airport</t>
  </si>
  <si>
    <t>AUZ</t>
  </si>
  <si>
    <t>KARR</t>
  </si>
  <si>
    <t>Aurora Municipal Airport</t>
  </si>
  <si>
    <t>AVA</t>
  </si>
  <si>
    <t>ZUAS</t>
  </si>
  <si>
    <t>Anshun Huangguoshu Airport</t>
  </si>
  <si>
    <t>AVB</t>
  </si>
  <si>
    <t>LIPA</t>
  </si>
  <si>
    <t>Aviano Air Base</t>
  </si>
  <si>
    <t>AVG</t>
  </si>
  <si>
    <t>YAUV</t>
  </si>
  <si>
    <t>Auvergne Airport</t>
  </si>
  <si>
    <t>MUCA</t>
  </si>
  <si>
    <t>Máximo Gómez Airport</t>
  </si>
  <si>
    <t>AVK</t>
  </si>
  <si>
    <t>ZMAH</t>
  </si>
  <si>
    <t>Arvaikheer Airport</t>
  </si>
  <si>
    <t>AVL</t>
  </si>
  <si>
    <t>KAVL</t>
  </si>
  <si>
    <t>Asheville Regional Airport</t>
  </si>
  <si>
    <t>AVN</t>
  </si>
  <si>
    <t>LFMV</t>
  </si>
  <si>
    <t>Avignon - Caumont Airport</t>
  </si>
  <si>
    <t>AVO</t>
  </si>
  <si>
    <t>KAVO</t>
  </si>
  <si>
    <t>Avon Park Executive Airport</t>
  </si>
  <si>
    <t>AVP</t>
  </si>
  <si>
    <t>KAVP</t>
  </si>
  <si>
    <t>Wilkes-Barre/Scranton International Airport</t>
  </si>
  <si>
    <t>AVU</t>
  </si>
  <si>
    <t>AGGJ</t>
  </si>
  <si>
    <t>Avu Avu Airport</t>
  </si>
  <si>
    <t>AVV</t>
  </si>
  <si>
    <t>YMAV</t>
  </si>
  <si>
    <t>Avalon Airport</t>
  </si>
  <si>
    <t>AVW</t>
  </si>
  <si>
    <t>KAVQ</t>
  </si>
  <si>
    <t>Marana Regional Airport</t>
  </si>
  <si>
    <t>AWA</t>
  </si>
  <si>
    <t>HALA</t>
  </si>
  <si>
    <t>Awasa Airport</t>
  </si>
  <si>
    <t>AWD</t>
  </si>
  <si>
    <t>NVVB</t>
  </si>
  <si>
    <t>Aniwa Airport</t>
  </si>
  <si>
    <t>AWK</t>
  </si>
  <si>
    <t>PWAK</t>
  </si>
  <si>
    <t>Wake Island Airfield</t>
  </si>
  <si>
    <t>AWM</t>
  </si>
  <si>
    <t>KAWM</t>
  </si>
  <si>
    <t>West Memphis Municipal Airport</t>
  </si>
  <si>
    <t>AWN</t>
  </si>
  <si>
    <t>YADS</t>
  </si>
  <si>
    <t>Alton Downs Airport</t>
  </si>
  <si>
    <t>AWP</t>
  </si>
  <si>
    <t>YAUS</t>
  </si>
  <si>
    <t>Austral Downs Airport</t>
  </si>
  <si>
    <t>AWZ</t>
  </si>
  <si>
    <t>OIAW</t>
  </si>
  <si>
    <t>Ahwaz Airport</t>
  </si>
  <si>
    <t>AXA</t>
  </si>
  <si>
    <t>TQPF</t>
  </si>
  <si>
    <t>Wallblake Airport</t>
  </si>
  <si>
    <t>AXC</t>
  </si>
  <si>
    <t>YAMC</t>
  </si>
  <si>
    <t>Aramac Airport</t>
  </si>
  <si>
    <t>AXD</t>
  </si>
  <si>
    <t>LGAL</t>
  </si>
  <si>
    <t>Dimokritos Airport</t>
  </si>
  <si>
    <t>AXE</t>
  </si>
  <si>
    <t>SSXX</t>
  </si>
  <si>
    <t>Xanxerê Airport</t>
  </si>
  <si>
    <t>AXG</t>
  </si>
  <si>
    <t>KAXA</t>
  </si>
  <si>
    <t>Algona Municipal Airport</t>
  </si>
  <si>
    <t>AXJ</t>
  </si>
  <si>
    <t>RJDA</t>
  </si>
  <si>
    <t>Amakusa Airport</t>
  </si>
  <si>
    <t>AXK</t>
  </si>
  <si>
    <t>OYAT</t>
  </si>
  <si>
    <t>Ataq Airport</t>
  </si>
  <si>
    <t>AXL</t>
  </si>
  <si>
    <t>YALX</t>
  </si>
  <si>
    <t>Alexandria Homestead Airport</t>
  </si>
  <si>
    <t>AXM</t>
  </si>
  <si>
    <t>SKAR</t>
  </si>
  <si>
    <t>El Edén Airport</t>
  </si>
  <si>
    <t>AXN</t>
  </si>
  <si>
    <t>KAXN</t>
  </si>
  <si>
    <t>Chandler Field</t>
  </si>
  <si>
    <t>AXP</t>
  </si>
  <si>
    <t>MYAP</t>
  </si>
  <si>
    <t>Spring Point Airport</t>
  </si>
  <si>
    <t>AXR</t>
  </si>
  <si>
    <t>NTGU</t>
  </si>
  <si>
    <t>Arutua Airport</t>
  </si>
  <si>
    <t>AXS</t>
  </si>
  <si>
    <t>KAXS</t>
  </si>
  <si>
    <t>Altus/Quartz Mountain Regional Airport</t>
  </si>
  <si>
    <t>AXT</t>
  </si>
  <si>
    <t>RJSK</t>
  </si>
  <si>
    <t>Akita Airport</t>
  </si>
  <si>
    <t>AXU</t>
  </si>
  <si>
    <t>HAAX</t>
  </si>
  <si>
    <t>Axum Airport</t>
  </si>
  <si>
    <t>AXV</t>
  </si>
  <si>
    <t>KAXV</t>
  </si>
  <si>
    <t>Neil Armstrong Airport</t>
  </si>
  <si>
    <t>AXX</t>
  </si>
  <si>
    <t>KAXX</t>
  </si>
  <si>
    <t>Angel Fire Airport</t>
  </si>
  <si>
    <t>AYG</t>
  </si>
  <si>
    <t>SKYA</t>
  </si>
  <si>
    <t>Yaguara Airport</t>
  </si>
  <si>
    <t>AYH</t>
  </si>
  <si>
    <t>EGWZ</t>
  </si>
  <si>
    <t>RAF Alconbury</t>
  </si>
  <si>
    <t>AYK</t>
  </si>
  <si>
    <t>UAUR</t>
  </si>
  <si>
    <t>Arkalyk Airport</t>
  </si>
  <si>
    <t>AYL</t>
  </si>
  <si>
    <t>YANL</t>
  </si>
  <si>
    <t>Anthony Lagoon Airport</t>
  </si>
  <si>
    <t>AYN</t>
  </si>
  <si>
    <t>ZHAY</t>
  </si>
  <si>
    <t>Anyang Airport</t>
  </si>
  <si>
    <t>AYO</t>
  </si>
  <si>
    <t>SGAY</t>
  </si>
  <si>
    <t>Juan De Ayolas Airport</t>
  </si>
  <si>
    <t>AYP</t>
  </si>
  <si>
    <t>SPHO</t>
  </si>
  <si>
    <t>Coronel FAP Alfredo Mendivil Duarte Airport</t>
  </si>
  <si>
    <t>AYQ</t>
  </si>
  <si>
    <t>YAYE</t>
  </si>
  <si>
    <t>Ayers Rock Airport</t>
  </si>
  <si>
    <t>AYR</t>
  </si>
  <si>
    <t>YAYR</t>
  </si>
  <si>
    <t>Ayr Airport</t>
  </si>
  <si>
    <t>AYS</t>
  </si>
  <si>
    <t>KAYS</t>
  </si>
  <si>
    <t>Waycross-Ware County Airport</t>
  </si>
  <si>
    <t>AYT</t>
  </si>
  <si>
    <t>LTAI</t>
  </si>
  <si>
    <t>Antalya Airport</t>
  </si>
  <si>
    <t>AZA</t>
  </si>
  <si>
    <t>KIWA</t>
  </si>
  <si>
    <t>Phoenix-Mesa Gateway Airport</t>
  </si>
  <si>
    <t>AZD</t>
  </si>
  <si>
    <t>OIYY</t>
  </si>
  <si>
    <t>Yazd Shahid Sadooghi Airport</t>
  </si>
  <si>
    <t>AZI</t>
  </si>
  <si>
    <t>OMAD</t>
  </si>
  <si>
    <t>Bateen Airport</t>
  </si>
  <si>
    <t>AZL</t>
  </si>
  <si>
    <t>SWTU</t>
  </si>
  <si>
    <t>Fazenda Tucunaré Airport</t>
  </si>
  <si>
    <t>AZN</t>
  </si>
  <si>
    <t>UTKA</t>
  </si>
  <si>
    <t>Andizhan Airport</t>
  </si>
  <si>
    <t>AZO</t>
  </si>
  <si>
    <t>KAZO</t>
  </si>
  <si>
    <t>Kalamazoo/Battle Creek International Airport</t>
  </si>
  <si>
    <t>AZR</t>
  </si>
  <si>
    <t>DAUA</t>
  </si>
  <si>
    <t>Touat Cheikh Sidi Mohamed Belkebir Airport</t>
  </si>
  <si>
    <t>AZS</t>
  </si>
  <si>
    <t>MDCY</t>
  </si>
  <si>
    <t>Samaná El Catey International Airport</t>
  </si>
  <si>
    <t>AZZ</t>
  </si>
  <si>
    <t>FNAM</t>
  </si>
  <si>
    <t>Ambriz Airport</t>
  </si>
  <si>
    <t>BAB</t>
  </si>
  <si>
    <t>KBAB</t>
  </si>
  <si>
    <t>Beale Air Force Base</t>
  </si>
  <si>
    <t>BAD</t>
  </si>
  <si>
    <t>KBAD</t>
  </si>
  <si>
    <t>Barksdale Air Force Base</t>
  </si>
  <si>
    <t>BAE</t>
  </si>
  <si>
    <t>LFMR</t>
  </si>
  <si>
    <t>Barcelonnette - Saint-Pons Airport</t>
  </si>
  <si>
    <t>BAF</t>
  </si>
  <si>
    <t>KBAF</t>
  </si>
  <si>
    <t>Barnes Municipal Airport</t>
  </si>
  <si>
    <t>BAG</t>
  </si>
  <si>
    <t>RPUB</t>
  </si>
  <si>
    <t>Baguio Airport</t>
  </si>
  <si>
    <t>BAH</t>
  </si>
  <si>
    <t>OBBI</t>
  </si>
  <si>
    <t>Bahrain International Airport</t>
  </si>
  <si>
    <t>BAI</t>
  </si>
  <si>
    <t>MRBA</t>
  </si>
  <si>
    <t>Buenos Aires Airport</t>
  </si>
  <si>
    <t>BAL</t>
  </si>
  <si>
    <t>LTCJ</t>
  </si>
  <si>
    <t>Batman Airport</t>
  </si>
  <si>
    <t>BAM</t>
  </si>
  <si>
    <t>KBAM</t>
  </si>
  <si>
    <t>Battle Mountain Airport (Lander County Airport)</t>
  </si>
  <si>
    <t>BAN</t>
  </si>
  <si>
    <t>FZVR</t>
  </si>
  <si>
    <t>Basongo Airport</t>
  </si>
  <si>
    <t>BAO</t>
  </si>
  <si>
    <t>VTED</t>
  </si>
  <si>
    <t>Udon Air Base</t>
  </si>
  <si>
    <t>BAQ</t>
  </si>
  <si>
    <t>SKBQ</t>
  </si>
  <si>
    <t>Ernesto Cortissoz International Airport</t>
  </si>
  <si>
    <t>BAS</t>
  </si>
  <si>
    <t>AGGE</t>
  </si>
  <si>
    <t>Ballalae Airport</t>
  </si>
  <si>
    <t>BAT</t>
  </si>
  <si>
    <t>SBBT</t>
  </si>
  <si>
    <t>Chafei Amsei Airport</t>
  </si>
  <si>
    <t>BAU</t>
  </si>
  <si>
    <t>SBBU</t>
  </si>
  <si>
    <t>Bauru Airport</t>
  </si>
  <si>
    <t>BAV</t>
  </si>
  <si>
    <t>ZBOW</t>
  </si>
  <si>
    <t>Baotou Airport</t>
  </si>
  <si>
    <t>BAX</t>
  </si>
  <si>
    <t>UNBB</t>
  </si>
  <si>
    <t>Barnaul Airport</t>
  </si>
  <si>
    <t>BAY</t>
  </si>
  <si>
    <t>LRBM</t>
  </si>
  <si>
    <t>Baia Mare Airport</t>
  </si>
  <si>
    <t>BAZ</t>
  </si>
  <si>
    <t>SWBC</t>
  </si>
  <si>
    <t>Barcelos Airport</t>
  </si>
  <si>
    <t>BBA</t>
  </si>
  <si>
    <t>SCBA</t>
  </si>
  <si>
    <t>Balmaceda Airport (Teniente Vidal Airport)</t>
  </si>
  <si>
    <t>BBB</t>
  </si>
  <si>
    <t>KBBB</t>
  </si>
  <si>
    <t>Benson Municipal Airport</t>
  </si>
  <si>
    <t>BBC</t>
  </si>
  <si>
    <t>KBYY</t>
  </si>
  <si>
    <t>Bay City Municipal Airport</t>
  </si>
  <si>
    <t>BBD</t>
  </si>
  <si>
    <t>KBBD</t>
  </si>
  <si>
    <t>Curtis Field</t>
  </si>
  <si>
    <t>BBE</t>
  </si>
  <si>
    <t>YBBE</t>
  </si>
  <si>
    <t>Big Bell Airport</t>
  </si>
  <si>
    <t>BBG</t>
  </si>
  <si>
    <t>NGTU</t>
  </si>
  <si>
    <t>Butaritari Airport</t>
  </si>
  <si>
    <t>BBH</t>
  </si>
  <si>
    <t>EDBH</t>
  </si>
  <si>
    <t>Barth Airport</t>
  </si>
  <si>
    <t>BBI</t>
  </si>
  <si>
    <t>VEBS</t>
  </si>
  <si>
    <t>Biju Patnaik Airport</t>
  </si>
  <si>
    <t>BBJ</t>
  </si>
  <si>
    <t>EDRB</t>
  </si>
  <si>
    <t>Bitburg Airport (former Bitburg Air Base)</t>
  </si>
  <si>
    <t>BBK</t>
  </si>
  <si>
    <t>FBKE</t>
  </si>
  <si>
    <t>Kasane Airport</t>
  </si>
  <si>
    <t>BBL</t>
  </si>
  <si>
    <t>OINB</t>
  </si>
  <si>
    <t>Babolsar Airport</t>
  </si>
  <si>
    <t>BBM</t>
  </si>
  <si>
    <t>VDBG</t>
  </si>
  <si>
    <t>Battambang Airport</t>
  </si>
  <si>
    <t>BBN</t>
  </si>
  <si>
    <t>WBGZ</t>
  </si>
  <si>
    <t>Bario Airport</t>
  </si>
  <si>
    <t>BBO</t>
  </si>
  <si>
    <t>HCMI</t>
  </si>
  <si>
    <t>Berbera Airport</t>
  </si>
  <si>
    <t>BBP</t>
  </si>
  <si>
    <t>EGHJ</t>
  </si>
  <si>
    <t>Bembridge Airport</t>
  </si>
  <si>
    <t>BBQ</t>
  </si>
  <si>
    <t>TAPH</t>
  </si>
  <si>
    <t>Codrington Airport</t>
  </si>
  <si>
    <t>BBR</t>
  </si>
  <si>
    <t>TFFB</t>
  </si>
  <si>
    <t>Baillif Airport</t>
  </si>
  <si>
    <t>BBS</t>
  </si>
  <si>
    <t>EGLK</t>
  </si>
  <si>
    <t>Blackbushe Airport</t>
  </si>
  <si>
    <t>BBT</t>
  </si>
  <si>
    <t>FEFT</t>
  </si>
  <si>
    <t>Berbérati Airport</t>
  </si>
  <si>
    <t>BBU</t>
  </si>
  <si>
    <t>LRBS</t>
  </si>
  <si>
    <t>Bucharest "Aurel Vlaicu" Airport</t>
  </si>
  <si>
    <t>BBV</t>
  </si>
  <si>
    <t>DIGN</t>
  </si>
  <si>
    <t>Bereby Airport</t>
  </si>
  <si>
    <t>BBW</t>
  </si>
  <si>
    <t>KBBW</t>
  </si>
  <si>
    <t>Broken Bow Municipal Airport</t>
  </si>
  <si>
    <t>BBY</t>
  </si>
  <si>
    <t>FEFM</t>
  </si>
  <si>
    <t>Bambari Airport</t>
  </si>
  <si>
    <t>BBZ</t>
  </si>
  <si>
    <t>FLZB</t>
  </si>
  <si>
    <t>Zambezi Airport</t>
  </si>
  <si>
    <t>BCA</t>
  </si>
  <si>
    <t>MUBA</t>
  </si>
  <si>
    <t>Gustavo Rizo Airport</t>
  </si>
  <si>
    <t>BCB</t>
  </si>
  <si>
    <t>KBCB</t>
  </si>
  <si>
    <t>Virginia Tech Montgomery Executive Airport</t>
  </si>
  <si>
    <t>BCD</t>
  </si>
  <si>
    <t>RPVB</t>
  </si>
  <si>
    <t>Bacolod City Domestic Airport</t>
  </si>
  <si>
    <t>BCE</t>
  </si>
  <si>
    <t>KBCE</t>
  </si>
  <si>
    <t>Bryce Canyon Airport</t>
  </si>
  <si>
    <t>BCF</t>
  </si>
  <si>
    <t>FEGU</t>
  </si>
  <si>
    <t>Bouca Airport</t>
  </si>
  <si>
    <t>BCH</t>
  </si>
  <si>
    <t>WPEC</t>
  </si>
  <si>
    <t>Cakung Airport</t>
  </si>
  <si>
    <t>BCI</t>
  </si>
  <si>
    <t>YBAR</t>
  </si>
  <si>
    <t>Barcaldine Airport</t>
  </si>
  <si>
    <t>BCL</t>
  </si>
  <si>
    <t>MRBC</t>
  </si>
  <si>
    <t>Barra del Colorado Airport</t>
  </si>
  <si>
    <t>BCM</t>
  </si>
  <si>
    <t>LRBC</t>
  </si>
  <si>
    <t>George Enescu International Airport</t>
  </si>
  <si>
    <t>BCN</t>
  </si>
  <si>
    <t>LEBL</t>
  </si>
  <si>
    <t>BCO</t>
  </si>
  <si>
    <t>HABC</t>
  </si>
  <si>
    <t>Baco Airport (Jinka Airport)</t>
  </si>
  <si>
    <t>BCR</t>
  </si>
  <si>
    <t>SWNK</t>
  </si>
  <si>
    <t>Novo Campo Airport</t>
  </si>
  <si>
    <t>BCT</t>
  </si>
  <si>
    <t>KBCT</t>
  </si>
  <si>
    <t>Boca Raton Airport</t>
  </si>
  <si>
    <t>BCV</t>
  </si>
  <si>
    <t>PABV</t>
  </si>
  <si>
    <t>Birchwood Airport</t>
  </si>
  <si>
    <t>BCX</t>
  </si>
  <si>
    <t>UWUB</t>
  </si>
  <si>
    <t>Beloretsk Airport</t>
  </si>
  <si>
    <t>BCY</t>
  </si>
  <si>
    <t>HABU</t>
  </si>
  <si>
    <t>Bulchi Airport</t>
  </si>
  <si>
    <t>BDA</t>
  </si>
  <si>
    <t>TXKF</t>
  </si>
  <si>
    <t>Bermuda International Airport (L.F. Wade Int'l Airport)</t>
  </si>
  <si>
    <t>BDB</t>
  </si>
  <si>
    <t>YBUD</t>
  </si>
  <si>
    <t>Bundaberg Airport</t>
  </si>
  <si>
    <t>BDC</t>
  </si>
  <si>
    <t>SNBC</t>
  </si>
  <si>
    <t>Barra do Corda Airport</t>
  </si>
  <si>
    <t>BDD</t>
  </si>
  <si>
    <t>YBAU</t>
  </si>
  <si>
    <t>Badu Island Airport</t>
  </si>
  <si>
    <t>BDE</t>
  </si>
  <si>
    <t>KBDE</t>
  </si>
  <si>
    <t>Baudette International Airport</t>
  </si>
  <si>
    <t>BDG</t>
  </si>
  <si>
    <t>KBDG</t>
  </si>
  <si>
    <t>Blanding Municipal Airport</t>
  </si>
  <si>
    <t>BDH</t>
  </si>
  <si>
    <t>OIBL</t>
  </si>
  <si>
    <t>Bandar Lengeh Airport</t>
  </si>
  <si>
    <t>BDI</t>
  </si>
  <si>
    <t>FSSB</t>
  </si>
  <si>
    <t>Bird Island Airport</t>
  </si>
  <si>
    <t>BDJ</t>
  </si>
  <si>
    <t>WAOO</t>
  </si>
  <si>
    <t>Syamsudin Noor Airport</t>
  </si>
  <si>
    <t>WRBB</t>
  </si>
  <si>
    <t>BDK</t>
  </si>
  <si>
    <t>DIBU</t>
  </si>
  <si>
    <t>Soko Airport</t>
  </si>
  <si>
    <t>BDL</t>
  </si>
  <si>
    <t>KBDL</t>
  </si>
  <si>
    <t>Bradley International Airport</t>
  </si>
  <si>
    <t>BDM</t>
  </si>
  <si>
    <t>LTBG</t>
  </si>
  <si>
    <t>Band?rma Airport</t>
  </si>
  <si>
    <t>BDN</t>
  </si>
  <si>
    <t>OPTH</t>
  </si>
  <si>
    <t>Talhar Airport</t>
  </si>
  <si>
    <t>BDO</t>
  </si>
  <si>
    <t>WICC</t>
  </si>
  <si>
    <t>Hussein Sastranegara Airport</t>
  </si>
  <si>
    <t>BDP</t>
  </si>
  <si>
    <t>VNCG</t>
  </si>
  <si>
    <t>Bhadrapur Airport</t>
  </si>
  <si>
    <t>BDQ</t>
  </si>
  <si>
    <t>VABO</t>
  </si>
  <si>
    <t>Vadodara Airport</t>
  </si>
  <si>
    <t>BDR</t>
  </si>
  <si>
    <t>KBDR</t>
  </si>
  <si>
    <t>Igor I. Sikorsky Memorial Airport</t>
  </si>
  <si>
    <t>BDS</t>
  </si>
  <si>
    <t>LIBR</t>
  </si>
  <si>
    <t>Casale Airport</t>
  </si>
  <si>
    <t>BDT</t>
  </si>
  <si>
    <t>FZFD</t>
  </si>
  <si>
    <t>Gbadolite Airport</t>
  </si>
  <si>
    <t>BDU</t>
  </si>
  <si>
    <t>ENDU</t>
  </si>
  <si>
    <t>Bardufoss Airport</t>
  </si>
  <si>
    <t>BDV</t>
  </si>
  <si>
    <t>FZRB</t>
  </si>
  <si>
    <t>Moba Airport</t>
  </si>
  <si>
    <t>BEB</t>
  </si>
  <si>
    <t>EGPL</t>
  </si>
  <si>
    <t>Benbecula Airport</t>
  </si>
  <si>
    <t>BEC</t>
  </si>
  <si>
    <t>KBEC</t>
  </si>
  <si>
    <t>Beech Factory Airport</t>
  </si>
  <si>
    <t>BED</t>
  </si>
  <si>
    <t>KBED</t>
  </si>
  <si>
    <t>Laurence G. Hanscom Field</t>
  </si>
  <si>
    <t>BEF</t>
  </si>
  <si>
    <t>MNBL</t>
  </si>
  <si>
    <t>Bluefields Airport</t>
  </si>
  <si>
    <t>BEG</t>
  </si>
  <si>
    <t>LYBE</t>
  </si>
  <si>
    <t>Belgrade Nikola Tesla Airport</t>
  </si>
  <si>
    <t>BEH</t>
  </si>
  <si>
    <t>KBEH</t>
  </si>
  <si>
    <t>Southwest Michigan Regional Airport</t>
  </si>
  <si>
    <t>BEI</t>
  </si>
  <si>
    <t>HABE</t>
  </si>
  <si>
    <t>Beica Airport</t>
  </si>
  <si>
    <t>BEJ</t>
  </si>
  <si>
    <t>WALK</t>
  </si>
  <si>
    <t>Berau Airport (Kalimaru Airport)</t>
  </si>
  <si>
    <t>BEK</t>
  </si>
  <si>
    <t>VIBY</t>
  </si>
  <si>
    <t>Bareli Airport</t>
  </si>
  <si>
    <t>BEL</t>
  </si>
  <si>
    <t>SBBE</t>
  </si>
  <si>
    <t>Val de Cães International Airport</t>
  </si>
  <si>
    <t>BEM</t>
  </si>
  <si>
    <t>FEFL</t>
  </si>
  <si>
    <t>Bossembélé Airport</t>
  </si>
  <si>
    <t>BEN</t>
  </si>
  <si>
    <t>HLLB</t>
  </si>
  <si>
    <t>Benina International Airport</t>
  </si>
  <si>
    <t>BEO</t>
  </si>
  <si>
    <t>YPEC</t>
  </si>
  <si>
    <t>Newcastle - Belmont Airport</t>
  </si>
  <si>
    <t>BEP</t>
  </si>
  <si>
    <t>VOBI</t>
  </si>
  <si>
    <t>Bellary Airport</t>
  </si>
  <si>
    <t>BEQ</t>
  </si>
  <si>
    <t>EGXH</t>
  </si>
  <si>
    <t>RAF Honington</t>
  </si>
  <si>
    <t>BES</t>
  </si>
  <si>
    <t>LFRB</t>
  </si>
  <si>
    <t>Brest Bretagne Airport</t>
  </si>
  <si>
    <t>BET</t>
  </si>
  <si>
    <t>PABE</t>
  </si>
  <si>
    <t>Bethel Airport</t>
  </si>
  <si>
    <t>BEU</t>
  </si>
  <si>
    <t>YBIE</t>
  </si>
  <si>
    <t>Bedourie Airport</t>
  </si>
  <si>
    <t>BEV</t>
  </si>
  <si>
    <t>LLBS</t>
  </si>
  <si>
    <t>Be'er Sheva Airport</t>
  </si>
  <si>
    <t>BEW</t>
  </si>
  <si>
    <t>FQBR</t>
  </si>
  <si>
    <t>Beira Airport</t>
  </si>
  <si>
    <t>BEX</t>
  </si>
  <si>
    <t>EGUB</t>
  </si>
  <si>
    <t>RAF Benson</t>
  </si>
  <si>
    <t>BEY</t>
  </si>
  <si>
    <t>OLBA</t>
  </si>
  <si>
    <t>Rafic Hariri International Airport</t>
  </si>
  <si>
    <t>BEZ</t>
  </si>
  <si>
    <t>NGBR</t>
  </si>
  <si>
    <t>Beru Airport</t>
  </si>
  <si>
    <t>BFD</t>
  </si>
  <si>
    <t>KBFD</t>
  </si>
  <si>
    <t>Bradford Regional Airport</t>
  </si>
  <si>
    <t>BFE</t>
  </si>
  <si>
    <t>EDLI</t>
  </si>
  <si>
    <t>Bielefeld Airport</t>
  </si>
  <si>
    <t>BFF</t>
  </si>
  <si>
    <t>KBFF</t>
  </si>
  <si>
    <t>Western Nebraska Regional Airport (William B. Heilig Field)</t>
  </si>
  <si>
    <t>BFH</t>
  </si>
  <si>
    <t>SBBI</t>
  </si>
  <si>
    <t>Bacacheri Airport</t>
  </si>
  <si>
    <t>BFI</t>
  </si>
  <si>
    <t>KBFI</t>
  </si>
  <si>
    <t>Boeing Field/King County International Airport</t>
  </si>
  <si>
    <t>BFJ</t>
  </si>
  <si>
    <t>NFFA</t>
  </si>
  <si>
    <t>Ba Airport</t>
  </si>
  <si>
    <t>BFL</t>
  </si>
  <si>
    <t>KBFL</t>
  </si>
  <si>
    <t>Meadows Field</t>
  </si>
  <si>
    <t>BFM</t>
  </si>
  <si>
    <t>KBFM</t>
  </si>
  <si>
    <t>Mobile Downtown Airport</t>
  </si>
  <si>
    <t>BFN</t>
  </si>
  <si>
    <t>FABL</t>
  </si>
  <si>
    <t>Bloemfontein Airport</t>
  </si>
  <si>
    <t>BFO</t>
  </si>
  <si>
    <t>FVCZ</t>
  </si>
  <si>
    <t>Buffalo Range Airport</t>
  </si>
  <si>
    <t>BFP</t>
  </si>
  <si>
    <t>KBVI</t>
  </si>
  <si>
    <t>Beaver County Airport</t>
  </si>
  <si>
    <t>BFR</t>
  </si>
  <si>
    <t>KBFR</t>
  </si>
  <si>
    <t>Virgil I. Grissom Municipal Airport</t>
  </si>
  <si>
    <t>BFS</t>
  </si>
  <si>
    <t>EGAA</t>
  </si>
  <si>
    <t>Belfast International Airport</t>
  </si>
  <si>
    <t>BFU</t>
  </si>
  <si>
    <t>ZSBB</t>
  </si>
  <si>
    <t>Bengbu Airport</t>
  </si>
  <si>
    <t>BFV</t>
  </si>
  <si>
    <t>VTUO</t>
  </si>
  <si>
    <t>Buriram Airport</t>
  </si>
  <si>
    <t>BFX</t>
  </si>
  <si>
    <t>FKKU</t>
  </si>
  <si>
    <t>Bafoussem Airport</t>
  </si>
  <si>
    <t>BGA</t>
  </si>
  <si>
    <t>SKBG</t>
  </si>
  <si>
    <t>Palonegro Airport</t>
  </si>
  <si>
    <t>BGB</t>
  </si>
  <si>
    <t>FOGB</t>
  </si>
  <si>
    <t>Booue Airport</t>
  </si>
  <si>
    <t>BGC</t>
  </si>
  <si>
    <t>LPBG</t>
  </si>
  <si>
    <t>Bragança Airport</t>
  </si>
  <si>
    <t>BGD</t>
  </si>
  <si>
    <t>KBGD</t>
  </si>
  <si>
    <t>Hutchinson County Airport</t>
  </si>
  <si>
    <t>BGE</t>
  </si>
  <si>
    <t>KBGE</t>
  </si>
  <si>
    <t>Decatur County Industrial Airpark</t>
  </si>
  <si>
    <t>BGF</t>
  </si>
  <si>
    <t>FEFF</t>
  </si>
  <si>
    <t>Bangui M'Poko International Airport</t>
  </si>
  <si>
    <t>BGH</t>
  </si>
  <si>
    <t>GQNE</t>
  </si>
  <si>
    <t>Abbaye Airport</t>
  </si>
  <si>
    <t>BGI</t>
  </si>
  <si>
    <t>TBPB</t>
  </si>
  <si>
    <t>Grantley Adams International Airport</t>
  </si>
  <si>
    <t>BGJ</t>
  </si>
  <si>
    <t>BIBF</t>
  </si>
  <si>
    <t>Borgarfjörður Airport</t>
  </si>
  <si>
    <t>BGL</t>
  </si>
  <si>
    <t>VNBL</t>
  </si>
  <si>
    <t>Baglung Airport</t>
  </si>
  <si>
    <t>BGM</t>
  </si>
  <si>
    <t>KBGM</t>
  </si>
  <si>
    <t>Greater Binghamton Airport (Edwin A. Link Field)</t>
  </si>
  <si>
    <t>BGN</t>
  </si>
  <si>
    <t>ETUR</t>
  </si>
  <si>
    <t>RAF Brüggen</t>
  </si>
  <si>
    <t>BGO</t>
  </si>
  <si>
    <t>ENBR</t>
  </si>
  <si>
    <t>Bergen Flesland Airport</t>
  </si>
  <si>
    <t>BGQ</t>
  </si>
  <si>
    <t>PBGQ</t>
  </si>
  <si>
    <t>Big Lake Airport</t>
  </si>
  <si>
    <t>BGR</t>
  </si>
  <si>
    <t>KBGR</t>
  </si>
  <si>
    <t>Bangor International Airport</t>
  </si>
  <si>
    <t>BGT</t>
  </si>
  <si>
    <t>KE51</t>
  </si>
  <si>
    <t>Bagdad Airport</t>
  </si>
  <si>
    <t>BGU</t>
  </si>
  <si>
    <t>FEFG</t>
  </si>
  <si>
    <t>Bangassou Airport</t>
  </si>
  <si>
    <t>BGX</t>
  </si>
  <si>
    <t>SBBG</t>
  </si>
  <si>
    <t>Comandante Gustavo Kraemer Airport</t>
  </si>
  <si>
    <t>BGY</t>
  </si>
  <si>
    <t>LIME</t>
  </si>
  <si>
    <t>Orio al Serio International Airport</t>
  </si>
  <si>
    <t>BGZ</t>
  </si>
  <si>
    <t>LPBR</t>
  </si>
  <si>
    <t>Braga Airport</t>
  </si>
  <si>
    <t>BHA</t>
  </si>
  <si>
    <t>SESV</t>
  </si>
  <si>
    <t>Los Perales</t>
  </si>
  <si>
    <t>BHB</t>
  </si>
  <si>
    <t>KBHB</t>
  </si>
  <si>
    <t>Hancock County-Bar Harbor Airport</t>
  </si>
  <si>
    <t>BHD</t>
  </si>
  <si>
    <t>EGAC</t>
  </si>
  <si>
    <t>George Best Belfast City Airport</t>
  </si>
  <si>
    <t>BHE</t>
  </si>
  <si>
    <t>NZWB</t>
  </si>
  <si>
    <t>Woodbourne Airport</t>
  </si>
  <si>
    <t>BHF</t>
  </si>
  <si>
    <t>SKCP</t>
  </si>
  <si>
    <t>Bahía Cupica Airport</t>
  </si>
  <si>
    <t>BHG</t>
  </si>
  <si>
    <t>MHBL</t>
  </si>
  <si>
    <t>Brus Laguna Airport</t>
  </si>
  <si>
    <t>BHH</t>
  </si>
  <si>
    <t>OEBH</t>
  </si>
  <si>
    <t>Bisha Airport</t>
  </si>
  <si>
    <t>BHI</t>
  </si>
  <si>
    <t>SAZB</t>
  </si>
  <si>
    <t>Comandante Espora Airport</t>
  </si>
  <si>
    <t>BHJ</t>
  </si>
  <si>
    <t>VABJ</t>
  </si>
  <si>
    <t>Bhuj Airport / Bhuj Rudra Mata Air Force Base</t>
  </si>
  <si>
    <t>BHK</t>
  </si>
  <si>
    <t>UTSB</t>
  </si>
  <si>
    <t>Bukhara Airport</t>
  </si>
  <si>
    <t>BHM</t>
  </si>
  <si>
    <t>KBHM</t>
  </si>
  <si>
    <t>Birmingham International Airport</t>
  </si>
  <si>
    <t>BHN</t>
  </si>
  <si>
    <t>OYBN</t>
  </si>
  <si>
    <t>Beihan Airport</t>
  </si>
  <si>
    <t>BHO</t>
  </si>
  <si>
    <t>VABP</t>
  </si>
  <si>
    <t>Bhopal Airport</t>
  </si>
  <si>
    <t>BHP</t>
  </si>
  <si>
    <t>VNBJ</t>
  </si>
  <si>
    <t>Bhojpur Airport</t>
  </si>
  <si>
    <t>BHQ</t>
  </si>
  <si>
    <t>YBHI</t>
  </si>
  <si>
    <t>Broken Hill Airport</t>
  </si>
  <si>
    <t>BHR</t>
  </si>
  <si>
    <t>VNBP</t>
  </si>
  <si>
    <t>Bharatpur Airport</t>
  </si>
  <si>
    <t>BHS</t>
  </si>
  <si>
    <t>YBTH</t>
  </si>
  <si>
    <t>Bathurst Airport</t>
  </si>
  <si>
    <t>BHU</t>
  </si>
  <si>
    <t>VABV</t>
  </si>
  <si>
    <t>Bhavnagar Airport</t>
  </si>
  <si>
    <t>BHV</t>
  </si>
  <si>
    <t>OPBW</t>
  </si>
  <si>
    <t>Bahawalpur Airport</t>
  </si>
  <si>
    <t>BHX</t>
  </si>
  <si>
    <t>EGBB</t>
  </si>
  <si>
    <t>Birmingham Airport</t>
  </si>
  <si>
    <t>BHY</t>
  </si>
  <si>
    <t>ZGBH</t>
  </si>
  <si>
    <t>Beihai Airport</t>
  </si>
  <si>
    <t>BIA</t>
  </si>
  <si>
    <t>LFKB</t>
  </si>
  <si>
    <t>Bastia - Poretta Airport</t>
  </si>
  <si>
    <t>BIB</t>
  </si>
  <si>
    <t>HCMB</t>
  </si>
  <si>
    <t>Baidoa Airport</t>
  </si>
  <si>
    <t>BID</t>
  </si>
  <si>
    <t>KBID</t>
  </si>
  <si>
    <t>Block Island State Airport</t>
  </si>
  <si>
    <t>BIE</t>
  </si>
  <si>
    <t>KBIE</t>
  </si>
  <si>
    <t>Beatrice Municipal Airport</t>
  </si>
  <si>
    <t>BIF</t>
  </si>
  <si>
    <t>KBIF</t>
  </si>
  <si>
    <t>Biggs Army Airfield</t>
  </si>
  <si>
    <t>PABI</t>
  </si>
  <si>
    <t>Allen Army Airfield (formerly Big Delta Army Airfield)</t>
  </si>
  <si>
    <t>BIH</t>
  </si>
  <si>
    <t>KBIH</t>
  </si>
  <si>
    <t>Eastern Sierra Regional Airport</t>
  </si>
  <si>
    <t>BIK</t>
  </si>
  <si>
    <t>WABB</t>
  </si>
  <si>
    <t>Frans Kaisiepo Airport</t>
  </si>
  <si>
    <t>BIL</t>
  </si>
  <si>
    <t>WADL</t>
  </si>
  <si>
    <t>Bandara International Lombok Airport</t>
  </si>
  <si>
    <t>KBIL</t>
  </si>
  <si>
    <t>Billings Logan International Airport</t>
  </si>
  <si>
    <t>BIM</t>
  </si>
  <si>
    <t>MYBS</t>
  </si>
  <si>
    <t>South Bimini Airport</t>
  </si>
  <si>
    <t>BIN</t>
  </si>
  <si>
    <t>OABN</t>
  </si>
  <si>
    <t>Bamyan Airport</t>
  </si>
  <si>
    <t>BIO</t>
  </si>
  <si>
    <t>LEBB</t>
  </si>
  <si>
    <t>Bilbao Airport</t>
  </si>
  <si>
    <t>BIQ</t>
  </si>
  <si>
    <t>LFBZ</t>
  </si>
  <si>
    <t>Biarritz - Anglet - Bayonne Airport</t>
  </si>
  <si>
    <t>BIR</t>
  </si>
  <si>
    <t>VNVT</t>
  </si>
  <si>
    <t>Biratnagar Airport</t>
  </si>
  <si>
    <t>BIS</t>
  </si>
  <si>
    <t>KBIS</t>
  </si>
  <si>
    <t>Bismarck Municipal Airport</t>
  </si>
  <si>
    <t>BIT</t>
  </si>
  <si>
    <t>VNBT</t>
  </si>
  <si>
    <t>Baitadi Airport</t>
  </si>
  <si>
    <t>BIU</t>
  </si>
  <si>
    <t>BIBD</t>
  </si>
  <si>
    <t>Bíldudalur Airport</t>
  </si>
  <si>
    <t>BIV</t>
  </si>
  <si>
    <t>FEFR</t>
  </si>
  <si>
    <t>Bria Airport</t>
  </si>
  <si>
    <t>BIX</t>
  </si>
  <si>
    <t>KBIX</t>
  </si>
  <si>
    <t>Keesler Air Force Base</t>
  </si>
  <si>
    <t>BIY</t>
  </si>
  <si>
    <t>FABE</t>
  </si>
  <si>
    <t>Bisho Airport</t>
  </si>
  <si>
    <t>BJA</t>
  </si>
  <si>
    <t>DAAE</t>
  </si>
  <si>
    <t>Soummam Airport</t>
  </si>
  <si>
    <t>BJB</t>
  </si>
  <si>
    <t>OIMN</t>
  </si>
  <si>
    <t>Bojnord Airport</t>
  </si>
  <si>
    <t>BJC</t>
  </si>
  <si>
    <t>KBJC</t>
  </si>
  <si>
    <t>Rocky Mountain Metropolitan Airport</t>
  </si>
  <si>
    <t>BJD</t>
  </si>
  <si>
    <t>BIBK</t>
  </si>
  <si>
    <t>Bakkafjörður Airport</t>
  </si>
  <si>
    <t>BJF</t>
  </si>
  <si>
    <t>ENBS</t>
  </si>
  <si>
    <t>Båtsfjord Airport</t>
  </si>
  <si>
    <t>BJH</t>
  </si>
  <si>
    <t>VNBG</t>
  </si>
  <si>
    <t>Bajhang Airport</t>
  </si>
  <si>
    <t>BJI</t>
  </si>
  <si>
    <t>KBJI</t>
  </si>
  <si>
    <t>Bemidji Regional Airport</t>
  </si>
  <si>
    <t>BJJ</t>
  </si>
  <si>
    <t>KBJJ</t>
  </si>
  <si>
    <t>Wayne County Airport</t>
  </si>
  <si>
    <t>BJK</t>
  </si>
  <si>
    <t>WAPK</t>
  </si>
  <si>
    <t>Nangasuri Airport</t>
  </si>
  <si>
    <t>BJL</t>
  </si>
  <si>
    <t>GBYD</t>
  </si>
  <si>
    <t>Banjul International Airport</t>
  </si>
  <si>
    <t>BJM</t>
  </si>
  <si>
    <t>HBBA</t>
  </si>
  <si>
    <t>Bujumbura International Airport</t>
  </si>
  <si>
    <t>BJO</t>
  </si>
  <si>
    <t>SLBJ</t>
  </si>
  <si>
    <t>Bermejo Airport</t>
  </si>
  <si>
    <t>BJR</t>
  </si>
  <si>
    <t>HABD</t>
  </si>
  <si>
    <t>Bahar Dar Airport</t>
  </si>
  <si>
    <t>BJU</t>
  </si>
  <si>
    <t>VNBR</t>
  </si>
  <si>
    <t>Bajura Airport</t>
  </si>
  <si>
    <t>BJV</t>
  </si>
  <si>
    <t>LTFE</t>
  </si>
  <si>
    <t>Milas-Bodrum Airport</t>
  </si>
  <si>
    <t>BJW</t>
  </si>
  <si>
    <t>WATB</t>
  </si>
  <si>
    <t>Bajawa Padhameleda Airport</t>
  </si>
  <si>
    <t>WRKB</t>
  </si>
  <si>
    <t>Bajawa Airport</t>
  </si>
  <si>
    <t>BJX</t>
  </si>
  <si>
    <t>MMLO</t>
  </si>
  <si>
    <t>Del Bajío International Airport (Guanajuato Int'l Airport)</t>
  </si>
  <si>
    <t>BJY</t>
  </si>
  <si>
    <t>LYBT</t>
  </si>
  <si>
    <t>Batajnia Air Base</t>
  </si>
  <si>
    <t>BJZ</t>
  </si>
  <si>
    <t>LEBZ</t>
  </si>
  <si>
    <t>Talavera la Real Airport</t>
  </si>
  <si>
    <t>BKA</t>
  </si>
  <si>
    <t>UUBB</t>
  </si>
  <si>
    <t>Bykovo Airport</t>
  </si>
  <si>
    <t>BKB</t>
  </si>
  <si>
    <t>VIBK</t>
  </si>
  <si>
    <t>Nal Airport</t>
  </si>
  <si>
    <t>BKC</t>
  </si>
  <si>
    <t>PABL</t>
  </si>
  <si>
    <t>Buckland Airport</t>
  </si>
  <si>
    <t>BKD</t>
  </si>
  <si>
    <t>KBKD</t>
  </si>
  <si>
    <t>Stephens County Airport</t>
  </si>
  <si>
    <t>BKE</t>
  </si>
  <si>
    <t>KBKE</t>
  </si>
  <si>
    <t>Baker City Municipal Airport</t>
  </si>
  <si>
    <t>BKF</t>
  </si>
  <si>
    <t>KBKF</t>
  </si>
  <si>
    <t>Buckley Air Force Base</t>
  </si>
  <si>
    <t>BKH</t>
  </si>
  <si>
    <t>PHBK</t>
  </si>
  <si>
    <t>Barking Sands PMRF</t>
  </si>
  <si>
    <t>BKI</t>
  </si>
  <si>
    <t>WBKK</t>
  </si>
  <si>
    <t>Kota Kinabalu International Airport</t>
  </si>
  <si>
    <t>BKJ</t>
  </si>
  <si>
    <t>GUOK</t>
  </si>
  <si>
    <t>Boké Airport</t>
  </si>
  <si>
    <t>BKK</t>
  </si>
  <si>
    <t>VTBS</t>
  </si>
  <si>
    <t>Suvarnabhumi Airport</t>
  </si>
  <si>
    <t>BKL</t>
  </si>
  <si>
    <t>KBKL</t>
  </si>
  <si>
    <t>Burke Lakefront Airport</t>
  </si>
  <si>
    <t>BKM</t>
  </si>
  <si>
    <t>WBGQ</t>
  </si>
  <si>
    <t>Bakalalan Airport</t>
  </si>
  <si>
    <t>BKN</t>
  </si>
  <si>
    <t>DRRB</t>
  </si>
  <si>
    <t>Birni Nkoni Airport</t>
  </si>
  <si>
    <t>BKO</t>
  </si>
  <si>
    <t>GABS</t>
  </si>
  <si>
    <t>Senou International Airport</t>
  </si>
  <si>
    <t>BKQ</t>
  </si>
  <si>
    <t>YBCK</t>
  </si>
  <si>
    <t>Blackall Airport</t>
  </si>
  <si>
    <t>BKR</t>
  </si>
  <si>
    <t>FTTK</t>
  </si>
  <si>
    <t>Bokoro Airport</t>
  </si>
  <si>
    <t>BKS</t>
  </si>
  <si>
    <t>WIPL</t>
  </si>
  <si>
    <t>Padang Kemiling Airport (Fatmawati Soekarno Airport)</t>
  </si>
  <si>
    <t>BKT</t>
  </si>
  <si>
    <t>KBKT</t>
  </si>
  <si>
    <t>Allen C. Perkinson Airport / Blackstone Army Airfield</t>
  </si>
  <si>
    <t>BKU</t>
  </si>
  <si>
    <t>FMSV</t>
  </si>
  <si>
    <t>Betioky Airport</t>
  </si>
  <si>
    <t>BKW</t>
  </si>
  <si>
    <t>KBKW</t>
  </si>
  <si>
    <t>Raleigh County Memorial Airport</t>
  </si>
  <si>
    <t>BKX</t>
  </si>
  <si>
    <t>KBKX</t>
  </si>
  <si>
    <t>Brookings Regional Airport</t>
  </si>
  <si>
    <t>BKY</t>
  </si>
  <si>
    <t>FZMA</t>
  </si>
  <si>
    <t>Kuvumu Airport</t>
  </si>
  <si>
    <t>BKZ</t>
  </si>
  <si>
    <t>HTBU</t>
  </si>
  <si>
    <t>Bukoba Airport</t>
  </si>
  <si>
    <t>BLA</t>
  </si>
  <si>
    <t>SVBC</t>
  </si>
  <si>
    <t>Generál José Antonio Anzoátegui International Airport</t>
  </si>
  <si>
    <t>BLB</t>
  </si>
  <si>
    <t>MPHO</t>
  </si>
  <si>
    <t>Howard Airport (private, former Howard AFB)</t>
  </si>
  <si>
    <t>BLC</t>
  </si>
  <si>
    <t>FKKG</t>
  </si>
  <si>
    <t>Bali Airport</t>
  </si>
  <si>
    <t>BLE</t>
  </si>
  <si>
    <t>ESSD</t>
  </si>
  <si>
    <t>Borlänge Airport (Dala Airport)</t>
  </si>
  <si>
    <t>BLF</t>
  </si>
  <si>
    <t>KBLF</t>
  </si>
  <si>
    <t>Mercer County Airport</t>
  </si>
  <si>
    <t>BLG</t>
  </si>
  <si>
    <t>WBGC</t>
  </si>
  <si>
    <t>Belaga Airport</t>
  </si>
  <si>
    <t>BLH</t>
  </si>
  <si>
    <t>KBLH</t>
  </si>
  <si>
    <t>Blythe Airport</t>
  </si>
  <si>
    <t>BLI</t>
  </si>
  <si>
    <t>KBLI</t>
  </si>
  <si>
    <t>Bellingham International Airport</t>
  </si>
  <si>
    <t>BLJ</t>
  </si>
  <si>
    <t>DABT</t>
  </si>
  <si>
    <t>Batna Airport</t>
  </si>
  <si>
    <t>BLK</t>
  </si>
  <si>
    <t>EGNH</t>
  </si>
  <si>
    <t>Blackpool International Airport</t>
  </si>
  <si>
    <t>BLL</t>
  </si>
  <si>
    <t>EKBI</t>
  </si>
  <si>
    <t>Billund Airport</t>
  </si>
  <si>
    <t>BLM</t>
  </si>
  <si>
    <t>KBLM</t>
  </si>
  <si>
    <t>Monmouth Executive Airport</t>
  </si>
  <si>
    <t>BLN</t>
  </si>
  <si>
    <t>YBLA</t>
  </si>
  <si>
    <t>Benalla Airport</t>
  </si>
  <si>
    <t>BLO</t>
  </si>
  <si>
    <t>BIBL</t>
  </si>
  <si>
    <t>Hjaltabakki Airport</t>
  </si>
  <si>
    <t>BLP</t>
  </si>
  <si>
    <t>SPBL</t>
  </si>
  <si>
    <t>Huallaga Airport</t>
  </si>
  <si>
    <t>BLQ</t>
  </si>
  <si>
    <t>LIPE</t>
  </si>
  <si>
    <t>Bologna-Borgo Panigale "Guglielmo Marconi" Airport</t>
  </si>
  <si>
    <t>BLR</t>
  </si>
  <si>
    <t>VOBL</t>
  </si>
  <si>
    <t>Kempegowda International Airport</t>
  </si>
  <si>
    <t>BLS</t>
  </si>
  <si>
    <t>YBLL</t>
  </si>
  <si>
    <t>Bollon Airport</t>
  </si>
  <si>
    <t>BLT</t>
  </si>
  <si>
    <t>YBTR</t>
  </si>
  <si>
    <t>Blackwater Airport</t>
  </si>
  <si>
    <t>BLU</t>
  </si>
  <si>
    <t>KBLU</t>
  </si>
  <si>
    <t>Blue Canyon - Nyack Airport</t>
  </si>
  <si>
    <t>BLV</t>
  </si>
  <si>
    <t>KBLV</t>
  </si>
  <si>
    <t>MidAmerica St. Louis Airport / Scott Air Force Base</t>
  </si>
  <si>
    <t>BLX</t>
  </si>
  <si>
    <t>LIDB</t>
  </si>
  <si>
    <t>Arturo dell'Oro</t>
  </si>
  <si>
    <t>BLY</t>
  </si>
  <si>
    <t>EIBT</t>
  </si>
  <si>
    <t>Belmullet Airport</t>
  </si>
  <si>
    <t>BLZ</t>
  </si>
  <si>
    <t>FWCL</t>
  </si>
  <si>
    <t>Chileka International Airport</t>
  </si>
  <si>
    <t>BMA</t>
  </si>
  <si>
    <t>ESSB</t>
  </si>
  <si>
    <t>Stockholm-Bromma Airport</t>
  </si>
  <si>
    <t>BMB</t>
  </si>
  <si>
    <t>FZFU</t>
  </si>
  <si>
    <t>Bumbar Airport</t>
  </si>
  <si>
    <t>BMC</t>
  </si>
  <si>
    <t>KBMC</t>
  </si>
  <si>
    <t>Brigham City Airport</t>
  </si>
  <si>
    <t>BMD</t>
  </si>
  <si>
    <t>FMML</t>
  </si>
  <si>
    <t>Belo sur Tsiribihina Airport</t>
  </si>
  <si>
    <t>BME</t>
  </si>
  <si>
    <t>YBRM</t>
  </si>
  <si>
    <t>Broome International Airport</t>
  </si>
  <si>
    <t>BMF</t>
  </si>
  <si>
    <t>FEGM</t>
  </si>
  <si>
    <t>Bakouma Airport</t>
  </si>
  <si>
    <t>BMG</t>
  </si>
  <si>
    <t>KBMG</t>
  </si>
  <si>
    <t>Monroe County Airport</t>
  </si>
  <si>
    <t>BMI</t>
  </si>
  <si>
    <t>KBMI</t>
  </si>
  <si>
    <t>Central Illinois Regional Airport</t>
  </si>
  <si>
    <t>BMJ</t>
  </si>
  <si>
    <t>SYBR</t>
  </si>
  <si>
    <t>Baramita Airport</t>
  </si>
  <si>
    <t>BMK</t>
  </si>
  <si>
    <t>EDWR</t>
  </si>
  <si>
    <t>Borkum Airport</t>
  </si>
  <si>
    <t>BML</t>
  </si>
  <si>
    <t>KBML</t>
  </si>
  <si>
    <t>Berlin Municipal Airport</t>
  </si>
  <si>
    <t>BMM</t>
  </si>
  <si>
    <t>FOOB</t>
  </si>
  <si>
    <t>Bitam Airport</t>
  </si>
  <si>
    <t>BMN</t>
  </si>
  <si>
    <t>ORBB</t>
  </si>
  <si>
    <t>Bamarni Airport</t>
  </si>
  <si>
    <t>BMO</t>
  </si>
  <si>
    <t>VYBM</t>
  </si>
  <si>
    <t>Bhamo Airport</t>
  </si>
  <si>
    <t>BMP</t>
  </si>
  <si>
    <t>YBPI</t>
  </si>
  <si>
    <t>Brampton Island Airport</t>
  </si>
  <si>
    <t>BMR</t>
  </si>
  <si>
    <t>EDWZ</t>
  </si>
  <si>
    <t>Baltrum Airport</t>
  </si>
  <si>
    <t>BMS</t>
  </si>
  <si>
    <t>SNBU</t>
  </si>
  <si>
    <t>Socrates Mariani Bittencourt Airport</t>
  </si>
  <si>
    <t>BMT</t>
  </si>
  <si>
    <t>KBMT</t>
  </si>
  <si>
    <t>Beaumont Municipal Airport</t>
  </si>
  <si>
    <t>BMU</t>
  </si>
  <si>
    <t>WADB</t>
  </si>
  <si>
    <t>Bima Airport</t>
  </si>
  <si>
    <t>BMV</t>
  </si>
  <si>
    <t>VVBM</t>
  </si>
  <si>
    <t>Phung-Duc Airport</t>
  </si>
  <si>
    <t>BMW</t>
  </si>
  <si>
    <t>DATM</t>
  </si>
  <si>
    <t>Bordj Badji Mokhtar Airport</t>
  </si>
  <si>
    <t>BMX</t>
  </si>
  <si>
    <t>PABM</t>
  </si>
  <si>
    <t>Big Mountain Airport</t>
  </si>
  <si>
    <t>BMY</t>
  </si>
  <si>
    <t>NWWC</t>
  </si>
  <si>
    <t>Île Art - Waala Airport (Belep Islands Airport)</t>
  </si>
  <si>
    <t>BNA</t>
  </si>
  <si>
    <t>KBNA</t>
  </si>
  <si>
    <t>Nashville International Airport</t>
  </si>
  <si>
    <t>BNB</t>
  </si>
  <si>
    <t>FZGN</t>
  </si>
  <si>
    <t>Boende Airport</t>
  </si>
  <si>
    <t>BNC</t>
  </si>
  <si>
    <t>FZNP</t>
  </si>
  <si>
    <t>Beni Airport</t>
  </si>
  <si>
    <t>BND</t>
  </si>
  <si>
    <t>OIKB</t>
  </si>
  <si>
    <t>Bandar Abbas International Airport</t>
  </si>
  <si>
    <t>BNE</t>
  </si>
  <si>
    <t>YBBN</t>
  </si>
  <si>
    <t>Brisbane Airport</t>
  </si>
  <si>
    <t>BNG</t>
  </si>
  <si>
    <t>KBNG</t>
  </si>
  <si>
    <t>Banning Municipal Airport</t>
  </si>
  <si>
    <t>BNI</t>
  </si>
  <si>
    <t>DNBE</t>
  </si>
  <si>
    <t>Benin City Airport</t>
  </si>
  <si>
    <t>BNK</t>
  </si>
  <si>
    <t>YBNA</t>
  </si>
  <si>
    <t>Ballina Airport</t>
  </si>
  <si>
    <t>BNL</t>
  </si>
  <si>
    <t>KBNL</t>
  </si>
  <si>
    <t>Barnwell Regional Airport</t>
  </si>
  <si>
    <t>BNN</t>
  </si>
  <si>
    <t>ENBN</t>
  </si>
  <si>
    <t>Brønnøysund Airport, Brønnøy</t>
  </si>
  <si>
    <t>BNO</t>
  </si>
  <si>
    <t>KBNO</t>
  </si>
  <si>
    <t>Burns Municipal Airport</t>
  </si>
  <si>
    <t>BNP</t>
  </si>
  <si>
    <t>OPBN</t>
  </si>
  <si>
    <t>Bannu Airport</t>
  </si>
  <si>
    <t>BNR</t>
  </si>
  <si>
    <t>DFOB</t>
  </si>
  <si>
    <t>Banfora Airport</t>
  </si>
  <si>
    <t>BNS</t>
  </si>
  <si>
    <t>SVBI</t>
  </si>
  <si>
    <t>Barinas Airport</t>
  </si>
  <si>
    <t>BNU</t>
  </si>
  <si>
    <t>SSBL</t>
  </si>
  <si>
    <t>Blumenau Airport</t>
  </si>
  <si>
    <t>BNW</t>
  </si>
  <si>
    <t>KBNW</t>
  </si>
  <si>
    <t>Boone Municipal Airport</t>
  </si>
  <si>
    <t>BNX</t>
  </si>
  <si>
    <t>LQBK</t>
  </si>
  <si>
    <t>Banja Luka International Airport</t>
  </si>
  <si>
    <t>BNY</t>
  </si>
  <si>
    <t>AGGB</t>
  </si>
  <si>
    <t>Bellona/Anua Airport</t>
  </si>
  <si>
    <t>BOA</t>
  </si>
  <si>
    <t>FZAJ</t>
  </si>
  <si>
    <t>Boma Airport</t>
  </si>
  <si>
    <t>BOB</t>
  </si>
  <si>
    <t>NTTB</t>
  </si>
  <si>
    <t>Bora Bora Airport (Motu Mute Airport)</t>
  </si>
  <si>
    <t>BOC</t>
  </si>
  <si>
    <t>MPBO</t>
  </si>
  <si>
    <t>Bocas del Toro "Isla Colon" International Airport</t>
  </si>
  <si>
    <t>BOD</t>
  </si>
  <si>
    <t>LFBD</t>
  </si>
  <si>
    <t>Bordeaux - Mérignac Airport</t>
  </si>
  <si>
    <t>BOE</t>
  </si>
  <si>
    <t>FCOB</t>
  </si>
  <si>
    <t>Boundji Airport</t>
  </si>
  <si>
    <t>BOF</t>
  </si>
  <si>
    <t>KBOF</t>
  </si>
  <si>
    <t>Bolling Air Force Base</t>
  </si>
  <si>
    <t>BOG</t>
  </si>
  <si>
    <t>SKBO</t>
  </si>
  <si>
    <t>El Dorado International Airport</t>
  </si>
  <si>
    <t>BOH</t>
  </si>
  <si>
    <t>EGHH</t>
  </si>
  <si>
    <t>Bournemouth Airport</t>
  </si>
  <si>
    <t>BOI</t>
  </si>
  <si>
    <t>KBOI</t>
  </si>
  <si>
    <t>Boise Air Terminal (Gowen Field)</t>
  </si>
  <si>
    <t>BOJ</t>
  </si>
  <si>
    <t>LBBG</t>
  </si>
  <si>
    <t>Burgas Airport</t>
  </si>
  <si>
    <t>BOK</t>
  </si>
  <si>
    <t>KBOK</t>
  </si>
  <si>
    <t>Brookings Airport</t>
  </si>
  <si>
    <t>BOL</t>
  </si>
  <si>
    <t>EGQB</t>
  </si>
  <si>
    <t>Bally Kelly Airport</t>
  </si>
  <si>
    <t>BOM</t>
  </si>
  <si>
    <t>VABB</t>
  </si>
  <si>
    <t>Chhatrapati Shivaji Maharaj International Airport</t>
  </si>
  <si>
    <t>BON</t>
  </si>
  <si>
    <t>TNCB</t>
  </si>
  <si>
    <t>Flamingo International Airport</t>
  </si>
  <si>
    <t>BOO</t>
  </si>
  <si>
    <t>ENBO</t>
  </si>
  <si>
    <t>Bodø Airport</t>
  </si>
  <si>
    <t>BOP</t>
  </si>
  <si>
    <t>FEFO</t>
  </si>
  <si>
    <t>Bouar Airport</t>
  </si>
  <si>
    <t>BOR</t>
  </si>
  <si>
    <t>LFSQ</t>
  </si>
  <si>
    <t>Belfort - Fontaine Airport</t>
  </si>
  <si>
    <t>BOS</t>
  </si>
  <si>
    <t>KBOS</t>
  </si>
  <si>
    <t>Logan International Airport</t>
  </si>
  <si>
    <t>BOU</t>
  </si>
  <si>
    <t>LFLD</t>
  </si>
  <si>
    <t>Bourges Airport</t>
  </si>
  <si>
    <t>BOW</t>
  </si>
  <si>
    <t>KBOW</t>
  </si>
  <si>
    <t>Bartow Municipal Airport</t>
  </si>
  <si>
    <t>BOX</t>
  </si>
  <si>
    <t>YBRL</t>
  </si>
  <si>
    <t>Borroloola Airport</t>
  </si>
  <si>
    <t>BOY</t>
  </si>
  <si>
    <t>DFOO</t>
  </si>
  <si>
    <t>Bobo-Dioulasso Airport</t>
  </si>
  <si>
    <t>BOZ</t>
  </si>
  <si>
    <t>FEGZ</t>
  </si>
  <si>
    <t>Bozoum Airport</t>
  </si>
  <si>
    <t>BPC</t>
  </si>
  <si>
    <t>FKKV</t>
  </si>
  <si>
    <t>Bamenda Airport</t>
  </si>
  <si>
    <t>BPE</t>
  </si>
  <si>
    <t>VYBG</t>
  </si>
  <si>
    <t>Bagan Airport</t>
  </si>
  <si>
    <t>BPF</t>
  </si>
  <si>
    <t>AGBT</t>
  </si>
  <si>
    <t>Batuna Airport</t>
  </si>
  <si>
    <t>BPG</t>
  </si>
  <si>
    <t>SBBW</t>
  </si>
  <si>
    <t>Barra do Garças Airport</t>
  </si>
  <si>
    <t>BPH</t>
  </si>
  <si>
    <t>RPMF</t>
  </si>
  <si>
    <t>Bislig Airport</t>
  </si>
  <si>
    <t>BPI</t>
  </si>
  <si>
    <t>KBPI</t>
  </si>
  <si>
    <t>Big Piney-Marbleton Airport</t>
  </si>
  <si>
    <t>BPL</t>
  </si>
  <si>
    <t>ZWBL</t>
  </si>
  <si>
    <t>Alashankou Bole (Bortala) airport</t>
  </si>
  <si>
    <t>BPN</t>
  </si>
  <si>
    <t>WALL</t>
  </si>
  <si>
    <t>Sepinggan International Airport</t>
  </si>
  <si>
    <t>BPR</t>
  </si>
  <si>
    <t>RPVW</t>
  </si>
  <si>
    <t>Borongan Airport</t>
  </si>
  <si>
    <t>BPS</t>
  </si>
  <si>
    <t>SBPS</t>
  </si>
  <si>
    <t>Porto Seguro Airport</t>
  </si>
  <si>
    <t>BPT</t>
  </si>
  <si>
    <t>KBPT</t>
  </si>
  <si>
    <t>Southeast Texas Regional Airport</t>
  </si>
  <si>
    <t>BPX</t>
  </si>
  <si>
    <t>ZUBD</t>
  </si>
  <si>
    <t>Qamdo Bangda Airport</t>
  </si>
  <si>
    <t>BPY</t>
  </si>
  <si>
    <t>FMNQ</t>
  </si>
  <si>
    <t>Besalampy Airport</t>
  </si>
  <si>
    <t>BQA</t>
  </si>
  <si>
    <t>RPUR</t>
  </si>
  <si>
    <t>Baler Airport</t>
  </si>
  <si>
    <t>BQB</t>
  </si>
  <si>
    <t>YBLN</t>
  </si>
  <si>
    <t>Busselton Regional Airport</t>
  </si>
  <si>
    <t>BQD</t>
  </si>
  <si>
    <t>BIBR</t>
  </si>
  <si>
    <t>Búðardalur Airport</t>
  </si>
  <si>
    <t>BQE</t>
  </si>
  <si>
    <t>GGBU</t>
  </si>
  <si>
    <t>Bubaque Airport</t>
  </si>
  <si>
    <t>BQG</t>
  </si>
  <si>
    <t>UHNB</t>
  </si>
  <si>
    <t>Bogorodskoye Airport</t>
  </si>
  <si>
    <t>BQH</t>
  </si>
  <si>
    <t>EGKB</t>
  </si>
  <si>
    <t>London Biggin Hill Airport</t>
  </si>
  <si>
    <t>BQK</t>
  </si>
  <si>
    <t>KBQK</t>
  </si>
  <si>
    <t>Brunswick Golden Isles Airport</t>
  </si>
  <si>
    <t>BQL</t>
  </si>
  <si>
    <t>YBOU</t>
  </si>
  <si>
    <t>Boulia Airport</t>
  </si>
  <si>
    <t>BQN</t>
  </si>
  <si>
    <t>TJBQ</t>
  </si>
  <si>
    <t>Rafael Hernández Airport</t>
  </si>
  <si>
    <t>BQO</t>
  </si>
  <si>
    <t>DIBN</t>
  </si>
  <si>
    <t>Bouna Airport</t>
  </si>
  <si>
    <t>BQQ</t>
  </si>
  <si>
    <t>SNBX</t>
  </si>
  <si>
    <t>Barra Airport</t>
  </si>
  <si>
    <t>BQS</t>
  </si>
  <si>
    <t>UHBB</t>
  </si>
  <si>
    <t>Ignatyevo Airport</t>
  </si>
  <si>
    <t>BQT</t>
  </si>
  <si>
    <t>UMBB</t>
  </si>
  <si>
    <t>Brest Airport</t>
  </si>
  <si>
    <t>BQU</t>
  </si>
  <si>
    <t>TVSB</t>
  </si>
  <si>
    <t>J.F. Mitchell Airport</t>
  </si>
  <si>
    <t>BQW</t>
  </si>
  <si>
    <t>YBGO</t>
  </si>
  <si>
    <t>Balgo Hill Airport</t>
  </si>
  <si>
    <t>BRA</t>
  </si>
  <si>
    <t>SNBR</t>
  </si>
  <si>
    <t>Barreiras Airport</t>
  </si>
  <si>
    <t>BRB</t>
  </si>
  <si>
    <t>SBRR</t>
  </si>
  <si>
    <t>Barreirinhas Airport</t>
  </si>
  <si>
    <t>BRC</t>
  </si>
  <si>
    <t>SAZS</t>
  </si>
  <si>
    <t>San Carlos de Bariloche International Airport</t>
  </si>
  <si>
    <t>BRD</t>
  </si>
  <si>
    <t>KBRD</t>
  </si>
  <si>
    <t>Brainerd Lakes Regional Airport</t>
  </si>
  <si>
    <t>BRE</t>
  </si>
  <si>
    <t>EDDW</t>
  </si>
  <si>
    <t>Bremen Airport</t>
  </si>
  <si>
    <t>BRI</t>
  </si>
  <si>
    <t>LIBD</t>
  </si>
  <si>
    <t>Palese Macchie Airport</t>
  </si>
  <si>
    <t>BRK</t>
  </si>
  <si>
    <t>YBKE</t>
  </si>
  <si>
    <t>Bourke Airport</t>
  </si>
  <si>
    <t>BRL</t>
  </si>
  <si>
    <t>KBRL</t>
  </si>
  <si>
    <t>Southeast Iowa Regional Airport</t>
  </si>
  <si>
    <t>BRM</t>
  </si>
  <si>
    <t>SVBM</t>
  </si>
  <si>
    <t>Jacinto Lara International Airport</t>
  </si>
  <si>
    <t>BRN</t>
  </si>
  <si>
    <t>LSZB</t>
  </si>
  <si>
    <t>Bern Airport</t>
  </si>
  <si>
    <t>BRO</t>
  </si>
  <si>
    <t>KBRO</t>
  </si>
  <si>
    <t>Brownsville/South Padre Island International Airport</t>
  </si>
  <si>
    <t>BRQ</t>
  </si>
  <si>
    <t>LKTB</t>
  </si>
  <si>
    <t>Brno-Tu?any Airport</t>
  </si>
  <si>
    <t>BRR</t>
  </si>
  <si>
    <t>EGPR</t>
  </si>
  <si>
    <t>Barra Airport (Northbay Airport)</t>
  </si>
  <si>
    <t>BRS</t>
  </si>
  <si>
    <t>EGGD</t>
  </si>
  <si>
    <t>Bristol Airport</t>
  </si>
  <si>
    <t>BRT</t>
  </si>
  <si>
    <t>YBTI</t>
  </si>
  <si>
    <t>Bathurst Island Airport</t>
  </si>
  <si>
    <t>BRU</t>
  </si>
  <si>
    <t>EBBR</t>
  </si>
  <si>
    <t>Brussels Airport</t>
  </si>
  <si>
    <t>BRV</t>
  </si>
  <si>
    <t>EDWB</t>
  </si>
  <si>
    <t>Bremerhaven Airport</t>
  </si>
  <si>
    <t>BRW</t>
  </si>
  <si>
    <t>PABR</t>
  </si>
  <si>
    <t>Wiley Post-Will Rogers Memorial Airport</t>
  </si>
  <si>
    <t>BRX</t>
  </si>
  <si>
    <t>MDBH</t>
  </si>
  <si>
    <t>Maria Montez International Airport</t>
  </si>
  <si>
    <t>BRY</t>
  </si>
  <si>
    <t>KBRY</t>
  </si>
  <si>
    <t>Samuels Field</t>
  </si>
  <si>
    <t>BSA</t>
  </si>
  <si>
    <t>HCMF</t>
  </si>
  <si>
    <t>Bender Qassim International Airport</t>
  </si>
  <si>
    <t>BSB</t>
  </si>
  <si>
    <t>SBBR</t>
  </si>
  <si>
    <t>Presidente Juscelino Kubitschek International Airport</t>
  </si>
  <si>
    <t>BSC</t>
  </si>
  <si>
    <t>SKBS</t>
  </si>
  <si>
    <t>José Celestino Mutis Airport</t>
  </si>
  <si>
    <t>BSD</t>
  </si>
  <si>
    <t>ZPBS</t>
  </si>
  <si>
    <t>Baoshan Airport</t>
  </si>
  <si>
    <t>BSE</t>
  </si>
  <si>
    <t>WBGN</t>
  </si>
  <si>
    <t>Sematan Airport</t>
  </si>
  <si>
    <t>BSF</t>
  </si>
  <si>
    <t>PHSF</t>
  </si>
  <si>
    <t>Bradshaw Army Airfield</t>
  </si>
  <si>
    <t>BSG</t>
  </si>
  <si>
    <t>FGBT</t>
  </si>
  <si>
    <t>Bata Airport</t>
  </si>
  <si>
    <t>BSJ</t>
  </si>
  <si>
    <t>YBNS</t>
  </si>
  <si>
    <t>Bairnsdale Airport</t>
  </si>
  <si>
    <t>BSK</t>
  </si>
  <si>
    <t>DAUB</t>
  </si>
  <si>
    <t>Biskra Airport</t>
  </si>
  <si>
    <t>BSL</t>
  </si>
  <si>
    <t>LFSB</t>
  </si>
  <si>
    <t>EuroAirport Basel Mulhouse Freiburg</t>
  </si>
  <si>
    <t>BSM</t>
  </si>
  <si>
    <t>OINJ</t>
  </si>
  <si>
    <t>Bishe Kola Air Base</t>
  </si>
  <si>
    <t>BSN</t>
  </si>
  <si>
    <t>FEFS</t>
  </si>
  <si>
    <t>Bossangoa Airport</t>
  </si>
  <si>
    <t>BSO</t>
  </si>
  <si>
    <t>RPUO</t>
  </si>
  <si>
    <t>Basco Airport</t>
  </si>
  <si>
    <t>BSR</t>
  </si>
  <si>
    <t>ORMM</t>
  </si>
  <si>
    <t>Basrah International Airport</t>
  </si>
  <si>
    <t>BSS</t>
  </si>
  <si>
    <t>SNBS</t>
  </si>
  <si>
    <t>Balsas Airport</t>
  </si>
  <si>
    <t>BST</t>
  </si>
  <si>
    <t>OABT</t>
  </si>
  <si>
    <t>Bost Airport</t>
  </si>
  <si>
    <t>BSU</t>
  </si>
  <si>
    <t>FZEN</t>
  </si>
  <si>
    <t>Basankusu Airport</t>
  </si>
  <si>
    <t>BSX</t>
  </si>
  <si>
    <t>VYPN</t>
  </si>
  <si>
    <t>Bassein Airport</t>
  </si>
  <si>
    <t>BSY</t>
  </si>
  <si>
    <t>HCMD</t>
  </si>
  <si>
    <t>Bardera Airport</t>
  </si>
  <si>
    <t>BTA</t>
  </si>
  <si>
    <t>FKKO</t>
  </si>
  <si>
    <t>Bertoua Airport</t>
  </si>
  <si>
    <t>BTB</t>
  </si>
  <si>
    <t>FCOT</t>
  </si>
  <si>
    <t>Betou Airport</t>
  </si>
  <si>
    <t>BTC</t>
  </si>
  <si>
    <t>VCCB</t>
  </si>
  <si>
    <t>Batticaloa Airport</t>
  </si>
  <si>
    <t>BTE</t>
  </si>
  <si>
    <t>GFBN</t>
  </si>
  <si>
    <t>Bonthe Airport</t>
  </si>
  <si>
    <t>BTF</t>
  </si>
  <si>
    <t>KBTF</t>
  </si>
  <si>
    <t>Skypark Airport</t>
  </si>
  <si>
    <t>BTG</t>
  </si>
  <si>
    <t>FEGF</t>
  </si>
  <si>
    <t>Batangafo Airport</t>
  </si>
  <si>
    <t>BTH</t>
  </si>
  <si>
    <t>WIDD</t>
  </si>
  <si>
    <t>Hang Nadim Airport</t>
  </si>
  <si>
    <t>BTI</t>
  </si>
  <si>
    <t>PABA</t>
  </si>
  <si>
    <t>Barter Island LRRS</t>
  </si>
  <si>
    <t>BTJ</t>
  </si>
  <si>
    <t>WITT</t>
  </si>
  <si>
    <t>Sultan Iskandarmuda Airport</t>
  </si>
  <si>
    <t>BTK</t>
  </si>
  <si>
    <t>UIBB</t>
  </si>
  <si>
    <t>Bratsk Airport</t>
  </si>
  <si>
    <t>BTL</t>
  </si>
  <si>
    <t>KBTL</t>
  </si>
  <si>
    <t>W. K. Kellogg Airport</t>
  </si>
  <si>
    <t>BTM</t>
  </si>
  <si>
    <t>KBTM</t>
  </si>
  <si>
    <t>Bert Mooney Airport</t>
  </si>
  <si>
    <t>BTN</t>
  </si>
  <si>
    <t>KBBP</t>
  </si>
  <si>
    <t>Marlboro County Jetport</t>
  </si>
  <si>
    <t>BTP</t>
  </si>
  <si>
    <t>KBTP</t>
  </si>
  <si>
    <t>Butler County Airport (K.W. Scholter Field)</t>
  </si>
  <si>
    <t>BTQ</t>
  </si>
  <si>
    <t>HRYI</t>
  </si>
  <si>
    <t>Butare Airport</t>
  </si>
  <si>
    <t>BTR</t>
  </si>
  <si>
    <t>KBTR</t>
  </si>
  <si>
    <t>Baton Rouge Metropolitan Airport (Ryan Field)</t>
  </si>
  <si>
    <t>BTS</t>
  </si>
  <si>
    <t>LZIB</t>
  </si>
  <si>
    <t>Bratislava Airport</t>
  </si>
  <si>
    <t>BTT</t>
  </si>
  <si>
    <t>PABT</t>
  </si>
  <si>
    <t>Bettles Airport</t>
  </si>
  <si>
    <t>BTU</t>
  </si>
  <si>
    <t>WBGB</t>
  </si>
  <si>
    <t>Bintulu Airport</t>
  </si>
  <si>
    <t>BTV</t>
  </si>
  <si>
    <t>KBTV</t>
  </si>
  <si>
    <t>Burlington International Airport</t>
  </si>
  <si>
    <t>BTW</t>
  </si>
  <si>
    <t>WAOC</t>
  </si>
  <si>
    <t>Batu Licin Airport</t>
  </si>
  <si>
    <t>BTX</t>
  </si>
  <si>
    <t>YBEO</t>
  </si>
  <si>
    <t>Betoota Airport</t>
  </si>
  <si>
    <t>BTY</t>
  </si>
  <si>
    <t>KBTY</t>
  </si>
  <si>
    <t>Beatty Airport</t>
  </si>
  <si>
    <t>BTZ</t>
  </si>
  <si>
    <t>LTBE</t>
  </si>
  <si>
    <t>Bursa Airport</t>
  </si>
  <si>
    <t>BUA</t>
  </si>
  <si>
    <t>AYBK</t>
  </si>
  <si>
    <t>Buka Island Airport</t>
  </si>
  <si>
    <t>BUB</t>
  </si>
  <si>
    <t>KBUB</t>
  </si>
  <si>
    <t>Cram Field</t>
  </si>
  <si>
    <t>BUC</t>
  </si>
  <si>
    <t>YBKT</t>
  </si>
  <si>
    <t>Burketown Airport</t>
  </si>
  <si>
    <t>BUD</t>
  </si>
  <si>
    <t>LHBP</t>
  </si>
  <si>
    <t>Budapest Ferenc Liszt International Airport</t>
  </si>
  <si>
    <t>BUF</t>
  </si>
  <si>
    <t>KBUF</t>
  </si>
  <si>
    <t>Buffalo Niagara International Airport</t>
  </si>
  <si>
    <t>BUG</t>
  </si>
  <si>
    <t>FNBG</t>
  </si>
  <si>
    <t>Benguela Airport (Gen. V. Deslandes Airport)</t>
  </si>
  <si>
    <t>BUI</t>
  </si>
  <si>
    <t>WAJB</t>
  </si>
  <si>
    <t>Bokondini Airport</t>
  </si>
  <si>
    <t>BUJ</t>
  </si>
  <si>
    <t>DAAD</t>
  </si>
  <si>
    <t>Ain Eddis Airport</t>
  </si>
  <si>
    <t>BUM</t>
  </si>
  <si>
    <t>KBUM</t>
  </si>
  <si>
    <t>Butler Memorial Airport</t>
  </si>
  <si>
    <t>BUN</t>
  </si>
  <si>
    <t>SKBU</t>
  </si>
  <si>
    <t>Gerardo Tobar López Airport</t>
  </si>
  <si>
    <t>BUO</t>
  </si>
  <si>
    <t>HCMV</t>
  </si>
  <si>
    <t>Burao Airport</t>
  </si>
  <si>
    <t>VIBT</t>
  </si>
  <si>
    <t>Bhisiana Air Force Base</t>
  </si>
  <si>
    <t>BUQ</t>
  </si>
  <si>
    <t>FVBU</t>
  </si>
  <si>
    <t>Joshua Mqabuko Nkomo International Airport</t>
  </si>
  <si>
    <t>BUR</t>
  </si>
  <si>
    <t>KBUR</t>
  </si>
  <si>
    <t>Bob Hope Airport</t>
  </si>
  <si>
    <t>BUS</t>
  </si>
  <si>
    <t>UGSB</t>
  </si>
  <si>
    <t>Batumi Airport (Chorokh Airport)</t>
  </si>
  <si>
    <t>BUT</t>
  </si>
  <si>
    <t>VQBT</t>
  </si>
  <si>
    <t>Bathpalathang Airport</t>
  </si>
  <si>
    <t>BUV</t>
  </si>
  <si>
    <t>SUBU</t>
  </si>
  <si>
    <t>Bella Unión Airport</t>
  </si>
  <si>
    <t>BUW</t>
  </si>
  <si>
    <t>WAWB</t>
  </si>
  <si>
    <t>Baubau Airport (Betoambari Airport)</t>
  </si>
  <si>
    <t>BUX</t>
  </si>
  <si>
    <t>FZKA</t>
  </si>
  <si>
    <t>Bunia Airport</t>
  </si>
  <si>
    <t>BUY</t>
  </si>
  <si>
    <t>YBUN</t>
  </si>
  <si>
    <t>Bunbury Airport</t>
  </si>
  <si>
    <t>BUZ</t>
  </si>
  <si>
    <t>OIBB</t>
  </si>
  <si>
    <t>Bushehr Airport</t>
  </si>
  <si>
    <t>BVA</t>
  </si>
  <si>
    <t>LFOB</t>
  </si>
  <si>
    <t>Paris Beauvais Tillé Airport</t>
  </si>
  <si>
    <t>BVB</t>
  </si>
  <si>
    <t>SBBV</t>
  </si>
  <si>
    <t>Boa Vista International Airport</t>
  </si>
  <si>
    <t>BVC</t>
  </si>
  <si>
    <t>GVBA</t>
  </si>
  <si>
    <t>Rabil Airport</t>
  </si>
  <si>
    <t>BVE</t>
  </si>
  <si>
    <t>LFBV</t>
  </si>
  <si>
    <t>Brive - La Roche Airport</t>
  </si>
  <si>
    <t>BVF</t>
  </si>
  <si>
    <t>NFNU</t>
  </si>
  <si>
    <t>Dama Airport</t>
  </si>
  <si>
    <t>BVG</t>
  </si>
  <si>
    <t>ENBV</t>
  </si>
  <si>
    <t>Berlevåg Airport</t>
  </si>
  <si>
    <t>BVH</t>
  </si>
  <si>
    <t>SBVH</t>
  </si>
  <si>
    <t>Vilhena Airport</t>
  </si>
  <si>
    <t>BVI</t>
  </si>
  <si>
    <t>YBDV</t>
  </si>
  <si>
    <t>Birdsville Airport</t>
  </si>
  <si>
    <t>BVK</t>
  </si>
  <si>
    <t>SLHJ</t>
  </si>
  <si>
    <t>Huacaraje Airport</t>
  </si>
  <si>
    <t>BVL</t>
  </si>
  <si>
    <t>SLBA</t>
  </si>
  <si>
    <t>Baures Airport</t>
  </si>
  <si>
    <t>SLBU</t>
  </si>
  <si>
    <t>BVM</t>
  </si>
  <si>
    <t>SNBL</t>
  </si>
  <si>
    <t>Belmonte Airport</t>
  </si>
  <si>
    <t>BVO</t>
  </si>
  <si>
    <t>KBVO</t>
  </si>
  <si>
    <t>Bartlesville Municipal Airport</t>
  </si>
  <si>
    <t>BVR</t>
  </si>
  <si>
    <t>GVBR</t>
  </si>
  <si>
    <t>Esparadinha Airport</t>
  </si>
  <si>
    <t>BVS</t>
  </si>
  <si>
    <t>SNVS</t>
  </si>
  <si>
    <t>Breves Airport</t>
  </si>
  <si>
    <t>BVU</t>
  </si>
  <si>
    <t>PABG</t>
  </si>
  <si>
    <t>Beluga Airport</t>
  </si>
  <si>
    <t>BVX</t>
  </si>
  <si>
    <t>KBVX</t>
  </si>
  <si>
    <t>Batesville Regional Airport</t>
  </si>
  <si>
    <t>BVY</t>
  </si>
  <si>
    <t>KBVY</t>
  </si>
  <si>
    <t>Beverly Municipal Airport</t>
  </si>
  <si>
    <t>BVZ</t>
  </si>
  <si>
    <t>YBYS</t>
  </si>
  <si>
    <t>Beverley Springs Airport</t>
  </si>
  <si>
    <t>BWA</t>
  </si>
  <si>
    <t>VNBW</t>
  </si>
  <si>
    <t>Gautam Buddha Airport</t>
  </si>
  <si>
    <t>BWB</t>
  </si>
  <si>
    <t>YBWX</t>
  </si>
  <si>
    <t>Barrow Island Airport</t>
  </si>
  <si>
    <t>BWC</t>
  </si>
  <si>
    <t>KBWC</t>
  </si>
  <si>
    <t>Brawley Municipal Airport</t>
  </si>
  <si>
    <t>BWD</t>
  </si>
  <si>
    <t>KBWD</t>
  </si>
  <si>
    <t>Brownwood Regional Airport</t>
  </si>
  <si>
    <t>BWE</t>
  </si>
  <si>
    <t>EDVE</t>
  </si>
  <si>
    <t>Braunschweig-Wolfsburg Regional Airport</t>
  </si>
  <si>
    <t>BWF</t>
  </si>
  <si>
    <t>EGNL</t>
  </si>
  <si>
    <t>Barrow/Walney Island Airfield</t>
  </si>
  <si>
    <t>BWG</t>
  </si>
  <si>
    <t>KBWG</t>
  </si>
  <si>
    <t>Bowling Green-Warren County Regional Airport</t>
  </si>
  <si>
    <t>BWH</t>
  </si>
  <si>
    <t>WMKB</t>
  </si>
  <si>
    <t>RMAF Butterworth</t>
  </si>
  <si>
    <t>BWI</t>
  </si>
  <si>
    <t>KBWI</t>
  </si>
  <si>
    <t>Baltimore-Washington International Thurgood Marshall Airport</t>
  </si>
  <si>
    <t>BWK</t>
  </si>
  <si>
    <t>LDSB</t>
  </si>
  <si>
    <t>Bol Airport</t>
  </si>
  <si>
    <t>BWM</t>
  </si>
  <si>
    <t>KBPP</t>
  </si>
  <si>
    <t>Bowman Municipal Airport</t>
  </si>
  <si>
    <t>BWN</t>
  </si>
  <si>
    <t>WBSB</t>
  </si>
  <si>
    <t>Brunei International Airport</t>
  </si>
  <si>
    <t>BWO</t>
  </si>
  <si>
    <t>UWSB</t>
  </si>
  <si>
    <t>Balakovo Airport</t>
  </si>
  <si>
    <t>BWQ</t>
  </si>
  <si>
    <t>YBRW</t>
  </si>
  <si>
    <t>Brewarrina Airport</t>
  </si>
  <si>
    <t>BWT</t>
  </si>
  <si>
    <t>YWYY</t>
  </si>
  <si>
    <t>Wynyard Airport</t>
  </si>
  <si>
    <t>BWU</t>
  </si>
  <si>
    <t>YSBK</t>
  </si>
  <si>
    <t>Bankstown Airport</t>
  </si>
  <si>
    <t>BWW</t>
  </si>
  <si>
    <t>MUBR</t>
  </si>
  <si>
    <t>Las Brujas Airport</t>
  </si>
  <si>
    <t>BXA</t>
  </si>
  <si>
    <t>KBXA</t>
  </si>
  <si>
    <t>George R. Carr Memorial Air Field</t>
  </si>
  <si>
    <t>BXB</t>
  </si>
  <si>
    <t>WASO</t>
  </si>
  <si>
    <t>Babo Airport</t>
  </si>
  <si>
    <t>BXD</t>
  </si>
  <si>
    <t>WAKE</t>
  </si>
  <si>
    <t>Bade Airport</t>
  </si>
  <si>
    <t>BXE</t>
  </si>
  <si>
    <t>GOTB</t>
  </si>
  <si>
    <t>Bakel Airport</t>
  </si>
  <si>
    <t>BXG</t>
  </si>
  <si>
    <t>YBDG</t>
  </si>
  <si>
    <t>Bendigo Airport</t>
  </si>
  <si>
    <t>BXH</t>
  </si>
  <si>
    <t>UAAH</t>
  </si>
  <si>
    <t>Balkhash Airport</t>
  </si>
  <si>
    <t>BXI</t>
  </si>
  <si>
    <t>DIBI</t>
  </si>
  <si>
    <t>Boundiali Airport</t>
  </si>
  <si>
    <t>BXJ</t>
  </si>
  <si>
    <t>UAAR</t>
  </si>
  <si>
    <t>Boralday Airport</t>
  </si>
  <si>
    <t>BXK</t>
  </si>
  <si>
    <t>KBXK</t>
  </si>
  <si>
    <t>Buckeye Municipal Airport</t>
  </si>
  <si>
    <t>BXN</t>
  </si>
  <si>
    <t>LTBV</t>
  </si>
  <si>
    <t>Bodrum-Imsik Airport</t>
  </si>
  <si>
    <t>BXO</t>
  </si>
  <si>
    <t>LSZC</t>
  </si>
  <si>
    <t>Buochs Airport</t>
  </si>
  <si>
    <t>BXR</t>
  </si>
  <si>
    <t>OIKM</t>
  </si>
  <si>
    <t>Bam Airport</t>
  </si>
  <si>
    <t>BXT</t>
  </si>
  <si>
    <t>WRLC</t>
  </si>
  <si>
    <t>Bontang Airport</t>
  </si>
  <si>
    <t>BXU</t>
  </si>
  <si>
    <t>RPME</t>
  </si>
  <si>
    <t>Butuan Airport</t>
  </si>
  <si>
    <t>BXV</t>
  </si>
  <si>
    <t>BIBV</t>
  </si>
  <si>
    <t>Breiðdalsvík Airport</t>
  </si>
  <si>
    <t>BYC</t>
  </si>
  <si>
    <t>SLYA</t>
  </si>
  <si>
    <t>Yacuiba Airport</t>
  </si>
  <si>
    <t>BYF</t>
  </si>
  <si>
    <t>LFAQ</t>
  </si>
  <si>
    <t>Albert-Bray Airport</t>
  </si>
  <si>
    <t>BYG</t>
  </si>
  <si>
    <t>KBYG</t>
  </si>
  <si>
    <t>Johnson County Airport</t>
  </si>
  <si>
    <t>BYH</t>
  </si>
  <si>
    <t>KBYH</t>
  </si>
  <si>
    <t>Arkansas International Airport</t>
  </si>
  <si>
    <t>BYI</t>
  </si>
  <si>
    <t>KBYI</t>
  </si>
  <si>
    <t>Burley Municipal Airport</t>
  </si>
  <si>
    <t>BYJ</t>
  </si>
  <si>
    <t>LPBJ</t>
  </si>
  <si>
    <t>Beja International Airport</t>
  </si>
  <si>
    <t>BYK</t>
  </si>
  <si>
    <t>DIBK</t>
  </si>
  <si>
    <t>Bouaké Airport</t>
  </si>
  <si>
    <t>BYM</t>
  </si>
  <si>
    <t>MUBY</t>
  </si>
  <si>
    <t>Carlos Manuel de Céspedes Airport</t>
  </si>
  <si>
    <t>BYN</t>
  </si>
  <si>
    <t>ZMBH</t>
  </si>
  <si>
    <t>Bayankhongor Airport</t>
  </si>
  <si>
    <t>BYQ</t>
  </si>
  <si>
    <t>WALV</t>
  </si>
  <si>
    <t>Bunyu Airport</t>
  </si>
  <si>
    <t>BYR</t>
  </si>
  <si>
    <t>EKLS</t>
  </si>
  <si>
    <t>Læsø Airport</t>
  </si>
  <si>
    <t>BYS</t>
  </si>
  <si>
    <t>KBYS</t>
  </si>
  <si>
    <t>Bicycle Lake Army Airfield (Fort Irwin)</t>
  </si>
  <si>
    <t>BYT</t>
  </si>
  <si>
    <t>EIBN</t>
  </si>
  <si>
    <t>Bantry Airport</t>
  </si>
  <si>
    <t>BYU</t>
  </si>
  <si>
    <t>EDQD</t>
  </si>
  <si>
    <t>Bindlacher Berg Airport</t>
  </si>
  <si>
    <t>BZA</t>
  </si>
  <si>
    <t>MNBZ</t>
  </si>
  <si>
    <t>Bonanza Airport</t>
  </si>
  <si>
    <t>BZC</t>
  </si>
  <si>
    <t>SBBZ</t>
  </si>
  <si>
    <t>Umberto Modiano Airport</t>
  </si>
  <si>
    <t>BZD</t>
  </si>
  <si>
    <t>YBRN</t>
  </si>
  <si>
    <t>Balranald Airport</t>
  </si>
  <si>
    <t>BZE</t>
  </si>
  <si>
    <t>MZBZ</t>
  </si>
  <si>
    <t>Philip S. W. Goldson International Airport</t>
  </si>
  <si>
    <t>BZF</t>
  </si>
  <si>
    <t>O85</t>
  </si>
  <si>
    <t>Benton Field</t>
  </si>
  <si>
    <t>BZG</t>
  </si>
  <si>
    <t>EPBY</t>
  </si>
  <si>
    <t>Bydgoszcz Ignacy Jan Paderewski Airport</t>
  </si>
  <si>
    <t>BZI</t>
  </si>
  <si>
    <t>LTBF</t>
  </si>
  <si>
    <t>Balıkesir Merkez Airport</t>
  </si>
  <si>
    <t>BZK</t>
  </si>
  <si>
    <t>UUBP</t>
  </si>
  <si>
    <t>Briansk Airport</t>
  </si>
  <si>
    <t>BZL</t>
  </si>
  <si>
    <t>VGBR</t>
  </si>
  <si>
    <t>Barisal Airport</t>
  </si>
  <si>
    <t>BZM</t>
  </si>
  <si>
    <t>EHWO</t>
  </si>
  <si>
    <t>Woensdrecht Air Base</t>
  </si>
  <si>
    <t>BZN</t>
  </si>
  <si>
    <t>KBZN</t>
  </si>
  <si>
    <t>Gallatin Field Airport</t>
  </si>
  <si>
    <t>BZO</t>
  </si>
  <si>
    <t>LIPB</t>
  </si>
  <si>
    <t>Bolzano Airport</t>
  </si>
  <si>
    <t>BZR</t>
  </si>
  <si>
    <t>LFMU</t>
  </si>
  <si>
    <t>Béziers Vias Airport</t>
  </si>
  <si>
    <t>BZU</t>
  </si>
  <si>
    <t>FZKJ</t>
  </si>
  <si>
    <t>Buta Zega Airport</t>
  </si>
  <si>
    <t>BZV</t>
  </si>
  <si>
    <t>FCBB</t>
  </si>
  <si>
    <t>Maya Maya Airport</t>
  </si>
  <si>
    <t>BZY</t>
  </si>
  <si>
    <t>LUBL</t>
  </si>
  <si>
    <t>Bălți International Airport</t>
  </si>
  <si>
    <t>BZZ</t>
  </si>
  <si>
    <t>EGVN</t>
  </si>
  <si>
    <t>RAF Brize Norton</t>
  </si>
  <si>
    <t>CAA</t>
  </si>
  <si>
    <t>MHCA</t>
  </si>
  <si>
    <t>Catacamas Airport</t>
  </si>
  <si>
    <t>CAB</t>
  </si>
  <si>
    <t>FNCA</t>
  </si>
  <si>
    <t>Cabinda Airport</t>
  </si>
  <si>
    <t>CAC</t>
  </si>
  <si>
    <t>SBCA</t>
  </si>
  <si>
    <t>Cascavel Airport</t>
  </si>
  <si>
    <t>CAD</t>
  </si>
  <si>
    <t>KCAD</t>
  </si>
  <si>
    <t>Wexford County Airport</t>
  </si>
  <si>
    <t>CAE</t>
  </si>
  <si>
    <t>KCAE</t>
  </si>
  <si>
    <t>Columbia Metropolitan Airport</t>
  </si>
  <si>
    <t>CAF</t>
  </si>
  <si>
    <t>SWCA</t>
  </si>
  <si>
    <t>Carauari Airport</t>
  </si>
  <si>
    <t>CAG</t>
  </si>
  <si>
    <t>LIEE</t>
  </si>
  <si>
    <t>Cagliari Airport</t>
  </si>
  <si>
    <t>CAH</t>
  </si>
  <si>
    <t>VVCM</t>
  </si>
  <si>
    <t>Ca Mau Airport</t>
  </si>
  <si>
    <t>CAI</t>
  </si>
  <si>
    <t>HECA</t>
  </si>
  <si>
    <t>Cairo International Airport</t>
  </si>
  <si>
    <t>CAJ</t>
  </si>
  <si>
    <t>SVCN</t>
  </si>
  <si>
    <t>Canaima Airport</t>
  </si>
  <si>
    <t>CAK</t>
  </si>
  <si>
    <t>KCAK</t>
  </si>
  <si>
    <t>Akron-Canton Regional Airport</t>
  </si>
  <si>
    <t>CAL</t>
  </si>
  <si>
    <t>EGEC</t>
  </si>
  <si>
    <t>Campbeltown Airport (RAF Machrihanish)</t>
  </si>
  <si>
    <t>CAM</t>
  </si>
  <si>
    <t>SLCA</t>
  </si>
  <si>
    <t>Camiri Airport</t>
  </si>
  <si>
    <t>CAN</t>
  </si>
  <si>
    <t>ZGGG</t>
  </si>
  <si>
    <t>Guangzhou Baiyun International Airport</t>
  </si>
  <si>
    <t>KCAO</t>
  </si>
  <si>
    <t>Clayton Municipal Airpark</t>
  </si>
  <si>
    <t>CAP</t>
  </si>
  <si>
    <t>MTCH</t>
  </si>
  <si>
    <t>Cap-Haïtien International Airport</t>
  </si>
  <si>
    <t>CAQ</t>
  </si>
  <si>
    <t>SKCU</t>
  </si>
  <si>
    <t>Caucasia Airport</t>
  </si>
  <si>
    <t>CAR</t>
  </si>
  <si>
    <t>KCAR</t>
  </si>
  <si>
    <t>Caribou Municipal Airport</t>
  </si>
  <si>
    <t>SUCM</t>
  </si>
  <si>
    <t>Carmelo International Airport</t>
  </si>
  <si>
    <t>CAS</t>
  </si>
  <si>
    <t>GMMC</t>
  </si>
  <si>
    <t>Anfa Airport</t>
  </si>
  <si>
    <t>MYCB</t>
  </si>
  <si>
    <t>New Bight Airport</t>
  </si>
  <si>
    <t>CAU</t>
  </si>
  <si>
    <t>SNRU</t>
  </si>
  <si>
    <t>Oscar Laranjeias Airport</t>
  </si>
  <si>
    <t>CAV</t>
  </si>
  <si>
    <t>FNCZ</t>
  </si>
  <si>
    <t>Cazombo Airport</t>
  </si>
  <si>
    <t>CAW</t>
  </si>
  <si>
    <t>SBCP</t>
  </si>
  <si>
    <t>Bartolomeu Lisandro Airport</t>
  </si>
  <si>
    <t>CAX</t>
  </si>
  <si>
    <t>EGNC</t>
  </si>
  <si>
    <t>Carlisle Airport</t>
  </si>
  <si>
    <t>CAY</t>
  </si>
  <si>
    <t>SOCA</t>
  </si>
  <si>
    <t>Cayenne-Rochambeau Airport</t>
  </si>
  <si>
    <t>CAZ</t>
  </si>
  <si>
    <t>YCBA</t>
  </si>
  <si>
    <t>Cobar Airport</t>
  </si>
  <si>
    <t>CBB</t>
  </si>
  <si>
    <t>SLCB</t>
  </si>
  <si>
    <t>Jorge Wilstermann International Airport</t>
  </si>
  <si>
    <t>CBD</t>
  </si>
  <si>
    <t>VOCX</t>
  </si>
  <si>
    <t>Car Nicobar Air Force Base</t>
  </si>
  <si>
    <t>CBE</t>
  </si>
  <si>
    <t>KCBE</t>
  </si>
  <si>
    <t>Greater Cumberland Regional Airport</t>
  </si>
  <si>
    <t>CBF</t>
  </si>
  <si>
    <t>KCBF</t>
  </si>
  <si>
    <t>Council Bluffs Municipal Airport</t>
  </si>
  <si>
    <t>CBG</t>
  </si>
  <si>
    <t>EGSC</t>
  </si>
  <si>
    <t>Cambridge Airport</t>
  </si>
  <si>
    <t>CBH</t>
  </si>
  <si>
    <t>DAOR</t>
  </si>
  <si>
    <t>Boudghene Ben Ali Lotfi Airport</t>
  </si>
  <si>
    <t>CBI</t>
  </si>
  <si>
    <t>YCBN</t>
  </si>
  <si>
    <t>Cape Barren Island Airport</t>
  </si>
  <si>
    <t>CBJ</t>
  </si>
  <si>
    <t>MDCR</t>
  </si>
  <si>
    <t>Cabo Rojo Airport</t>
  </si>
  <si>
    <t>CBK</t>
  </si>
  <si>
    <t>KCBK</t>
  </si>
  <si>
    <t>Colby Municipal Airport (Shalz Field)</t>
  </si>
  <si>
    <t>CBL</t>
  </si>
  <si>
    <t>SVCB</t>
  </si>
  <si>
    <t>Tomás de Heres Airport</t>
  </si>
  <si>
    <t>CBM</t>
  </si>
  <si>
    <t>KCBM</t>
  </si>
  <si>
    <t>Columbus Air Force Base</t>
  </si>
  <si>
    <t>CBN</t>
  </si>
  <si>
    <t>WICD</t>
  </si>
  <si>
    <t>Penggung Airport</t>
  </si>
  <si>
    <t>CBO</t>
  </si>
  <si>
    <t>RPMC</t>
  </si>
  <si>
    <t>Awang Airport</t>
  </si>
  <si>
    <t>CBP</t>
  </si>
  <si>
    <t>LPCO</t>
  </si>
  <si>
    <t>Coimbra Airport</t>
  </si>
  <si>
    <t>CBQ</t>
  </si>
  <si>
    <t>DNCA</t>
  </si>
  <si>
    <t>Calabar Airport</t>
  </si>
  <si>
    <t>CBR</t>
  </si>
  <si>
    <t>YSCB</t>
  </si>
  <si>
    <t>Canberra International Airport</t>
  </si>
  <si>
    <t>CBS</t>
  </si>
  <si>
    <t>SVON</t>
  </si>
  <si>
    <t>Oro Negro Airport</t>
  </si>
  <si>
    <t>CBT</t>
  </si>
  <si>
    <t>FNCT</t>
  </si>
  <si>
    <t>Catumbela Airport</t>
  </si>
  <si>
    <t>CBU</t>
  </si>
  <si>
    <t>EDCD</t>
  </si>
  <si>
    <t>Drewitz Airport</t>
  </si>
  <si>
    <t>CBV</t>
  </si>
  <si>
    <t>MGCB</t>
  </si>
  <si>
    <t>Cobán Airport</t>
  </si>
  <si>
    <t>CBW</t>
  </si>
  <si>
    <t>SSKM</t>
  </si>
  <si>
    <t>Campo Mourão Airport</t>
  </si>
  <si>
    <t>CBX</t>
  </si>
  <si>
    <t>YCDO</t>
  </si>
  <si>
    <t>Condobolin Airport</t>
  </si>
  <si>
    <t>CBY</t>
  </si>
  <si>
    <t>YCBE</t>
  </si>
  <si>
    <t>Canobie Airport</t>
  </si>
  <si>
    <t>CCB</t>
  </si>
  <si>
    <t>KCCB</t>
  </si>
  <si>
    <t>Cable Airport</t>
  </si>
  <si>
    <t>CCC</t>
  </si>
  <si>
    <t>MUCC</t>
  </si>
  <si>
    <t>Jardines Del Rey Airport</t>
  </si>
  <si>
    <t>MUOC</t>
  </si>
  <si>
    <t>CCE</t>
  </si>
  <si>
    <t>TFFG</t>
  </si>
  <si>
    <t>L'Espérance Airport (Grand Case Airport)</t>
  </si>
  <si>
    <t>CCF</t>
  </si>
  <si>
    <t>LFMK</t>
  </si>
  <si>
    <t>Carcassonne Salvaza Airport</t>
  </si>
  <si>
    <t>CCH</t>
  </si>
  <si>
    <t>SCCC</t>
  </si>
  <si>
    <t>Chile Chico Airport</t>
  </si>
  <si>
    <t>CCI</t>
  </si>
  <si>
    <t>SSCK</t>
  </si>
  <si>
    <t>Concordia Airport</t>
  </si>
  <si>
    <t>CCJ</t>
  </si>
  <si>
    <t>VOCL</t>
  </si>
  <si>
    <t>Calicut International Airport</t>
  </si>
  <si>
    <t>CCK</t>
  </si>
  <si>
    <t>YPCC</t>
  </si>
  <si>
    <t>Cocos (Keeling) Islands Airport</t>
  </si>
  <si>
    <t>CCL</t>
  </si>
  <si>
    <t>YCCA</t>
  </si>
  <si>
    <t>Chinchilla Airport</t>
  </si>
  <si>
    <t>CCM</t>
  </si>
  <si>
    <t>SBCM</t>
  </si>
  <si>
    <t>Forquilhinha Airport</t>
  </si>
  <si>
    <t>CCN</t>
  </si>
  <si>
    <t>OACC</t>
  </si>
  <si>
    <t>Chaghcharan Airport</t>
  </si>
  <si>
    <t>CCO</t>
  </si>
  <si>
    <t>SKCI</t>
  </si>
  <si>
    <t>Carimagua Airport</t>
  </si>
  <si>
    <t>CCP</t>
  </si>
  <si>
    <t>SCIE</t>
  </si>
  <si>
    <t>Carriel Sur International Airport</t>
  </si>
  <si>
    <t>CCR</t>
  </si>
  <si>
    <t>KCCR</t>
  </si>
  <si>
    <t>Buchanan Field</t>
  </si>
  <si>
    <t>CCS</t>
  </si>
  <si>
    <t>SVMI</t>
  </si>
  <si>
    <t>Simon Bolivar International Airport</t>
  </si>
  <si>
    <t>CCT</t>
  </si>
  <si>
    <t>SA30</t>
  </si>
  <si>
    <t>Colonia Catriel Airport</t>
  </si>
  <si>
    <t>CCU</t>
  </si>
  <si>
    <t>VECC</t>
  </si>
  <si>
    <t>Netaji Subhash Chandra Bose International Airport</t>
  </si>
  <si>
    <t>CCV</t>
  </si>
  <si>
    <t>NVSF</t>
  </si>
  <si>
    <t>Craig Cove Airport</t>
  </si>
  <si>
    <t>CCW</t>
  </si>
  <si>
    <t>YCWL</t>
  </si>
  <si>
    <t>Cowell Airport</t>
  </si>
  <si>
    <t>CCX</t>
  </si>
  <si>
    <t>SWKC</t>
  </si>
  <si>
    <t>Cáceres Airport</t>
  </si>
  <si>
    <t>LEGU</t>
  </si>
  <si>
    <t>Guadalupe Airport</t>
  </si>
  <si>
    <t>CCY</t>
  </si>
  <si>
    <t>KCCY</t>
  </si>
  <si>
    <t>Northeast Iowa Regional Airport</t>
  </si>
  <si>
    <t>CCZ</t>
  </si>
  <si>
    <t>MYBC</t>
  </si>
  <si>
    <t>Chub Cay International Airport</t>
  </si>
  <si>
    <t>CDA</t>
  </si>
  <si>
    <t>YCOO</t>
  </si>
  <si>
    <t>Cooinda Airport</t>
  </si>
  <si>
    <t>CDB</t>
  </si>
  <si>
    <t>PACD</t>
  </si>
  <si>
    <t>Cold Bay Airport</t>
  </si>
  <si>
    <t>CDC</t>
  </si>
  <si>
    <t>KCDC</t>
  </si>
  <si>
    <t>Cedar City Regional Airport</t>
  </si>
  <si>
    <t>CDD</t>
  </si>
  <si>
    <t>MHCU</t>
  </si>
  <si>
    <t>Cauquira Airport</t>
  </si>
  <si>
    <t>CDE</t>
  </si>
  <si>
    <t>PACE</t>
  </si>
  <si>
    <t>Cape Decision Coast Guard Heliport</t>
  </si>
  <si>
    <t>CDG</t>
  </si>
  <si>
    <t>LFPG</t>
  </si>
  <si>
    <t>Charles de Gaulle International Airport</t>
  </si>
  <si>
    <t>CDH</t>
  </si>
  <si>
    <t>KCDH</t>
  </si>
  <si>
    <t>Harrell Field</t>
  </si>
  <si>
    <t>CDJ</t>
  </si>
  <si>
    <t>SBAA</t>
  </si>
  <si>
    <t>Conceição do Araguaia Airport</t>
  </si>
  <si>
    <t>CDK</t>
  </si>
  <si>
    <t>KCDK</t>
  </si>
  <si>
    <t>George T. Lewis Airport</t>
  </si>
  <si>
    <t>CDN</t>
  </si>
  <si>
    <t>KCDN</t>
  </si>
  <si>
    <t>Woodward Field</t>
  </si>
  <si>
    <t>CDO</t>
  </si>
  <si>
    <t>FACD</t>
  </si>
  <si>
    <t>Cradock Airport</t>
  </si>
  <si>
    <t>CDP</t>
  </si>
  <si>
    <t>VOCP</t>
  </si>
  <si>
    <t>Cuddapah Airport</t>
  </si>
  <si>
    <t>CDQ</t>
  </si>
  <si>
    <t>YCRY</t>
  </si>
  <si>
    <t>Croydon Airport</t>
  </si>
  <si>
    <t>CDR</t>
  </si>
  <si>
    <t>KCDR</t>
  </si>
  <si>
    <t>Chadron Municipal Airport</t>
  </si>
  <si>
    <t>CDS</t>
  </si>
  <si>
    <t>KCDS</t>
  </si>
  <si>
    <t>Childress Municipal Airport</t>
  </si>
  <si>
    <t>CDT</t>
  </si>
  <si>
    <t>LECN</t>
  </si>
  <si>
    <t>Castellon De La Plana Airport</t>
  </si>
  <si>
    <t>CDU</t>
  </si>
  <si>
    <t>YSCN</t>
  </si>
  <si>
    <t>Camden Airport</t>
  </si>
  <si>
    <t>CDV</t>
  </si>
  <si>
    <t>PACV</t>
  </si>
  <si>
    <t>Merle K. (Mudhole) Smith Airport</t>
  </si>
  <si>
    <t>CDW</t>
  </si>
  <si>
    <t>KCDW</t>
  </si>
  <si>
    <t>Essex County Airport</t>
  </si>
  <si>
    <t>CDY</t>
  </si>
  <si>
    <t>RPMU</t>
  </si>
  <si>
    <t>Cagayan de Sulu Airport</t>
  </si>
  <si>
    <t>CEA</t>
  </si>
  <si>
    <t>KCEA</t>
  </si>
  <si>
    <t>Cessna Aircraft Field</t>
  </si>
  <si>
    <t>CEB</t>
  </si>
  <si>
    <t>RPVM</t>
  </si>
  <si>
    <t>Mactan-Cebu International Airport</t>
  </si>
  <si>
    <t>CEC</t>
  </si>
  <si>
    <t>KCEC</t>
  </si>
  <si>
    <t>Jack McNamara Field</t>
  </si>
  <si>
    <t>CED</t>
  </si>
  <si>
    <t>YCDU</t>
  </si>
  <si>
    <t>Ceduna Airport</t>
  </si>
  <si>
    <t>CEE</t>
  </si>
  <si>
    <t>ULBC</t>
  </si>
  <si>
    <t>Cherepovets Airport</t>
  </si>
  <si>
    <t>ULWC</t>
  </si>
  <si>
    <t>CEF</t>
  </si>
  <si>
    <t>KCEF</t>
  </si>
  <si>
    <t>Westover ARB/Westover Metropolitan Airport</t>
  </si>
  <si>
    <t>CEG</t>
  </si>
  <si>
    <t>EGNR</t>
  </si>
  <si>
    <t>Hawarden Airport (Chester Airport)</t>
  </si>
  <si>
    <t>CEH</t>
  </si>
  <si>
    <t>FWCD</t>
  </si>
  <si>
    <t>Chelinda Airport</t>
  </si>
  <si>
    <t>CEI</t>
  </si>
  <si>
    <t>VTCT</t>
  </si>
  <si>
    <t>Chiang Rai International Airport</t>
  </si>
  <si>
    <t>CEJ</t>
  </si>
  <si>
    <t>UKKL</t>
  </si>
  <si>
    <t>Chernihiv Shestovitsa Airport</t>
  </si>
  <si>
    <t>CEK</t>
  </si>
  <si>
    <t>USCC</t>
  </si>
  <si>
    <t>Chelyabinsk Balandino Airport</t>
  </si>
  <si>
    <t>CEL</t>
  </si>
  <si>
    <t>MYEC</t>
  </si>
  <si>
    <t>Cape Eleuthera Airport</t>
  </si>
  <si>
    <t>CEM</t>
  </si>
  <si>
    <t>PARL</t>
  </si>
  <si>
    <t>Central Airport</t>
  </si>
  <si>
    <t>CEN</t>
  </si>
  <si>
    <t>MMCN</t>
  </si>
  <si>
    <t>Ciudad Obregón International Airport</t>
  </si>
  <si>
    <t>CEO</t>
  </si>
  <si>
    <t>FNWK</t>
  </si>
  <si>
    <t>Waco Kungo Airport</t>
  </si>
  <si>
    <t>CEP</t>
  </si>
  <si>
    <t>SLCP</t>
  </si>
  <si>
    <t>Concepción Airport</t>
  </si>
  <si>
    <t>CEQ</t>
  </si>
  <si>
    <t>LFMD</t>
  </si>
  <si>
    <t>Cannes - Mandelieu Airport</t>
  </si>
  <si>
    <t>CER</t>
  </si>
  <si>
    <t>LFRC</t>
  </si>
  <si>
    <t>Cherbourg - Maupertus Airport</t>
  </si>
  <si>
    <t>CES</t>
  </si>
  <si>
    <t>YCNK</t>
  </si>
  <si>
    <t>Cessnock Airport</t>
  </si>
  <si>
    <t>CET</t>
  </si>
  <si>
    <t>LFOU</t>
  </si>
  <si>
    <t>Le Pontreau Airport</t>
  </si>
  <si>
    <t>CEU</t>
  </si>
  <si>
    <t>KCEU</t>
  </si>
  <si>
    <t>Oconee County Regional Airport</t>
  </si>
  <si>
    <t>CEV</t>
  </si>
  <si>
    <t>KCEV</t>
  </si>
  <si>
    <t>Mettel Field</t>
  </si>
  <si>
    <t>CEW</t>
  </si>
  <si>
    <t>KCEW</t>
  </si>
  <si>
    <t>Bob Sikes Airport</t>
  </si>
  <si>
    <t>CEY</t>
  </si>
  <si>
    <t>KCEY</t>
  </si>
  <si>
    <t>Kyle-Oakley Field</t>
  </si>
  <si>
    <t>CEZ</t>
  </si>
  <si>
    <t>KCEZ</t>
  </si>
  <si>
    <t>Cortez Municipal Airport</t>
  </si>
  <si>
    <t>CFB</t>
  </si>
  <si>
    <t>SBCB</t>
  </si>
  <si>
    <t>Cabo Frio International Airport</t>
  </si>
  <si>
    <t>CFD</t>
  </si>
  <si>
    <t>KCFD</t>
  </si>
  <si>
    <t>Coulter Field</t>
  </si>
  <si>
    <t>CFE</t>
  </si>
  <si>
    <t>LFLC</t>
  </si>
  <si>
    <t>CFF</t>
  </si>
  <si>
    <t>FNCF</t>
  </si>
  <si>
    <t>Cafunfo Airport</t>
  </si>
  <si>
    <t>CFG</t>
  </si>
  <si>
    <t>MUCF</t>
  </si>
  <si>
    <t>Jaime González Airport</t>
  </si>
  <si>
    <t>CFI</t>
  </si>
  <si>
    <t>YCFD</t>
  </si>
  <si>
    <t>Camfield Airport</t>
  </si>
  <si>
    <t>CFN</t>
  </si>
  <si>
    <t>EIDL</t>
  </si>
  <si>
    <t>Donegal Airport</t>
  </si>
  <si>
    <t>CFO</t>
  </si>
  <si>
    <t>SJHG</t>
  </si>
  <si>
    <t>Confresa Airport</t>
  </si>
  <si>
    <t>CFR</t>
  </si>
  <si>
    <t>LFRK</t>
  </si>
  <si>
    <t>Caen - Carpiquet_Airport</t>
  </si>
  <si>
    <t>CFS</t>
  </si>
  <si>
    <t>YCFS</t>
  </si>
  <si>
    <t>Coffs Harbour Airport</t>
  </si>
  <si>
    <t>YSCH</t>
  </si>
  <si>
    <t>CFT</t>
  </si>
  <si>
    <t>KCFT</t>
  </si>
  <si>
    <t>Greenlee County Airport</t>
  </si>
  <si>
    <t>CFU</t>
  </si>
  <si>
    <t>LGKR</t>
  </si>
  <si>
    <t>Ioannis Kapodistrias International Airport (Corfu Internatio</t>
  </si>
  <si>
    <t>CFV</t>
  </si>
  <si>
    <t>KCFV</t>
  </si>
  <si>
    <t>Coffeyville Municipal Airport</t>
  </si>
  <si>
    <t>CGB</t>
  </si>
  <si>
    <t>SBCY</t>
  </si>
  <si>
    <t>Marechal Rondon Airport</t>
  </si>
  <si>
    <t>CGD</t>
  </si>
  <si>
    <t>ZGCD</t>
  </si>
  <si>
    <t>Changde Airport</t>
  </si>
  <si>
    <t>CGE</t>
  </si>
  <si>
    <t>KCGE</t>
  </si>
  <si>
    <t>Cambridge-Dorchester Airport</t>
  </si>
  <si>
    <t>CGF</t>
  </si>
  <si>
    <t>KCGF</t>
  </si>
  <si>
    <t>Cuyahoga County Airport</t>
  </si>
  <si>
    <t>CGH</t>
  </si>
  <si>
    <t>SBSP</t>
  </si>
  <si>
    <t>São Paulo/Congonhas Airport</t>
  </si>
  <si>
    <t>CGI</t>
  </si>
  <si>
    <t>KCGI</t>
  </si>
  <si>
    <t>Cape Girardeau Regional Airport</t>
  </si>
  <si>
    <t>CGK</t>
  </si>
  <si>
    <t>WIII</t>
  </si>
  <si>
    <t>Soekarno-Hatta International Airport</t>
  </si>
  <si>
    <t>CGM</t>
  </si>
  <si>
    <t>RPMH</t>
  </si>
  <si>
    <t>Camiguin Airport</t>
  </si>
  <si>
    <t>CGN</t>
  </si>
  <si>
    <t>EDDK</t>
  </si>
  <si>
    <t>Cologne Bonn Airport (KÃ¶ln/Bonn - Konrad Adenauer)</t>
  </si>
  <si>
    <t>CGO</t>
  </si>
  <si>
    <t>ZHCC</t>
  </si>
  <si>
    <t>Zhengzhou Xinzheng International Airport</t>
  </si>
  <si>
    <t>CGP</t>
  </si>
  <si>
    <t>VGEG</t>
  </si>
  <si>
    <t>Shah Amanat International Airport</t>
  </si>
  <si>
    <t>CGQ</t>
  </si>
  <si>
    <t>ZYCC</t>
  </si>
  <si>
    <t>Changchun Longjia International Airport</t>
  </si>
  <si>
    <t>CGR</t>
  </si>
  <si>
    <t>SBCG</t>
  </si>
  <si>
    <t>Campo Grande International Airport</t>
  </si>
  <si>
    <t>CGS</t>
  </si>
  <si>
    <t>KCGS</t>
  </si>
  <si>
    <t>College Park Airport</t>
  </si>
  <si>
    <t>CGV</t>
  </si>
  <si>
    <t>YCAG</t>
  </si>
  <si>
    <t>Caiguna Airport</t>
  </si>
  <si>
    <t>CGY</t>
  </si>
  <si>
    <t>RPML</t>
  </si>
  <si>
    <t>Lumbia Airport</t>
  </si>
  <si>
    <t>CGZ</t>
  </si>
  <si>
    <t>KCGZ</t>
  </si>
  <si>
    <t>Casa Grande Municipal Airport</t>
  </si>
  <si>
    <t>CHA</t>
  </si>
  <si>
    <t>KCHA</t>
  </si>
  <si>
    <t>Chattanooga Metropolitan Airport (Lovell Field)</t>
  </si>
  <si>
    <t>CHB</t>
  </si>
  <si>
    <t>OPCL</t>
  </si>
  <si>
    <t>Chilas Airport</t>
  </si>
  <si>
    <t>CHC</t>
  </si>
  <si>
    <t>NZCH</t>
  </si>
  <si>
    <t>Christchurch International Airport</t>
  </si>
  <si>
    <t>CHF</t>
  </si>
  <si>
    <t>RKPE</t>
  </si>
  <si>
    <t>Chinhae Airport</t>
  </si>
  <si>
    <t>CHG</t>
  </si>
  <si>
    <t>ZYCY</t>
  </si>
  <si>
    <t>Chaoyang Airport</t>
  </si>
  <si>
    <t>CHH</t>
  </si>
  <si>
    <t>SPPY</t>
  </si>
  <si>
    <t>Chachapoyas Airport</t>
  </si>
  <si>
    <t>CHJ</t>
  </si>
  <si>
    <t>FVCH</t>
  </si>
  <si>
    <t>Chipinge Airport</t>
  </si>
  <si>
    <t>CHK</t>
  </si>
  <si>
    <t>KCHK</t>
  </si>
  <si>
    <t>Chickasha Municipal Airport</t>
  </si>
  <si>
    <t>CHL</t>
  </si>
  <si>
    <t>KLLJ</t>
  </si>
  <si>
    <t>Challis Airport</t>
  </si>
  <si>
    <t>CHM</t>
  </si>
  <si>
    <t>SPEO</t>
  </si>
  <si>
    <t>Tnte. FAP Jaime Montreuil Morales Airport</t>
  </si>
  <si>
    <t>SPMF</t>
  </si>
  <si>
    <t>Manuel Prado Ugarteche Airport</t>
  </si>
  <si>
    <t>CHN</t>
  </si>
  <si>
    <t>RKJU</t>
  </si>
  <si>
    <t>Chonju Airport</t>
  </si>
  <si>
    <t>CHO</t>
  </si>
  <si>
    <t>KCHO</t>
  </si>
  <si>
    <t>Charlottesville-Albemarle Airport</t>
  </si>
  <si>
    <t>CHQ</t>
  </si>
  <si>
    <t>LGSA</t>
  </si>
  <si>
    <t>Chania International Airport ("Ioannis Daskalogiannis")</t>
  </si>
  <si>
    <t>CHR</t>
  </si>
  <si>
    <t>LFLX</t>
  </si>
  <si>
    <t>Châteauroux-Déols "Marcel Dassault" Airport</t>
  </si>
  <si>
    <t>CHS</t>
  </si>
  <si>
    <t>KCHS</t>
  </si>
  <si>
    <t>Charleston International Airport / Charleston AFB</t>
  </si>
  <si>
    <t>CHT</t>
  </si>
  <si>
    <t>NZCI</t>
  </si>
  <si>
    <t>Chatham Islands / Tuuta Airport</t>
  </si>
  <si>
    <t>KCHT</t>
  </si>
  <si>
    <t>Chillicothe Municipal Airport</t>
  </si>
  <si>
    <t>CHV</t>
  </si>
  <si>
    <t>LPCH</t>
  </si>
  <si>
    <t>Chaves Airport</t>
  </si>
  <si>
    <t>CHW</t>
  </si>
  <si>
    <t>ZLJQ</t>
  </si>
  <si>
    <t>Jiuquan Airport</t>
  </si>
  <si>
    <t>CHX</t>
  </si>
  <si>
    <t>MPCH</t>
  </si>
  <si>
    <t>Captain Manuel Niño International Airport</t>
  </si>
  <si>
    <t>CHY</t>
  </si>
  <si>
    <t>AGGC</t>
  </si>
  <si>
    <t>Choiseul Bay Airport</t>
  </si>
  <si>
    <t>CIA</t>
  </si>
  <si>
    <t>LIRA</t>
  </si>
  <si>
    <t>Rome Ciampino Airport</t>
  </si>
  <si>
    <t>CIB</t>
  </si>
  <si>
    <t>KAVX</t>
  </si>
  <si>
    <t>Catalina Airport</t>
  </si>
  <si>
    <t>CIC</t>
  </si>
  <si>
    <t>KCIC</t>
  </si>
  <si>
    <t>Chico Municipal Airport</t>
  </si>
  <si>
    <t>CID</t>
  </si>
  <si>
    <t>KCID</t>
  </si>
  <si>
    <t>The Eastern Iowa Airport</t>
  </si>
  <si>
    <t>CIF</t>
  </si>
  <si>
    <t>ZBCF</t>
  </si>
  <si>
    <t>Chifeng Airport</t>
  </si>
  <si>
    <t>CIG</t>
  </si>
  <si>
    <t>KCAG</t>
  </si>
  <si>
    <t>Craig-Moffat Airport</t>
  </si>
  <si>
    <t>CIH</t>
  </si>
  <si>
    <t>ZBCZ</t>
  </si>
  <si>
    <t>Changzhi Airport</t>
  </si>
  <si>
    <t>CIJ</t>
  </si>
  <si>
    <t>SLCO</t>
  </si>
  <si>
    <t>Capitan Anibal Arab Airport</t>
  </si>
  <si>
    <t>CIM</t>
  </si>
  <si>
    <t>SKCM</t>
  </si>
  <si>
    <t>Cimitarra Airport</t>
  </si>
  <si>
    <t>CIN</t>
  </si>
  <si>
    <t>KCIN</t>
  </si>
  <si>
    <t>Arthur N. Neu Airport</t>
  </si>
  <si>
    <t>CIO</t>
  </si>
  <si>
    <t>SGCO</t>
  </si>
  <si>
    <t>Teniente Coronel Carmelo Peralta Airport</t>
  </si>
  <si>
    <t>CIP</t>
  </si>
  <si>
    <t>FLCP</t>
  </si>
  <si>
    <t>Chipata Airport</t>
  </si>
  <si>
    <t>CIR</t>
  </si>
  <si>
    <t>KCIR</t>
  </si>
  <si>
    <t>Cairo Regional Airport</t>
  </si>
  <si>
    <t>CIS</t>
  </si>
  <si>
    <t>PCIS</t>
  </si>
  <si>
    <t>Canton Island Airport</t>
  </si>
  <si>
    <t>CIT</t>
  </si>
  <si>
    <t>UAII</t>
  </si>
  <si>
    <t>Shymkent Airport</t>
  </si>
  <si>
    <t>CIU</t>
  </si>
  <si>
    <t>KCIU</t>
  </si>
  <si>
    <t>Chippewa County International Airport</t>
  </si>
  <si>
    <t>CIW</t>
  </si>
  <si>
    <t>TVSC</t>
  </si>
  <si>
    <t>Canouan Island Airport</t>
  </si>
  <si>
    <t>CIX</t>
  </si>
  <si>
    <t>SPHI</t>
  </si>
  <si>
    <t>Capitán FAP José A. Quiñones Gonzales International Airport</t>
  </si>
  <si>
    <t>CIY</t>
  </si>
  <si>
    <t>LICB</t>
  </si>
  <si>
    <t>Comiso "Pio La Torre" Airport</t>
  </si>
  <si>
    <t>CIZ</t>
  </si>
  <si>
    <t>SWKO</t>
  </si>
  <si>
    <t>Coari Airport</t>
  </si>
  <si>
    <t>CJA</t>
  </si>
  <si>
    <t>SPJR</t>
  </si>
  <si>
    <t>Major General FAP Armando Revoredo Iglesias Airport</t>
  </si>
  <si>
    <t>CJB</t>
  </si>
  <si>
    <t>VOCB</t>
  </si>
  <si>
    <t>Coimbatore Airport (Peelamedu Airport)</t>
  </si>
  <si>
    <t>CJC</t>
  </si>
  <si>
    <t>SCCF</t>
  </si>
  <si>
    <t>El Loa Airport</t>
  </si>
  <si>
    <t>CJI</t>
  </si>
  <si>
    <t>LEDQ</t>
  </si>
  <si>
    <t>Ciudad Real Central Airport</t>
  </si>
  <si>
    <t>CJJ</t>
  </si>
  <si>
    <t>RKTU</t>
  </si>
  <si>
    <t>Cheong Ju International Airport</t>
  </si>
  <si>
    <t>CJL</t>
  </si>
  <si>
    <t>OPCH</t>
  </si>
  <si>
    <t>Chitral Airport</t>
  </si>
  <si>
    <t>CJM</t>
  </si>
  <si>
    <t>VTSE</t>
  </si>
  <si>
    <t>Chumphon Airport</t>
  </si>
  <si>
    <t>CJS</t>
  </si>
  <si>
    <t>MMCS</t>
  </si>
  <si>
    <t>Abraham González International Airport</t>
  </si>
  <si>
    <t>CJT</t>
  </si>
  <si>
    <t>MMCO</t>
  </si>
  <si>
    <t>Copalar Airport</t>
  </si>
  <si>
    <t>CJU</t>
  </si>
  <si>
    <t>RKPC</t>
  </si>
  <si>
    <t>Jeju International Airport</t>
  </si>
  <si>
    <t>CKA</t>
  </si>
  <si>
    <t>KCKA</t>
  </si>
  <si>
    <t>Kegelman Air Force Auxiliary Field</t>
  </si>
  <si>
    <t>CKB</t>
  </si>
  <si>
    <t>KCKB</t>
  </si>
  <si>
    <t>North Central West Virginia Airport</t>
  </si>
  <si>
    <t>CKC</t>
  </si>
  <si>
    <t>UKKE</t>
  </si>
  <si>
    <t>Cherkassy Airport</t>
  </si>
  <si>
    <t>CKF</t>
  </si>
  <si>
    <t>KCKF</t>
  </si>
  <si>
    <t>Crisp County-Cordele Airport</t>
  </si>
  <si>
    <t>CKG</t>
  </si>
  <si>
    <t>ZUCK</t>
  </si>
  <si>
    <t>Chongqing Jiangbei International Airport</t>
  </si>
  <si>
    <t>CKH</t>
  </si>
  <si>
    <t>UESO</t>
  </si>
  <si>
    <t>Chokurdah Airport</t>
  </si>
  <si>
    <t>CKI</t>
  </si>
  <si>
    <t>YCKI</t>
  </si>
  <si>
    <t>Croker Island Airport</t>
  </si>
  <si>
    <t>CKM</t>
  </si>
  <si>
    <t>KCKM</t>
  </si>
  <si>
    <t>Fletcher Field</t>
  </si>
  <si>
    <t>CKN</t>
  </si>
  <si>
    <t>KCKN</t>
  </si>
  <si>
    <t>Crookston Municipal Kirkwood Field</t>
  </si>
  <si>
    <t>CKO</t>
  </si>
  <si>
    <t>SSCP</t>
  </si>
  <si>
    <t>Cornelio Procopio Airport</t>
  </si>
  <si>
    <t>CKS</t>
  </si>
  <si>
    <t>SBCJ</t>
  </si>
  <si>
    <t>Carajas Airport</t>
  </si>
  <si>
    <t>CKT</t>
  </si>
  <si>
    <t>OIMC</t>
  </si>
  <si>
    <t>Sarakhs Airport</t>
  </si>
  <si>
    <t>CKV</t>
  </si>
  <si>
    <t>KCKV</t>
  </si>
  <si>
    <t>Outlaw Field</t>
  </si>
  <si>
    <t>CKY</t>
  </si>
  <si>
    <t>GUCY</t>
  </si>
  <si>
    <t>Gbessia Airport</t>
  </si>
  <si>
    <t>CKZ</t>
  </si>
  <si>
    <t>LTBH</t>
  </si>
  <si>
    <t>Canakkale Airport</t>
  </si>
  <si>
    <t>CLA</t>
  </si>
  <si>
    <t>VGCM</t>
  </si>
  <si>
    <t>Comilla Airport</t>
  </si>
  <si>
    <t>CLB</t>
  </si>
  <si>
    <t>EICB</t>
  </si>
  <si>
    <t>Castlebar Airport</t>
  </si>
  <si>
    <t>CLD</t>
  </si>
  <si>
    <t>KCRQ</t>
  </si>
  <si>
    <t>McClellan-Palomar Airport</t>
  </si>
  <si>
    <t>CLE</t>
  </si>
  <si>
    <t>KCLE</t>
  </si>
  <si>
    <t>Cleveland Hopkins International Airport</t>
  </si>
  <si>
    <t>CLF</t>
  </si>
  <si>
    <t>PACL</t>
  </si>
  <si>
    <t>Clear Sky Lodge Airport</t>
  </si>
  <si>
    <t>CLH</t>
  </si>
  <si>
    <t>YCAH</t>
  </si>
  <si>
    <t>Coolah Airport</t>
  </si>
  <si>
    <t>CLI</t>
  </si>
  <si>
    <t>KCLI</t>
  </si>
  <si>
    <t>Clintonville Municipal Airport</t>
  </si>
  <si>
    <t>CLJ</t>
  </si>
  <si>
    <t>LRCL</t>
  </si>
  <si>
    <t>Cluj-Napoca International Airport</t>
  </si>
  <si>
    <t>CLK</t>
  </si>
  <si>
    <t>KCLK</t>
  </si>
  <si>
    <t>Clinton Regional Airport</t>
  </si>
  <si>
    <t>CLL</t>
  </si>
  <si>
    <t>KCLL</t>
  </si>
  <si>
    <t>Easterwood Airport (Easterwood Field)</t>
  </si>
  <si>
    <t>CLM</t>
  </si>
  <si>
    <t>KCLM</t>
  </si>
  <si>
    <t>William R. Fairchild International Airport</t>
  </si>
  <si>
    <t>CLN</t>
  </si>
  <si>
    <t>SBCI</t>
  </si>
  <si>
    <t>Carolina Airport</t>
  </si>
  <si>
    <t>CLO</t>
  </si>
  <si>
    <t>SKCL</t>
  </si>
  <si>
    <t>Alfonso Bonilla Aragón International Airport</t>
  </si>
  <si>
    <t>CLQ</t>
  </si>
  <si>
    <t>MMIA</t>
  </si>
  <si>
    <t>Licenciado Miguel de la Madrid Airport</t>
  </si>
  <si>
    <t>CLR</t>
  </si>
  <si>
    <t>KCLR</t>
  </si>
  <si>
    <t>Cliff Hatfield Memorial Airport</t>
  </si>
  <si>
    <t>CLS</t>
  </si>
  <si>
    <t>KCLS</t>
  </si>
  <si>
    <t>Chehalis-Centralia Airport</t>
  </si>
  <si>
    <t>CLT</t>
  </si>
  <si>
    <t>KCLT</t>
  </si>
  <si>
    <t>Charlotte/Douglas International Airport</t>
  </si>
  <si>
    <t>CLU</t>
  </si>
  <si>
    <t>KBAK</t>
  </si>
  <si>
    <t>Columbus Municipal Airport</t>
  </si>
  <si>
    <t>CLV</t>
  </si>
  <si>
    <t>SBCN</t>
  </si>
  <si>
    <t>Caldas Novas Airport</t>
  </si>
  <si>
    <t>SWKN</t>
  </si>
  <si>
    <t>CLW</t>
  </si>
  <si>
    <t>KCLW</t>
  </si>
  <si>
    <t>Clearwater Air Park</t>
  </si>
  <si>
    <t>CLX</t>
  </si>
  <si>
    <t>SATC</t>
  </si>
  <si>
    <t>Clorinda Airport</t>
  </si>
  <si>
    <t>CLY</t>
  </si>
  <si>
    <t>LFKC</t>
  </si>
  <si>
    <t>Calvi Sainte-Catherine Airport</t>
  </si>
  <si>
    <t>CLZ</t>
  </si>
  <si>
    <t>SVCL</t>
  </si>
  <si>
    <t>Calabozo Airport</t>
  </si>
  <si>
    <t>CMA</t>
  </si>
  <si>
    <t>YCMU</t>
  </si>
  <si>
    <t>Cunnamulla Airport</t>
  </si>
  <si>
    <t>CMB</t>
  </si>
  <si>
    <t>VCBI</t>
  </si>
  <si>
    <t>Bandaranaike International Airport</t>
  </si>
  <si>
    <t>CMC</t>
  </si>
  <si>
    <t>SNWC</t>
  </si>
  <si>
    <t>Camocim Airport</t>
  </si>
  <si>
    <t>CMD</t>
  </si>
  <si>
    <t>YCTM</t>
  </si>
  <si>
    <t>Cootamundra Airport</t>
  </si>
  <si>
    <t>CME</t>
  </si>
  <si>
    <t>MMCE</t>
  </si>
  <si>
    <t>Ciudad del Carmen International Airport</t>
  </si>
  <si>
    <t>CMF</t>
  </si>
  <si>
    <t>LFLB</t>
  </si>
  <si>
    <t>Chambéry Airport</t>
  </si>
  <si>
    <t>CMG</t>
  </si>
  <si>
    <t>SBCR</t>
  </si>
  <si>
    <t>Corumbá International Airport</t>
  </si>
  <si>
    <t>CMH</t>
  </si>
  <si>
    <t>KCMH</t>
  </si>
  <si>
    <t>Port Columbus International Airport</t>
  </si>
  <si>
    <t>CMI</t>
  </si>
  <si>
    <t>KCMI</t>
  </si>
  <si>
    <t>University of Illinois Willard Airport</t>
  </si>
  <si>
    <t>CMJ</t>
  </si>
  <si>
    <t>RCCM</t>
  </si>
  <si>
    <t>Qimei Airport</t>
  </si>
  <si>
    <t>CMK</t>
  </si>
  <si>
    <t>FWCM</t>
  </si>
  <si>
    <t>Club Makokola Airport</t>
  </si>
  <si>
    <t>CML</t>
  </si>
  <si>
    <t>YCMW</t>
  </si>
  <si>
    <t>Camooweal Airport</t>
  </si>
  <si>
    <t>CMM</t>
  </si>
  <si>
    <t>MGCR</t>
  </si>
  <si>
    <t>Carmelita Airport</t>
  </si>
  <si>
    <t>CMN</t>
  </si>
  <si>
    <t>GMMN</t>
  </si>
  <si>
    <t>Mohammed V International Airport</t>
  </si>
  <si>
    <t>CMO</t>
  </si>
  <si>
    <t>HCMO</t>
  </si>
  <si>
    <t>Obbia Airport</t>
  </si>
  <si>
    <t>CMP</t>
  </si>
  <si>
    <t>SNKE</t>
  </si>
  <si>
    <t>Santana do Araguaia Airport</t>
  </si>
  <si>
    <t>CMQ</t>
  </si>
  <si>
    <t>YCMT</t>
  </si>
  <si>
    <t>Clermont Airport</t>
  </si>
  <si>
    <t>CMR</t>
  </si>
  <si>
    <t>LFGA</t>
  </si>
  <si>
    <t>Colmar-Houssen Airport</t>
  </si>
  <si>
    <t>KCMR</t>
  </si>
  <si>
    <t>H.A. Clark Memorial Field</t>
  </si>
  <si>
    <t>CMS</t>
  </si>
  <si>
    <t>HCMS</t>
  </si>
  <si>
    <t>Scusciuban Airport</t>
  </si>
  <si>
    <t>CMU</t>
  </si>
  <si>
    <t>AYCH</t>
  </si>
  <si>
    <t>Chimbu Airport</t>
  </si>
  <si>
    <t>CMV</t>
  </si>
  <si>
    <t>NZCX</t>
  </si>
  <si>
    <t>Coromandel Aerodrome</t>
  </si>
  <si>
    <t>CMW</t>
  </si>
  <si>
    <t>MUCM</t>
  </si>
  <si>
    <t>Ignacio Agramonte International Airport</t>
  </si>
  <si>
    <t>CMX</t>
  </si>
  <si>
    <t>KCMX</t>
  </si>
  <si>
    <t>Houghton County Memorial Airport</t>
  </si>
  <si>
    <t>CMY</t>
  </si>
  <si>
    <t>KCMY</t>
  </si>
  <si>
    <t>Sparta/Fort McCoy Airport</t>
  </si>
  <si>
    <t>CNA</t>
  </si>
  <si>
    <t>MMCA</t>
  </si>
  <si>
    <t>Cananea Airport</t>
  </si>
  <si>
    <t>CNB</t>
  </si>
  <si>
    <t>YCNM</t>
  </si>
  <si>
    <t>Coonamble Airport</t>
  </si>
  <si>
    <t>CNC</t>
  </si>
  <si>
    <t>YCCT</t>
  </si>
  <si>
    <t>Coconut Island Airport</t>
  </si>
  <si>
    <t>KCNC</t>
  </si>
  <si>
    <t>Chariton Municipal Airport</t>
  </si>
  <si>
    <t>CND</t>
  </si>
  <si>
    <t>LRCK</t>
  </si>
  <si>
    <t>Mihail Kog?lniceanu International Airport</t>
  </si>
  <si>
    <t>CNF</t>
  </si>
  <si>
    <t>SBCF</t>
  </si>
  <si>
    <t>Tancredo Neves International Airport</t>
  </si>
  <si>
    <t>CNG</t>
  </si>
  <si>
    <t>LFBG</t>
  </si>
  <si>
    <t>Cognac-Châteaubernard (BA 709) Air Base</t>
  </si>
  <si>
    <t>CNH</t>
  </si>
  <si>
    <t>KCNH</t>
  </si>
  <si>
    <t>Claremont Municipal Airport</t>
  </si>
  <si>
    <t>CNI</t>
  </si>
  <si>
    <t>ZYCH</t>
  </si>
  <si>
    <t>Changhai Airport</t>
  </si>
  <si>
    <t>CNJ</t>
  </si>
  <si>
    <t>YCCY</t>
  </si>
  <si>
    <t>Cloncurry Airport</t>
  </si>
  <si>
    <t>CNK</t>
  </si>
  <si>
    <t>KCNK</t>
  </si>
  <si>
    <t>Blosser Municipal Airport</t>
  </si>
  <si>
    <t>CNL</t>
  </si>
  <si>
    <t>EKSN</t>
  </si>
  <si>
    <t>Sindal Airport</t>
  </si>
  <si>
    <t>CNM</t>
  </si>
  <si>
    <t>KCNM</t>
  </si>
  <si>
    <t>Cavern City Air Trml Airport</t>
  </si>
  <si>
    <t>CNN</t>
  </si>
  <si>
    <t>VOKN</t>
  </si>
  <si>
    <t>Kannur International Airport</t>
  </si>
  <si>
    <t>CNO</t>
  </si>
  <si>
    <t>KCNO</t>
  </si>
  <si>
    <t>Chino Airport</t>
  </si>
  <si>
    <t>CNP</t>
  </si>
  <si>
    <t>BGCO</t>
  </si>
  <si>
    <t>Neerlerit Inaat Airport</t>
  </si>
  <si>
    <t>KCNP</t>
  </si>
  <si>
    <t>Billy G. Ray Field</t>
  </si>
  <si>
    <t>CNQ</t>
  </si>
  <si>
    <t>SARC</t>
  </si>
  <si>
    <t>Doctor Fernando Piragine Niveyro International Airport</t>
  </si>
  <si>
    <t>CNR</t>
  </si>
  <si>
    <t>SCRA</t>
  </si>
  <si>
    <t>Chañaral Airport</t>
  </si>
  <si>
    <t>CNS</t>
  </si>
  <si>
    <t>YBCS</t>
  </si>
  <si>
    <t>Cairns International Airport</t>
  </si>
  <si>
    <t>CNU</t>
  </si>
  <si>
    <t>KCNU</t>
  </si>
  <si>
    <t>Chanute Martin Johnson Airport</t>
  </si>
  <si>
    <t>CNV</t>
  </si>
  <si>
    <t>SNED</t>
  </si>
  <si>
    <t>Canavieiras Airport</t>
  </si>
  <si>
    <t>CNW</t>
  </si>
  <si>
    <t>KCNW</t>
  </si>
  <si>
    <t>TSTC Waco Airport</t>
  </si>
  <si>
    <t>CNX</t>
  </si>
  <si>
    <t>VTCC</t>
  </si>
  <si>
    <t>Chiang Mai International Airport</t>
  </si>
  <si>
    <t>CNY</t>
  </si>
  <si>
    <t>KCNY</t>
  </si>
  <si>
    <t>Canyonlands Field</t>
  </si>
  <si>
    <t>COC</t>
  </si>
  <si>
    <t>SAAC</t>
  </si>
  <si>
    <t>Concordia Pierrestegui Airport</t>
  </si>
  <si>
    <t>COD</t>
  </si>
  <si>
    <t>KCOD</t>
  </si>
  <si>
    <t>Yellowstone Regional Airport</t>
  </si>
  <si>
    <t>COE</t>
  </si>
  <si>
    <t>KCOE</t>
  </si>
  <si>
    <t>Coeur d'Alene Air Terminal</t>
  </si>
  <si>
    <t>COF</t>
  </si>
  <si>
    <t>KCOF</t>
  </si>
  <si>
    <t>Patrick Air Force Base</t>
  </si>
  <si>
    <t>COG</t>
  </si>
  <si>
    <t>SKCD</t>
  </si>
  <si>
    <t>Mandinga Airport</t>
  </si>
  <si>
    <t>COH</t>
  </si>
  <si>
    <t>VECO</t>
  </si>
  <si>
    <t>Cooch Behar Airport</t>
  </si>
  <si>
    <t>COI</t>
  </si>
  <si>
    <t>KCOI</t>
  </si>
  <si>
    <t>Merritt Island Airport</t>
  </si>
  <si>
    <t>COJ</t>
  </si>
  <si>
    <t>YCBB</t>
  </si>
  <si>
    <t>Coonabarabran Airport</t>
  </si>
  <si>
    <t>COK</t>
  </si>
  <si>
    <t>VOCI</t>
  </si>
  <si>
    <t>Cochin International Airport</t>
  </si>
  <si>
    <t>EGEL</t>
  </si>
  <si>
    <t>Coll Airport</t>
  </si>
  <si>
    <t>KCOM</t>
  </si>
  <si>
    <t>Coleman Municipal Airport</t>
  </si>
  <si>
    <t>CON</t>
  </si>
  <si>
    <t>KCON</t>
  </si>
  <si>
    <t>Concord Municipal Airport</t>
  </si>
  <si>
    <t>COO</t>
  </si>
  <si>
    <t>DBBB</t>
  </si>
  <si>
    <t>Cadjehoun Airport</t>
  </si>
  <si>
    <t>COQ</t>
  </si>
  <si>
    <t>ZMCD</t>
  </si>
  <si>
    <t>Choibalsan Airport</t>
  </si>
  <si>
    <t>KCOQ</t>
  </si>
  <si>
    <t>Cloquet Carlton County Airport</t>
  </si>
  <si>
    <t>COR</t>
  </si>
  <si>
    <t>SACO</t>
  </si>
  <si>
    <t>Ingeniero Ambrosio L.V. Taravella International Airport</t>
  </si>
  <si>
    <t>COS</t>
  </si>
  <si>
    <t>KCOS</t>
  </si>
  <si>
    <t>Colorado Springs Airport</t>
  </si>
  <si>
    <t>COT</t>
  </si>
  <si>
    <t>KCOT</t>
  </si>
  <si>
    <t>Cotulla-La Salle County Airport</t>
  </si>
  <si>
    <t>COU</t>
  </si>
  <si>
    <t>KCOU</t>
  </si>
  <si>
    <t>Columbia Regional Airport</t>
  </si>
  <si>
    <t>COV</t>
  </si>
  <si>
    <t>LPCV</t>
  </si>
  <si>
    <t>Covilha Airport</t>
  </si>
  <si>
    <t>COX</t>
  </si>
  <si>
    <t>MYAK</t>
  </si>
  <si>
    <t>Congo Town Airport</t>
  </si>
  <si>
    <t>COZ</t>
  </si>
  <si>
    <t>MDCZ</t>
  </si>
  <si>
    <t>Constanza Airport</t>
  </si>
  <si>
    <t>CPA</t>
  </si>
  <si>
    <t>GLCP</t>
  </si>
  <si>
    <t>Cape Palmas Airport</t>
  </si>
  <si>
    <t>CPB</t>
  </si>
  <si>
    <t>SKCA</t>
  </si>
  <si>
    <t>Capurganá Airport</t>
  </si>
  <si>
    <t>CPC</t>
  </si>
  <si>
    <t>SAMI</t>
  </si>
  <si>
    <t>Aviador Carlos Campos Airport</t>
  </si>
  <si>
    <t>SAZY</t>
  </si>
  <si>
    <t>Aviador C. Campos Airport</t>
  </si>
  <si>
    <t>CPD</t>
  </si>
  <si>
    <t>YCBP</t>
  </si>
  <si>
    <t>Coober Pedy Airport</t>
  </si>
  <si>
    <t>CPE</t>
  </si>
  <si>
    <t>MMCP</t>
  </si>
  <si>
    <t>Ing. Alberto Acuña Ongay International Airport</t>
  </si>
  <si>
    <t>CPF</t>
  </si>
  <si>
    <t>WARC</t>
  </si>
  <si>
    <t>Cepu Airport</t>
  </si>
  <si>
    <t>CPH</t>
  </si>
  <si>
    <t>EKCH</t>
  </si>
  <si>
    <t>Copenhagen Airport</t>
  </si>
  <si>
    <t>CPK</t>
  </si>
  <si>
    <t>KCPK</t>
  </si>
  <si>
    <t>Chesapeake Regional Airport</t>
  </si>
  <si>
    <t>CPL</t>
  </si>
  <si>
    <t>SKHA</t>
  </si>
  <si>
    <t>Chaparral Airport</t>
  </si>
  <si>
    <t>CPM</t>
  </si>
  <si>
    <t>KCPM</t>
  </si>
  <si>
    <t>Compton/Woodley Airport</t>
  </si>
  <si>
    <t>CPO</t>
  </si>
  <si>
    <t>SCHA</t>
  </si>
  <si>
    <t>Chamonate Airport</t>
  </si>
  <si>
    <t>CPQ</t>
  </si>
  <si>
    <t>SDAM</t>
  </si>
  <si>
    <t>Amarais Airport</t>
  </si>
  <si>
    <t>CPR</t>
  </si>
  <si>
    <t>KCPR</t>
  </si>
  <si>
    <t>Natrona County International Airport</t>
  </si>
  <si>
    <t>CPS</t>
  </si>
  <si>
    <t>KCPS</t>
  </si>
  <si>
    <t>St. Louis Downtown Airport</t>
  </si>
  <si>
    <t>CPT</t>
  </si>
  <si>
    <t>FACT</t>
  </si>
  <si>
    <t>Cape Town International Airport</t>
  </si>
  <si>
    <t>CPU</t>
  </si>
  <si>
    <t>SNCU</t>
  </si>
  <si>
    <t>Cururupu Airport</t>
  </si>
  <si>
    <t>KCPU</t>
  </si>
  <si>
    <t>Calaveras County-Maury Rasmussen Field</t>
  </si>
  <si>
    <t>CPV</t>
  </si>
  <si>
    <t>SBKG</t>
  </si>
  <si>
    <t>Presidente Vargas Airport</t>
  </si>
  <si>
    <t>CPX</t>
  </si>
  <si>
    <t>TJCP</t>
  </si>
  <si>
    <t>Benjamin Rivera Noriega Airport</t>
  </si>
  <si>
    <t>CQA</t>
  </si>
  <si>
    <t>SWEK</t>
  </si>
  <si>
    <t>Canarana Airport</t>
  </si>
  <si>
    <t>CQD</t>
  </si>
  <si>
    <t>OIFS</t>
  </si>
  <si>
    <t>Shahre-Kord Airport</t>
  </si>
  <si>
    <t>CQF</t>
  </si>
  <si>
    <t>LFAC</t>
  </si>
  <si>
    <t>Calais - Dunkerque Airport</t>
  </si>
  <si>
    <t>CQM</t>
  </si>
  <si>
    <t>LERL</t>
  </si>
  <si>
    <t>CQS</t>
  </si>
  <si>
    <t>SWCQ</t>
  </si>
  <si>
    <t>Costa Marques Airport</t>
  </si>
  <si>
    <t>CRA</t>
  </si>
  <si>
    <t>LRCV</t>
  </si>
  <si>
    <t>Craiova Airport</t>
  </si>
  <si>
    <t>CRB</t>
  </si>
  <si>
    <t>YCBR</t>
  </si>
  <si>
    <t>Collarenebri Airport</t>
  </si>
  <si>
    <t>CRC</t>
  </si>
  <si>
    <t>SKGO</t>
  </si>
  <si>
    <t>Santa Ana Airport</t>
  </si>
  <si>
    <t>CRD</t>
  </si>
  <si>
    <t>SAVC</t>
  </si>
  <si>
    <t>General Enrique Mosconi International Airport</t>
  </si>
  <si>
    <t>CRE</t>
  </si>
  <si>
    <t>KCRE</t>
  </si>
  <si>
    <t>Grand Strand Airport</t>
  </si>
  <si>
    <t>CRF</t>
  </si>
  <si>
    <t>FEFC</t>
  </si>
  <si>
    <t>Carnot Airport</t>
  </si>
  <si>
    <t>CRG</t>
  </si>
  <si>
    <t>KCRG</t>
  </si>
  <si>
    <t>Craig Municipal Airport</t>
  </si>
  <si>
    <t>CRI</t>
  </si>
  <si>
    <t>MYCI</t>
  </si>
  <si>
    <t>Colonel Hill Airport</t>
  </si>
  <si>
    <t>CRK</t>
  </si>
  <si>
    <t>RPLC</t>
  </si>
  <si>
    <t>Diosdado Macapagal International Airport</t>
  </si>
  <si>
    <t>CRL</t>
  </si>
  <si>
    <t>EBCI</t>
  </si>
  <si>
    <t>Brussels South Charleroi Airport</t>
  </si>
  <si>
    <t>CRM</t>
  </si>
  <si>
    <t>RPVF</t>
  </si>
  <si>
    <t>Catarman National Airport</t>
  </si>
  <si>
    <t>CRO</t>
  </si>
  <si>
    <t>KCRO</t>
  </si>
  <si>
    <t>Corcoran Airport</t>
  </si>
  <si>
    <t>CRP</t>
  </si>
  <si>
    <t>KCRP</t>
  </si>
  <si>
    <t>Corpus Christi International Airport</t>
  </si>
  <si>
    <t>CRQ</t>
  </si>
  <si>
    <t>SBCV</t>
  </si>
  <si>
    <t>Caravelas Airport</t>
  </si>
  <si>
    <t>CRR</t>
  </si>
  <si>
    <t>SANW</t>
  </si>
  <si>
    <t>Ceres Airport</t>
  </si>
  <si>
    <t>CRS</t>
  </si>
  <si>
    <t>KCRS</t>
  </si>
  <si>
    <t>Corsicana Municipal Airport (C. David Campbell Field)</t>
  </si>
  <si>
    <t>KCRT</t>
  </si>
  <si>
    <t>Z.M. Jack Stell Field</t>
  </si>
  <si>
    <t>CRU</t>
  </si>
  <si>
    <t>TGPZ</t>
  </si>
  <si>
    <t>Lauriston Airport</t>
  </si>
  <si>
    <t>CRV</t>
  </si>
  <si>
    <t>LIBC</t>
  </si>
  <si>
    <t>Crotone Airport</t>
  </si>
  <si>
    <t>CRW</t>
  </si>
  <si>
    <t>KCRW</t>
  </si>
  <si>
    <t>Yeager Airport</t>
  </si>
  <si>
    <t>CRX</t>
  </si>
  <si>
    <t>KCRX</t>
  </si>
  <si>
    <t>Roscoe Turner Airport</t>
  </si>
  <si>
    <t>CRZ</t>
  </si>
  <si>
    <t>UTAV</t>
  </si>
  <si>
    <t>Turkmenabat Airport</t>
  </si>
  <si>
    <t>CSA</t>
  </si>
  <si>
    <t>EGEY</t>
  </si>
  <si>
    <t>Colonsay Airstrip</t>
  </si>
  <si>
    <t>CSB</t>
  </si>
  <si>
    <t>LRCS</t>
  </si>
  <si>
    <t>Caransebe? Airport</t>
  </si>
  <si>
    <t>CSC</t>
  </si>
  <si>
    <t>MRCA</t>
  </si>
  <si>
    <t>Codela Airport</t>
  </si>
  <si>
    <t>CSF</t>
  </si>
  <si>
    <t>LFPC</t>
  </si>
  <si>
    <t>Creil Air Base</t>
  </si>
  <si>
    <t>CSG</t>
  </si>
  <si>
    <t>KCSG</t>
  </si>
  <si>
    <t>Columbus Metropolitan Airport</t>
  </si>
  <si>
    <t>CSH</t>
  </si>
  <si>
    <t>ULAS</t>
  </si>
  <si>
    <t>Solovki Airport</t>
  </si>
  <si>
    <t>CSI</t>
  </si>
  <si>
    <t>YCAS</t>
  </si>
  <si>
    <t>Casino Airport</t>
  </si>
  <si>
    <t>CSK</t>
  </si>
  <si>
    <t>GOGS</t>
  </si>
  <si>
    <t>Cap Skirring Airport</t>
  </si>
  <si>
    <t>CSL</t>
  </si>
  <si>
    <t>MMSL</t>
  </si>
  <si>
    <t>Cabo San Lucas International Airport</t>
  </si>
  <si>
    <t>CSM</t>
  </si>
  <si>
    <t>KCSM</t>
  </si>
  <si>
    <t>Clinton-Sherman Airport</t>
  </si>
  <si>
    <t>CSP</t>
  </si>
  <si>
    <t>PACA</t>
  </si>
  <si>
    <t>Cape Spencer Coast Guard Heliport</t>
  </si>
  <si>
    <t>CSQ</t>
  </si>
  <si>
    <t>KCSQ</t>
  </si>
  <si>
    <t>Creston Municipal Airport</t>
  </si>
  <si>
    <t>CSU</t>
  </si>
  <si>
    <t>SSSC</t>
  </si>
  <si>
    <t>Santa Cruz do Sul Airport</t>
  </si>
  <si>
    <t>CSV</t>
  </si>
  <si>
    <t>KCSV</t>
  </si>
  <si>
    <t>Crossville Memorial-Whitson Field</t>
  </si>
  <si>
    <t>CSX</t>
  </si>
  <si>
    <t>ZGHA</t>
  </si>
  <si>
    <t>Changsha Huanghua International Airport</t>
  </si>
  <si>
    <t>CSY</t>
  </si>
  <si>
    <t>UWKS</t>
  </si>
  <si>
    <t>Cheboksary Airport</t>
  </si>
  <si>
    <t>CSZ</t>
  </si>
  <si>
    <t>SAZC</t>
  </si>
  <si>
    <t>Brigadier D.H.E. Ruiz Airport</t>
  </si>
  <si>
    <t>CTA</t>
  </si>
  <si>
    <t>LICC</t>
  </si>
  <si>
    <t>Catania-Fontanarossa Airport</t>
  </si>
  <si>
    <t>CTB</t>
  </si>
  <si>
    <t>KCTB</t>
  </si>
  <si>
    <t>Cut Bank Municipal Airport</t>
  </si>
  <si>
    <t>CTC</t>
  </si>
  <si>
    <t>SANC</t>
  </si>
  <si>
    <t>Catamarca Airport</t>
  </si>
  <si>
    <t>CTD</t>
  </si>
  <si>
    <t>MPCE</t>
  </si>
  <si>
    <t>Alonso Valderrama Airport</t>
  </si>
  <si>
    <t>CTF</t>
  </si>
  <si>
    <t>MGCT</t>
  </si>
  <si>
    <t>Coatepeque Airport</t>
  </si>
  <si>
    <t>SPCM</t>
  </si>
  <si>
    <t>Contamana Airport</t>
  </si>
  <si>
    <t>CTG</t>
  </si>
  <si>
    <t>SKCG</t>
  </si>
  <si>
    <t>Rafael Núñez International Airport</t>
  </si>
  <si>
    <t>CTI</t>
  </si>
  <si>
    <t>FNCV</t>
  </si>
  <si>
    <t>Cuito Cuanavale Airport</t>
  </si>
  <si>
    <t>CTK</t>
  </si>
  <si>
    <t>KCTK</t>
  </si>
  <si>
    <t>Ingersoll Airport</t>
  </si>
  <si>
    <t>CTL</t>
  </si>
  <si>
    <t>YBCV</t>
  </si>
  <si>
    <t>Charleville Airport</t>
  </si>
  <si>
    <t>CTM</t>
  </si>
  <si>
    <t>MMCM</t>
  </si>
  <si>
    <t>Chetumal International Airport</t>
  </si>
  <si>
    <t>CTN</t>
  </si>
  <si>
    <t>YCKN</t>
  </si>
  <si>
    <t>Cooktown Airport</t>
  </si>
  <si>
    <t>CTP</t>
  </si>
  <si>
    <t>SNCP</t>
  </si>
  <si>
    <t>Carutapera Airport</t>
  </si>
  <si>
    <t>CTQ</t>
  </si>
  <si>
    <t>SSVP</t>
  </si>
  <si>
    <t>Santa Vitória do Palmar Airport</t>
  </si>
  <si>
    <t>CTS</t>
  </si>
  <si>
    <t>RJCC</t>
  </si>
  <si>
    <t>New Chitose Airport</t>
  </si>
  <si>
    <t>CTT</t>
  </si>
  <si>
    <t>LFMQ</t>
  </si>
  <si>
    <t>Le Castellet Airport</t>
  </si>
  <si>
    <t>CTU</t>
  </si>
  <si>
    <t>ZUUU</t>
  </si>
  <si>
    <t>Chengdu Shuangliu International Airport</t>
  </si>
  <si>
    <t>CTY</t>
  </si>
  <si>
    <t>KCTY</t>
  </si>
  <si>
    <t>Cross City Airport</t>
  </si>
  <si>
    <t>CTZ</t>
  </si>
  <si>
    <t>KCTZ</t>
  </si>
  <si>
    <t>Sampson County Airport</t>
  </si>
  <si>
    <t>CUA</t>
  </si>
  <si>
    <t>MMDA</t>
  </si>
  <si>
    <t>Ciudad Constitución Airport</t>
  </si>
  <si>
    <t>CUB</t>
  </si>
  <si>
    <t>KCUB</t>
  </si>
  <si>
    <t>Columbia Owens Downtown Airport</t>
  </si>
  <si>
    <t>CUC</t>
  </si>
  <si>
    <t>SKCC</t>
  </si>
  <si>
    <t>Camilo Daza International Airport</t>
  </si>
  <si>
    <t>CUD</t>
  </si>
  <si>
    <t>YCDR</t>
  </si>
  <si>
    <t>Caloundra Airport</t>
  </si>
  <si>
    <t>CUE</t>
  </si>
  <si>
    <t>SECU</t>
  </si>
  <si>
    <t>Mariscal Lamar Airport</t>
  </si>
  <si>
    <t>CUF</t>
  </si>
  <si>
    <t>LIMZ</t>
  </si>
  <si>
    <t>Cuneo / Levaldigi Airport</t>
  </si>
  <si>
    <t>CUG</t>
  </si>
  <si>
    <t>YCUA</t>
  </si>
  <si>
    <t>Cudal Airport</t>
  </si>
  <si>
    <t>CUH</t>
  </si>
  <si>
    <t>KCUH</t>
  </si>
  <si>
    <t>Cushing Municipal Airport</t>
  </si>
  <si>
    <t>CUK</t>
  </si>
  <si>
    <t>KCUL</t>
  </si>
  <si>
    <t>Caye Caulker Airport</t>
  </si>
  <si>
    <t>CUL</t>
  </si>
  <si>
    <t>MMCL</t>
  </si>
  <si>
    <t>Federal de Bachigualato International Airport</t>
  </si>
  <si>
    <t>CUM</t>
  </si>
  <si>
    <t>SVCU</t>
  </si>
  <si>
    <t>Antonio José de Sucre Airport</t>
  </si>
  <si>
    <t>CUN</t>
  </si>
  <si>
    <t>MMUN</t>
  </si>
  <si>
    <t>Cancún International Airport</t>
  </si>
  <si>
    <t>CUO</t>
  </si>
  <si>
    <t>SKCR</t>
  </si>
  <si>
    <t>Carurú Airport</t>
  </si>
  <si>
    <t>CUP</t>
  </si>
  <si>
    <t>SVCP</t>
  </si>
  <si>
    <t>General José Francisco Bermúdez Airport</t>
  </si>
  <si>
    <t>CUQ</t>
  </si>
  <si>
    <t>YCOE</t>
  </si>
  <si>
    <t>Coen Airport</t>
  </si>
  <si>
    <t>CUR</t>
  </si>
  <si>
    <t>TNCC</t>
  </si>
  <si>
    <t>Hato International Airport</t>
  </si>
  <si>
    <t>CUT</t>
  </si>
  <si>
    <t>SAZW</t>
  </si>
  <si>
    <t>Cutral-Co Airport</t>
  </si>
  <si>
    <t>KCUT</t>
  </si>
  <si>
    <t>Custer County Airport</t>
  </si>
  <si>
    <t>CUU</t>
  </si>
  <si>
    <t>MMCU</t>
  </si>
  <si>
    <t>General Roberto Fierro Villalobos International Airport</t>
  </si>
  <si>
    <t>CUV</t>
  </si>
  <si>
    <t>SVCG</t>
  </si>
  <si>
    <t>Casigua El Cubo Airport</t>
  </si>
  <si>
    <t>CUY</t>
  </si>
  <si>
    <t>YCUE</t>
  </si>
  <si>
    <t>Cue Airport</t>
  </si>
  <si>
    <t>CUZ</t>
  </si>
  <si>
    <t>SPZO</t>
  </si>
  <si>
    <t>Alejandro Velasco Astete International Airport</t>
  </si>
  <si>
    <t>CVC</t>
  </si>
  <si>
    <t>YCEE</t>
  </si>
  <si>
    <t>Cleve Airport</t>
  </si>
  <si>
    <t>CVE</t>
  </si>
  <si>
    <t>SKCV</t>
  </si>
  <si>
    <t>Coveñas Airport</t>
  </si>
  <si>
    <t>CVF</t>
  </si>
  <si>
    <t>LFLJ</t>
  </si>
  <si>
    <t>Courchevel Airport</t>
  </si>
  <si>
    <t>CVG</t>
  </si>
  <si>
    <t>KCVG</t>
  </si>
  <si>
    <t>Cincinnati/Northern Kentucky International Airport</t>
  </si>
  <si>
    <t>CVH</t>
  </si>
  <si>
    <t>SAHE</t>
  </si>
  <si>
    <t>Caviahue Airport</t>
  </si>
  <si>
    <t>CVJ</t>
  </si>
  <si>
    <t>MMCB</t>
  </si>
  <si>
    <t>General Mariano Matamoros Airport</t>
  </si>
  <si>
    <t>CVM</t>
  </si>
  <si>
    <t>MMCV</t>
  </si>
  <si>
    <t>General Pedro J. Méndez National Airport</t>
  </si>
  <si>
    <t>CVN</t>
  </si>
  <si>
    <t>KCVN</t>
  </si>
  <si>
    <t>Clovis Municipal Airport</t>
  </si>
  <si>
    <t>CVO</t>
  </si>
  <si>
    <t>KCVO</t>
  </si>
  <si>
    <t>Corvallis Municipal Airport</t>
  </si>
  <si>
    <t>CVQ</t>
  </si>
  <si>
    <t>YCAR</t>
  </si>
  <si>
    <t>Carnarvon Airport</t>
  </si>
  <si>
    <t>CVS</t>
  </si>
  <si>
    <t>KCVS</t>
  </si>
  <si>
    <t>Cannon Air Force Base</t>
  </si>
  <si>
    <t>CVT</t>
  </si>
  <si>
    <t>EGBE</t>
  </si>
  <si>
    <t>Coventry Airport</t>
  </si>
  <si>
    <t>CVU</t>
  </si>
  <si>
    <t>LPCR</t>
  </si>
  <si>
    <t>Corvo Airport</t>
  </si>
  <si>
    <t>CWA</t>
  </si>
  <si>
    <t>KCWA</t>
  </si>
  <si>
    <t>Central Wisconsin Airport</t>
  </si>
  <si>
    <t>CWB</t>
  </si>
  <si>
    <t>SBCT</t>
  </si>
  <si>
    <t>Afonso Pena International Airport</t>
  </si>
  <si>
    <t>CWC</t>
  </si>
  <si>
    <t>UKLN</t>
  </si>
  <si>
    <t>Chernivtsi International Airport</t>
  </si>
  <si>
    <t>CWE</t>
  </si>
  <si>
    <t>HECW</t>
  </si>
  <si>
    <t>Cairo West Airport</t>
  </si>
  <si>
    <t>CWF</t>
  </si>
  <si>
    <t>KCWF</t>
  </si>
  <si>
    <t>Chennault International Airport</t>
  </si>
  <si>
    <t>CWI</t>
  </si>
  <si>
    <t>KCWI</t>
  </si>
  <si>
    <t>Clinton Municipal Airport</t>
  </si>
  <si>
    <t>CWL</t>
  </si>
  <si>
    <t>EGFF</t>
  </si>
  <si>
    <t>Cardiff Airport</t>
  </si>
  <si>
    <t>CWR</t>
  </si>
  <si>
    <t>YCWI</t>
  </si>
  <si>
    <t>Cowarie Airport</t>
  </si>
  <si>
    <t>CWS</t>
  </si>
  <si>
    <t>KCWS</t>
  </si>
  <si>
    <t>Dennis F. Cantrell Field</t>
  </si>
  <si>
    <t>CWT</t>
  </si>
  <si>
    <t>YCWR</t>
  </si>
  <si>
    <t>Cowra Airport</t>
  </si>
  <si>
    <t>CWW</t>
  </si>
  <si>
    <t>YCOR</t>
  </si>
  <si>
    <t>Corowa Airport</t>
  </si>
  <si>
    <t>CWX</t>
  </si>
  <si>
    <t>KP33</t>
  </si>
  <si>
    <t>Cochise County Airport</t>
  </si>
  <si>
    <t>CXA</t>
  </si>
  <si>
    <t>SVCD</t>
  </si>
  <si>
    <t>Caicara del Orinoco Airport</t>
  </si>
  <si>
    <t>CXB</t>
  </si>
  <si>
    <t>VGCB</t>
  </si>
  <si>
    <t>Cox's Bazar Airport</t>
  </si>
  <si>
    <t>CXH</t>
  </si>
  <si>
    <t>CYHC</t>
  </si>
  <si>
    <t>Vancouver Harbour Water Aerodrome</t>
  </si>
  <si>
    <t>CXI</t>
  </si>
  <si>
    <t>PLCH</t>
  </si>
  <si>
    <t>Cassidy International Airport</t>
  </si>
  <si>
    <t>CXJ</t>
  </si>
  <si>
    <t>SBCX</t>
  </si>
  <si>
    <t>Aeroporto Hugo Cantergiani</t>
  </si>
  <si>
    <t>CXL</t>
  </si>
  <si>
    <t>KCXL</t>
  </si>
  <si>
    <t>Calexico International Airport</t>
  </si>
  <si>
    <t>CXM</t>
  </si>
  <si>
    <t>FNCX</t>
  </si>
  <si>
    <t>Camaxilo Airport</t>
  </si>
  <si>
    <t>CXN</t>
  </si>
  <si>
    <t>HCMC</t>
  </si>
  <si>
    <t>Candala Airport</t>
  </si>
  <si>
    <t>CXO</t>
  </si>
  <si>
    <t>KCXO</t>
  </si>
  <si>
    <t>Lone Star Executive Airport</t>
  </si>
  <si>
    <t>CXP</t>
  </si>
  <si>
    <t>WIHL</t>
  </si>
  <si>
    <t>Tunggul Wulung Airport</t>
  </si>
  <si>
    <t>KCXP</t>
  </si>
  <si>
    <t>Carson Airport</t>
  </si>
  <si>
    <t>CXR</t>
  </si>
  <si>
    <t>VVCR</t>
  </si>
  <si>
    <t>Cam Ranh International Airport</t>
  </si>
  <si>
    <t>CXT</t>
  </si>
  <si>
    <t>YCHT</t>
  </si>
  <si>
    <t>Charters Towers Airport</t>
  </si>
  <si>
    <t>CXY</t>
  </si>
  <si>
    <t>MYCC</t>
  </si>
  <si>
    <t>Cat Cay Airport</t>
  </si>
  <si>
    <t>CYA</t>
  </si>
  <si>
    <t>MTCA</t>
  </si>
  <si>
    <t>Les Cayes Airport</t>
  </si>
  <si>
    <t>CYB</t>
  </si>
  <si>
    <t>MWCB</t>
  </si>
  <si>
    <t>Gerrard Smith International Airport</t>
  </si>
  <si>
    <t>CYG</t>
  </si>
  <si>
    <t>YCRG</t>
  </si>
  <si>
    <t>Corryong Airport</t>
  </si>
  <si>
    <t>CYI</t>
  </si>
  <si>
    <t>RCKU</t>
  </si>
  <si>
    <t>Chiayi Airport</t>
  </si>
  <si>
    <t>CYO</t>
  </si>
  <si>
    <t>MUCL</t>
  </si>
  <si>
    <t>Vilo Acuna International Airport</t>
  </si>
  <si>
    <t>KCYO</t>
  </si>
  <si>
    <t>Pickaway County Memorial Airport</t>
  </si>
  <si>
    <t>CYP</t>
  </si>
  <si>
    <t>RPVC</t>
  </si>
  <si>
    <t>Calbayog Airport</t>
  </si>
  <si>
    <t>CYR</t>
  </si>
  <si>
    <t>SUCA</t>
  </si>
  <si>
    <t>Laguna de Los Patos International Airport</t>
  </si>
  <si>
    <t>CYS</t>
  </si>
  <si>
    <t>KCYS</t>
  </si>
  <si>
    <t>Cheyenne Regional Airport (Jerry Olson Field)</t>
  </si>
  <si>
    <t>CYT</t>
  </si>
  <si>
    <t>PACY</t>
  </si>
  <si>
    <t>Yakataga Airport</t>
  </si>
  <si>
    <t>CYU</t>
  </si>
  <si>
    <t>RPLO</t>
  </si>
  <si>
    <t>Cuyo Airport</t>
  </si>
  <si>
    <t>CYW</t>
  </si>
  <si>
    <t>MMCY</t>
  </si>
  <si>
    <t>Captain Rogelio Castillo National Airport</t>
  </si>
  <si>
    <t>CYX</t>
  </si>
  <si>
    <t>UESS</t>
  </si>
  <si>
    <t>Cherskiy Airport</t>
  </si>
  <si>
    <t>CYZ</t>
  </si>
  <si>
    <t>RPUY</t>
  </si>
  <si>
    <t>Cauayan Airport</t>
  </si>
  <si>
    <t>CZA</t>
  </si>
  <si>
    <t>MMCT</t>
  </si>
  <si>
    <t>Chichen Itza International Airport</t>
  </si>
  <si>
    <t>CZE</t>
  </si>
  <si>
    <t>SVCR</t>
  </si>
  <si>
    <t>José Leonardo Chirinos Airport</t>
  </si>
  <si>
    <t>CZF</t>
  </si>
  <si>
    <t>PACZ</t>
  </si>
  <si>
    <t>Cape Romanzof Long Range Radar Station</t>
  </si>
  <si>
    <t>CZK</t>
  </si>
  <si>
    <t>KCZK</t>
  </si>
  <si>
    <t>Cascade Locks State Airport</t>
  </si>
  <si>
    <t>CZL</t>
  </si>
  <si>
    <t>DABC</t>
  </si>
  <si>
    <t>Mohamed Boudiaf International Airport</t>
  </si>
  <si>
    <t>CZM</t>
  </si>
  <si>
    <t>MMCZ</t>
  </si>
  <si>
    <t>Cozumel International Airport</t>
  </si>
  <si>
    <t>CZS</t>
  </si>
  <si>
    <t>SBCZ</t>
  </si>
  <si>
    <t>Cruzeiro do Sul International Airport</t>
  </si>
  <si>
    <t>CZT</t>
  </si>
  <si>
    <t>KCZT</t>
  </si>
  <si>
    <t>Dimmit County Airport</t>
  </si>
  <si>
    <t>CZU</t>
  </si>
  <si>
    <t>SKCZ</t>
  </si>
  <si>
    <t>CZW</t>
  </si>
  <si>
    <t>EPCH</t>
  </si>
  <si>
    <t>Częstochowa-Rudniki</t>
  </si>
  <si>
    <t>CZX</t>
  </si>
  <si>
    <t>ZSCG</t>
  </si>
  <si>
    <t>Changzhou Benniu Airport</t>
  </si>
  <si>
    <t>CZY</t>
  </si>
  <si>
    <t>YUNY</t>
  </si>
  <si>
    <t>Cluny Airport</t>
  </si>
  <si>
    <t>DAA</t>
  </si>
  <si>
    <t>KDAA</t>
  </si>
  <si>
    <t>Davison Army Airfield</t>
  </si>
  <si>
    <t>DAB</t>
  </si>
  <si>
    <t>KDAB</t>
  </si>
  <si>
    <t>Daytona Beach International Airport</t>
  </si>
  <si>
    <t>DAC</t>
  </si>
  <si>
    <t>VGHS</t>
  </si>
  <si>
    <t>Hazrat Shahjalal International Airport</t>
  </si>
  <si>
    <t>VGZR</t>
  </si>
  <si>
    <t>Zia International Airport</t>
  </si>
  <si>
    <t>DAD</t>
  </si>
  <si>
    <t>VVDN</t>
  </si>
  <si>
    <t>Da Nang International Airport</t>
  </si>
  <si>
    <t>DAE</t>
  </si>
  <si>
    <t>VEDZ</t>
  </si>
  <si>
    <t>Daporijo Airport</t>
  </si>
  <si>
    <t>DAG</t>
  </si>
  <si>
    <t>KDAG</t>
  </si>
  <si>
    <t>Barstow-Daggett Airport</t>
  </si>
  <si>
    <t>DAK</t>
  </si>
  <si>
    <t>HEDK</t>
  </si>
  <si>
    <t>Dakhla Oasis Airport</t>
  </si>
  <si>
    <t>DAL</t>
  </si>
  <si>
    <t>KDAL</t>
  </si>
  <si>
    <t>Dallas Love Field</t>
  </si>
  <si>
    <t>DAM</t>
  </si>
  <si>
    <t>OSDI</t>
  </si>
  <si>
    <t>Damascus International Airport</t>
  </si>
  <si>
    <t>DAN</t>
  </si>
  <si>
    <t>KDAN</t>
  </si>
  <si>
    <t>Danville Regional Airport</t>
  </si>
  <si>
    <t>DAP</t>
  </si>
  <si>
    <t>VNDL</t>
  </si>
  <si>
    <t>Darchula Airport</t>
  </si>
  <si>
    <t>DAR</t>
  </si>
  <si>
    <t>HTDA</t>
  </si>
  <si>
    <t>Dar Es Salaam Airport</t>
  </si>
  <si>
    <t>DAT</t>
  </si>
  <si>
    <t>SCAT</t>
  </si>
  <si>
    <t>Desierto de Atacama Airport</t>
  </si>
  <si>
    <t>ZBDT</t>
  </si>
  <si>
    <t>Datong Airport</t>
  </si>
  <si>
    <t>DAU</t>
  </si>
  <si>
    <t>AYDU</t>
  </si>
  <si>
    <t>Daru Airport</t>
  </si>
  <si>
    <t>DAV</t>
  </si>
  <si>
    <t>MPDA</t>
  </si>
  <si>
    <t>Enrique Malek International Airport</t>
  </si>
  <si>
    <t>DAX</t>
  </si>
  <si>
    <t>ZUDX</t>
  </si>
  <si>
    <t>Dachuan Airport</t>
  </si>
  <si>
    <t>DAY</t>
  </si>
  <si>
    <t>KDAY</t>
  </si>
  <si>
    <t>James M. Cox International Airport</t>
  </si>
  <si>
    <t>DAZ</t>
  </si>
  <si>
    <t>OADZ</t>
  </si>
  <si>
    <t>Darwaz Airport</t>
  </si>
  <si>
    <t>DBA</t>
  </si>
  <si>
    <t>OPDB</t>
  </si>
  <si>
    <t>Dalbandin Airport</t>
  </si>
  <si>
    <t>DBB</t>
  </si>
  <si>
    <t>HEAL</t>
  </si>
  <si>
    <t>El Alamein International Airport</t>
  </si>
  <si>
    <t>DBD</t>
  </si>
  <si>
    <t>VEDB</t>
  </si>
  <si>
    <t>Dhanbad Airport</t>
  </si>
  <si>
    <t>DBM</t>
  </si>
  <si>
    <t>HADM</t>
  </si>
  <si>
    <t>Debre Marcos Airport</t>
  </si>
  <si>
    <t>DBN</t>
  </si>
  <si>
    <t>KDBN</t>
  </si>
  <si>
    <t>W. H. 'Bud' Barron Airport</t>
  </si>
  <si>
    <t>DBO</t>
  </si>
  <si>
    <t>YSDU</t>
  </si>
  <si>
    <t>Dubbo Airport</t>
  </si>
  <si>
    <t>DBQ</t>
  </si>
  <si>
    <t>KDBQ</t>
  </si>
  <si>
    <t>Dubuque Regional Airport</t>
  </si>
  <si>
    <t>DBT</t>
  </si>
  <si>
    <t>HADT</t>
  </si>
  <si>
    <t>Debre Tabor Airport</t>
  </si>
  <si>
    <t>DBV</t>
  </si>
  <si>
    <t>LDDU</t>
  </si>
  <si>
    <t>Dubrovnik Airport</t>
  </si>
  <si>
    <t>DBY</t>
  </si>
  <si>
    <t>YDAY</t>
  </si>
  <si>
    <t>Dalby Airport</t>
  </si>
  <si>
    <t>DCA</t>
  </si>
  <si>
    <t>KDCA</t>
  </si>
  <si>
    <t>Ronald Reagan Washington National Airport</t>
  </si>
  <si>
    <t>DCF</t>
  </si>
  <si>
    <t>TDCF</t>
  </si>
  <si>
    <t>Canefield Airport</t>
  </si>
  <si>
    <t>DCI</t>
  </si>
  <si>
    <t>LIED</t>
  </si>
  <si>
    <t>Rafsu Decimomannu Airport</t>
  </si>
  <si>
    <t>DCM</t>
  </si>
  <si>
    <t>LFCK</t>
  </si>
  <si>
    <t>Castres-Mazamet Airport</t>
  </si>
  <si>
    <t>DCR</t>
  </si>
  <si>
    <t>KDCR</t>
  </si>
  <si>
    <t>Decatur Hi-Way Airport</t>
  </si>
  <si>
    <t>DCT</t>
  </si>
  <si>
    <t>MYRD</t>
  </si>
  <si>
    <t>Duncan Town Airport</t>
  </si>
  <si>
    <t>DCU</t>
  </si>
  <si>
    <t>KDCU</t>
  </si>
  <si>
    <t>Pryor Field Regional Airport</t>
  </si>
  <si>
    <t>DDC</t>
  </si>
  <si>
    <t>KDDC</t>
  </si>
  <si>
    <t>Dodge City Regional Airport</t>
  </si>
  <si>
    <t>DDG</t>
  </si>
  <si>
    <t>ZYDD</t>
  </si>
  <si>
    <t>Dandong Airport</t>
  </si>
  <si>
    <t>DDN</t>
  </si>
  <si>
    <t>YDLT</t>
  </si>
  <si>
    <t>Delta Downs Airport</t>
  </si>
  <si>
    <t>DDU</t>
  </si>
  <si>
    <t>OP17</t>
  </si>
  <si>
    <t>Dadu West Airport</t>
  </si>
  <si>
    <t>OPDD</t>
  </si>
  <si>
    <t>Dadu Airport</t>
  </si>
  <si>
    <t>DEA</t>
  </si>
  <si>
    <t>OPDG</t>
  </si>
  <si>
    <t>Dera Ghazi Khan Airport</t>
  </si>
  <si>
    <t>DEB</t>
  </si>
  <si>
    <t>LHDC</t>
  </si>
  <si>
    <t>Debrecen Airport</t>
  </si>
  <si>
    <t>DEC</t>
  </si>
  <si>
    <t>KDEC</t>
  </si>
  <si>
    <t>Decatur Airport</t>
  </si>
  <si>
    <t>DED</t>
  </si>
  <si>
    <t>VIDN</t>
  </si>
  <si>
    <t>Dehradun Airport</t>
  </si>
  <si>
    <t>DEE</t>
  </si>
  <si>
    <t>UHSM</t>
  </si>
  <si>
    <t>Mendeleyevo Airport</t>
  </si>
  <si>
    <t>DEH</t>
  </si>
  <si>
    <t>KDEH</t>
  </si>
  <si>
    <t>Decorah Municipal Airport</t>
  </si>
  <si>
    <t>DEI</t>
  </si>
  <si>
    <t>FSSD</t>
  </si>
  <si>
    <t>Denis Island Airport</t>
  </si>
  <si>
    <t>DEL</t>
  </si>
  <si>
    <t>VIDP</t>
  </si>
  <si>
    <t>Indira Gandhi International Airport</t>
  </si>
  <si>
    <t>DEM</t>
  </si>
  <si>
    <t>HADD</t>
  </si>
  <si>
    <t>Dembidolo Airport</t>
  </si>
  <si>
    <t>DEN</t>
  </si>
  <si>
    <t>KDEN</t>
  </si>
  <si>
    <t>Denver International Airport</t>
  </si>
  <si>
    <t>DES</t>
  </si>
  <si>
    <t>FSDR</t>
  </si>
  <si>
    <t>Desroches Airport</t>
  </si>
  <si>
    <t>DET</t>
  </si>
  <si>
    <t>KDET</t>
  </si>
  <si>
    <t>Coleman A. Young International Airport</t>
  </si>
  <si>
    <t>DEZ</t>
  </si>
  <si>
    <t>OSDZ</t>
  </si>
  <si>
    <t>Deir ez-Zor Airport</t>
  </si>
  <si>
    <t>DFI</t>
  </si>
  <si>
    <t>KDFI</t>
  </si>
  <si>
    <t>Defiance Memorial Airport</t>
  </si>
  <si>
    <t>DFP</t>
  </si>
  <si>
    <t>YDDF</t>
  </si>
  <si>
    <t>Drumduff Airport</t>
  </si>
  <si>
    <t>DFW</t>
  </si>
  <si>
    <t>KDFW</t>
  </si>
  <si>
    <t>Dallas-Fort Worth International Airport</t>
  </si>
  <si>
    <t>DGE</t>
  </si>
  <si>
    <t>YMDG</t>
  </si>
  <si>
    <t>Mudgee Airport</t>
  </si>
  <si>
    <t>DGL</t>
  </si>
  <si>
    <t>KDGL</t>
  </si>
  <si>
    <t>Douglas Municipal Airport</t>
  </si>
  <si>
    <t>DGO</t>
  </si>
  <si>
    <t>MMDO</t>
  </si>
  <si>
    <t>General Guadalupe Victoria International Airport</t>
  </si>
  <si>
    <t>DGP</t>
  </si>
  <si>
    <t>EVDA</t>
  </si>
  <si>
    <t>Daugavpils Airport</t>
  </si>
  <si>
    <t>DGR</t>
  </si>
  <si>
    <t>NZDA</t>
  </si>
  <si>
    <t>Dargaville Airport</t>
  </si>
  <si>
    <t>DGT</t>
  </si>
  <si>
    <t>RPVD</t>
  </si>
  <si>
    <t>Dumaguete Airport</t>
  </si>
  <si>
    <t>DGU</t>
  </si>
  <si>
    <t>DFOD</t>
  </si>
  <si>
    <t>Dedougou Airport</t>
  </si>
  <si>
    <t>DGW</t>
  </si>
  <si>
    <t>KDGW</t>
  </si>
  <si>
    <t>Converse County Airport</t>
  </si>
  <si>
    <t>DGX</t>
  </si>
  <si>
    <t>EGDX</t>
  </si>
  <si>
    <t>RAF St Athan</t>
  </si>
  <si>
    <t>DHA</t>
  </si>
  <si>
    <t>OEDR</t>
  </si>
  <si>
    <t>Dhahran International Airport</t>
  </si>
  <si>
    <t>DHD</t>
  </si>
  <si>
    <t>YDRH</t>
  </si>
  <si>
    <t>Durham Downs Airport</t>
  </si>
  <si>
    <t>DHF</t>
  </si>
  <si>
    <t>OMAM</t>
  </si>
  <si>
    <t>Al Dhafra Airport</t>
  </si>
  <si>
    <t>DHI</t>
  </si>
  <si>
    <t>VNDH</t>
  </si>
  <si>
    <t>Dhangarhi Airport</t>
  </si>
  <si>
    <t>DHM</t>
  </si>
  <si>
    <t>VIGG</t>
  </si>
  <si>
    <t>Gaggal Airport</t>
  </si>
  <si>
    <t>DHN</t>
  </si>
  <si>
    <t>KDHN</t>
  </si>
  <si>
    <t>Dothan Regional Airport</t>
  </si>
  <si>
    <t>DHR</t>
  </si>
  <si>
    <t>EHKD</t>
  </si>
  <si>
    <t>De Kooy Airport</t>
  </si>
  <si>
    <t>DHT</t>
  </si>
  <si>
    <t>KDHT</t>
  </si>
  <si>
    <t>Dalhart Municipal Airport</t>
  </si>
  <si>
    <t>DIA</t>
  </si>
  <si>
    <t>OTBD</t>
  </si>
  <si>
    <t>Doha International Airport</t>
  </si>
  <si>
    <t>DIB</t>
  </si>
  <si>
    <t>VEMN</t>
  </si>
  <si>
    <t>Dibrugarh Airport</t>
  </si>
  <si>
    <t>DIE</t>
  </si>
  <si>
    <t>FMNA</t>
  </si>
  <si>
    <t>Arrachart Airport</t>
  </si>
  <si>
    <t>DIG</t>
  </si>
  <si>
    <t>ZPDQ</t>
  </si>
  <si>
    <t>Diqing Airport</t>
  </si>
  <si>
    <t>DIJ</t>
  </si>
  <si>
    <t>LFSD</t>
  </si>
  <si>
    <t>Dijon-Longvic Airbase (Bourgogne Aéroport)</t>
  </si>
  <si>
    <t>DIK</t>
  </si>
  <si>
    <t>KDIK</t>
  </si>
  <si>
    <t>Theodore Roosevelt Regional Airport</t>
  </si>
  <si>
    <t>DIL</t>
  </si>
  <si>
    <t>WPDL</t>
  </si>
  <si>
    <t>Presidente Nicolau Lobato International Airport</t>
  </si>
  <si>
    <t>DIM</t>
  </si>
  <si>
    <t>DIDK</t>
  </si>
  <si>
    <t>Dimbokro Airport</t>
  </si>
  <si>
    <t>DIN</t>
  </si>
  <si>
    <t>VVDB</t>
  </si>
  <si>
    <t>Dien Bien Phu Airport</t>
  </si>
  <si>
    <t>DFED</t>
  </si>
  <si>
    <t>Diapaga Airport</t>
  </si>
  <si>
    <t>DIQ</t>
  </si>
  <si>
    <t>SNDV</t>
  </si>
  <si>
    <t>Divinópolis Airport</t>
  </si>
  <si>
    <t>DIR</t>
  </si>
  <si>
    <t>HADR</t>
  </si>
  <si>
    <t>Dire Dawa International Airport</t>
  </si>
  <si>
    <t>DIS</t>
  </si>
  <si>
    <t>FCPL</t>
  </si>
  <si>
    <t>Loubomo Airport</t>
  </si>
  <si>
    <t>DIU</t>
  </si>
  <si>
    <t>VA1P</t>
  </si>
  <si>
    <t>Diu Airport</t>
  </si>
  <si>
    <t>DIY</t>
  </si>
  <si>
    <t>LTCC</t>
  </si>
  <si>
    <t>Diyarbak?r Airport</t>
  </si>
  <si>
    <t>DJB</t>
  </si>
  <si>
    <t>WIPA</t>
  </si>
  <si>
    <t>Sultan Thaha Airport</t>
  </si>
  <si>
    <t>DJE</t>
  </si>
  <si>
    <t>DTTJ</t>
  </si>
  <si>
    <t>Zarzis Airport</t>
  </si>
  <si>
    <t>DJG</t>
  </si>
  <si>
    <t>DAAJ</t>
  </si>
  <si>
    <t>Tiska Airport</t>
  </si>
  <si>
    <t>DJJ</t>
  </si>
  <si>
    <t>WAJJ</t>
  </si>
  <si>
    <t>Sentani Airport</t>
  </si>
  <si>
    <t>DJM</t>
  </si>
  <si>
    <t>FCBD</t>
  </si>
  <si>
    <t>Djambala Airport</t>
  </si>
  <si>
    <t>DJO</t>
  </si>
  <si>
    <t>DIDL</t>
  </si>
  <si>
    <t>Daloa Airport</t>
  </si>
  <si>
    <t>DJR</t>
  </si>
  <si>
    <t>YDAJ</t>
  </si>
  <si>
    <t>Dajarra Airport</t>
  </si>
  <si>
    <t>DJU</t>
  </si>
  <si>
    <t>BIDV</t>
  </si>
  <si>
    <t>Djúpivogur Airport</t>
  </si>
  <si>
    <t>DKI</t>
  </si>
  <si>
    <t>YDKI</t>
  </si>
  <si>
    <t>Dunk Island Airport</t>
  </si>
  <si>
    <t>DKK</t>
  </si>
  <si>
    <t>KDKK</t>
  </si>
  <si>
    <t>Chautauqua County/Dunkirk Airport</t>
  </si>
  <si>
    <t>DKR</t>
  </si>
  <si>
    <t>GOOY</t>
  </si>
  <si>
    <t>Dakar-Yoff-Léopold Sédar Senghor International Airport</t>
  </si>
  <si>
    <t>DKS</t>
  </si>
  <si>
    <t>UODD</t>
  </si>
  <si>
    <t>Dikson Airport</t>
  </si>
  <si>
    <t>DKV</t>
  </si>
  <si>
    <t>YDVR</t>
  </si>
  <si>
    <t>Docker River Airport</t>
  </si>
  <si>
    <t>DLA</t>
  </si>
  <si>
    <t>FKKD</t>
  </si>
  <si>
    <t>Douala Airport</t>
  </si>
  <si>
    <t>DLC</t>
  </si>
  <si>
    <t>ZYTL</t>
  </si>
  <si>
    <t>Dalian Zhoushuizi International Airport</t>
  </si>
  <si>
    <t>DLD</t>
  </si>
  <si>
    <t>ENDI</t>
  </si>
  <si>
    <t>Dagali Airport</t>
  </si>
  <si>
    <t>DLE</t>
  </si>
  <si>
    <t>LFGJ</t>
  </si>
  <si>
    <t>Dole/Tavaux Airport</t>
  </si>
  <si>
    <t>DLF</t>
  </si>
  <si>
    <t>KDLF</t>
  </si>
  <si>
    <t>Laughlin Air Force Base</t>
  </si>
  <si>
    <t>DLG</t>
  </si>
  <si>
    <t>PADL</t>
  </si>
  <si>
    <t>Dillingham Airport</t>
  </si>
  <si>
    <t>DLH</t>
  </si>
  <si>
    <t>KDLH</t>
  </si>
  <si>
    <t>Duluth International Airport</t>
  </si>
  <si>
    <t>DLI</t>
  </si>
  <si>
    <t>VVDL</t>
  </si>
  <si>
    <t>Lien Khuong Airport</t>
  </si>
  <si>
    <t>DLK</t>
  </si>
  <si>
    <t>YDLK</t>
  </si>
  <si>
    <t>Dulkaninna Airport</t>
  </si>
  <si>
    <t>DLL</t>
  </si>
  <si>
    <t>KDLC</t>
  </si>
  <si>
    <t>Dillon County Airport</t>
  </si>
  <si>
    <t>DLM</t>
  </si>
  <si>
    <t>LTBS</t>
  </si>
  <si>
    <t>Dalaman Airport</t>
  </si>
  <si>
    <t>DLN</t>
  </si>
  <si>
    <t>KDLN</t>
  </si>
  <si>
    <t>Dillon Airport</t>
  </si>
  <si>
    <t>DLO</t>
  </si>
  <si>
    <t>KDLO</t>
  </si>
  <si>
    <t>Delano Municipal Airport</t>
  </si>
  <si>
    <t>DLS</t>
  </si>
  <si>
    <t>KDLS</t>
  </si>
  <si>
    <t>Columbia Gorge Regional Airport (The Dalles Municipal Airpor</t>
  </si>
  <si>
    <t>DLU</t>
  </si>
  <si>
    <t>ZPDL</t>
  </si>
  <si>
    <t>Dali Airport</t>
  </si>
  <si>
    <t>DLV</t>
  </si>
  <si>
    <t>YDLV</t>
  </si>
  <si>
    <t>Delissaville Airport</t>
  </si>
  <si>
    <t>DLX</t>
  </si>
  <si>
    <t>UASS</t>
  </si>
  <si>
    <t>Semipalatinsk Airport</t>
  </si>
  <si>
    <t>DLY</t>
  </si>
  <si>
    <t>NVVD</t>
  </si>
  <si>
    <t>Dillon's Bay Airport</t>
  </si>
  <si>
    <t>DLZ</t>
  </si>
  <si>
    <t>ZMDZ</t>
  </si>
  <si>
    <t>Dalanzadgad Airport</t>
  </si>
  <si>
    <t>KDLZ</t>
  </si>
  <si>
    <t>Delaware Municipal Airport</t>
  </si>
  <si>
    <t>DMA</t>
  </si>
  <si>
    <t>KDMA</t>
  </si>
  <si>
    <t>Davis Monthan AFB</t>
  </si>
  <si>
    <t>DMB</t>
  </si>
  <si>
    <t>UADD</t>
  </si>
  <si>
    <t>Taraz Airport</t>
  </si>
  <si>
    <t>DMD</t>
  </si>
  <si>
    <t>YDMG</t>
  </si>
  <si>
    <t>Doomadgee Airport</t>
  </si>
  <si>
    <t>DME</t>
  </si>
  <si>
    <t>UUDD</t>
  </si>
  <si>
    <t>Moscow Domodedovo Airport</t>
  </si>
  <si>
    <t>DMK</t>
  </si>
  <si>
    <t>VTBD</t>
  </si>
  <si>
    <t>Don Mueang International Airport</t>
  </si>
  <si>
    <t>DMM</t>
  </si>
  <si>
    <t>OEDF</t>
  </si>
  <si>
    <t>King Fahd Dhahran Air Terminal</t>
  </si>
  <si>
    <t>DMN</t>
  </si>
  <si>
    <t>KDMN</t>
  </si>
  <si>
    <t>Deming Municipal Airport</t>
  </si>
  <si>
    <t>DMO</t>
  </si>
  <si>
    <t>KDMO</t>
  </si>
  <si>
    <t>Sedalia Memorial Airport</t>
  </si>
  <si>
    <t>DMT</t>
  </si>
  <si>
    <t>SWDM</t>
  </si>
  <si>
    <t>Diamantino Airport</t>
  </si>
  <si>
    <t>DMU</t>
  </si>
  <si>
    <t>VEMR</t>
  </si>
  <si>
    <t>Dimapur Airport</t>
  </si>
  <si>
    <t>DNA</t>
  </si>
  <si>
    <t>RODN</t>
  </si>
  <si>
    <t>Kadena Air Base</t>
  </si>
  <si>
    <t>DNB</t>
  </si>
  <si>
    <t>YDBR</t>
  </si>
  <si>
    <t>Dunbar Airport</t>
  </si>
  <si>
    <t>DND</t>
  </si>
  <si>
    <t>EGPN</t>
  </si>
  <si>
    <t>Dundee Airport</t>
  </si>
  <si>
    <t>DNH</t>
  </si>
  <si>
    <t>ZLDH</t>
  </si>
  <si>
    <t>Dunhuang Airport</t>
  </si>
  <si>
    <t>DNK</t>
  </si>
  <si>
    <t>UKDD</t>
  </si>
  <si>
    <t>Dnipropetrovsk International Airport</t>
  </si>
  <si>
    <t>DNL</t>
  </si>
  <si>
    <t>KDNL</t>
  </si>
  <si>
    <t>Daniel Field</t>
  </si>
  <si>
    <t>DNM</t>
  </si>
  <si>
    <t>YSHK</t>
  </si>
  <si>
    <t>Shark Bay Airport</t>
  </si>
  <si>
    <t>DNN</t>
  </si>
  <si>
    <t>KDNN</t>
  </si>
  <si>
    <t>Dalton Municipal Airport</t>
  </si>
  <si>
    <t>DNO</t>
  </si>
  <si>
    <t>SWDN</t>
  </si>
  <si>
    <t>Dianópolis Airport</t>
  </si>
  <si>
    <t>DNP</t>
  </si>
  <si>
    <t>VNDG</t>
  </si>
  <si>
    <t>Dang Airport</t>
  </si>
  <si>
    <t>DNR</t>
  </si>
  <si>
    <t>LFRD</t>
  </si>
  <si>
    <t>Dinard/Plertuit/St. Malo Airport</t>
  </si>
  <si>
    <t>DNS</t>
  </si>
  <si>
    <t>KDNS</t>
  </si>
  <si>
    <t>Denison Municipal Airport</t>
  </si>
  <si>
    <t>DNV</t>
  </si>
  <si>
    <t>KDNV</t>
  </si>
  <si>
    <t>Vermilion County Airport</t>
  </si>
  <si>
    <t>DNX</t>
  </si>
  <si>
    <t>HSGG</t>
  </si>
  <si>
    <t>Galegu Airport</t>
  </si>
  <si>
    <t>DNZ</t>
  </si>
  <si>
    <t>LTAY</t>
  </si>
  <si>
    <t>Çardak Airport</t>
  </si>
  <si>
    <t>DOB</t>
  </si>
  <si>
    <t>WAPD</t>
  </si>
  <si>
    <t>Dobo Airport</t>
  </si>
  <si>
    <t>DOD</t>
  </si>
  <si>
    <t>HTDO</t>
  </si>
  <si>
    <t>Dodoma Airport</t>
  </si>
  <si>
    <t>DOG</t>
  </si>
  <si>
    <t>HSDN</t>
  </si>
  <si>
    <t>Dongola Airport</t>
  </si>
  <si>
    <t>DOH</t>
  </si>
  <si>
    <t>OTHH</t>
  </si>
  <si>
    <t>Hamad International Airport</t>
  </si>
  <si>
    <t>DOK</t>
  </si>
  <si>
    <t>UKCC</t>
  </si>
  <si>
    <t>Donetsk Airport</t>
  </si>
  <si>
    <t>DOL</t>
  </si>
  <si>
    <t>LFRG</t>
  </si>
  <si>
    <t>Deauville/Saint Gatien Airport</t>
  </si>
  <si>
    <t>DOM</t>
  </si>
  <si>
    <t>TDPD</t>
  </si>
  <si>
    <t>Melville Hall Airport</t>
  </si>
  <si>
    <t>DOP</t>
  </si>
  <si>
    <t>VNDP</t>
  </si>
  <si>
    <t>Dolpa Airport</t>
  </si>
  <si>
    <t>DOR</t>
  </si>
  <si>
    <t>DFEE</t>
  </si>
  <si>
    <t>Dori Airport</t>
  </si>
  <si>
    <t>DOT</t>
  </si>
  <si>
    <t>SADD</t>
  </si>
  <si>
    <t>Don Torcuato International Airport</t>
  </si>
  <si>
    <t>DOU</t>
  </si>
  <si>
    <t>SSDO</t>
  </si>
  <si>
    <t>Dourados Airport</t>
  </si>
  <si>
    <t>DOV</t>
  </si>
  <si>
    <t>KDOV</t>
  </si>
  <si>
    <t>Dover Air Force Base</t>
  </si>
  <si>
    <t>DPA</t>
  </si>
  <si>
    <t>KDPA</t>
  </si>
  <si>
    <t>Dupage Airport</t>
  </si>
  <si>
    <t>DPE</t>
  </si>
  <si>
    <t>LFAB</t>
  </si>
  <si>
    <t>St Aubin Airport</t>
  </si>
  <si>
    <t>DPG</t>
  </si>
  <si>
    <t>KDPG</t>
  </si>
  <si>
    <t>Michael Army Airfield</t>
  </si>
  <si>
    <t>DPL</t>
  </si>
  <si>
    <t>RPMG</t>
  </si>
  <si>
    <t>Dipolog Airport</t>
  </si>
  <si>
    <t>DPO</t>
  </si>
  <si>
    <t>YDPO</t>
  </si>
  <si>
    <t>Devonport Airport</t>
  </si>
  <si>
    <t>DPS</t>
  </si>
  <si>
    <t>WADD</t>
  </si>
  <si>
    <t>Ngurah Rai International Airport</t>
  </si>
  <si>
    <t>DQA</t>
  </si>
  <si>
    <t>ZYDQ</t>
  </si>
  <si>
    <t>Saertu Airport</t>
  </si>
  <si>
    <t>DRA</t>
  </si>
  <si>
    <t>KDRA</t>
  </si>
  <si>
    <t>Desert Rock Airport</t>
  </si>
  <si>
    <t>DRB</t>
  </si>
  <si>
    <t>YDBY</t>
  </si>
  <si>
    <t>Derby Airport</t>
  </si>
  <si>
    <t>DRD</t>
  </si>
  <si>
    <t>YDOR</t>
  </si>
  <si>
    <t>Dorunda Airport</t>
  </si>
  <si>
    <t>DRE</t>
  </si>
  <si>
    <t>KDRM</t>
  </si>
  <si>
    <t>Drummond Island Airport</t>
  </si>
  <si>
    <t>DRG</t>
  </si>
  <si>
    <t>PADE</t>
  </si>
  <si>
    <t>Deering Airport</t>
  </si>
  <si>
    <t>DRI</t>
  </si>
  <si>
    <t>KDRI</t>
  </si>
  <si>
    <t>Beauregard Regional Airport</t>
  </si>
  <si>
    <t>DRJ</t>
  </si>
  <si>
    <t>SMDA</t>
  </si>
  <si>
    <t>Drietabbetje Airport</t>
  </si>
  <si>
    <t>DRK</t>
  </si>
  <si>
    <t>MRDK</t>
  </si>
  <si>
    <t>Drake Bay Airport</t>
  </si>
  <si>
    <t>DRN</t>
  </si>
  <si>
    <t>YDBI</t>
  </si>
  <si>
    <t>Dirranbandi Airport</t>
  </si>
  <si>
    <t>DRO</t>
  </si>
  <si>
    <t>KDRO</t>
  </si>
  <si>
    <t>Durango-La Plata County Airport</t>
  </si>
  <si>
    <t>DRR</t>
  </si>
  <si>
    <t>YDRI</t>
  </si>
  <si>
    <t>Durrie Airport</t>
  </si>
  <si>
    <t>DRS</t>
  </si>
  <si>
    <t>EDDC</t>
  </si>
  <si>
    <t>Dresden Klotzsche Airport (Flughafen Dresden)</t>
  </si>
  <si>
    <t>DRT</t>
  </si>
  <si>
    <t>KDRT</t>
  </si>
  <si>
    <t>Del Rio International Airport</t>
  </si>
  <si>
    <t>DRW</t>
  </si>
  <si>
    <t>YPDN</t>
  </si>
  <si>
    <t>Darwin International Airport</t>
  </si>
  <si>
    <t>DSA</t>
  </si>
  <si>
    <t>EGCN</t>
  </si>
  <si>
    <t>Doncaster Sheffield Airport</t>
  </si>
  <si>
    <t>DSC</t>
  </si>
  <si>
    <t>FKKS</t>
  </si>
  <si>
    <t>Dschang Airport</t>
  </si>
  <si>
    <t>DSD</t>
  </si>
  <si>
    <t>TFFA</t>
  </si>
  <si>
    <t>La Désirade Airport</t>
  </si>
  <si>
    <t>DSE</t>
  </si>
  <si>
    <t>HADC</t>
  </si>
  <si>
    <t>Combolcha Airport</t>
  </si>
  <si>
    <t>DSI</t>
  </si>
  <si>
    <t>KDTS</t>
  </si>
  <si>
    <t>Destin-Fort Walton Beach Airport</t>
  </si>
  <si>
    <t>DSK</t>
  </si>
  <si>
    <t>OPDI</t>
  </si>
  <si>
    <t>Dera Ismael Khan Airport</t>
  </si>
  <si>
    <t>DSM</t>
  </si>
  <si>
    <t>KDSM</t>
  </si>
  <si>
    <t>Des Moines International Airport</t>
  </si>
  <si>
    <t>DSN</t>
  </si>
  <si>
    <t>ZBDS</t>
  </si>
  <si>
    <t>Ordos Ejin Horo Airport</t>
  </si>
  <si>
    <t>DSV</t>
  </si>
  <si>
    <t>KDSV</t>
  </si>
  <si>
    <t>Dansville Municipal Airport</t>
  </si>
  <si>
    <t>DTA</t>
  </si>
  <si>
    <t>KDTA</t>
  </si>
  <si>
    <t>Andrew Municipal Airport</t>
  </si>
  <si>
    <t>DTD</t>
  </si>
  <si>
    <t>WALJ</t>
  </si>
  <si>
    <t>Datadawai Airport</t>
  </si>
  <si>
    <t>DTE</t>
  </si>
  <si>
    <t>RPUD</t>
  </si>
  <si>
    <t>Bagasbas Airport</t>
  </si>
  <si>
    <t>DTL</t>
  </si>
  <si>
    <t>KDTL</t>
  </si>
  <si>
    <t>Detroit Lakes Airport (Wething Field)</t>
  </si>
  <si>
    <t>DTM</t>
  </si>
  <si>
    <t>EDLW</t>
  </si>
  <si>
    <t>Dortmund Airport (Flughafen Dortmund)</t>
  </si>
  <si>
    <t>DTN</t>
  </si>
  <si>
    <t>KDTN</t>
  </si>
  <si>
    <t>Shreveport Downtown Airport</t>
  </si>
  <si>
    <t>DTW</t>
  </si>
  <si>
    <t>KDTW</t>
  </si>
  <si>
    <t>Detroit Metropolitan Wayne County Airport</t>
  </si>
  <si>
    <t>DUA</t>
  </si>
  <si>
    <t>KDUA</t>
  </si>
  <si>
    <t>Eaker Field</t>
  </si>
  <si>
    <t>DUB</t>
  </si>
  <si>
    <t>EIDW</t>
  </si>
  <si>
    <t>Dublin Airport</t>
  </si>
  <si>
    <t>DUC</t>
  </si>
  <si>
    <t>KDUC</t>
  </si>
  <si>
    <t>Halliburton Field</t>
  </si>
  <si>
    <t>DUD</t>
  </si>
  <si>
    <t>NZDN</t>
  </si>
  <si>
    <t>Dunedin Airport</t>
  </si>
  <si>
    <t>DUE</t>
  </si>
  <si>
    <t>FNDU</t>
  </si>
  <si>
    <t>Dundo Airport</t>
  </si>
  <si>
    <t>DUG</t>
  </si>
  <si>
    <t>KDUG</t>
  </si>
  <si>
    <t>Bisbee-Douglas International Airport</t>
  </si>
  <si>
    <t>DUJ</t>
  </si>
  <si>
    <t>KDUJ</t>
  </si>
  <si>
    <t>DuBois Regional Airport (formerly DuBois-Jefferson County Ai</t>
  </si>
  <si>
    <t>DUK</t>
  </si>
  <si>
    <t>FADK</t>
  </si>
  <si>
    <t>Mubatuba Airport</t>
  </si>
  <si>
    <t>DUM</t>
  </si>
  <si>
    <t>WIBD</t>
  </si>
  <si>
    <t>Pinang Kampai Airport</t>
  </si>
  <si>
    <t>DUR</t>
  </si>
  <si>
    <t>FADN</t>
  </si>
  <si>
    <t>Durban International Airport (formerly Louis Botha Airport)</t>
  </si>
  <si>
    <t>FALE</t>
  </si>
  <si>
    <t>King Shaka International Airport</t>
  </si>
  <si>
    <t>DUS</t>
  </si>
  <si>
    <t>EDDL</t>
  </si>
  <si>
    <t>Düsseldorf International Airport</t>
  </si>
  <si>
    <t>DUT</t>
  </si>
  <si>
    <t>PADU</t>
  </si>
  <si>
    <t>Unalaska Airport</t>
  </si>
  <si>
    <t>DVA</t>
  </si>
  <si>
    <t>LRDV</t>
  </si>
  <si>
    <t>Deva Airport</t>
  </si>
  <si>
    <t>DVL</t>
  </si>
  <si>
    <t>KDVL</t>
  </si>
  <si>
    <t>Devils Lake Municipal Airport</t>
  </si>
  <si>
    <t>DVN</t>
  </si>
  <si>
    <t>KDVN</t>
  </si>
  <si>
    <t>Davenport Municipal Airport</t>
  </si>
  <si>
    <t>DVO</t>
  </si>
  <si>
    <t>RPMD</t>
  </si>
  <si>
    <t>Francisco Bangoy International Airport</t>
  </si>
  <si>
    <t>RPWD</t>
  </si>
  <si>
    <t>Davao International Airport</t>
  </si>
  <si>
    <t>DVP</t>
  </si>
  <si>
    <t>YDPD</t>
  </si>
  <si>
    <t>Davenport Downs Airport</t>
  </si>
  <si>
    <t>KDVP</t>
  </si>
  <si>
    <t>Slayton Municipal Airport</t>
  </si>
  <si>
    <t>DVR</t>
  </si>
  <si>
    <t>YDMN</t>
  </si>
  <si>
    <t>Daly River Airport</t>
  </si>
  <si>
    <t>DVT</t>
  </si>
  <si>
    <t>KDVT</t>
  </si>
  <si>
    <t>Phoenix Deer Valley Airport</t>
  </si>
  <si>
    <t>DWA</t>
  </si>
  <si>
    <t>FWDW</t>
  </si>
  <si>
    <t>Dwangwa Airport</t>
  </si>
  <si>
    <t>DWB</t>
  </si>
  <si>
    <t>FMNO</t>
  </si>
  <si>
    <t>Soalala Airport</t>
  </si>
  <si>
    <t>DWC</t>
  </si>
  <si>
    <t>OMDW</t>
  </si>
  <si>
    <t>Al Maktoum International Airport</t>
  </si>
  <si>
    <t>DWD</t>
  </si>
  <si>
    <t>OEDW</t>
  </si>
  <si>
    <t>Dawadmi Domestic Airport</t>
  </si>
  <si>
    <t>DWH</t>
  </si>
  <si>
    <t>KDWH</t>
  </si>
  <si>
    <t>David Wayne Hooks Memorial Airport</t>
  </si>
  <si>
    <t>DXB</t>
  </si>
  <si>
    <t>OMDB</t>
  </si>
  <si>
    <t>Dubai International Airport</t>
  </si>
  <si>
    <t>DXR</t>
  </si>
  <si>
    <t>KDXR</t>
  </si>
  <si>
    <t>Danbury Municipal Airport</t>
  </si>
  <si>
    <t>DYA</t>
  </si>
  <si>
    <t>YDYS</t>
  </si>
  <si>
    <t>Dysart Airport</t>
  </si>
  <si>
    <t>DYG</t>
  </si>
  <si>
    <t>ZGDY</t>
  </si>
  <si>
    <t>Dayong Airport</t>
  </si>
  <si>
    <t>DYL</t>
  </si>
  <si>
    <t>KDYL</t>
  </si>
  <si>
    <t>Doylestown Airport</t>
  </si>
  <si>
    <t>DYR</t>
  </si>
  <si>
    <t>UHMA</t>
  </si>
  <si>
    <t>Anadyr Ugolny Airport</t>
  </si>
  <si>
    <t>DYS</t>
  </si>
  <si>
    <t>KDYS</t>
  </si>
  <si>
    <t>Dyess Air Force Base</t>
  </si>
  <si>
    <t>DYU</t>
  </si>
  <si>
    <t>UTDD</t>
  </si>
  <si>
    <t>Dushanbe Airport</t>
  </si>
  <si>
    <t>DZA</t>
  </si>
  <si>
    <t>FMCZ</t>
  </si>
  <si>
    <t>Dzaoudzi Pamandzi International Airport</t>
  </si>
  <si>
    <t>DZN</t>
  </si>
  <si>
    <t>UAKD</t>
  </si>
  <si>
    <t>Zhezkazgan Airport</t>
  </si>
  <si>
    <t>DZO</t>
  </si>
  <si>
    <t>SUDU</t>
  </si>
  <si>
    <t>Santa Bernardina International Airport</t>
  </si>
  <si>
    <t>EAA</t>
  </si>
  <si>
    <t>PAEG</t>
  </si>
  <si>
    <t>Eagle Airport</t>
  </si>
  <si>
    <t>EAB</t>
  </si>
  <si>
    <t>ODAS</t>
  </si>
  <si>
    <t>Abbse Airport</t>
  </si>
  <si>
    <t>OYAB</t>
  </si>
  <si>
    <t>EAE</t>
  </si>
  <si>
    <t>NVSE</t>
  </si>
  <si>
    <t>Emae Airport</t>
  </si>
  <si>
    <t>EAM</t>
  </si>
  <si>
    <t>OENG</t>
  </si>
  <si>
    <t>Najran Domestic Airport</t>
  </si>
  <si>
    <t>EAN</t>
  </si>
  <si>
    <t>KEAN</t>
  </si>
  <si>
    <t>Phifer Airfield</t>
  </si>
  <si>
    <t>EAR</t>
  </si>
  <si>
    <t>KEAR</t>
  </si>
  <si>
    <t>Kearney Regional Airport</t>
  </si>
  <si>
    <t>EAS</t>
  </si>
  <si>
    <t>LESO</t>
  </si>
  <si>
    <t>San Sebastián Airport (or Fuenterrabia Airport)</t>
  </si>
  <si>
    <t>KEAT</t>
  </si>
  <si>
    <t>Pangborn Memorial Airport</t>
  </si>
  <si>
    <t>EAU</t>
  </si>
  <si>
    <t>KEAU</t>
  </si>
  <si>
    <t>Chippewa Valley Regional Airport</t>
  </si>
  <si>
    <t>EBA</t>
  </si>
  <si>
    <t>LIRJ</t>
  </si>
  <si>
    <t>Marina di Campo Airport</t>
  </si>
  <si>
    <t>EBB</t>
  </si>
  <si>
    <t>HUEN</t>
  </si>
  <si>
    <t>Entebbe International Airport</t>
  </si>
  <si>
    <t>EBD</t>
  </si>
  <si>
    <t>HSOB</t>
  </si>
  <si>
    <t>El Obeid Airport</t>
  </si>
  <si>
    <t>EBG</t>
  </si>
  <si>
    <t>SKEB</t>
  </si>
  <si>
    <t>El Bagre Airport</t>
  </si>
  <si>
    <t>EBH</t>
  </si>
  <si>
    <t>DAOY</t>
  </si>
  <si>
    <t>El Bayadh Airport</t>
  </si>
  <si>
    <t>EBJ</t>
  </si>
  <si>
    <t>EKEB</t>
  </si>
  <si>
    <t>Esbjerg Airport</t>
  </si>
  <si>
    <t>EBL</t>
  </si>
  <si>
    <t>ORER</t>
  </si>
  <si>
    <t>Erbil International Airport</t>
  </si>
  <si>
    <t>EBM</t>
  </si>
  <si>
    <t>DTTR</t>
  </si>
  <si>
    <t>El Borma Airport</t>
  </si>
  <si>
    <t>EBS</t>
  </si>
  <si>
    <t>KEBS</t>
  </si>
  <si>
    <t>Webster City Municipal Airport</t>
  </si>
  <si>
    <t>EBU</t>
  </si>
  <si>
    <t>LFMH</t>
  </si>
  <si>
    <t>Saint-Étienne - Bouthéon Airport</t>
  </si>
  <si>
    <t>EBW</t>
  </si>
  <si>
    <t>FKKW</t>
  </si>
  <si>
    <t>Ebolowa Airport</t>
  </si>
  <si>
    <t>ECG</t>
  </si>
  <si>
    <t>KECG</t>
  </si>
  <si>
    <t>Elizabeth City Regional Airport / Elizabeth City CGAS</t>
  </si>
  <si>
    <t>ECH</t>
  </si>
  <si>
    <t>YECH</t>
  </si>
  <si>
    <t>Echuca Airport</t>
  </si>
  <si>
    <t>ECN</t>
  </si>
  <si>
    <t>LCEN</t>
  </si>
  <si>
    <t>Ercan International Airport</t>
  </si>
  <si>
    <t>ECP</t>
  </si>
  <si>
    <t>KECP</t>
  </si>
  <si>
    <t>Northwest Florida Beaches International Airport</t>
  </si>
  <si>
    <t>ECS</t>
  </si>
  <si>
    <t>KECS</t>
  </si>
  <si>
    <t>Mondell Field</t>
  </si>
  <si>
    <t>EDB</t>
  </si>
  <si>
    <t>HSDB</t>
  </si>
  <si>
    <t>El Debba Airport</t>
  </si>
  <si>
    <t>EDE</t>
  </si>
  <si>
    <t>KEDE</t>
  </si>
  <si>
    <t>Northeastern Regional Airport</t>
  </si>
  <si>
    <t>EDF</t>
  </si>
  <si>
    <t>PAED</t>
  </si>
  <si>
    <t>Elmendorf Air Force Base</t>
  </si>
  <si>
    <t>EDG</t>
  </si>
  <si>
    <t>KEDG</t>
  </si>
  <si>
    <t>Weide AHP</t>
  </si>
  <si>
    <t>EDI</t>
  </si>
  <si>
    <t>EGPH</t>
  </si>
  <si>
    <t>Edinburgh Airport</t>
  </si>
  <si>
    <t>EDK</t>
  </si>
  <si>
    <t>KEQA</t>
  </si>
  <si>
    <t>Captain Jack Thomas/El Dorado Airport</t>
  </si>
  <si>
    <t>EDL</t>
  </si>
  <si>
    <t>HKEL</t>
  </si>
  <si>
    <t>Eldoret International Airport</t>
  </si>
  <si>
    <t>EDM</t>
  </si>
  <si>
    <t>LFRI</t>
  </si>
  <si>
    <t>La Roche-sur-Yon Aerodrome</t>
  </si>
  <si>
    <t>EDO</t>
  </si>
  <si>
    <t>LTFD</t>
  </si>
  <si>
    <t>Edremit Korfez Airport</t>
  </si>
  <si>
    <t>EDR</t>
  </si>
  <si>
    <t>YPMP</t>
  </si>
  <si>
    <t>Edward River Airport</t>
  </si>
  <si>
    <t>EDW</t>
  </si>
  <si>
    <t>KEDW</t>
  </si>
  <si>
    <t>Edwards Air Force Base</t>
  </si>
  <si>
    <t>EED</t>
  </si>
  <si>
    <t>KEED</t>
  </si>
  <si>
    <t>Needles Airport</t>
  </si>
  <si>
    <t>EEK</t>
  </si>
  <si>
    <t>PAEE</t>
  </si>
  <si>
    <t>Eek Airport</t>
  </si>
  <si>
    <t>EEN</t>
  </si>
  <si>
    <t>KEEN</t>
  </si>
  <si>
    <t>Dillant-Hopkins Airport</t>
  </si>
  <si>
    <t>EFD</t>
  </si>
  <si>
    <t>KEFD</t>
  </si>
  <si>
    <t>Ellington Field</t>
  </si>
  <si>
    <t>EFK</t>
  </si>
  <si>
    <t>KEFK</t>
  </si>
  <si>
    <t>Newport State Airport</t>
  </si>
  <si>
    <t>EFL</t>
  </si>
  <si>
    <t>LGKF</t>
  </si>
  <si>
    <t>Kefallinia Airport</t>
  </si>
  <si>
    <t>EFW</t>
  </si>
  <si>
    <t>KEFW</t>
  </si>
  <si>
    <t>Jefferson Municipal Airport</t>
  </si>
  <si>
    <t>EGC</t>
  </si>
  <si>
    <t>LFBE</t>
  </si>
  <si>
    <t>Bergerac-Roumanière Airport</t>
  </si>
  <si>
    <t>EGE</t>
  </si>
  <si>
    <t>KEGE</t>
  </si>
  <si>
    <t>Eagle County Regional Airport</t>
  </si>
  <si>
    <t>EGH</t>
  </si>
  <si>
    <t>HEGR</t>
  </si>
  <si>
    <t>El Gora Airport</t>
  </si>
  <si>
    <t>EGI</t>
  </si>
  <si>
    <t>KEGI</t>
  </si>
  <si>
    <t>Duke Field (Eglin Auxiliary Field 3)</t>
  </si>
  <si>
    <t>EGL</t>
  </si>
  <si>
    <t>HANG</t>
  </si>
  <si>
    <t>Negele Boran, Ethiopia</t>
  </si>
  <si>
    <t>EGM</t>
  </si>
  <si>
    <t>AGGS</t>
  </si>
  <si>
    <t>Sege Airport</t>
  </si>
  <si>
    <t>EGN</t>
  </si>
  <si>
    <t>HSGN</t>
  </si>
  <si>
    <t>Geneina Airport</t>
  </si>
  <si>
    <t>EGO</t>
  </si>
  <si>
    <t>UUOB</t>
  </si>
  <si>
    <t>Belgorod, Russia</t>
  </si>
  <si>
    <t>EGS</t>
  </si>
  <si>
    <t>BIEG</t>
  </si>
  <si>
    <t>Egilsstaðir Airport</t>
  </si>
  <si>
    <t>EGV</t>
  </si>
  <si>
    <t>KEGV</t>
  </si>
  <si>
    <t>Eagle River Union Airport</t>
  </si>
  <si>
    <t>EGX</t>
  </si>
  <si>
    <t>PAII</t>
  </si>
  <si>
    <t>Egegik Airport</t>
  </si>
  <si>
    <t>EHL</t>
  </si>
  <si>
    <t>SAVB</t>
  </si>
  <si>
    <t>El Bolson Airport</t>
  </si>
  <si>
    <t>EHM</t>
  </si>
  <si>
    <t>PAEH</t>
  </si>
  <si>
    <t>Cape Newenham LRRS</t>
  </si>
  <si>
    <t>EIE</t>
  </si>
  <si>
    <t>UNII</t>
  </si>
  <si>
    <t>Yeniseysk Airport</t>
  </si>
  <si>
    <t>EIH</t>
  </si>
  <si>
    <t>YEIN</t>
  </si>
  <si>
    <t>Einasleigh Airport</t>
  </si>
  <si>
    <t>EII</t>
  </si>
  <si>
    <t>EIK</t>
  </si>
  <si>
    <t>URKE</t>
  </si>
  <si>
    <t>Yeysk Airport</t>
  </si>
  <si>
    <t>EIL</t>
  </si>
  <si>
    <t>PAEI</t>
  </si>
  <si>
    <t>Eielson Air Force Base</t>
  </si>
  <si>
    <t>EIN</t>
  </si>
  <si>
    <t>EHEH</t>
  </si>
  <si>
    <t>Eindhoven Airport</t>
  </si>
  <si>
    <t>EIS</t>
  </si>
  <si>
    <t>TUPJ</t>
  </si>
  <si>
    <t>Terrance B. Lettsome International Airport</t>
  </si>
  <si>
    <t>EIY</t>
  </si>
  <si>
    <t>LLEY</t>
  </si>
  <si>
    <t>Ein Yahav Airfield</t>
  </si>
  <si>
    <t>EJA</t>
  </si>
  <si>
    <t>SKEJ</t>
  </si>
  <si>
    <t>Yarigüies Airport</t>
  </si>
  <si>
    <t>EJH</t>
  </si>
  <si>
    <t>OEWJ</t>
  </si>
  <si>
    <t>Al Wajh Domestic Airport</t>
  </si>
  <si>
    <t>EKA</t>
  </si>
  <si>
    <t>KEKA</t>
  </si>
  <si>
    <t>Murray Field</t>
  </si>
  <si>
    <t>EKB</t>
  </si>
  <si>
    <t>UASB</t>
  </si>
  <si>
    <t>Ekibastuz Airport</t>
  </si>
  <si>
    <t>EKM</t>
  </si>
  <si>
    <t>KEKM</t>
  </si>
  <si>
    <t>Elkhart Municipal Airport</t>
  </si>
  <si>
    <t>EKN</t>
  </si>
  <si>
    <t>KEKN</t>
  </si>
  <si>
    <t>Elkins-Randolph Co.-Jennings Randolph Field</t>
  </si>
  <si>
    <t>EKO</t>
  </si>
  <si>
    <t>KEKO</t>
  </si>
  <si>
    <t>Elko Regional Airport</t>
  </si>
  <si>
    <t>EKQ</t>
  </si>
  <si>
    <t>KEKQ</t>
  </si>
  <si>
    <t>EKS</t>
  </si>
  <si>
    <t>UHSK</t>
  </si>
  <si>
    <t>Shakhtyorsk Airport</t>
  </si>
  <si>
    <t>EKT</t>
  </si>
  <si>
    <t>ESSU</t>
  </si>
  <si>
    <t>Eskilstuna Airport</t>
  </si>
  <si>
    <t>EKX</t>
  </si>
  <si>
    <t>KEKX</t>
  </si>
  <si>
    <t>Addington Field (Elizabethtown Regional Airport)</t>
  </si>
  <si>
    <t>EKY</t>
  </si>
  <si>
    <t>KEKY</t>
  </si>
  <si>
    <t>Bessemer Airport</t>
  </si>
  <si>
    <t>ELA</t>
  </si>
  <si>
    <t>KELA</t>
  </si>
  <si>
    <t>Eagle Lake Airport</t>
  </si>
  <si>
    <t>ELB</t>
  </si>
  <si>
    <t>SKBC</t>
  </si>
  <si>
    <t>Las Flores Airport</t>
  </si>
  <si>
    <t>ELC</t>
  </si>
  <si>
    <t>YELD</t>
  </si>
  <si>
    <t>Elcho Island Airport</t>
  </si>
  <si>
    <t>ELD</t>
  </si>
  <si>
    <t>KELD</t>
  </si>
  <si>
    <t>South Arkansas Regional Airport at Goodwin Field</t>
  </si>
  <si>
    <t>ELF</t>
  </si>
  <si>
    <t>HSFS</t>
  </si>
  <si>
    <t>El Fasher Airport</t>
  </si>
  <si>
    <t>ELG</t>
  </si>
  <si>
    <t>DAUE</t>
  </si>
  <si>
    <t>El Golea Airport</t>
  </si>
  <si>
    <t>ELH</t>
  </si>
  <si>
    <t>MYEH</t>
  </si>
  <si>
    <t>North Eleuthera Airport</t>
  </si>
  <si>
    <t>ELK</t>
  </si>
  <si>
    <t>KELK</t>
  </si>
  <si>
    <t>Elk City Municipal Airport</t>
  </si>
  <si>
    <t>ELL</t>
  </si>
  <si>
    <t>FAER</t>
  </si>
  <si>
    <t>Ellisras Matimba Airport</t>
  </si>
  <si>
    <t>KELM</t>
  </si>
  <si>
    <t>Elmira-Corning Regional Airport</t>
  </si>
  <si>
    <t>ELN</t>
  </si>
  <si>
    <t>KELN</t>
  </si>
  <si>
    <t>Bowers Field</t>
  </si>
  <si>
    <t>ELO</t>
  </si>
  <si>
    <t>SATD</t>
  </si>
  <si>
    <t>El Dorado Airport</t>
  </si>
  <si>
    <t>KELO</t>
  </si>
  <si>
    <t>Ely Municipal Airport</t>
  </si>
  <si>
    <t>ELP</t>
  </si>
  <si>
    <t>KELP</t>
  </si>
  <si>
    <t>El Paso International Airport</t>
  </si>
  <si>
    <t>ELQ</t>
  </si>
  <si>
    <t>OEGS</t>
  </si>
  <si>
    <t>Gassim Regional Airport</t>
  </si>
  <si>
    <t>ELR</t>
  </si>
  <si>
    <t>SVBL</t>
  </si>
  <si>
    <t>El Libertador Airbase</t>
  </si>
  <si>
    <t>ELS</t>
  </si>
  <si>
    <t>FAEL</t>
  </si>
  <si>
    <t>East London Airport</t>
  </si>
  <si>
    <t>ELT</t>
  </si>
  <si>
    <t>HETR</t>
  </si>
  <si>
    <t>El Tor Airport</t>
  </si>
  <si>
    <t>ELU</t>
  </si>
  <si>
    <t>DAUO</t>
  </si>
  <si>
    <t>Guemar Airport</t>
  </si>
  <si>
    <t>ELY</t>
  </si>
  <si>
    <t>KELY</t>
  </si>
  <si>
    <t>Ely Airport</t>
  </si>
  <si>
    <t>ELZ</t>
  </si>
  <si>
    <t>KELZ</t>
  </si>
  <si>
    <t>Wellsville Municipal Airport (Tarantine Field)</t>
  </si>
  <si>
    <t>EMA</t>
  </si>
  <si>
    <t>EGNX</t>
  </si>
  <si>
    <t>East Midlands Airport</t>
  </si>
  <si>
    <t>EMD</t>
  </si>
  <si>
    <t>YEML</t>
  </si>
  <si>
    <t>Emerald Airport</t>
  </si>
  <si>
    <t>EME</t>
  </si>
  <si>
    <t>EDWE</t>
  </si>
  <si>
    <t>Emden Airport</t>
  </si>
  <si>
    <t>EMG</t>
  </si>
  <si>
    <t>FAEM</t>
  </si>
  <si>
    <t>Empangeni Airport</t>
  </si>
  <si>
    <t>EMM</t>
  </si>
  <si>
    <t>KEMM</t>
  </si>
  <si>
    <t>Kemmerer Municipal Airport</t>
  </si>
  <si>
    <t>EMN</t>
  </si>
  <si>
    <t>GQNI</t>
  </si>
  <si>
    <t>Néma Airport</t>
  </si>
  <si>
    <t>EMP</t>
  </si>
  <si>
    <t>KEMP</t>
  </si>
  <si>
    <t>Emporia Municipal Airport</t>
  </si>
  <si>
    <t>EMT</t>
  </si>
  <si>
    <t>KEMT</t>
  </si>
  <si>
    <t>El Monte Airport</t>
  </si>
  <si>
    <t>EMV</t>
  </si>
  <si>
    <t>KEMV</t>
  </si>
  <si>
    <t>Emporia-Greensville Regional Airport</t>
  </si>
  <si>
    <t>EMX</t>
  </si>
  <si>
    <t>SAVD</t>
  </si>
  <si>
    <t>El Maitén Airport</t>
  </si>
  <si>
    <t>ENA</t>
  </si>
  <si>
    <t>PAEN</t>
  </si>
  <si>
    <t>Kenai Municipal Airport</t>
  </si>
  <si>
    <t>ENB</t>
  </si>
  <si>
    <t>YEEB</t>
  </si>
  <si>
    <t>Eneabba Airport</t>
  </si>
  <si>
    <t>ENC</t>
  </si>
  <si>
    <t>LFSN</t>
  </si>
  <si>
    <t>Nancy-Essey Airport</t>
  </si>
  <si>
    <t>END</t>
  </si>
  <si>
    <t>KEND</t>
  </si>
  <si>
    <t>Vance AFB</t>
  </si>
  <si>
    <t>ENE</t>
  </si>
  <si>
    <t>WATE</t>
  </si>
  <si>
    <t>Ende (H Hasan Aroeboesman) Airport</t>
  </si>
  <si>
    <t>ENF</t>
  </si>
  <si>
    <t>EFET</t>
  </si>
  <si>
    <t>Enontekio Airport</t>
  </si>
  <si>
    <t>ENH</t>
  </si>
  <si>
    <t>ZHES</t>
  </si>
  <si>
    <t>Enshi Airport</t>
  </si>
  <si>
    <t>ENK</t>
  </si>
  <si>
    <t>UESU</t>
  </si>
  <si>
    <t>Zyryanka Airport</t>
  </si>
  <si>
    <t>EGAB</t>
  </si>
  <si>
    <t>Enniskillen/St Angelo Airport</t>
  </si>
  <si>
    <t>ENL</t>
  </si>
  <si>
    <t>KENL</t>
  </si>
  <si>
    <t>Centralia Municipal Airport</t>
  </si>
  <si>
    <t>ENM</t>
  </si>
  <si>
    <t>PAEM</t>
  </si>
  <si>
    <t>Emmonak Airport</t>
  </si>
  <si>
    <t>ENN</t>
  </si>
  <si>
    <t>PANN</t>
  </si>
  <si>
    <t>Nenana Municipal Airport</t>
  </si>
  <si>
    <t>ENO</t>
  </si>
  <si>
    <t>SGEN</t>
  </si>
  <si>
    <t>Teniente Primero Alarcon Airport</t>
  </si>
  <si>
    <t>ENS</t>
  </si>
  <si>
    <t>EHTW</t>
  </si>
  <si>
    <t>Enschede Airport Twente</t>
  </si>
  <si>
    <t>ENT</t>
  </si>
  <si>
    <t>PKMA</t>
  </si>
  <si>
    <t>ENEWETAK AUX AF</t>
  </si>
  <si>
    <t>ENU</t>
  </si>
  <si>
    <t>DNEN</t>
  </si>
  <si>
    <t>Akanu Ibiam International Airport</t>
  </si>
  <si>
    <t>ENV</t>
  </si>
  <si>
    <t>KENV</t>
  </si>
  <si>
    <t>Wendover Airport</t>
  </si>
  <si>
    <t>ENW</t>
  </si>
  <si>
    <t>KENW</t>
  </si>
  <si>
    <t>Kenosha Regional Airport</t>
  </si>
  <si>
    <t>ENY</t>
  </si>
  <si>
    <t>ZLYA</t>
  </si>
  <si>
    <t>Yan'an Airport</t>
  </si>
  <si>
    <t>EOH</t>
  </si>
  <si>
    <t>SKMD</t>
  </si>
  <si>
    <t>Olaya Herrera Airport</t>
  </si>
  <si>
    <t>EOI</t>
  </si>
  <si>
    <t>EGED</t>
  </si>
  <si>
    <t>Eday Airport</t>
  </si>
  <si>
    <t>EOK</t>
  </si>
  <si>
    <t>KEOK</t>
  </si>
  <si>
    <t>Keokuk Municipal Airport</t>
  </si>
  <si>
    <t>EOP</t>
  </si>
  <si>
    <t>KEOP</t>
  </si>
  <si>
    <t>Pike County Airport</t>
  </si>
  <si>
    <t>EOR</t>
  </si>
  <si>
    <t>SVED</t>
  </si>
  <si>
    <t>EOS</t>
  </si>
  <si>
    <t>KEOS</t>
  </si>
  <si>
    <t>Neosho Hugh Robinson Airport</t>
  </si>
  <si>
    <t>EOZ</t>
  </si>
  <si>
    <t>SVEZ</t>
  </si>
  <si>
    <t>Elorza Airport</t>
  </si>
  <si>
    <t>EPA</t>
  </si>
  <si>
    <t>SADP</t>
  </si>
  <si>
    <t>El Palomar Airport</t>
  </si>
  <si>
    <t>EPH</t>
  </si>
  <si>
    <t>KEPH</t>
  </si>
  <si>
    <t>Ephrata Municipal Airport</t>
  </si>
  <si>
    <t>EPL</t>
  </si>
  <si>
    <t>LFSG</t>
  </si>
  <si>
    <t>Épinal - Mirecourt Airport</t>
  </si>
  <si>
    <t>EPM</t>
  </si>
  <si>
    <t>KEPM</t>
  </si>
  <si>
    <t>Eastport Municipal Airport</t>
  </si>
  <si>
    <t>EPR</t>
  </si>
  <si>
    <t>YESP</t>
  </si>
  <si>
    <t>Esperance Airport</t>
  </si>
  <si>
    <t>EPS</t>
  </si>
  <si>
    <t>MDAB</t>
  </si>
  <si>
    <t>Arroyo Barril International Airport</t>
  </si>
  <si>
    <t>EPU</t>
  </si>
  <si>
    <t>EEPU</t>
  </si>
  <si>
    <t>Pärnu Airport</t>
  </si>
  <si>
    <t>EQS</t>
  </si>
  <si>
    <t>SAVE</t>
  </si>
  <si>
    <t>Esquel Airport</t>
  </si>
  <si>
    <t>ERA</t>
  </si>
  <si>
    <t>HCMU</t>
  </si>
  <si>
    <t>Erigavo Airport</t>
  </si>
  <si>
    <t>ERB</t>
  </si>
  <si>
    <t>YERN</t>
  </si>
  <si>
    <t>Ernabella Airport</t>
  </si>
  <si>
    <t>ERC</t>
  </si>
  <si>
    <t>LTCD</t>
  </si>
  <si>
    <t>Erzincan Airport</t>
  </si>
  <si>
    <t>ERD</t>
  </si>
  <si>
    <t>UKDB</t>
  </si>
  <si>
    <t>Berdyansk Airport</t>
  </si>
  <si>
    <t>ERF</t>
  </si>
  <si>
    <t>EDDE</t>
  </si>
  <si>
    <t>Erfurt Airport</t>
  </si>
  <si>
    <t>ERG</t>
  </si>
  <si>
    <t>UIKE</t>
  </si>
  <si>
    <t>Yerbogachen Airport</t>
  </si>
  <si>
    <t>ERH</t>
  </si>
  <si>
    <t>GMFK</t>
  </si>
  <si>
    <t>Moulay Ali Cherif Airport</t>
  </si>
  <si>
    <t>ERI</t>
  </si>
  <si>
    <t>KERI</t>
  </si>
  <si>
    <t>Erie International Airport (Tom Ridge Field)</t>
  </si>
  <si>
    <t>ERL</t>
  </si>
  <si>
    <t>ZBER</t>
  </si>
  <si>
    <t>Erenhot Saiwusu International Airport</t>
  </si>
  <si>
    <t>ERM</t>
  </si>
  <si>
    <t>SSER</t>
  </si>
  <si>
    <t>Aeroporto de Erechim</t>
  </si>
  <si>
    <t>ERN</t>
  </si>
  <si>
    <t>SWEI</t>
  </si>
  <si>
    <t>Eirunepé Airport</t>
  </si>
  <si>
    <t>ERR</t>
  </si>
  <si>
    <t>KERR</t>
  </si>
  <si>
    <t>Errol Airport</t>
  </si>
  <si>
    <t>ERS</t>
  </si>
  <si>
    <t>FYWE</t>
  </si>
  <si>
    <t>Eros Airport</t>
  </si>
  <si>
    <t>ERV</t>
  </si>
  <si>
    <t>KERV</t>
  </si>
  <si>
    <t>Kerrville Municipal Airport (Louis Schreiner Field)</t>
  </si>
  <si>
    <t>ERY</t>
  </si>
  <si>
    <t>KERY</t>
  </si>
  <si>
    <t>Luce County Airport</t>
  </si>
  <si>
    <t>ERZ</t>
  </si>
  <si>
    <t>LTCE</t>
  </si>
  <si>
    <t>Erzurum Airport</t>
  </si>
  <si>
    <t>ESB</t>
  </si>
  <si>
    <t>LTAC</t>
  </si>
  <si>
    <t>Esenboga International Airport</t>
  </si>
  <si>
    <t>ESC</t>
  </si>
  <si>
    <t>KESC</t>
  </si>
  <si>
    <t>Delta County Airport</t>
  </si>
  <si>
    <t>ESD</t>
  </si>
  <si>
    <t>KORS</t>
  </si>
  <si>
    <t>Orcas Island Airport</t>
  </si>
  <si>
    <t>ESE</t>
  </si>
  <si>
    <t>MMES</t>
  </si>
  <si>
    <t>Ensenada Airport</t>
  </si>
  <si>
    <t>ESF</t>
  </si>
  <si>
    <t>KESF</t>
  </si>
  <si>
    <t>Esler Regional Airport</t>
  </si>
  <si>
    <t>ESG</t>
  </si>
  <si>
    <t>SGME</t>
  </si>
  <si>
    <t>Dr Luis Maria Argaña Airport</t>
  </si>
  <si>
    <t>ESH</t>
  </si>
  <si>
    <t>EGKA</t>
  </si>
  <si>
    <t>Shoreham Airport</t>
  </si>
  <si>
    <t>ESK</t>
  </si>
  <si>
    <t>LTBI</t>
  </si>
  <si>
    <t>Eski?ehir Airport</t>
  </si>
  <si>
    <t>ESL</t>
  </si>
  <si>
    <t>URWI</t>
  </si>
  <si>
    <t>Elista Airport</t>
  </si>
  <si>
    <t>ESM</t>
  </si>
  <si>
    <t>SETN</t>
  </si>
  <si>
    <t>General Rivadeneira Airport</t>
  </si>
  <si>
    <t>ESN</t>
  </si>
  <si>
    <t>KESN</t>
  </si>
  <si>
    <t>Easton/Newnam Field</t>
  </si>
  <si>
    <t>ESR</t>
  </si>
  <si>
    <t>SCES</t>
  </si>
  <si>
    <t>El Salvador Bajo Airport</t>
  </si>
  <si>
    <t>ESS</t>
  </si>
  <si>
    <t>EDLE</t>
  </si>
  <si>
    <t>Essen/Mülheim Airport</t>
  </si>
  <si>
    <t>EST</t>
  </si>
  <si>
    <t>KEST</t>
  </si>
  <si>
    <t>Estherville Municipal Airport</t>
  </si>
  <si>
    <t>ESU</t>
  </si>
  <si>
    <t>GMMI</t>
  </si>
  <si>
    <t>Mogador Airport</t>
  </si>
  <si>
    <t>ESW</t>
  </si>
  <si>
    <t>KESW</t>
  </si>
  <si>
    <t>Easton State Airport</t>
  </si>
  <si>
    <t>ETB</t>
  </si>
  <si>
    <t>KETB</t>
  </si>
  <si>
    <t>West Bend Municipal Airport</t>
  </si>
  <si>
    <t>ETC</t>
  </si>
  <si>
    <t>KETC</t>
  </si>
  <si>
    <t>Tarboro-Edgecombe Airport</t>
  </si>
  <si>
    <t>ETD</t>
  </si>
  <si>
    <t>YEDA</t>
  </si>
  <si>
    <t>Etadunna Airport</t>
  </si>
  <si>
    <t>ETH</t>
  </si>
  <si>
    <t>LLET</t>
  </si>
  <si>
    <t>J. Hozman Airport</t>
  </si>
  <si>
    <t>ETN</t>
  </si>
  <si>
    <t>KETN</t>
  </si>
  <si>
    <t>Eastland Municipal Airport</t>
  </si>
  <si>
    <t>ETR</t>
  </si>
  <si>
    <t>SERO</t>
  </si>
  <si>
    <t>Coronel Artilleria Victor Larrea Airport</t>
  </si>
  <si>
    <t>ETS</t>
  </si>
  <si>
    <t>KEDN</t>
  </si>
  <si>
    <t>Enterprise Municipal Airport</t>
  </si>
  <si>
    <t>ETZ</t>
  </si>
  <si>
    <t>LFJL</t>
  </si>
  <si>
    <t>Metz-Nancy-Lorraine Airport</t>
  </si>
  <si>
    <t>EUA</t>
  </si>
  <si>
    <t>NFTE</t>
  </si>
  <si>
    <t>Kaufana Airport</t>
  </si>
  <si>
    <t>EUC</t>
  </si>
  <si>
    <t>YECL</t>
  </si>
  <si>
    <t>Eucla Airport</t>
  </si>
  <si>
    <t>EUE</t>
  </si>
  <si>
    <t>KEUE</t>
  </si>
  <si>
    <t>Eureka Airport</t>
  </si>
  <si>
    <t>EUF</t>
  </si>
  <si>
    <t>KEUF</t>
  </si>
  <si>
    <t>Weedon Field</t>
  </si>
  <si>
    <t>EUG</t>
  </si>
  <si>
    <t>KEUG</t>
  </si>
  <si>
    <t>Eugene Airport / Mahlon Sweet Field</t>
  </si>
  <si>
    <t>EUL</t>
  </si>
  <si>
    <t>KEUL</t>
  </si>
  <si>
    <t>Caldwell Industrial Airport</t>
  </si>
  <si>
    <t>EUM</t>
  </si>
  <si>
    <t>EDHN</t>
  </si>
  <si>
    <t>Neumünster Airport</t>
  </si>
  <si>
    <t>EUN</t>
  </si>
  <si>
    <t>GMML</t>
  </si>
  <si>
    <t>Hassan I Airport</t>
  </si>
  <si>
    <t>EUQ</t>
  </si>
  <si>
    <t>RPVS</t>
  </si>
  <si>
    <t>Evelio Javier Airport</t>
  </si>
  <si>
    <t>EUX</t>
  </si>
  <si>
    <t>TNCE</t>
  </si>
  <si>
    <t>Franklin Delano Roosevelt Airport</t>
  </si>
  <si>
    <t>EVD</t>
  </si>
  <si>
    <t>YEVA</t>
  </si>
  <si>
    <t>Eva Downs Airport</t>
  </si>
  <si>
    <t>YEVH</t>
  </si>
  <si>
    <t>Evans Head Memorial Aerodrome</t>
  </si>
  <si>
    <t>EVE</t>
  </si>
  <si>
    <t>ENEV</t>
  </si>
  <si>
    <t>Harstad/Narvik Airport, Evenes</t>
  </si>
  <si>
    <t>EVG</t>
  </si>
  <si>
    <t>ESND</t>
  </si>
  <si>
    <t>Sveg Airport</t>
  </si>
  <si>
    <t>EVH</t>
  </si>
  <si>
    <t>YEVD</t>
  </si>
  <si>
    <t>Evans Head Aerodrome</t>
  </si>
  <si>
    <t>EVM</t>
  </si>
  <si>
    <t>KEVM</t>
  </si>
  <si>
    <t>Eveleth-Virginia Municipal Airport</t>
  </si>
  <si>
    <t>EVN</t>
  </si>
  <si>
    <t>UDYZ</t>
  </si>
  <si>
    <t>Zvartnots International Airport</t>
  </si>
  <si>
    <t>EVU</t>
  </si>
  <si>
    <t>KEVU</t>
  </si>
  <si>
    <t>Northwest Missouri Regional Airport</t>
  </si>
  <si>
    <t>EVV</t>
  </si>
  <si>
    <t>KEVV</t>
  </si>
  <si>
    <t>Evansville Regional Airport</t>
  </si>
  <si>
    <t>EVW</t>
  </si>
  <si>
    <t>KEVW</t>
  </si>
  <si>
    <t>Evanston-Uinta County Burns Field</t>
  </si>
  <si>
    <t>EVX</t>
  </si>
  <si>
    <t>LFOE</t>
  </si>
  <si>
    <t>Évreux-Fauville Air Base</t>
  </si>
  <si>
    <t>EVY</t>
  </si>
  <si>
    <t>KEVY</t>
  </si>
  <si>
    <t>Summit Airport</t>
  </si>
  <si>
    <t>EWB</t>
  </si>
  <si>
    <t>KEWB</t>
  </si>
  <si>
    <t>New Bedford Regional Airport</t>
  </si>
  <si>
    <t>EWD</t>
  </si>
  <si>
    <t>OEWD</t>
  </si>
  <si>
    <t>Wadi Al Dawasir Airport</t>
  </si>
  <si>
    <t>EWI</t>
  </si>
  <si>
    <t>WABT</t>
  </si>
  <si>
    <t>Enarotali Airport</t>
  </si>
  <si>
    <t>EWK</t>
  </si>
  <si>
    <t>KEWK</t>
  </si>
  <si>
    <t>Newton City/County Airport</t>
  </si>
  <si>
    <t>EWN</t>
  </si>
  <si>
    <t>KEWN</t>
  </si>
  <si>
    <t>Craven County Regional Airport</t>
  </si>
  <si>
    <t>EWO</t>
  </si>
  <si>
    <t>FCOE</t>
  </si>
  <si>
    <t>Ewo Airport</t>
  </si>
  <si>
    <t>EWR</t>
  </si>
  <si>
    <t>KEWR</t>
  </si>
  <si>
    <t>Newark Liberty International Airport</t>
  </si>
  <si>
    <t>EXM</t>
  </si>
  <si>
    <t>YEXM</t>
  </si>
  <si>
    <t>Exmouth Airport</t>
  </si>
  <si>
    <t>EXT</t>
  </si>
  <si>
    <t>EGTE</t>
  </si>
  <si>
    <t>Exeter Airport</t>
  </si>
  <si>
    <t>EXX</t>
  </si>
  <si>
    <t>KEXX</t>
  </si>
  <si>
    <t>Davidson County Airport</t>
  </si>
  <si>
    <t>EYE</t>
  </si>
  <si>
    <t>KEYE</t>
  </si>
  <si>
    <t>Eagle Creek Airpark</t>
  </si>
  <si>
    <t>EYF</t>
  </si>
  <si>
    <t>KEYF</t>
  </si>
  <si>
    <t>Curtis L. Brown Jr. Field</t>
  </si>
  <si>
    <t>EYL</t>
  </si>
  <si>
    <t>GAYE</t>
  </si>
  <si>
    <t>Yélimané Airport</t>
  </si>
  <si>
    <t>EYP</t>
  </si>
  <si>
    <t>SKYP</t>
  </si>
  <si>
    <t>El Alcaraván Airport</t>
  </si>
  <si>
    <t>EYQ</t>
  </si>
  <si>
    <t>KEYQ</t>
  </si>
  <si>
    <t>Weiser Air Park</t>
  </si>
  <si>
    <t>EYS</t>
  </si>
  <si>
    <t>HKES</t>
  </si>
  <si>
    <t>Eliye Springs Airport</t>
  </si>
  <si>
    <t>EYW</t>
  </si>
  <si>
    <t>KEYW</t>
  </si>
  <si>
    <t>Key West International Airport</t>
  </si>
  <si>
    <t>EZE</t>
  </si>
  <si>
    <t>SAEZ</t>
  </si>
  <si>
    <t>Ministro Pistarini International Airport</t>
  </si>
  <si>
    <t>EZF</t>
  </si>
  <si>
    <t>KEZF</t>
  </si>
  <si>
    <t>Shannon Airport</t>
  </si>
  <si>
    <t>EZI</t>
  </si>
  <si>
    <t>KEZI</t>
  </si>
  <si>
    <t>Kewanee Municipal Airport</t>
  </si>
  <si>
    <t>EZM</t>
  </si>
  <si>
    <t>KEZM</t>
  </si>
  <si>
    <t>Heart of Georgia Regional Airport</t>
  </si>
  <si>
    <t>EZS</t>
  </si>
  <si>
    <t>LTCA</t>
  </si>
  <si>
    <t>Elazığ Airport</t>
  </si>
  <si>
    <t>EZV</t>
  </si>
  <si>
    <t>USHB</t>
  </si>
  <si>
    <t>Berezovo Airport</t>
  </si>
  <si>
    <t>EZZ</t>
  </si>
  <si>
    <t>KEZZ</t>
  </si>
  <si>
    <t>Cameron Memorial Airport</t>
  </si>
  <si>
    <t>FAA</t>
  </si>
  <si>
    <t>GUFH</t>
  </si>
  <si>
    <t>Faranah Airport</t>
  </si>
  <si>
    <t>FAB</t>
  </si>
  <si>
    <t>EGLF</t>
  </si>
  <si>
    <t>Farnborough Airport</t>
  </si>
  <si>
    <t>FAC</t>
  </si>
  <si>
    <t>NTKF</t>
  </si>
  <si>
    <t>Faaite Airport</t>
  </si>
  <si>
    <t>FAE</t>
  </si>
  <si>
    <t>EKVG</t>
  </si>
  <si>
    <t>Vágar Airport</t>
  </si>
  <si>
    <t>FAF</t>
  </si>
  <si>
    <t>KFAF</t>
  </si>
  <si>
    <t>Felker AAF</t>
  </si>
  <si>
    <t>FAG</t>
  </si>
  <si>
    <t>BIFM</t>
  </si>
  <si>
    <t>Fagurhólsmýri Airport</t>
  </si>
  <si>
    <t>FAH</t>
  </si>
  <si>
    <t>OAFR</t>
  </si>
  <si>
    <t>Farah Airport</t>
  </si>
  <si>
    <t>FAI</t>
  </si>
  <si>
    <t>PAFA</t>
  </si>
  <si>
    <t>Fairbanks International Airport</t>
  </si>
  <si>
    <t>FAJ</t>
  </si>
  <si>
    <t>TJFA</t>
  </si>
  <si>
    <t>Diego Jimenez Torres Airport</t>
  </si>
  <si>
    <t>FAM</t>
  </si>
  <si>
    <t>KFAM</t>
  </si>
  <si>
    <t>Farmington Regional Airport</t>
  </si>
  <si>
    <t>FAN</t>
  </si>
  <si>
    <t>ENLI</t>
  </si>
  <si>
    <t>Lista Airport</t>
  </si>
  <si>
    <t>FAO</t>
  </si>
  <si>
    <t>LPFR</t>
  </si>
  <si>
    <t>Faro Airport (Portugal)</t>
  </si>
  <si>
    <t>FAQ</t>
  </si>
  <si>
    <t>NSFQ</t>
  </si>
  <si>
    <t>Fitiuta Airport</t>
  </si>
  <si>
    <t>FAR</t>
  </si>
  <si>
    <t>KFAR</t>
  </si>
  <si>
    <t>Hector International Airport</t>
  </si>
  <si>
    <t>FAS</t>
  </si>
  <si>
    <t>BIFF</t>
  </si>
  <si>
    <t>Fáskrúðsfjörður Airport</t>
  </si>
  <si>
    <t>FAT</t>
  </si>
  <si>
    <t>KFAT</t>
  </si>
  <si>
    <t>Fresno Yosemite International Airport</t>
  </si>
  <si>
    <t>FAV</t>
  </si>
  <si>
    <t>NTGF</t>
  </si>
  <si>
    <t>Fakarava Airport</t>
  </si>
  <si>
    <t>FAY</t>
  </si>
  <si>
    <t>KFAY</t>
  </si>
  <si>
    <t>Fayetteville Regional Airport (Grannis Field)</t>
  </si>
  <si>
    <t>FAZ</t>
  </si>
  <si>
    <t>OISF</t>
  </si>
  <si>
    <t>Fasa Airport</t>
  </si>
  <si>
    <t>FBD</t>
  </si>
  <si>
    <t>OAFZ</t>
  </si>
  <si>
    <t>Fayzabad Airport</t>
  </si>
  <si>
    <t>FBE</t>
  </si>
  <si>
    <t>SSFB</t>
  </si>
  <si>
    <t>Francisco Beltrão Airport</t>
  </si>
  <si>
    <t>FBG</t>
  </si>
  <si>
    <t>KFBG</t>
  </si>
  <si>
    <t>Simmons AAF</t>
  </si>
  <si>
    <t>FBK</t>
  </si>
  <si>
    <t>PAFB</t>
  </si>
  <si>
    <t>Wainwright AAF</t>
  </si>
  <si>
    <t>FBL</t>
  </si>
  <si>
    <t>KFBL</t>
  </si>
  <si>
    <t>Faribault Municipal Airport</t>
  </si>
  <si>
    <t>FBM</t>
  </si>
  <si>
    <t>FZQA</t>
  </si>
  <si>
    <t>Lubumbashi International Airport</t>
  </si>
  <si>
    <t>FBR</t>
  </si>
  <si>
    <t>KFBR</t>
  </si>
  <si>
    <t>Fort Bridger Airport</t>
  </si>
  <si>
    <t>FBY</t>
  </si>
  <si>
    <t>KFBY</t>
  </si>
  <si>
    <t>Fairbury Municipal Airport</t>
  </si>
  <si>
    <t>FCA</t>
  </si>
  <si>
    <t>KGPI</t>
  </si>
  <si>
    <t>Glacier Park International Airport</t>
  </si>
  <si>
    <t>FCB</t>
  </si>
  <si>
    <t>FAFB</t>
  </si>
  <si>
    <t>Ficksburg Sentraoes Airport</t>
  </si>
  <si>
    <t>FCH</t>
  </si>
  <si>
    <t>KFCH</t>
  </si>
  <si>
    <t>Fresno Chandler Executive Airport</t>
  </si>
  <si>
    <t>FCI</t>
  </si>
  <si>
    <t>KFCI</t>
  </si>
  <si>
    <t>Chesterfield County Airport</t>
  </si>
  <si>
    <t>FCM</t>
  </si>
  <si>
    <t>KFCM</t>
  </si>
  <si>
    <t>Flying Cloud Airport</t>
  </si>
  <si>
    <t>FCO</t>
  </si>
  <si>
    <t>LIRF</t>
  </si>
  <si>
    <t>Leonardo Da Vinci International Airport</t>
  </si>
  <si>
    <t>FCS</t>
  </si>
  <si>
    <t>KFCS</t>
  </si>
  <si>
    <t>Butts AAF (Fort Carson)</t>
  </si>
  <si>
    <t>FCT</t>
  </si>
  <si>
    <t>KFCT</t>
  </si>
  <si>
    <t>Vagabond AAF</t>
  </si>
  <si>
    <t>FCY</t>
  </si>
  <si>
    <t>KFCY</t>
  </si>
  <si>
    <t>Forrest City Municipal Airport</t>
  </si>
  <si>
    <t>FDA</t>
  </si>
  <si>
    <t>SKFU</t>
  </si>
  <si>
    <t>Fundación Airport</t>
  </si>
  <si>
    <t>FDE</t>
  </si>
  <si>
    <t>ENBL</t>
  </si>
  <si>
    <t>Førde Airport, Bringeland</t>
  </si>
  <si>
    <t>FDF</t>
  </si>
  <si>
    <t>TFFF</t>
  </si>
  <si>
    <t>Lamentin International Airport</t>
  </si>
  <si>
    <t>FDH</t>
  </si>
  <si>
    <t>EDNY</t>
  </si>
  <si>
    <t>Friedrichshafen International Airport</t>
  </si>
  <si>
    <t>FDK</t>
  </si>
  <si>
    <t>KFDK</t>
  </si>
  <si>
    <t>Frederick Municipal Airport (Maryland)</t>
  </si>
  <si>
    <t>FDO</t>
  </si>
  <si>
    <t>SADF</t>
  </si>
  <si>
    <t>San Fernando Airport</t>
  </si>
  <si>
    <t>FDR</t>
  </si>
  <si>
    <t>KFDR</t>
  </si>
  <si>
    <t>Frederick Municipal Airport (Oklahoma)</t>
  </si>
  <si>
    <t>FDU</t>
  </si>
  <si>
    <t>FZBO</t>
  </si>
  <si>
    <t>Bandundu Airport</t>
  </si>
  <si>
    <t>FDW</t>
  </si>
  <si>
    <t>KFDW</t>
  </si>
  <si>
    <t>Fairfield County Airport</t>
  </si>
  <si>
    <t>FDY</t>
  </si>
  <si>
    <t>KFDY</t>
  </si>
  <si>
    <t>Findlay Airport</t>
  </si>
  <si>
    <t>FEB</t>
  </si>
  <si>
    <t>VNSR</t>
  </si>
  <si>
    <t>Sanfebagar Airport</t>
  </si>
  <si>
    <t>FEC</t>
  </si>
  <si>
    <t>SNJD</t>
  </si>
  <si>
    <t>João Durval Carneiro Airport</t>
  </si>
  <si>
    <t>FEG</t>
  </si>
  <si>
    <t>UTKF</t>
  </si>
  <si>
    <t>Fergana Airport</t>
  </si>
  <si>
    <t>FEJ</t>
  </si>
  <si>
    <t>SWFJ</t>
  </si>
  <si>
    <t>Feijó Airport</t>
  </si>
  <si>
    <t>FEK</t>
  </si>
  <si>
    <t>DIFK</t>
  </si>
  <si>
    <t>Ferkessedougou Airport</t>
  </si>
  <si>
    <t>FEL</t>
  </si>
  <si>
    <t>ETSF</t>
  </si>
  <si>
    <t>Fürstenfeldbruck Airport</t>
  </si>
  <si>
    <t>FEN</t>
  </si>
  <si>
    <t>SBFN</t>
  </si>
  <si>
    <t>Fernando de Noronha Airport</t>
  </si>
  <si>
    <t>FEP</t>
  </si>
  <si>
    <t>KFEP</t>
  </si>
  <si>
    <t>Albertus Airport</t>
  </si>
  <si>
    <t>FES</t>
  </si>
  <si>
    <t>KFES</t>
  </si>
  <si>
    <t>Festus Memorial Airport</t>
  </si>
  <si>
    <t>FET</t>
  </si>
  <si>
    <t>KFET</t>
  </si>
  <si>
    <t>Fremont Municipal Airport</t>
  </si>
  <si>
    <t>FEZ</t>
  </si>
  <si>
    <t>GMFF</t>
  </si>
  <si>
    <t>Saïss Airport</t>
  </si>
  <si>
    <t>FFA</t>
  </si>
  <si>
    <t>KFFA</t>
  </si>
  <si>
    <t>First Flight Airport</t>
  </si>
  <si>
    <t>FFC</t>
  </si>
  <si>
    <t>KFFC</t>
  </si>
  <si>
    <t>Falcon Field</t>
  </si>
  <si>
    <t>FFD</t>
  </si>
  <si>
    <t>EGVA</t>
  </si>
  <si>
    <t>RAF Fairford</t>
  </si>
  <si>
    <t>FFL</t>
  </si>
  <si>
    <t>KFFL</t>
  </si>
  <si>
    <t>Fairfield Municipal Airport</t>
  </si>
  <si>
    <t>FFM</t>
  </si>
  <si>
    <t>KFFM</t>
  </si>
  <si>
    <t>Fergus Falls Municipal Airport (Einar Mickelson Field)</t>
  </si>
  <si>
    <t>FFO</t>
  </si>
  <si>
    <t>KFFO</t>
  </si>
  <si>
    <t>Wright-Patterson AFB</t>
  </si>
  <si>
    <t>FFT</t>
  </si>
  <si>
    <t>KFFT</t>
  </si>
  <si>
    <t>Capital City Airport</t>
  </si>
  <si>
    <t>FFU</t>
  </si>
  <si>
    <t>SCFT</t>
  </si>
  <si>
    <t>Futaleufú Airport</t>
  </si>
  <si>
    <t>FFZ</t>
  </si>
  <si>
    <t>KFFZ</t>
  </si>
  <si>
    <t>FGD</t>
  </si>
  <si>
    <t>GQPF</t>
  </si>
  <si>
    <t>Fderik Airport</t>
  </si>
  <si>
    <t>FGI</t>
  </si>
  <si>
    <t>NSFI</t>
  </si>
  <si>
    <t>Fagali'i Airport</t>
  </si>
  <si>
    <t>FGU</t>
  </si>
  <si>
    <t>NTGB</t>
  </si>
  <si>
    <t>Fangatau Airport</t>
  </si>
  <si>
    <t>FGX</t>
  </si>
  <si>
    <t>KFGX</t>
  </si>
  <si>
    <t>Fleming-Mason Airport</t>
  </si>
  <si>
    <t>FHB</t>
  </si>
  <si>
    <t>KFHB</t>
  </si>
  <si>
    <t>Fernandina Beach Municipal Airport</t>
  </si>
  <si>
    <t>FHR</t>
  </si>
  <si>
    <t>KFHR</t>
  </si>
  <si>
    <t>Friday Harbor Airport</t>
  </si>
  <si>
    <t>FHU</t>
  </si>
  <si>
    <t>KFHU</t>
  </si>
  <si>
    <t>Sierra Vista Municipal Airport / Libby Army Airfield</t>
  </si>
  <si>
    <t>FHZ</t>
  </si>
  <si>
    <t>NTKH</t>
  </si>
  <si>
    <t>Fakahina Airport</t>
  </si>
  <si>
    <t>FID</t>
  </si>
  <si>
    <t>K0B8</t>
  </si>
  <si>
    <t>Elizabeth Field</t>
  </si>
  <si>
    <t>FIE</t>
  </si>
  <si>
    <t>EGEF</t>
  </si>
  <si>
    <t>Fair Isle Airport</t>
  </si>
  <si>
    <t>FIG</t>
  </si>
  <si>
    <t>GUFA</t>
  </si>
  <si>
    <t>Fria Airport</t>
  </si>
  <si>
    <t>KFIG</t>
  </si>
  <si>
    <t>Clearfield-Lawrence Airport</t>
  </si>
  <si>
    <t>FIH</t>
  </si>
  <si>
    <t>FZAA</t>
  </si>
  <si>
    <t>Kinshasa International Airport (N'Djili International Airpor</t>
  </si>
  <si>
    <t>FIK</t>
  </si>
  <si>
    <t>YFNE</t>
  </si>
  <si>
    <t>Finke Airport</t>
  </si>
  <si>
    <t>KFOM</t>
  </si>
  <si>
    <t>Fillmore Municipal Airport</t>
  </si>
  <si>
    <t>FIZ</t>
  </si>
  <si>
    <t>YFTZ</t>
  </si>
  <si>
    <t>Fitzroy Crossing Airport</t>
  </si>
  <si>
    <t>FJR</t>
  </si>
  <si>
    <t>OMFJ</t>
  </si>
  <si>
    <t>Fujairah International Airport</t>
  </si>
  <si>
    <t>FKA</t>
  </si>
  <si>
    <t>KFKA</t>
  </si>
  <si>
    <t>Fillmore County Airport</t>
  </si>
  <si>
    <t>FKB</t>
  </si>
  <si>
    <t>EDSB</t>
  </si>
  <si>
    <t>Baden Airpark</t>
  </si>
  <si>
    <t>FKI</t>
  </si>
  <si>
    <t>FZIC</t>
  </si>
  <si>
    <t>Bangoka International Airport</t>
  </si>
  <si>
    <t>FKJ</t>
  </si>
  <si>
    <t>RJNF</t>
  </si>
  <si>
    <t>Fukui Airport</t>
  </si>
  <si>
    <t>FKL</t>
  </si>
  <si>
    <t>KFKL</t>
  </si>
  <si>
    <t>Venango Regional Airport</t>
  </si>
  <si>
    <t>FKN</t>
  </si>
  <si>
    <t>KFKN</t>
  </si>
  <si>
    <t>Franklin Municipal Airport (John Beverly Rose Field)</t>
  </si>
  <si>
    <t>FKQ</t>
  </si>
  <si>
    <t>WASF</t>
  </si>
  <si>
    <t>Fakfak Airport</t>
  </si>
  <si>
    <t>FKR</t>
  </si>
  <si>
    <t>KFKR</t>
  </si>
  <si>
    <t>Frankfort Municipal Airport</t>
  </si>
  <si>
    <t>FKS</t>
  </si>
  <si>
    <t>RJSF</t>
  </si>
  <si>
    <t>Fukushima Airport</t>
  </si>
  <si>
    <t>KFKS</t>
  </si>
  <si>
    <t>Frankfort Dow Memorial Field</t>
  </si>
  <si>
    <t>FLA</t>
  </si>
  <si>
    <t>SKFL</t>
  </si>
  <si>
    <t>Gustavo Artunduaga Paredes Airport</t>
  </si>
  <si>
    <t>FLB</t>
  </si>
  <si>
    <t>SNQG</t>
  </si>
  <si>
    <t>Cangapara Airport</t>
  </si>
  <si>
    <t>FLD</t>
  </si>
  <si>
    <t>KFLD</t>
  </si>
  <si>
    <t>Fond du Lac County Airport</t>
  </si>
  <si>
    <t>FLF</t>
  </si>
  <si>
    <t>EDXF</t>
  </si>
  <si>
    <t>Flensburg-Schäferhaus Airport</t>
  </si>
  <si>
    <t>FLG</t>
  </si>
  <si>
    <t>KFLG</t>
  </si>
  <si>
    <t>Flagstaff Pulliam Airport</t>
  </si>
  <si>
    <t>FLI</t>
  </si>
  <si>
    <t>BIHT</t>
  </si>
  <si>
    <t>Holt Airport</t>
  </si>
  <si>
    <t>FLL</t>
  </si>
  <si>
    <t>KFLL</t>
  </si>
  <si>
    <t>Fort Lauderdale-Hollywood International Airport</t>
  </si>
  <si>
    <t>FLM</t>
  </si>
  <si>
    <t>SGFI</t>
  </si>
  <si>
    <t>Fernheim Airport</t>
  </si>
  <si>
    <t>FLN</t>
  </si>
  <si>
    <t>SBFL</t>
  </si>
  <si>
    <t>Hercílio Luz International Airport</t>
  </si>
  <si>
    <t>FLO</t>
  </si>
  <si>
    <t>KFLO</t>
  </si>
  <si>
    <t>Florence Regional Airport</t>
  </si>
  <si>
    <t>FLP</t>
  </si>
  <si>
    <t>KFLP</t>
  </si>
  <si>
    <t>Marion County Regional Airport</t>
  </si>
  <si>
    <t>FLR</t>
  </si>
  <si>
    <t>LIRQ</t>
  </si>
  <si>
    <t>Peretola Airport</t>
  </si>
  <si>
    <t>FLS</t>
  </si>
  <si>
    <t>YFLI</t>
  </si>
  <si>
    <t>Flinders Island Airport</t>
  </si>
  <si>
    <t>FLU</t>
  </si>
  <si>
    <t>KFLU</t>
  </si>
  <si>
    <t>Flushing Airport</t>
  </si>
  <si>
    <t>FLV</t>
  </si>
  <si>
    <t>KFLV</t>
  </si>
  <si>
    <t>Sherman AAF</t>
  </si>
  <si>
    <t>FLW</t>
  </si>
  <si>
    <t>LPFL</t>
  </si>
  <si>
    <t>Flores Airport</t>
  </si>
  <si>
    <t>FLX</t>
  </si>
  <si>
    <t>KFLX</t>
  </si>
  <si>
    <t>Fallon Municipal Airport</t>
  </si>
  <si>
    <t>FLY</t>
  </si>
  <si>
    <t>YFIL</t>
  </si>
  <si>
    <t>Finley Airport</t>
  </si>
  <si>
    <t>FMA</t>
  </si>
  <si>
    <t>SARF</t>
  </si>
  <si>
    <t>Formosa International Airport</t>
  </si>
  <si>
    <t>FMC</t>
  </si>
  <si>
    <t>PAFV</t>
  </si>
  <si>
    <t>Five Mile Airport</t>
  </si>
  <si>
    <t>FME</t>
  </si>
  <si>
    <t>KFME</t>
  </si>
  <si>
    <t>Tipton Airport (Fort Meade)</t>
  </si>
  <si>
    <t>FMG</t>
  </si>
  <si>
    <t>MRFL</t>
  </si>
  <si>
    <t>Flamingo Airport</t>
  </si>
  <si>
    <t>FMH</t>
  </si>
  <si>
    <t>KFMH</t>
  </si>
  <si>
    <t>Otis ANGB</t>
  </si>
  <si>
    <t>FMI</t>
  </si>
  <si>
    <t>FZRF</t>
  </si>
  <si>
    <t>Kalemie Airport</t>
  </si>
  <si>
    <t>FMM</t>
  </si>
  <si>
    <t>EDJA</t>
  </si>
  <si>
    <t>Allgäu Airport</t>
  </si>
  <si>
    <t>FMN</t>
  </si>
  <si>
    <t>KFMN</t>
  </si>
  <si>
    <t>Four Corners Regional Airport</t>
  </si>
  <si>
    <t>FMO</t>
  </si>
  <si>
    <t>EDDG</t>
  </si>
  <si>
    <t>Münster Osnabrück International Airport</t>
  </si>
  <si>
    <t>FMY</t>
  </si>
  <si>
    <t>KFMY</t>
  </si>
  <si>
    <t>Page Field</t>
  </si>
  <si>
    <t>FMZ</t>
  </si>
  <si>
    <t>KFMZ</t>
  </si>
  <si>
    <t>Fairmont State Airfield</t>
  </si>
  <si>
    <t>FNA</t>
  </si>
  <si>
    <t>GFLL</t>
  </si>
  <si>
    <t>Lungi International Airport</t>
  </si>
  <si>
    <t>FNB</t>
  </si>
  <si>
    <t>ETNU</t>
  </si>
  <si>
    <t>Neubrandenburg Airport</t>
  </si>
  <si>
    <t>KFNB</t>
  </si>
  <si>
    <t>Brenner Field</t>
  </si>
  <si>
    <t>FNC</t>
  </si>
  <si>
    <t>LPMA</t>
  </si>
  <si>
    <t>Madeira Airport</t>
  </si>
  <si>
    <t>FNG</t>
  </si>
  <si>
    <t>DFEF</t>
  </si>
  <si>
    <t>Fada N'gourma Airport</t>
  </si>
  <si>
    <t>FNH</t>
  </si>
  <si>
    <t>HAFN</t>
  </si>
  <si>
    <t>Fincha Airport</t>
  </si>
  <si>
    <t>FNI</t>
  </si>
  <si>
    <t>LFTW</t>
  </si>
  <si>
    <t>Garons Airport</t>
  </si>
  <si>
    <t>FNJ</t>
  </si>
  <si>
    <t>ZKPY</t>
  </si>
  <si>
    <t>Sunan International Airport</t>
  </si>
  <si>
    <t>FNL</t>
  </si>
  <si>
    <t>KFNL</t>
  </si>
  <si>
    <t>Fort Collins-Loveland Municipal Airport</t>
  </si>
  <si>
    <t>FNT</t>
  </si>
  <si>
    <t>KFNT</t>
  </si>
  <si>
    <t>Bishop International Airport</t>
  </si>
  <si>
    <t>FOA</t>
  </si>
  <si>
    <t>KFOA</t>
  </si>
  <si>
    <t>Flora Municipal Airport</t>
  </si>
  <si>
    <t>FOB</t>
  </si>
  <si>
    <t>82CL</t>
  </si>
  <si>
    <t>Fort Bragg Airport</t>
  </si>
  <si>
    <t>FOC</t>
  </si>
  <si>
    <t>ZSFZ</t>
  </si>
  <si>
    <t>Fuzhou Changle International Airport</t>
  </si>
  <si>
    <t>FOD</t>
  </si>
  <si>
    <t>KFOD</t>
  </si>
  <si>
    <t>Fort Dodge Regional Airport</t>
  </si>
  <si>
    <t>FOE</t>
  </si>
  <si>
    <t>KFOE</t>
  </si>
  <si>
    <t>Forbes Field</t>
  </si>
  <si>
    <t>FOG</t>
  </si>
  <si>
    <t>LIBF</t>
  </si>
  <si>
    <t>Foggia / Gino Lisa Airport</t>
  </si>
  <si>
    <t>FOK</t>
  </si>
  <si>
    <t>KFOK</t>
  </si>
  <si>
    <t>Francis S. Gabreski Airport</t>
  </si>
  <si>
    <t>FOM</t>
  </si>
  <si>
    <t>FKKM</t>
  </si>
  <si>
    <t>Foumban Nkounja Airport</t>
  </si>
  <si>
    <t>FON</t>
  </si>
  <si>
    <t>MRAN</t>
  </si>
  <si>
    <t>La Fortuna Airport</t>
  </si>
  <si>
    <t>FOR</t>
  </si>
  <si>
    <t>SBFZ</t>
  </si>
  <si>
    <t>Pinto Martins International Airport</t>
  </si>
  <si>
    <t>FOS</t>
  </si>
  <si>
    <t>YFRT</t>
  </si>
  <si>
    <t>Forrest Airport</t>
  </si>
  <si>
    <t>FOT</t>
  </si>
  <si>
    <t>YFST</t>
  </si>
  <si>
    <t>Forster (Wallis Is) Airport</t>
  </si>
  <si>
    <t>KFOT</t>
  </si>
  <si>
    <t>Rohnerville Airport</t>
  </si>
  <si>
    <t>FOU</t>
  </si>
  <si>
    <t>FOGF</t>
  </si>
  <si>
    <t>Fougamou Airport</t>
  </si>
  <si>
    <t>FOZ</t>
  </si>
  <si>
    <t>KFOZ</t>
  </si>
  <si>
    <t>Bigfork Municipal Airport</t>
  </si>
  <si>
    <t>FPK</t>
  </si>
  <si>
    <t>KFPK</t>
  </si>
  <si>
    <t>Fitch H. Beach Airport</t>
  </si>
  <si>
    <t>FPO</t>
  </si>
  <si>
    <t>MYGF</t>
  </si>
  <si>
    <t>Grand Bahama International Airport</t>
  </si>
  <si>
    <t>FPR</t>
  </si>
  <si>
    <t>KFPR</t>
  </si>
  <si>
    <t>St. Lucie County International Airport</t>
  </si>
  <si>
    <t>FPY</t>
  </si>
  <si>
    <t>K40J</t>
  </si>
  <si>
    <t>Perry Foley Airport</t>
  </si>
  <si>
    <t>FQD</t>
  </si>
  <si>
    <t>KFQD</t>
  </si>
  <si>
    <t>Rutherford County Airport (Marchman Field)</t>
  </si>
  <si>
    <t>FRA</t>
  </si>
  <si>
    <t>EDDF</t>
  </si>
  <si>
    <t>Frankfurt Airport</t>
  </si>
  <si>
    <t>FRB</t>
  </si>
  <si>
    <t>YFBS</t>
  </si>
  <si>
    <t>Forbes Airport</t>
  </si>
  <si>
    <t>FRC</t>
  </si>
  <si>
    <t>SIMK</t>
  </si>
  <si>
    <t>Franca Airport</t>
  </si>
  <si>
    <t>FRE</t>
  </si>
  <si>
    <t>AGGF</t>
  </si>
  <si>
    <t>Fera/Maringe Airport</t>
  </si>
  <si>
    <t>FRF</t>
  </si>
  <si>
    <t>EDOL</t>
  </si>
  <si>
    <t>Oschersleben Airport</t>
  </si>
  <si>
    <t>FRG</t>
  </si>
  <si>
    <t>KFRG</t>
  </si>
  <si>
    <t>Republic Airport</t>
  </si>
  <si>
    <t>FRH</t>
  </si>
  <si>
    <t>KFRH</t>
  </si>
  <si>
    <t>French Lick Municipal Airport</t>
  </si>
  <si>
    <t>KFRI</t>
  </si>
  <si>
    <t>Marshall Army Airfield (Fort Riley)</t>
  </si>
  <si>
    <t>FRK</t>
  </si>
  <si>
    <t>EGTF</t>
  </si>
  <si>
    <t>Fairoaks Airport</t>
  </si>
  <si>
    <t>FRL</t>
  </si>
  <si>
    <t>LIPK</t>
  </si>
  <si>
    <t>Forlì Airport</t>
  </si>
  <si>
    <t>FRM</t>
  </si>
  <si>
    <t>KFRM</t>
  </si>
  <si>
    <t>Fairmont Municipal Airport</t>
  </si>
  <si>
    <t>FRN</t>
  </si>
  <si>
    <t>PAFR</t>
  </si>
  <si>
    <t>Bryant Army Heliport</t>
  </si>
  <si>
    <t>ENFL</t>
  </si>
  <si>
    <t>Florø Airport</t>
  </si>
  <si>
    <t>FRR</t>
  </si>
  <si>
    <t>KFRR</t>
  </si>
  <si>
    <t>Front Royal-Warren County Airport</t>
  </si>
  <si>
    <t>FRS</t>
  </si>
  <si>
    <t>MGTK</t>
  </si>
  <si>
    <t>Mundo Maya International Airport</t>
  </si>
  <si>
    <t>FRT</t>
  </si>
  <si>
    <t>SCEV</t>
  </si>
  <si>
    <t>El Avellano Airport</t>
  </si>
  <si>
    <t>FRU</t>
  </si>
  <si>
    <t>UAFM</t>
  </si>
  <si>
    <t>Manas International Airport</t>
  </si>
  <si>
    <t>FRW</t>
  </si>
  <si>
    <t>FBFT</t>
  </si>
  <si>
    <t>Francistown Airport</t>
  </si>
  <si>
    <t>FRZ</t>
  </si>
  <si>
    <t>ETHF</t>
  </si>
  <si>
    <t>Fritzlar Airport</t>
  </si>
  <si>
    <t>FSC</t>
  </si>
  <si>
    <t>LFKF</t>
  </si>
  <si>
    <t>Sud Corse Airport</t>
  </si>
  <si>
    <t>FSD</t>
  </si>
  <si>
    <t>KFSD</t>
  </si>
  <si>
    <t>Joe Foss Field</t>
  </si>
  <si>
    <t>FSE</t>
  </si>
  <si>
    <t>KFSE</t>
  </si>
  <si>
    <t>Fosston Municipal Airport</t>
  </si>
  <si>
    <t>FSI</t>
  </si>
  <si>
    <t>KFSI</t>
  </si>
  <si>
    <t>Henry Post AAF (Fort Sill)</t>
  </si>
  <si>
    <t>FSK</t>
  </si>
  <si>
    <t>KFSK</t>
  </si>
  <si>
    <t>Fort Scott Municipal Airport</t>
  </si>
  <si>
    <t>FSM</t>
  </si>
  <si>
    <t>KFSM</t>
  </si>
  <si>
    <t>Fort Smith Regional Airport</t>
  </si>
  <si>
    <t>FSO</t>
  </si>
  <si>
    <t>KFSO</t>
  </si>
  <si>
    <t>Franklin County State Airport</t>
  </si>
  <si>
    <t>FSP</t>
  </si>
  <si>
    <t>LFVP</t>
  </si>
  <si>
    <t>Saint Pierre Airport</t>
  </si>
  <si>
    <t>FSS</t>
  </si>
  <si>
    <t>EGQK</t>
  </si>
  <si>
    <t>RAF Kinloss</t>
  </si>
  <si>
    <t>FST</t>
  </si>
  <si>
    <t>KFST</t>
  </si>
  <si>
    <t>Fort Stockton-Pecos County Airport</t>
  </si>
  <si>
    <t>FSU</t>
  </si>
  <si>
    <t>KFSU</t>
  </si>
  <si>
    <t>Fort Sumner Municipal Airport</t>
  </si>
  <si>
    <t>FSW</t>
  </si>
  <si>
    <t>KFSW</t>
  </si>
  <si>
    <t>Fort Madison Municipal Airport</t>
  </si>
  <si>
    <t>FSZ</t>
  </si>
  <si>
    <t>RJNS</t>
  </si>
  <si>
    <t>Mt. Fuji Shizuoka Airport</t>
  </si>
  <si>
    <t>FTA</t>
  </si>
  <si>
    <t>NVVF</t>
  </si>
  <si>
    <t>Futuna Airport</t>
  </si>
  <si>
    <t>FTE</t>
  </si>
  <si>
    <t>SAWC</t>
  </si>
  <si>
    <t>El Calafate Airport</t>
  </si>
  <si>
    <t>FTG</t>
  </si>
  <si>
    <t>KFTG</t>
  </si>
  <si>
    <t>Front Range Airport</t>
  </si>
  <si>
    <t>FTK</t>
  </si>
  <si>
    <t>KFTK</t>
  </si>
  <si>
    <t>Godman Army Airfield</t>
  </si>
  <si>
    <t>FTT</t>
  </si>
  <si>
    <t>KFTT</t>
  </si>
  <si>
    <t>Elton Hensley Memorial Airport</t>
  </si>
  <si>
    <t>FTU</t>
  </si>
  <si>
    <t>FMSD</t>
  </si>
  <si>
    <t>Tôlanaro Airport</t>
  </si>
  <si>
    <t>FTW</t>
  </si>
  <si>
    <t>KFTW</t>
  </si>
  <si>
    <t>Fort Worth Meacham International Airport</t>
  </si>
  <si>
    <t>FTX</t>
  </si>
  <si>
    <t>FCOO</t>
  </si>
  <si>
    <t>Owando Airport</t>
  </si>
  <si>
    <t>FTY</t>
  </si>
  <si>
    <t>KFTY</t>
  </si>
  <si>
    <t>Fulton County Airport (Georgia) (Brown Field)</t>
  </si>
  <si>
    <t>FUE</t>
  </si>
  <si>
    <t>GCFV</t>
  </si>
  <si>
    <t>El Matorral Airport</t>
  </si>
  <si>
    <t>FUG</t>
  </si>
  <si>
    <t>ZSFY</t>
  </si>
  <si>
    <t>Fuyang Airport</t>
  </si>
  <si>
    <t>FUJ</t>
  </si>
  <si>
    <t>RJFE</t>
  </si>
  <si>
    <t>Goto-Fukue Airport</t>
  </si>
  <si>
    <t>FUK</t>
  </si>
  <si>
    <t>RJFF</t>
  </si>
  <si>
    <t>Fukuoka Airport</t>
  </si>
  <si>
    <t>FUL</t>
  </si>
  <si>
    <t>KFUL</t>
  </si>
  <si>
    <t>Fullerton Municipal Airport</t>
  </si>
  <si>
    <t>FUN</t>
  </si>
  <si>
    <t>NGFU</t>
  </si>
  <si>
    <t>Funafuti International Airport</t>
  </si>
  <si>
    <t>FUO</t>
  </si>
  <si>
    <t>ZGFS</t>
  </si>
  <si>
    <t>Foshan Shadi Airport</t>
  </si>
  <si>
    <t>FUT</t>
  </si>
  <si>
    <t>NLWF</t>
  </si>
  <si>
    <t>Pointe Vele Airport</t>
  </si>
  <si>
    <t>FVE</t>
  </si>
  <si>
    <t>KFVE</t>
  </si>
  <si>
    <t>Northern Aroostook Regional Airport</t>
  </si>
  <si>
    <t>FVL</t>
  </si>
  <si>
    <t>YFLO</t>
  </si>
  <si>
    <t>Flora Valley Airport</t>
  </si>
  <si>
    <t>FVM</t>
  </si>
  <si>
    <t>VRMF</t>
  </si>
  <si>
    <t>Fuvahmulah Airport</t>
  </si>
  <si>
    <t>FVX</t>
  </si>
  <si>
    <t>KFVX</t>
  </si>
  <si>
    <t>Farmville Regional Airport</t>
  </si>
  <si>
    <t>FWA</t>
  </si>
  <si>
    <t>KFWA</t>
  </si>
  <si>
    <t>Fort Wayne International Airport</t>
  </si>
  <si>
    <t>FWC</t>
  </si>
  <si>
    <t>KFWC</t>
  </si>
  <si>
    <t>FWL</t>
  </si>
  <si>
    <t>PAFW</t>
  </si>
  <si>
    <t>Farewell Airport</t>
  </si>
  <si>
    <t>FWQ</t>
  </si>
  <si>
    <t>KFWQ</t>
  </si>
  <si>
    <t>Rostraver Airport</t>
  </si>
  <si>
    <t>FWS</t>
  </si>
  <si>
    <t>KFWS</t>
  </si>
  <si>
    <t>Fort Worth Spinks Airport</t>
  </si>
  <si>
    <t>FXE</t>
  </si>
  <si>
    <t>KFXE</t>
  </si>
  <si>
    <t>Fort Lauderdale Executive Airport</t>
  </si>
  <si>
    <t>FXO</t>
  </si>
  <si>
    <t>FQCB</t>
  </si>
  <si>
    <t>Cuamba Airport</t>
  </si>
  <si>
    <t>FXY</t>
  </si>
  <si>
    <t>KFXY</t>
  </si>
  <si>
    <t>Forest City Municipal Airport</t>
  </si>
  <si>
    <t>FYE</t>
  </si>
  <si>
    <t>KFYE</t>
  </si>
  <si>
    <t>Fayette County Airport</t>
  </si>
  <si>
    <t>FYJ</t>
  </si>
  <si>
    <t>KFYJ</t>
  </si>
  <si>
    <t>Middle Peninsula Regional Airport</t>
  </si>
  <si>
    <t>FYM</t>
  </si>
  <si>
    <t>KFYM</t>
  </si>
  <si>
    <t>Fayetteville Municipal Airport</t>
  </si>
  <si>
    <t>FYT</t>
  </si>
  <si>
    <t>FTTY</t>
  </si>
  <si>
    <t>Faya Largeau Airport</t>
  </si>
  <si>
    <t>FYU</t>
  </si>
  <si>
    <t>PFYU</t>
  </si>
  <si>
    <t>Fort Yukon Airport</t>
  </si>
  <si>
    <t>FYV</t>
  </si>
  <si>
    <t>KFYV</t>
  </si>
  <si>
    <t>Drake Field</t>
  </si>
  <si>
    <t>FZG</t>
  </si>
  <si>
    <t>KFZG</t>
  </si>
  <si>
    <t>Fitzgerald Municipal Airport</t>
  </si>
  <si>
    <t>FZI</t>
  </si>
  <si>
    <t>KFZI</t>
  </si>
  <si>
    <t>Fostoria Metropolitan Airport</t>
  </si>
  <si>
    <t>FZO</t>
  </si>
  <si>
    <t>EGTG</t>
  </si>
  <si>
    <t>Bristol Filton Airport</t>
  </si>
  <si>
    <t>FZY</t>
  </si>
  <si>
    <t>KFZY</t>
  </si>
  <si>
    <t>Oswego County Airport</t>
  </si>
  <si>
    <t>GAB</t>
  </si>
  <si>
    <t>KGAB</t>
  </si>
  <si>
    <t>Gabbs Airport</t>
  </si>
  <si>
    <t>GAD</t>
  </si>
  <si>
    <t>KGAD</t>
  </si>
  <si>
    <t>Northeast Alabama Regional Airport</t>
  </si>
  <si>
    <t>GAE</t>
  </si>
  <si>
    <t>DTTG</t>
  </si>
  <si>
    <t>Gabès - Matmata International Airport</t>
  </si>
  <si>
    <t>GAF</t>
  </si>
  <si>
    <t>DTTF</t>
  </si>
  <si>
    <t>Gafsa Ksar International Airport</t>
  </si>
  <si>
    <t>KGAF</t>
  </si>
  <si>
    <t>Hutson Field</t>
  </si>
  <si>
    <t>GAG</t>
  </si>
  <si>
    <t>KGAG</t>
  </si>
  <si>
    <t>Gage Airport</t>
  </si>
  <si>
    <t>GAH</t>
  </si>
  <si>
    <t>YGAY</t>
  </si>
  <si>
    <t>Gayndah Airport</t>
  </si>
  <si>
    <t>GAI</t>
  </si>
  <si>
    <t>KGAI</t>
  </si>
  <si>
    <t>Montgomery County Airpark</t>
  </si>
  <si>
    <t>GAJ</t>
  </si>
  <si>
    <t>RJSC</t>
  </si>
  <si>
    <t>Yamagata Airport</t>
  </si>
  <si>
    <t>GAL</t>
  </si>
  <si>
    <t>PAGA</t>
  </si>
  <si>
    <t>Edward G. Pitka Sr. Airport</t>
  </si>
  <si>
    <t>GAM</t>
  </si>
  <si>
    <t>PAGM</t>
  </si>
  <si>
    <t>Gambell Airport</t>
  </si>
  <si>
    <t>GAN</t>
  </si>
  <si>
    <t>VRMG</t>
  </si>
  <si>
    <t>Gan Island Airport</t>
  </si>
  <si>
    <t>GAO</t>
  </si>
  <si>
    <t>MUGT</t>
  </si>
  <si>
    <t>Mariana Grajales Airport</t>
  </si>
  <si>
    <t>KGAO</t>
  </si>
  <si>
    <t>South Lafourche Airport</t>
  </si>
  <si>
    <t>GAQ</t>
  </si>
  <si>
    <t>GAGO</t>
  </si>
  <si>
    <t>Gao Airport</t>
  </si>
  <si>
    <t>GAS</t>
  </si>
  <si>
    <t>HKGA</t>
  </si>
  <si>
    <t>Garissa Airport</t>
  </si>
  <si>
    <t>KGAS</t>
  </si>
  <si>
    <t>Gallia-Meigs Regional Airport</t>
  </si>
  <si>
    <t>GAT</t>
  </si>
  <si>
    <t>LFNA</t>
  </si>
  <si>
    <t>Gap - Tallard Airport</t>
  </si>
  <si>
    <t>GAU</t>
  </si>
  <si>
    <t>VEGT</t>
  </si>
  <si>
    <t>Lokpriya Gopinath Bordoloi International Airport</t>
  </si>
  <si>
    <t>GAW</t>
  </si>
  <si>
    <t>VYGG</t>
  </si>
  <si>
    <t>Gangaw Airport</t>
  </si>
  <si>
    <t>GAY</t>
  </si>
  <si>
    <t>VEGY</t>
  </si>
  <si>
    <t>Gaya Airport</t>
  </si>
  <si>
    <t>GBB</t>
  </si>
  <si>
    <t>UBBQ</t>
  </si>
  <si>
    <t>Gabala International Airport</t>
  </si>
  <si>
    <t>GBD</t>
  </si>
  <si>
    <t>KGBD</t>
  </si>
  <si>
    <t>Great Bend Municipal Airport</t>
  </si>
  <si>
    <t>GBE</t>
  </si>
  <si>
    <t>FBSK</t>
  </si>
  <si>
    <t>Sir Seretse Khama International Airport</t>
  </si>
  <si>
    <t>GBG</t>
  </si>
  <si>
    <t>KGBG</t>
  </si>
  <si>
    <t>Galesburg Municipal Airport</t>
  </si>
  <si>
    <t>GBJ</t>
  </si>
  <si>
    <t>TFFM</t>
  </si>
  <si>
    <t>Les Bases Airport</t>
  </si>
  <si>
    <t>GBL</t>
  </si>
  <si>
    <t>YGBI</t>
  </si>
  <si>
    <t>South Goulburn Is Airport</t>
  </si>
  <si>
    <t>GBN</t>
  </si>
  <si>
    <t>KGBN</t>
  </si>
  <si>
    <t>Gila Bend AF Aux. Field</t>
  </si>
  <si>
    <t>GBR</t>
  </si>
  <si>
    <t>KGBR</t>
  </si>
  <si>
    <t>Walter J. Koladza Airport</t>
  </si>
  <si>
    <t>GBT</t>
  </si>
  <si>
    <t>OING</t>
  </si>
  <si>
    <t>Gorgan Airport</t>
  </si>
  <si>
    <t>GBU</t>
  </si>
  <si>
    <t>HSKG</t>
  </si>
  <si>
    <t>Khashm El Girba Airport</t>
  </si>
  <si>
    <t>GBV</t>
  </si>
  <si>
    <t>YGIB</t>
  </si>
  <si>
    <t>Gibb River Airport</t>
  </si>
  <si>
    <t>GBZ</t>
  </si>
  <si>
    <t>NZGB</t>
  </si>
  <si>
    <t>Claris Airfield</t>
  </si>
  <si>
    <t>GCC</t>
  </si>
  <si>
    <t>KGCC</t>
  </si>
  <si>
    <t>Gillette-Campbell County Airport</t>
  </si>
  <si>
    <t>GCD</t>
  </si>
  <si>
    <t>K3W7</t>
  </si>
  <si>
    <t>Grand Coulee Dam Airport</t>
  </si>
  <si>
    <t>GCI</t>
  </si>
  <si>
    <t>EGJB</t>
  </si>
  <si>
    <t>Guernsey Airport</t>
  </si>
  <si>
    <t>GCJ</t>
  </si>
  <si>
    <t>FAGC</t>
  </si>
  <si>
    <t>Grand Central Airport</t>
  </si>
  <si>
    <t>GCK</t>
  </si>
  <si>
    <t>KGCK</t>
  </si>
  <si>
    <t>Garden City Regional Airport</t>
  </si>
  <si>
    <t>GCM</t>
  </si>
  <si>
    <t>MWCR</t>
  </si>
  <si>
    <t>Owen Roberts International Airport</t>
  </si>
  <si>
    <t>GCN</t>
  </si>
  <si>
    <t>KGCN</t>
  </si>
  <si>
    <t>Grand Canyon National Park Airport</t>
  </si>
  <si>
    <t>GCT</t>
  </si>
  <si>
    <t>KGCT</t>
  </si>
  <si>
    <t>Guthrie County Regional Airport</t>
  </si>
  <si>
    <t>GCW</t>
  </si>
  <si>
    <t>K1G4</t>
  </si>
  <si>
    <t>Grand Canyon West Airport</t>
  </si>
  <si>
    <t>GCY</t>
  </si>
  <si>
    <t>KGCY</t>
  </si>
  <si>
    <t>Greeneville-Greene County Municipal Airport</t>
  </si>
  <si>
    <t>GDB</t>
  </si>
  <si>
    <t>KGDB</t>
  </si>
  <si>
    <t>Granite Falls Municipal Airport (Lenzen-Roe Memorial Field)</t>
  </si>
  <si>
    <t>GDD</t>
  </si>
  <si>
    <t>YGDN</t>
  </si>
  <si>
    <t>Gordon Downs Airport</t>
  </si>
  <si>
    <t>GDE</t>
  </si>
  <si>
    <t>HAGO</t>
  </si>
  <si>
    <t>Gode Airport</t>
  </si>
  <si>
    <t>GDG</t>
  </si>
  <si>
    <t>UHBI</t>
  </si>
  <si>
    <t>Magdagachi Airport</t>
  </si>
  <si>
    <t>GDI</t>
  </si>
  <si>
    <t>FEGL</t>
  </si>
  <si>
    <t>Gordil Airport</t>
  </si>
  <si>
    <t>GDJ</t>
  </si>
  <si>
    <t>FZWC</t>
  </si>
  <si>
    <t>Gandajika Airport</t>
  </si>
  <si>
    <t>KGDJ</t>
  </si>
  <si>
    <t>Granbury Municipal Airport</t>
  </si>
  <si>
    <t>GDL</t>
  </si>
  <si>
    <t>MMGL</t>
  </si>
  <si>
    <t>Don Miguel Hidalgo y Costilla International Airport</t>
  </si>
  <si>
    <t>GDM</t>
  </si>
  <si>
    <t>KGDM</t>
  </si>
  <si>
    <t>Gardner Municipal Airport</t>
  </si>
  <si>
    <t>GDN</t>
  </si>
  <si>
    <t>EPGD</t>
  </si>
  <si>
    <t>Gdansk Lech Walesa Airport</t>
  </si>
  <si>
    <t>GDO</t>
  </si>
  <si>
    <t>SVGD</t>
  </si>
  <si>
    <t>Guasdualito Airport</t>
  </si>
  <si>
    <t>GDP</t>
  </si>
  <si>
    <t>SNGD</t>
  </si>
  <si>
    <t>GDQ</t>
  </si>
  <si>
    <t>HAGN</t>
  </si>
  <si>
    <t>Gonder Airport</t>
  </si>
  <si>
    <t>GDT</t>
  </si>
  <si>
    <t>MBGT</t>
  </si>
  <si>
    <t>JAGS McCartney International Airport</t>
  </si>
  <si>
    <t>GDV</t>
  </si>
  <si>
    <t>KGDV</t>
  </si>
  <si>
    <t>Dawson Community Airport</t>
  </si>
  <si>
    <t>GDW</t>
  </si>
  <si>
    <t>KGDW</t>
  </si>
  <si>
    <t>Gladwin Zettel Memorial Airport</t>
  </si>
  <si>
    <t>GDX</t>
  </si>
  <si>
    <t>UHMM</t>
  </si>
  <si>
    <t>Sokol Airport</t>
  </si>
  <si>
    <t>GDY</t>
  </si>
  <si>
    <t>KGDY</t>
  </si>
  <si>
    <t>Grundy Municipal Airport</t>
  </si>
  <si>
    <t>GDZ</t>
  </si>
  <si>
    <t>URKG</t>
  </si>
  <si>
    <t>Gelendzhik Airport</t>
  </si>
  <si>
    <t>GEA</t>
  </si>
  <si>
    <t>NWWM</t>
  </si>
  <si>
    <t>Nouméa Magenta Airport</t>
  </si>
  <si>
    <t>GEB</t>
  </si>
  <si>
    <t>WAMJ</t>
  </si>
  <si>
    <t>Gebe Airport</t>
  </si>
  <si>
    <t>GED</t>
  </si>
  <si>
    <t>KGED</t>
  </si>
  <si>
    <t>Sussex County Airport</t>
  </si>
  <si>
    <t>GEE</t>
  </si>
  <si>
    <t>YGTO</t>
  </si>
  <si>
    <t>Georgetown (Tas) Airport</t>
  </si>
  <si>
    <t>GEF</t>
  </si>
  <si>
    <t>AGEV</t>
  </si>
  <si>
    <t>Geva Airport</t>
  </si>
  <si>
    <t>GEG</t>
  </si>
  <si>
    <t>KGEG</t>
  </si>
  <si>
    <t>Spokane International Airport</t>
  </si>
  <si>
    <t>GEL</t>
  </si>
  <si>
    <t>SBNM</t>
  </si>
  <si>
    <t>Aeroporto Sepé Tiaraju</t>
  </si>
  <si>
    <t>GEO</t>
  </si>
  <si>
    <t>SYCJ</t>
  </si>
  <si>
    <t>Cheddi Jagan International Airport</t>
  </si>
  <si>
    <t>KGEO</t>
  </si>
  <si>
    <t>Brown County Airport</t>
  </si>
  <si>
    <t>GER</t>
  </si>
  <si>
    <t>MUNG</t>
  </si>
  <si>
    <t>Rafael Cabrera Airport</t>
  </si>
  <si>
    <t>GES</t>
  </si>
  <si>
    <t>RPMB</t>
  </si>
  <si>
    <t>General Santos International Airport</t>
  </si>
  <si>
    <t>GET</t>
  </si>
  <si>
    <t>YGEL</t>
  </si>
  <si>
    <t>Geraldton Airport</t>
  </si>
  <si>
    <t>GEU</t>
  </si>
  <si>
    <t>KGEU</t>
  </si>
  <si>
    <t>Glendale Municipal Airport</t>
  </si>
  <si>
    <t>GEV</t>
  </si>
  <si>
    <t>ESNG</t>
  </si>
  <si>
    <t>Gällivare Airport</t>
  </si>
  <si>
    <t>KGEV</t>
  </si>
  <si>
    <t>Ashe County Airport</t>
  </si>
  <si>
    <t>GEX</t>
  </si>
  <si>
    <t>YGLG</t>
  </si>
  <si>
    <t>Geelong Airport</t>
  </si>
  <si>
    <t>GEY</t>
  </si>
  <si>
    <t>KGEY</t>
  </si>
  <si>
    <t>South Big Horn County Airport</t>
  </si>
  <si>
    <t>GFD</t>
  </si>
  <si>
    <t>KGFD</t>
  </si>
  <si>
    <t>Pope Field</t>
  </si>
  <si>
    <t>GFF</t>
  </si>
  <si>
    <t>YGTH</t>
  </si>
  <si>
    <t>Griffith Airport</t>
  </si>
  <si>
    <t>GFK</t>
  </si>
  <si>
    <t>KGFK</t>
  </si>
  <si>
    <t>Grand Forks International Airport</t>
  </si>
  <si>
    <t>GFL</t>
  </si>
  <si>
    <t>KGFL</t>
  </si>
  <si>
    <t>Floyd Bennett Memorial Airport</t>
  </si>
  <si>
    <t>GFN</t>
  </si>
  <si>
    <t>YGFN</t>
  </si>
  <si>
    <t>Grafton Airport</t>
  </si>
  <si>
    <t>GFO</t>
  </si>
  <si>
    <t>SYBT</t>
  </si>
  <si>
    <t>Bartica Airport</t>
  </si>
  <si>
    <t>GFR</t>
  </si>
  <si>
    <t>LFRF</t>
  </si>
  <si>
    <t>Granville Airport</t>
  </si>
  <si>
    <t>GFY</t>
  </si>
  <si>
    <t>FYGF</t>
  </si>
  <si>
    <t>Grootfontein Airport</t>
  </si>
  <si>
    <t>GFZ</t>
  </si>
  <si>
    <t>KGFZ</t>
  </si>
  <si>
    <t>Greenfield Municipal Airport</t>
  </si>
  <si>
    <t>GGD</t>
  </si>
  <si>
    <t>YGDS</t>
  </si>
  <si>
    <t>Gregory Downs Airport</t>
  </si>
  <si>
    <t>GGE</t>
  </si>
  <si>
    <t>KGGE</t>
  </si>
  <si>
    <t>Georgetown County Airport</t>
  </si>
  <si>
    <t>GGF</t>
  </si>
  <si>
    <t>KGGF</t>
  </si>
  <si>
    <t>Grant Municipal Airport</t>
  </si>
  <si>
    <t>GGG</t>
  </si>
  <si>
    <t>KGGG</t>
  </si>
  <si>
    <t>East Texas Regional Airport</t>
  </si>
  <si>
    <t>GGI</t>
  </si>
  <si>
    <t>KGGI</t>
  </si>
  <si>
    <t>Grinnell Regional Airport</t>
  </si>
  <si>
    <t>GGM</t>
  </si>
  <si>
    <t>HKKG</t>
  </si>
  <si>
    <t>Kakamega Airport</t>
  </si>
  <si>
    <t>GGN</t>
  </si>
  <si>
    <t>DIGA</t>
  </si>
  <si>
    <t>Gagnoa Airport</t>
  </si>
  <si>
    <t>GGO</t>
  </si>
  <si>
    <t>DIGL</t>
  </si>
  <si>
    <t>Guiglo Airport</t>
  </si>
  <si>
    <t>GGP</t>
  </si>
  <si>
    <t>KGGP</t>
  </si>
  <si>
    <t>Logansport/Cass County Airport</t>
  </si>
  <si>
    <t>GGS</t>
  </si>
  <si>
    <t>SAWR</t>
  </si>
  <si>
    <t>Gobernador Gregores Airport</t>
  </si>
  <si>
    <t>GGT</t>
  </si>
  <si>
    <t>MYEF</t>
  </si>
  <si>
    <t>Exuma International Airport</t>
  </si>
  <si>
    <t>MYEG</t>
  </si>
  <si>
    <t>George Town Airport</t>
  </si>
  <si>
    <t>GGW</t>
  </si>
  <si>
    <t>KGGW</t>
  </si>
  <si>
    <t>Glasgow Airport (Wokal Field)</t>
  </si>
  <si>
    <t>GHA</t>
  </si>
  <si>
    <t>DAUG</t>
  </si>
  <si>
    <t>Noumérat - Moufdi Zakaria Airport</t>
  </si>
  <si>
    <t>GHB</t>
  </si>
  <si>
    <t>MYEM</t>
  </si>
  <si>
    <t>Governor's Harbour Airport</t>
  </si>
  <si>
    <t>GHC</t>
  </si>
  <si>
    <t>MYBG</t>
  </si>
  <si>
    <t>Great Harbour Cay Airport</t>
  </si>
  <si>
    <t>GHM</t>
  </si>
  <si>
    <t>KGHM</t>
  </si>
  <si>
    <t>Centerville Municipal Airport</t>
  </si>
  <si>
    <t>GHT</t>
  </si>
  <si>
    <t>HLGT</t>
  </si>
  <si>
    <t>Ghat Airport</t>
  </si>
  <si>
    <t>GHU</t>
  </si>
  <si>
    <t>SAAG</t>
  </si>
  <si>
    <t>Gualeguaychu Airport</t>
  </si>
  <si>
    <t>GHW</t>
  </si>
  <si>
    <t>KGHW</t>
  </si>
  <si>
    <t>Glenwood Municipal Airport</t>
  </si>
  <si>
    <t>GIB</t>
  </si>
  <si>
    <t>LXGB</t>
  </si>
  <si>
    <t>Gibraltar Airport</t>
  </si>
  <si>
    <t>GIC</t>
  </si>
  <si>
    <t>YBOI</t>
  </si>
  <si>
    <t>Boigu Island Airport</t>
  </si>
  <si>
    <t>GID</t>
  </si>
  <si>
    <t>HBBE</t>
  </si>
  <si>
    <t>Gitega Airport</t>
  </si>
  <si>
    <t>GIF</t>
  </si>
  <si>
    <t>KGIF</t>
  </si>
  <si>
    <t>Winter Haven's Gilbert Airport</t>
  </si>
  <si>
    <t>GIG</t>
  </si>
  <si>
    <t>SBGL</t>
  </si>
  <si>
    <t>Galeão - Antônio Carlos Jobim International Airport (Rio de Janeiro)</t>
  </si>
  <si>
    <t>GII</t>
  </si>
  <si>
    <t>GUSI</t>
  </si>
  <si>
    <t>Siguiri Airport</t>
  </si>
  <si>
    <t>GIL</t>
  </si>
  <si>
    <t>OPGT</t>
  </si>
  <si>
    <t>Gilgit Airport</t>
  </si>
  <si>
    <t>GIR</t>
  </si>
  <si>
    <t>SKGI</t>
  </si>
  <si>
    <t>Santiago Vila Airport</t>
  </si>
  <si>
    <t>GIS</t>
  </si>
  <si>
    <t>NZGS</t>
  </si>
  <si>
    <t>Gisborne Airport</t>
  </si>
  <si>
    <t>GIU</t>
  </si>
  <si>
    <t>VCCS</t>
  </si>
  <si>
    <t>Sigiriya Air Force Base</t>
  </si>
  <si>
    <t>GIY</t>
  </si>
  <si>
    <t>FAGI</t>
  </si>
  <si>
    <t>Giyani Airport</t>
  </si>
  <si>
    <t>GIZ</t>
  </si>
  <si>
    <t>OEGN</t>
  </si>
  <si>
    <t>Jizan Regional Airport</t>
  </si>
  <si>
    <t>GJA</t>
  </si>
  <si>
    <t>MHNJ</t>
  </si>
  <si>
    <t>La Laguna Airport</t>
  </si>
  <si>
    <t>LYDK</t>
  </si>
  <si>
    <t>Äakovica Airfield</t>
  </si>
  <si>
    <t>GJL</t>
  </si>
  <si>
    <t>DAAV</t>
  </si>
  <si>
    <t>Jijel Ferhat Abbas Airport</t>
  </si>
  <si>
    <t>GJM</t>
  </si>
  <si>
    <t>SBGM</t>
  </si>
  <si>
    <t>Guajará-Mirim Airport</t>
  </si>
  <si>
    <t>GJR</t>
  </si>
  <si>
    <t>BIGJ</t>
  </si>
  <si>
    <t>Gjögur Airport</t>
  </si>
  <si>
    <t>GJT</t>
  </si>
  <si>
    <t>KGJT</t>
  </si>
  <si>
    <t>Walker Field</t>
  </si>
  <si>
    <t>GJU</t>
  </si>
  <si>
    <t>Guanaja Airport</t>
  </si>
  <si>
    <t>GKA</t>
  </si>
  <si>
    <t>AYGA</t>
  </si>
  <si>
    <t>Goroka Airport</t>
  </si>
  <si>
    <t>GKD</t>
  </si>
  <si>
    <t>LTFK</t>
  </si>
  <si>
    <t>Imroz Airport</t>
  </si>
  <si>
    <t>GKE</t>
  </si>
  <si>
    <t>ETNG</t>
  </si>
  <si>
    <t>NATO Air Base Geilenkirchen</t>
  </si>
  <si>
    <t>GKH</t>
  </si>
  <si>
    <t>VNGK</t>
  </si>
  <si>
    <t>Gorkha Airport</t>
  </si>
  <si>
    <t>GKJ</t>
  </si>
  <si>
    <t>KGKJ</t>
  </si>
  <si>
    <t>Port Meadville Airport</t>
  </si>
  <si>
    <t>GKN</t>
  </si>
  <si>
    <t>PAGK</t>
  </si>
  <si>
    <t>Gulkana Airport</t>
  </si>
  <si>
    <t>GKT</t>
  </si>
  <si>
    <t>KGKT</t>
  </si>
  <si>
    <t>Gatlinburg-Pigeon Forge Airport</t>
  </si>
  <si>
    <t>GKY</t>
  </si>
  <si>
    <t>KGKY</t>
  </si>
  <si>
    <t>Arlington Municipal Airport</t>
  </si>
  <si>
    <t>GLA</t>
  </si>
  <si>
    <t>EGPF</t>
  </si>
  <si>
    <t>Glasgow International Airport</t>
  </si>
  <si>
    <t>GLD</t>
  </si>
  <si>
    <t>KGLD</t>
  </si>
  <si>
    <t>Goodland Municipal Airport (Renner Field)</t>
  </si>
  <si>
    <t>GLE</t>
  </si>
  <si>
    <t>KGLE</t>
  </si>
  <si>
    <t>Gainesville Municipal Airport</t>
  </si>
  <si>
    <t>GLF</t>
  </si>
  <si>
    <t>MRGF</t>
  </si>
  <si>
    <t>Golfito Airport</t>
  </si>
  <si>
    <t>GLG</t>
  </si>
  <si>
    <t>YGLE</t>
  </si>
  <si>
    <t>Glengyle Airport</t>
  </si>
  <si>
    <t>GLH</t>
  </si>
  <si>
    <t>KGLH</t>
  </si>
  <si>
    <t>Mid-Delta Regional Airport</t>
  </si>
  <si>
    <t>GLI</t>
  </si>
  <si>
    <t>YGLI</t>
  </si>
  <si>
    <t>Glen Innes Airport</t>
  </si>
  <si>
    <t>GLJ</t>
  </si>
  <si>
    <t>SKGZ</t>
  </si>
  <si>
    <t>Garzón La Jagua Airport</t>
  </si>
  <si>
    <t>GLK</t>
  </si>
  <si>
    <t>HCMR</t>
  </si>
  <si>
    <t>Galcaio Airport</t>
  </si>
  <si>
    <t>GLL</t>
  </si>
  <si>
    <t>ENKL</t>
  </si>
  <si>
    <t>Gol Airport, Klanten,Norway</t>
  </si>
  <si>
    <t>GLM</t>
  </si>
  <si>
    <t>YGLO</t>
  </si>
  <si>
    <t>Glenormiston Airport</t>
  </si>
  <si>
    <t>GLO</t>
  </si>
  <si>
    <t>EGBJ</t>
  </si>
  <si>
    <t>Gloucester Airport</t>
  </si>
  <si>
    <t>GLR</t>
  </si>
  <si>
    <t>KGLR</t>
  </si>
  <si>
    <t>Gaylord Regional Airport</t>
  </si>
  <si>
    <t>GLS</t>
  </si>
  <si>
    <t>KGLS</t>
  </si>
  <si>
    <t>Scholes International Airport at Galveston</t>
  </si>
  <si>
    <t>GLT</t>
  </si>
  <si>
    <t>YGLA</t>
  </si>
  <si>
    <t>Gladstone Airport</t>
  </si>
  <si>
    <t>GLU</t>
  </si>
  <si>
    <t>VQGP</t>
  </si>
  <si>
    <t>Gelephu Airport</t>
  </si>
  <si>
    <t>GLW</t>
  </si>
  <si>
    <t>KGLW</t>
  </si>
  <si>
    <t>Glasgow Municipal Airport</t>
  </si>
  <si>
    <t>GLX</t>
  </si>
  <si>
    <t>WAMA</t>
  </si>
  <si>
    <t>Gamarmalamo Airport</t>
  </si>
  <si>
    <t>GLY</t>
  </si>
  <si>
    <t>KGLY</t>
  </si>
  <si>
    <t>Clinton Memorial Airport</t>
  </si>
  <si>
    <t>GLZ</t>
  </si>
  <si>
    <t>EHGR</t>
  </si>
  <si>
    <t>Gilze Rijen Air Base</t>
  </si>
  <si>
    <t>GMA</t>
  </si>
  <si>
    <t>FZFK</t>
  </si>
  <si>
    <t>Gemena Airport</t>
  </si>
  <si>
    <t>GMB</t>
  </si>
  <si>
    <t>HAGM</t>
  </si>
  <si>
    <t>Gambella Airport</t>
  </si>
  <si>
    <t>GMD</t>
  </si>
  <si>
    <t>GMMB</t>
  </si>
  <si>
    <t>Ben Slimane Airport</t>
  </si>
  <si>
    <t>GME</t>
  </si>
  <si>
    <t>UMGG</t>
  </si>
  <si>
    <t>Gomel Airport</t>
  </si>
  <si>
    <t>GMJ</t>
  </si>
  <si>
    <t>KGMJ</t>
  </si>
  <si>
    <t>Grove Municipal Airport</t>
  </si>
  <si>
    <t>GML</t>
  </si>
  <si>
    <t>UKKM</t>
  </si>
  <si>
    <t>Gostomel Airport</t>
  </si>
  <si>
    <t>GMM</t>
  </si>
  <si>
    <t>FCOG</t>
  </si>
  <si>
    <t>Gamboma Airport</t>
  </si>
  <si>
    <t>GMN</t>
  </si>
  <si>
    <t>NZGM</t>
  </si>
  <si>
    <t>Greymouth Airport</t>
  </si>
  <si>
    <t>GMO</t>
  </si>
  <si>
    <t>DNGO</t>
  </si>
  <si>
    <t>Gombe Lawanti International Airport</t>
  </si>
  <si>
    <t>GMP</t>
  </si>
  <si>
    <t>RKSS</t>
  </si>
  <si>
    <t>Gimpo International Airport</t>
  </si>
  <si>
    <t>GMR</t>
  </si>
  <si>
    <t>NTGJ</t>
  </si>
  <si>
    <t>Totegegie Airport</t>
  </si>
  <si>
    <t>GMS</t>
  </si>
  <si>
    <t>SNGM</t>
  </si>
  <si>
    <t>Fazenda Canadá Airport</t>
  </si>
  <si>
    <t>GMU</t>
  </si>
  <si>
    <t>KGMU</t>
  </si>
  <si>
    <t>Greenville Downtown Airport</t>
  </si>
  <si>
    <t>GMZ</t>
  </si>
  <si>
    <t>GCGM</t>
  </si>
  <si>
    <t>La Gomera Airport</t>
  </si>
  <si>
    <t>GNA</t>
  </si>
  <si>
    <t>UMMG</t>
  </si>
  <si>
    <t>Hrodna Airport</t>
  </si>
  <si>
    <t>GNB</t>
  </si>
  <si>
    <t>LFLS</t>
  </si>
  <si>
    <t>Grenoble-Isère Airport</t>
  </si>
  <si>
    <t>GNC</t>
  </si>
  <si>
    <t>KGNC</t>
  </si>
  <si>
    <t>Gaines County Airport</t>
  </si>
  <si>
    <t>GND</t>
  </si>
  <si>
    <t>TGPY</t>
  </si>
  <si>
    <t>Point Salines International Airport</t>
  </si>
  <si>
    <t>GNF</t>
  </si>
  <si>
    <t>K2O1</t>
  </si>
  <si>
    <t>Gansner Field</t>
  </si>
  <si>
    <t>KGNF</t>
  </si>
  <si>
    <t>Grenada Municipal Airport</t>
  </si>
  <si>
    <t>GNG</t>
  </si>
  <si>
    <t>KGNG</t>
  </si>
  <si>
    <t>Gooding Municipal Airport</t>
  </si>
  <si>
    <t>GNI</t>
  </si>
  <si>
    <t>RCGI</t>
  </si>
  <si>
    <t>Lyudao Airport</t>
  </si>
  <si>
    <t>GNM</t>
  </si>
  <si>
    <t>SNGI</t>
  </si>
  <si>
    <t>Guanambi Airport</t>
  </si>
  <si>
    <t>GNN</t>
  </si>
  <si>
    <t>HAGH</t>
  </si>
  <si>
    <t>Ghinnir Airport</t>
  </si>
  <si>
    <t>GNO</t>
  </si>
  <si>
    <t>Point Saline International Airport</t>
  </si>
  <si>
    <t>GNR</t>
  </si>
  <si>
    <t>SAHR</t>
  </si>
  <si>
    <t>Dr. Arturo H. Illia Airport</t>
  </si>
  <si>
    <t>GNS</t>
  </si>
  <si>
    <t>WIMB</t>
  </si>
  <si>
    <t>Binaka Airport</t>
  </si>
  <si>
    <t>GNT</t>
  </si>
  <si>
    <t>KGNT</t>
  </si>
  <si>
    <t>Grants-Milan Municipal Airport</t>
  </si>
  <si>
    <t>GNU</t>
  </si>
  <si>
    <t>Goodnews Airport</t>
  </si>
  <si>
    <t>GNV</t>
  </si>
  <si>
    <t>KGNV</t>
  </si>
  <si>
    <t>Gainesville Regional Airport</t>
  </si>
  <si>
    <t>GNY</t>
  </si>
  <si>
    <t>LTCS</t>
  </si>
  <si>
    <t>ÅžanlÄ±urfa GAP Airport</t>
  </si>
  <si>
    <t>GNZ</t>
  </si>
  <si>
    <t>FBGZ</t>
  </si>
  <si>
    <t>Ghanzi Airport</t>
  </si>
  <si>
    <t>GOA</t>
  </si>
  <si>
    <t>LIMJ</t>
  </si>
  <si>
    <t>Aeroporto Cristoforo Colombo</t>
  </si>
  <si>
    <t>GOB</t>
  </si>
  <si>
    <t>HAGB</t>
  </si>
  <si>
    <t>Robe Airport</t>
  </si>
  <si>
    <t>FYGB</t>
  </si>
  <si>
    <t>Gobabis Airport</t>
  </si>
  <si>
    <t>GOH</t>
  </si>
  <si>
    <t>BGGH</t>
  </si>
  <si>
    <t>Nuuk Airport</t>
  </si>
  <si>
    <t>GOI</t>
  </si>
  <si>
    <t>VAGO</t>
  </si>
  <si>
    <t>Dabolim Airport</t>
  </si>
  <si>
    <t>GOJ</t>
  </si>
  <si>
    <t>UWGG</t>
  </si>
  <si>
    <t>Strigino Airport</t>
  </si>
  <si>
    <t>GOK</t>
  </si>
  <si>
    <t>KGOK</t>
  </si>
  <si>
    <t>Guthrie Municipal Airport</t>
  </si>
  <si>
    <t>GOM</t>
  </si>
  <si>
    <t>FZNA</t>
  </si>
  <si>
    <t>Goma International Airport</t>
  </si>
  <si>
    <t>GON</t>
  </si>
  <si>
    <t>KGON</t>
  </si>
  <si>
    <t>Groton-New London Airport</t>
  </si>
  <si>
    <t>GOO</t>
  </si>
  <si>
    <t>YGDI</t>
  </si>
  <si>
    <t>Goondiwindi Airport</t>
  </si>
  <si>
    <t>GOP</t>
  </si>
  <si>
    <t>VEGK</t>
  </si>
  <si>
    <t>Gorakhpur Airport</t>
  </si>
  <si>
    <t>KGOP</t>
  </si>
  <si>
    <t>City-County Airport</t>
  </si>
  <si>
    <t>GOQ</t>
  </si>
  <si>
    <t>ZLGM</t>
  </si>
  <si>
    <t>Golmud Airport</t>
  </si>
  <si>
    <t>GOR</t>
  </si>
  <si>
    <t>HAGR</t>
  </si>
  <si>
    <t>Gore Airport</t>
  </si>
  <si>
    <t>GOT</t>
  </si>
  <si>
    <t>ESGG</t>
  </si>
  <si>
    <t>Gothenburg-Landvetter Airport</t>
  </si>
  <si>
    <t>GOU</t>
  </si>
  <si>
    <t>FKKR</t>
  </si>
  <si>
    <t>Garoua International Airport</t>
  </si>
  <si>
    <t>GOV</t>
  </si>
  <si>
    <t>YPGV</t>
  </si>
  <si>
    <t>Gove Airport</t>
  </si>
  <si>
    <t>KGOV</t>
  </si>
  <si>
    <t>Grayling Army Airfield</t>
  </si>
  <si>
    <t>GOY</t>
  </si>
  <si>
    <t>VCCG</t>
  </si>
  <si>
    <t>Amparai Airport</t>
  </si>
  <si>
    <t>GOZ</t>
  </si>
  <si>
    <t>LBGO</t>
  </si>
  <si>
    <t>Gorna Oriakhovitza Airport</t>
  </si>
  <si>
    <t>GPA</t>
  </si>
  <si>
    <t>LGRX</t>
  </si>
  <si>
    <t>Araxos Airport</t>
  </si>
  <si>
    <t>GPB</t>
  </si>
  <si>
    <t>SBGU</t>
  </si>
  <si>
    <t>Tancredo Thomas de Faria Airport</t>
  </si>
  <si>
    <t>GPH</t>
  </si>
  <si>
    <t>KGPH</t>
  </si>
  <si>
    <t>Clay County Regional Airport</t>
  </si>
  <si>
    <t>GPI</t>
  </si>
  <si>
    <t>SKGP</t>
  </si>
  <si>
    <t>Guapi Airport</t>
  </si>
  <si>
    <t>GPL</t>
  </si>
  <si>
    <t>MRGP</t>
  </si>
  <si>
    <t>Guápiles Airport</t>
  </si>
  <si>
    <t>GPM</t>
  </si>
  <si>
    <t>KGPM</t>
  </si>
  <si>
    <t>Grand Prairie Municipal Airport</t>
  </si>
  <si>
    <t>GPN</t>
  </si>
  <si>
    <t>YGPT</t>
  </si>
  <si>
    <t>Garden Point Airport</t>
  </si>
  <si>
    <t>GPO</t>
  </si>
  <si>
    <t>SAZG</t>
  </si>
  <si>
    <t>General Pico Airport</t>
  </si>
  <si>
    <t>GPS</t>
  </si>
  <si>
    <t>SEGS</t>
  </si>
  <si>
    <t>Seymour Airport</t>
  </si>
  <si>
    <t>GPT</t>
  </si>
  <si>
    <t>KGPT</t>
  </si>
  <si>
    <t>Gulfport-Biloxi International Airport</t>
  </si>
  <si>
    <t>GPZ</t>
  </si>
  <si>
    <t>KGPZ</t>
  </si>
  <si>
    <t>Grand Rapids/Itasca County Airport (Gordon Newstrom Field)</t>
  </si>
  <si>
    <t>GQQ</t>
  </si>
  <si>
    <t>KGQQ</t>
  </si>
  <si>
    <t>Galion Municipal Airport</t>
  </si>
  <si>
    <t>GRB</t>
  </si>
  <si>
    <t>KGRB</t>
  </si>
  <si>
    <t>Austin Straubel International Airport</t>
  </si>
  <si>
    <t>GRD</t>
  </si>
  <si>
    <t>KGRD</t>
  </si>
  <si>
    <t>Greenwood County Airport</t>
  </si>
  <si>
    <t>GRE</t>
  </si>
  <si>
    <t>KGRE</t>
  </si>
  <si>
    <t>Greenville Airport</t>
  </si>
  <si>
    <t>GRF</t>
  </si>
  <si>
    <t>KGRF</t>
  </si>
  <si>
    <t>Gray Army Airfield (Fort Lewis)</t>
  </si>
  <si>
    <t>GRI</t>
  </si>
  <si>
    <t>KGRI</t>
  </si>
  <si>
    <t>Central Nebraska Regional Airport</t>
  </si>
  <si>
    <t>GRJ</t>
  </si>
  <si>
    <t>FAGG</t>
  </si>
  <si>
    <t>George Airport</t>
  </si>
  <si>
    <t>GRK</t>
  </si>
  <si>
    <t>KGRK</t>
  </si>
  <si>
    <t>Killeen-Fort Hood Regional Airport (Fort Hood)</t>
  </si>
  <si>
    <t>GRN</t>
  </si>
  <si>
    <t>KGRN</t>
  </si>
  <si>
    <t>Gordon Municipal Airport</t>
  </si>
  <si>
    <t>GRO</t>
  </si>
  <si>
    <t>LEGE</t>
  </si>
  <si>
    <t>Girona-Costa Brava Airport</t>
  </si>
  <si>
    <t>GRP</t>
  </si>
  <si>
    <t>SWGI</t>
  </si>
  <si>
    <t>Gurupi Airport</t>
  </si>
  <si>
    <t>GRQ</t>
  </si>
  <si>
    <t>EHGG</t>
  </si>
  <si>
    <t>Groningen Airport Eelde</t>
  </si>
  <si>
    <t>GRR</t>
  </si>
  <si>
    <t>KGRR</t>
  </si>
  <si>
    <t>Gerald R. Ford International Airport</t>
  </si>
  <si>
    <t>GRS</t>
  </si>
  <si>
    <t>LIRS</t>
  </si>
  <si>
    <t>Grosseto Airport</t>
  </si>
  <si>
    <t>GRU</t>
  </si>
  <si>
    <t>SBGR</t>
  </si>
  <si>
    <t>São Paulo-Guarulhos International Airport</t>
  </si>
  <si>
    <t>GRV</t>
  </si>
  <si>
    <t>URMG</t>
  </si>
  <si>
    <t>Grozny North Airport</t>
  </si>
  <si>
    <t>GRW</t>
  </si>
  <si>
    <t>LPGR</t>
  </si>
  <si>
    <t>Graciosa Airport</t>
  </si>
  <si>
    <t>GRX</t>
  </si>
  <si>
    <t>LEGR</t>
  </si>
  <si>
    <t>Granada-Jaen Airport, Spain.</t>
  </si>
  <si>
    <t>GRY</t>
  </si>
  <si>
    <t>BIGR</t>
  </si>
  <si>
    <t>Grímsey Airport</t>
  </si>
  <si>
    <t>GRZ</t>
  </si>
  <si>
    <t>LOWG</t>
  </si>
  <si>
    <t>Graz Airport</t>
  </si>
  <si>
    <t>GSA</t>
  </si>
  <si>
    <t>WBKN</t>
  </si>
  <si>
    <t>Long Pasia Airport</t>
  </si>
  <si>
    <t>GSB</t>
  </si>
  <si>
    <t>KGSB</t>
  </si>
  <si>
    <t>Seymour Johnson AFB</t>
  </si>
  <si>
    <t>GSE</t>
  </si>
  <si>
    <t>ESGP</t>
  </si>
  <si>
    <t>Gothenburg City Airport (formerly Säve Flygplats)</t>
  </si>
  <si>
    <t>GSH</t>
  </si>
  <si>
    <t>KGSH</t>
  </si>
  <si>
    <t>Goshen Municipal Airport</t>
  </si>
  <si>
    <t>GSJ</t>
  </si>
  <si>
    <t>MGSJ</t>
  </si>
  <si>
    <t>San José Airport</t>
  </si>
  <si>
    <t>GSN</t>
  </si>
  <si>
    <t>YMGN</t>
  </si>
  <si>
    <t>Mount Gunson Airport</t>
  </si>
  <si>
    <t>GSO</t>
  </si>
  <si>
    <t>KGSO</t>
  </si>
  <si>
    <t>Piedmont Triad International Airport</t>
  </si>
  <si>
    <t>GSP</t>
  </si>
  <si>
    <t>KGSP</t>
  </si>
  <si>
    <t>Greenville-Spartanburg International Airport</t>
  </si>
  <si>
    <t>GSQ</t>
  </si>
  <si>
    <t>HEOW</t>
  </si>
  <si>
    <t>Shark El Oweinat International Airport</t>
  </si>
  <si>
    <t>GSR</t>
  </si>
  <si>
    <t>HCMG</t>
  </si>
  <si>
    <t>Gardo Airport</t>
  </si>
  <si>
    <t>GSS</t>
  </si>
  <si>
    <t>FASE</t>
  </si>
  <si>
    <t>Sabi Sabi Airport</t>
  </si>
  <si>
    <t>GST</t>
  </si>
  <si>
    <t>PAGS</t>
  </si>
  <si>
    <t>Gustavus Airport</t>
  </si>
  <si>
    <t>GSU</t>
  </si>
  <si>
    <t>HSGF</t>
  </si>
  <si>
    <t>Azaza Airport</t>
  </si>
  <si>
    <t>GTB</t>
  </si>
  <si>
    <t>KGTB</t>
  </si>
  <si>
    <t>Wheeler-Sack Army Airfield</t>
  </si>
  <si>
    <t>GTE</t>
  </si>
  <si>
    <t>YGTE</t>
  </si>
  <si>
    <t>Groote Eylandt Airport</t>
  </si>
  <si>
    <t>KGTE</t>
  </si>
  <si>
    <t>Quinn Field</t>
  </si>
  <si>
    <t>GTF</t>
  </si>
  <si>
    <t>KGTF</t>
  </si>
  <si>
    <t>Great Falls International Airport</t>
  </si>
  <si>
    <t>GTG</t>
  </si>
  <si>
    <t>KGTG</t>
  </si>
  <si>
    <t>Grantsburg Municipal Airport</t>
  </si>
  <si>
    <t>GTN</t>
  </si>
  <si>
    <t>NZGT</t>
  </si>
  <si>
    <t>Glentanner Airport</t>
  </si>
  <si>
    <t>GTO</t>
  </si>
  <si>
    <t>WAMG</t>
  </si>
  <si>
    <t>Jalaluddin Airport</t>
  </si>
  <si>
    <t>GTP</t>
  </si>
  <si>
    <t>K3S8</t>
  </si>
  <si>
    <t>Grants Pass Airport</t>
  </si>
  <si>
    <t>GTR</t>
  </si>
  <si>
    <t>KGTR</t>
  </si>
  <si>
    <t>Golden Triangle Regional Airport</t>
  </si>
  <si>
    <t>GTS</t>
  </si>
  <si>
    <t>YGDW</t>
  </si>
  <si>
    <t>Granite Downs Airport</t>
  </si>
  <si>
    <t>GTT</t>
  </si>
  <si>
    <t>YGTN</t>
  </si>
  <si>
    <t>Georgetown Airport</t>
  </si>
  <si>
    <t>GTU</t>
  </si>
  <si>
    <t>KGTU</t>
  </si>
  <si>
    <t>Georgetown Municipal Airport</t>
  </si>
  <si>
    <t>GTW</t>
  </si>
  <si>
    <t>LKHO</t>
  </si>
  <si>
    <t>HoleÅ¡ov Airport</t>
  </si>
  <si>
    <t>GUA</t>
  </si>
  <si>
    <t>MGGT</t>
  </si>
  <si>
    <t>La Aurora International Airport</t>
  </si>
  <si>
    <t>GUB</t>
  </si>
  <si>
    <t>MMGR</t>
  </si>
  <si>
    <t>Guerrero Negro Airport</t>
  </si>
  <si>
    <t>GUC</t>
  </si>
  <si>
    <t>KGUC</t>
  </si>
  <si>
    <t>Gunnison-Crested Butte Regional Airport</t>
  </si>
  <si>
    <t>GUD</t>
  </si>
  <si>
    <t>GAGM</t>
  </si>
  <si>
    <t>Goundam Airport</t>
  </si>
  <si>
    <t>GUH</t>
  </si>
  <si>
    <t>YGDH</t>
  </si>
  <si>
    <t>Gunnedah Airport</t>
  </si>
  <si>
    <t>GUI</t>
  </si>
  <si>
    <t>RPVG</t>
  </si>
  <si>
    <t>Guiuan Airport</t>
  </si>
  <si>
    <t>SVGI</t>
  </si>
  <si>
    <t>Guiria Airport</t>
  </si>
  <si>
    <t>GUJ</t>
  </si>
  <si>
    <t>SBGW</t>
  </si>
  <si>
    <t>Guaratinguetá Airport</t>
  </si>
  <si>
    <t>GUL</t>
  </si>
  <si>
    <t>YGLB</t>
  </si>
  <si>
    <t>Goulburn Airport</t>
  </si>
  <si>
    <t>GUM</t>
  </si>
  <si>
    <t>PGUM</t>
  </si>
  <si>
    <t>Antonio B. Won Pat International Airport</t>
  </si>
  <si>
    <t>GUP</t>
  </si>
  <si>
    <t>KGUP</t>
  </si>
  <si>
    <t>Gallup Municipal Airport</t>
  </si>
  <si>
    <t>GUQ</t>
  </si>
  <si>
    <t>SVGU</t>
  </si>
  <si>
    <t>Guanare Airport</t>
  </si>
  <si>
    <t>GUR</t>
  </si>
  <si>
    <t>AYGN</t>
  </si>
  <si>
    <t>Gurney Airport</t>
  </si>
  <si>
    <t>GUS</t>
  </si>
  <si>
    <t>KGUS</t>
  </si>
  <si>
    <t>Grissom ARB</t>
  </si>
  <si>
    <t>GUT</t>
  </si>
  <si>
    <t>ETUO</t>
  </si>
  <si>
    <t>Gütersloh Airport</t>
  </si>
  <si>
    <t>GUU</t>
  </si>
  <si>
    <t>BIGF</t>
  </si>
  <si>
    <t>Grundarfjörður Airport</t>
  </si>
  <si>
    <t>GUW</t>
  </si>
  <si>
    <t>UATG</t>
  </si>
  <si>
    <t>Atyrau Airport</t>
  </si>
  <si>
    <t>GUX</t>
  </si>
  <si>
    <t>VAGN</t>
  </si>
  <si>
    <t>Guna Airport</t>
  </si>
  <si>
    <t>GUY</t>
  </si>
  <si>
    <t>KGUY</t>
  </si>
  <si>
    <t>Guymon Municipal Airport</t>
  </si>
  <si>
    <t>GVA</t>
  </si>
  <si>
    <t>LSGG</t>
  </si>
  <si>
    <t>Geneva Airport</t>
  </si>
  <si>
    <t>GVE</t>
  </si>
  <si>
    <t>KGVE</t>
  </si>
  <si>
    <t>Gordonsville Municipal Airport</t>
  </si>
  <si>
    <t>GVL</t>
  </si>
  <si>
    <t>KGVL</t>
  </si>
  <si>
    <t>Lee Gilmer Memorial Airport</t>
  </si>
  <si>
    <t>GVP</t>
  </si>
  <si>
    <t>YGNV</t>
  </si>
  <si>
    <t>Greenvale Airport</t>
  </si>
  <si>
    <t>GVQ</t>
  </si>
  <si>
    <t>KGVQ</t>
  </si>
  <si>
    <t>Genesee County Airport</t>
  </si>
  <si>
    <t>GVR</t>
  </si>
  <si>
    <t>SBGV</t>
  </si>
  <si>
    <t>Governador Valadares Airport</t>
  </si>
  <si>
    <t>SNGV</t>
  </si>
  <si>
    <t>Aeroporto Coronel Altino Machado</t>
  </si>
  <si>
    <t>GVT</t>
  </si>
  <si>
    <t>KGVT</t>
  </si>
  <si>
    <t>Majors Airport (Texas)</t>
  </si>
  <si>
    <t>GVX</t>
  </si>
  <si>
    <t>ESSK</t>
  </si>
  <si>
    <t>Gävle Sandviken Airport</t>
  </si>
  <si>
    <t>GWA</t>
  </si>
  <si>
    <t>VYGW</t>
  </si>
  <si>
    <t>Gwa Airport</t>
  </si>
  <si>
    <t>GWD</t>
  </si>
  <si>
    <t>OPGD</t>
  </si>
  <si>
    <t>Gwadar International Airport</t>
  </si>
  <si>
    <t>GWE</t>
  </si>
  <si>
    <t>FVTL</t>
  </si>
  <si>
    <t>Thornhill Air Base</t>
  </si>
  <si>
    <t>GWL</t>
  </si>
  <si>
    <t>VIGR</t>
  </si>
  <si>
    <t>Gwalior Airport</t>
  </si>
  <si>
    <t>GWO</t>
  </si>
  <si>
    <t>KGWO</t>
  </si>
  <si>
    <t>Greenwood-Leflore Airport</t>
  </si>
  <si>
    <t>GWR</t>
  </si>
  <si>
    <t>KGWR</t>
  </si>
  <si>
    <t>Gwinner Airport (Roger Melroe Field)? Gwinner, North Dakota,</t>
  </si>
  <si>
    <t>GWS</t>
  </si>
  <si>
    <t>KGWS</t>
  </si>
  <si>
    <t>Glenwood Springs Municipal Airport</t>
  </si>
  <si>
    <t>GWT</t>
  </si>
  <si>
    <t>EDXW</t>
  </si>
  <si>
    <t>Sylt Airport</t>
  </si>
  <si>
    <t>GWW</t>
  </si>
  <si>
    <t>KGWW</t>
  </si>
  <si>
    <t>Goldsboro-Wayne Municipal Airport</t>
  </si>
  <si>
    <t>GWY</t>
  </si>
  <si>
    <t>EICM</t>
  </si>
  <si>
    <t>Galway Airport</t>
  </si>
  <si>
    <t>GXF</t>
  </si>
  <si>
    <t>OYSY</t>
  </si>
  <si>
    <t>Seiyun Airport</t>
  </si>
  <si>
    <t>GXG</t>
  </si>
  <si>
    <t>FNNG</t>
  </si>
  <si>
    <t>Negage Airport</t>
  </si>
  <si>
    <t>GXQ</t>
  </si>
  <si>
    <t>SCCY</t>
  </si>
  <si>
    <t>Teniente Vidal Airport</t>
  </si>
  <si>
    <t>GXX</t>
  </si>
  <si>
    <t>FKKJ</t>
  </si>
  <si>
    <t>Yagoua Airport</t>
  </si>
  <si>
    <t>GXY</t>
  </si>
  <si>
    <t>KGXY</t>
  </si>
  <si>
    <t>Greeley-Weld County Airport</t>
  </si>
  <si>
    <t>GYA</t>
  </si>
  <si>
    <t>SLGY</t>
  </si>
  <si>
    <t>Guayaramerín Airport</t>
  </si>
  <si>
    <t>GYB</t>
  </si>
  <si>
    <t>KGYB</t>
  </si>
  <si>
    <t>Giddings-Lee County Airport</t>
  </si>
  <si>
    <t>GYD</t>
  </si>
  <si>
    <t>UBBB</t>
  </si>
  <si>
    <t>Heydar Aliyev International Airport</t>
  </si>
  <si>
    <t>GYE</t>
  </si>
  <si>
    <t>SEGU</t>
  </si>
  <si>
    <t>José Joaquín de Olmedo International Airport</t>
  </si>
  <si>
    <t>GYH</t>
  </si>
  <si>
    <t>KGYH</t>
  </si>
  <si>
    <t>Donaldson Center Airport</t>
  </si>
  <si>
    <t>GYI</t>
  </si>
  <si>
    <t>KGYI</t>
  </si>
  <si>
    <t>Grayson County Airport</t>
  </si>
  <si>
    <t>GYL</t>
  </si>
  <si>
    <t>YARG</t>
  </si>
  <si>
    <t>Argyle Airport</t>
  </si>
  <si>
    <t>KGYL</t>
  </si>
  <si>
    <t>Glencoe Municipal Airport</t>
  </si>
  <si>
    <t>GYM</t>
  </si>
  <si>
    <t>MMGM</t>
  </si>
  <si>
    <t>General José María Yáñez International Airport</t>
  </si>
  <si>
    <t>GYN</t>
  </si>
  <si>
    <t>SBGO</t>
  </si>
  <si>
    <t>Santa Genoveva Airport</t>
  </si>
  <si>
    <t>GYP</t>
  </si>
  <si>
    <t>YGYM</t>
  </si>
  <si>
    <t>Gympie Airport</t>
  </si>
  <si>
    <t>GYR</t>
  </si>
  <si>
    <t>KGYR</t>
  </si>
  <si>
    <t>Phoenix Goodyear Airport</t>
  </si>
  <si>
    <t>GYS</t>
  </si>
  <si>
    <t>ZUGU</t>
  </si>
  <si>
    <t>Guangyuan Airport</t>
  </si>
  <si>
    <t>GYU</t>
  </si>
  <si>
    <t>ZLGY</t>
  </si>
  <si>
    <t>Guyuan Liupanshan Airport</t>
  </si>
  <si>
    <t>GYY</t>
  </si>
  <si>
    <t>KGYY</t>
  </si>
  <si>
    <t>Gary/Chicago International Airport</t>
  </si>
  <si>
    <t>GZH</t>
  </si>
  <si>
    <t>KGZH</t>
  </si>
  <si>
    <t>Middleton Field</t>
  </si>
  <si>
    <t>GZM</t>
  </si>
  <si>
    <t>LMMG</t>
  </si>
  <si>
    <t>Xewkija Heliport</t>
  </si>
  <si>
    <t>GZO</t>
  </si>
  <si>
    <t>AGGN</t>
  </si>
  <si>
    <t>Nusatupe Airport</t>
  </si>
  <si>
    <t>GZP</t>
  </si>
  <si>
    <t>LTFG</t>
  </si>
  <si>
    <t>GazipaÅŸa Airport</t>
  </si>
  <si>
    <t>GZS</t>
  </si>
  <si>
    <t>KGZS</t>
  </si>
  <si>
    <t>Abernathy Field</t>
  </si>
  <si>
    <t>GZT</t>
  </si>
  <si>
    <t>LTAJ</t>
  </si>
  <si>
    <t>Oğuzeli Airport</t>
  </si>
  <si>
    <t>HAA</t>
  </si>
  <si>
    <t>ENHK</t>
  </si>
  <si>
    <t>Hasvik Airport</t>
  </si>
  <si>
    <t>HAB</t>
  </si>
  <si>
    <t>KHAB</t>
  </si>
  <si>
    <t>Marion County - Rankin Fite Airport</t>
  </si>
  <si>
    <t>HAC</t>
  </si>
  <si>
    <t>RJTH</t>
  </si>
  <si>
    <t>Hachijojima Airport</t>
  </si>
  <si>
    <t>HAD</t>
  </si>
  <si>
    <t>ESMT</t>
  </si>
  <si>
    <t>Halmstad Airport</t>
  </si>
  <si>
    <t>HAF</t>
  </si>
  <si>
    <t>KHAF</t>
  </si>
  <si>
    <t>Half Moon Bay Airport</t>
  </si>
  <si>
    <t>HAH</t>
  </si>
  <si>
    <t>FMCH</t>
  </si>
  <si>
    <t>Prince Said Ibrahim International Airport</t>
  </si>
  <si>
    <t>HAI</t>
  </si>
  <si>
    <t>KHAI</t>
  </si>
  <si>
    <t>Three Rivers Municipal Airport (Dr. Haines Flying Field)</t>
  </si>
  <si>
    <t>HAJ</t>
  </si>
  <si>
    <t>EDDV</t>
  </si>
  <si>
    <t>Hanover/Langenhagen International Airport</t>
  </si>
  <si>
    <t>HAK</t>
  </si>
  <si>
    <t>ZJHK</t>
  </si>
  <si>
    <t>Haikou Meilan International Airport</t>
  </si>
  <si>
    <t>HAL</t>
  </si>
  <si>
    <t>FYHI</t>
  </si>
  <si>
    <t>Halali Airport</t>
  </si>
  <si>
    <t>HAM</t>
  </si>
  <si>
    <t>EDDH</t>
  </si>
  <si>
    <t>Hamburg Airport</t>
  </si>
  <si>
    <t>HAN</t>
  </si>
  <si>
    <t>VVNB</t>
  </si>
  <si>
    <t>Noi Bai International Airport</t>
  </si>
  <si>
    <t>HAO</t>
  </si>
  <si>
    <t>KHAO</t>
  </si>
  <si>
    <t>Butler County Regional Airport</t>
  </si>
  <si>
    <t>HAQ</t>
  </si>
  <si>
    <t>VRMH</t>
  </si>
  <si>
    <t>Hanimaadhoo Airport</t>
  </si>
  <si>
    <t>HAS</t>
  </si>
  <si>
    <t>OEHL</t>
  </si>
  <si>
    <t>Ha'il Regional Airport</t>
  </si>
  <si>
    <t>HAU</t>
  </si>
  <si>
    <t>ENHD</t>
  </si>
  <si>
    <t>Haugesund Airport, Karmøy</t>
  </si>
  <si>
    <t>HAV</t>
  </si>
  <si>
    <t>MUHA</t>
  </si>
  <si>
    <t>José Martí International Airport</t>
  </si>
  <si>
    <t>HAW</t>
  </si>
  <si>
    <t>EGFE</t>
  </si>
  <si>
    <t>Haverfordwest Aerodrome</t>
  </si>
  <si>
    <t>HAX</t>
  </si>
  <si>
    <t>KHAX</t>
  </si>
  <si>
    <t>Hatbox Field</t>
  </si>
  <si>
    <t>HBA</t>
  </si>
  <si>
    <t>YMHB</t>
  </si>
  <si>
    <t>Hobart International Airport</t>
  </si>
  <si>
    <t>HBE</t>
  </si>
  <si>
    <t>HEBA</t>
  </si>
  <si>
    <t>Borg El Arab Airport</t>
  </si>
  <si>
    <t>HBG</t>
  </si>
  <si>
    <t>KHBG</t>
  </si>
  <si>
    <t>Bobby L. Chain Municipal Airport</t>
  </si>
  <si>
    <t>HBK</t>
  </si>
  <si>
    <t>KP14</t>
  </si>
  <si>
    <t>Holbrook Municipal Airport</t>
  </si>
  <si>
    <t>HBR</t>
  </si>
  <si>
    <t>KHBR</t>
  </si>
  <si>
    <t>Hobart Municipal Airport</t>
  </si>
  <si>
    <t>HBT</t>
  </si>
  <si>
    <t>OEKK</t>
  </si>
  <si>
    <t>Hafar Al-Batin Domestic Airport</t>
  </si>
  <si>
    <t>HBU</t>
  </si>
  <si>
    <t>ZMBS</t>
  </si>
  <si>
    <t>Bulgan Sum Airport</t>
  </si>
  <si>
    <t>HBX</t>
  </si>
  <si>
    <t>VAHB</t>
  </si>
  <si>
    <t>Hubli Airport</t>
  </si>
  <si>
    <t>HCA</t>
  </si>
  <si>
    <t>PAHC</t>
  </si>
  <si>
    <t>Holy Cross Airport</t>
  </si>
  <si>
    <t>HCD</t>
  </si>
  <si>
    <t>KHCD</t>
  </si>
  <si>
    <t>Hutchinson Municipal Airport (Butler Field)</t>
  </si>
  <si>
    <t>HCM</t>
  </si>
  <si>
    <t>HCME</t>
  </si>
  <si>
    <t>Eil Airport</t>
  </si>
  <si>
    <t>HCN</t>
  </si>
  <si>
    <t>RCKW</t>
  </si>
  <si>
    <t>Hengchun Airport</t>
  </si>
  <si>
    <t>HCO</t>
  </si>
  <si>
    <t>KHCO</t>
  </si>
  <si>
    <t>Hallock Municipal Airport</t>
  </si>
  <si>
    <t>HCQ</t>
  </si>
  <si>
    <t>YHLC</t>
  </si>
  <si>
    <t>Halls Creek Airport</t>
  </si>
  <si>
    <t>HCR</t>
  </si>
  <si>
    <t>HDB</t>
  </si>
  <si>
    <t>EDIU</t>
  </si>
  <si>
    <t>Heidelberg Airport</t>
  </si>
  <si>
    <t>HDC</t>
  </si>
  <si>
    <t>KHDC</t>
  </si>
  <si>
    <t>Hammond Northshore Regional Airport</t>
  </si>
  <si>
    <t>HDD</t>
  </si>
  <si>
    <t>OPKD</t>
  </si>
  <si>
    <t>Hyderabad Airport</t>
  </si>
  <si>
    <t>HDE</t>
  </si>
  <si>
    <t>KHDE</t>
  </si>
  <si>
    <t>Brewster Field</t>
  </si>
  <si>
    <t>HDF</t>
  </si>
  <si>
    <t>EDAH</t>
  </si>
  <si>
    <t>Heringsdorf Airport</t>
  </si>
  <si>
    <t>HDG</t>
  </si>
  <si>
    <t>ZBHD</t>
  </si>
  <si>
    <t>Handan Airport</t>
  </si>
  <si>
    <t>HDH</t>
  </si>
  <si>
    <t>PHDH</t>
  </si>
  <si>
    <t>Dillingham Airfield</t>
  </si>
  <si>
    <t>HDI</t>
  </si>
  <si>
    <t>KHDI</t>
  </si>
  <si>
    <t>Hardwick Field</t>
  </si>
  <si>
    <t>HDM</t>
  </si>
  <si>
    <t>OIHH</t>
  </si>
  <si>
    <t>Hamadan Airport</t>
  </si>
  <si>
    <t>HDN</t>
  </si>
  <si>
    <t>KHDN</t>
  </si>
  <si>
    <t>Yampa Valley Airport</t>
  </si>
  <si>
    <t>HDO</t>
  </si>
  <si>
    <t>KHDO</t>
  </si>
  <si>
    <t>Hondo Municipal Airport</t>
  </si>
  <si>
    <t>HDR</t>
  </si>
  <si>
    <t>OIKP</t>
  </si>
  <si>
    <t>Havadarya Airport</t>
  </si>
  <si>
    <t>HDS</t>
  </si>
  <si>
    <t>FAHS</t>
  </si>
  <si>
    <t>Hoedspruit Air Force Base Airport</t>
  </si>
  <si>
    <t>HDY</t>
  </si>
  <si>
    <t>VTSS</t>
  </si>
  <si>
    <t>Hat Yai International Airport</t>
  </si>
  <si>
    <t>OAHR</t>
  </si>
  <si>
    <t>Herat Airport</t>
  </si>
  <si>
    <t>HEE</t>
  </si>
  <si>
    <t>KHEE</t>
  </si>
  <si>
    <t>Thompson-Robbins Airport</t>
  </si>
  <si>
    <t>HEH</t>
  </si>
  <si>
    <t>VYHH</t>
  </si>
  <si>
    <t>Heho Airport</t>
  </si>
  <si>
    <t>HEI</t>
  </si>
  <si>
    <t>EDXB</t>
  </si>
  <si>
    <t>Heide-Büsum Airport</t>
  </si>
  <si>
    <t>KHEI</t>
  </si>
  <si>
    <t>Hettinger Municipal Airport</t>
  </si>
  <si>
    <t>HEK</t>
  </si>
  <si>
    <t>ZYHE</t>
  </si>
  <si>
    <t>Heihe Airport</t>
  </si>
  <si>
    <t>HEL</t>
  </si>
  <si>
    <t>EFHK</t>
  </si>
  <si>
    <t>Helsinki-Vantaa Airport</t>
  </si>
  <si>
    <t>HEM</t>
  </si>
  <si>
    <t>EFHF</t>
  </si>
  <si>
    <t>Helsinki-Malmi Airport</t>
  </si>
  <si>
    <t>HEQ</t>
  </si>
  <si>
    <t>KHEQ</t>
  </si>
  <si>
    <t>Holyoke Airport</t>
  </si>
  <si>
    <t>HER</t>
  </si>
  <si>
    <t>LGIR</t>
  </si>
  <si>
    <t>Nikos Kazantzakis International Airport</t>
  </si>
  <si>
    <t>HES</t>
  </si>
  <si>
    <t>KHRI</t>
  </si>
  <si>
    <t>Hermiston Municipal Airport, Hermiston, Oregon, United State</t>
  </si>
  <si>
    <t>HET</t>
  </si>
  <si>
    <t>ZBHH</t>
  </si>
  <si>
    <t>Baita International Airport</t>
  </si>
  <si>
    <t>HEV</t>
  </si>
  <si>
    <t>LEMF</t>
  </si>
  <si>
    <t>Mafé - Gibraleón Airport</t>
  </si>
  <si>
    <t>HEW</t>
  </si>
  <si>
    <t>LGAT</t>
  </si>
  <si>
    <t>Athen Helenikon Airport</t>
  </si>
  <si>
    <t>HEZ</t>
  </si>
  <si>
    <t>KHEZ</t>
  </si>
  <si>
    <t>Natchez-Adams County Airport (Hardy-Anders Field)</t>
  </si>
  <si>
    <t>HFA</t>
  </si>
  <si>
    <t>LLHA</t>
  </si>
  <si>
    <t>Haifa Airport</t>
  </si>
  <si>
    <t>HFD</t>
  </si>
  <si>
    <t>KHFD</t>
  </si>
  <si>
    <t>Hartford-Brainard Airport</t>
  </si>
  <si>
    <t>HFE</t>
  </si>
  <si>
    <t>ZSOF</t>
  </si>
  <si>
    <t>Hefei Luogang International Airport</t>
  </si>
  <si>
    <t>HFF</t>
  </si>
  <si>
    <t>KHFF</t>
  </si>
  <si>
    <t>Mackall Army Airfield</t>
  </si>
  <si>
    <t>HFN</t>
  </si>
  <si>
    <t>BIHN</t>
  </si>
  <si>
    <t>Hornafjordur Airport</t>
  </si>
  <si>
    <t>HFS</t>
  </si>
  <si>
    <t>ESOH</t>
  </si>
  <si>
    <t>Hagfors Airport</t>
  </si>
  <si>
    <t>HFT</t>
  </si>
  <si>
    <t>ENHF</t>
  </si>
  <si>
    <t>Hammerfest Airport</t>
  </si>
  <si>
    <t>HFY</t>
  </si>
  <si>
    <t>KHFY</t>
  </si>
  <si>
    <t>Greenwood Municipal Airport</t>
  </si>
  <si>
    <t>HGA</t>
  </si>
  <si>
    <t>HCMH</t>
  </si>
  <si>
    <t>Egal International Airport</t>
  </si>
  <si>
    <t>HGD</t>
  </si>
  <si>
    <t>YHUG</t>
  </si>
  <si>
    <t>Hughenden Airport</t>
  </si>
  <si>
    <t>HGH</t>
  </si>
  <si>
    <t>ZSHC</t>
  </si>
  <si>
    <t>Hangzhou Xiaoshan International Airport</t>
  </si>
  <si>
    <t>HGL</t>
  </si>
  <si>
    <t>EDXH</t>
  </si>
  <si>
    <t>Helgoland-Düne Airport</t>
  </si>
  <si>
    <t>HGN</t>
  </si>
  <si>
    <t>VTCH</t>
  </si>
  <si>
    <t>Mae Hong Son Airport</t>
  </si>
  <si>
    <t>HGO</t>
  </si>
  <si>
    <t>DIKO</t>
  </si>
  <si>
    <t>Korhogo Airport</t>
  </si>
  <si>
    <t>HGR</t>
  </si>
  <si>
    <t>KHGR</t>
  </si>
  <si>
    <t>Hagerstown Regional Airport (Richard A. Henson Field)</t>
  </si>
  <si>
    <t>HGU</t>
  </si>
  <si>
    <t>AYMH</t>
  </si>
  <si>
    <t>Mount Hagen Airport</t>
  </si>
  <si>
    <t>HHE</t>
  </si>
  <si>
    <t>RJSH</t>
  </si>
  <si>
    <t>Hachinohe Air Base</t>
  </si>
  <si>
    <t>HHF</t>
  </si>
  <si>
    <t>KHHF</t>
  </si>
  <si>
    <t>Hemphill County Airport</t>
  </si>
  <si>
    <t>HHG</t>
  </si>
  <si>
    <t>KHHG</t>
  </si>
  <si>
    <t>Huntington Municipal Airport</t>
  </si>
  <si>
    <t>HHI</t>
  </si>
  <si>
    <t>PHHI</t>
  </si>
  <si>
    <t>Wheeler Army Airfield</t>
  </si>
  <si>
    <t>HHN</t>
  </si>
  <si>
    <t>EDFH</t>
  </si>
  <si>
    <t>Frankfurt-Hahn Airport</t>
  </si>
  <si>
    <t>HHQ</t>
  </si>
  <si>
    <t>VTPH</t>
  </si>
  <si>
    <t>Hua Hin Airport</t>
  </si>
  <si>
    <t>HHR</t>
  </si>
  <si>
    <t>KHHR</t>
  </si>
  <si>
    <t>Hawthorne Municipal Airport</t>
  </si>
  <si>
    <t>HHW</t>
  </si>
  <si>
    <t>KHHW</t>
  </si>
  <si>
    <t>Stan Stamper Municipal Airport</t>
  </si>
  <si>
    <t>HHZ</t>
  </si>
  <si>
    <t>NTGH</t>
  </si>
  <si>
    <t>Hikueru Atoll Airport</t>
  </si>
  <si>
    <t>HIA</t>
  </si>
  <si>
    <t>ZSSH</t>
  </si>
  <si>
    <t>Lianshui Airport</t>
  </si>
  <si>
    <t>HIB</t>
  </si>
  <si>
    <t>KHIB</t>
  </si>
  <si>
    <t>Chisholm-Hibbing Airport</t>
  </si>
  <si>
    <t>HID</t>
  </si>
  <si>
    <t>YHID</t>
  </si>
  <si>
    <t>Horn Island Airport</t>
  </si>
  <si>
    <t>HIE</t>
  </si>
  <si>
    <t>KHIE</t>
  </si>
  <si>
    <t>Mount Washington Regional Airport</t>
  </si>
  <si>
    <t>HIF</t>
  </si>
  <si>
    <t>KHIF</t>
  </si>
  <si>
    <t>Hill Air Force Base</t>
  </si>
  <si>
    <t>HIG</t>
  </si>
  <si>
    <t>KHIG</t>
  </si>
  <si>
    <t>Higginsville Industrial Municipal Airport</t>
  </si>
  <si>
    <t>HII</t>
  </si>
  <si>
    <t>KHII</t>
  </si>
  <si>
    <t>Lake Havasu City Airport</t>
  </si>
  <si>
    <t>HIJ</t>
  </si>
  <si>
    <t>RJOA</t>
  </si>
  <si>
    <t>Hiroshima Airport</t>
  </si>
  <si>
    <t>HIL</t>
  </si>
  <si>
    <t>Shilavo Airport</t>
  </si>
  <si>
    <t>HIN</t>
  </si>
  <si>
    <t>RKPS</t>
  </si>
  <si>
    <t>Sacheon Airport</t>
  </si>
  <si>
    <t>HIO</t>
  </si>
  <si>
    <t>KHIO</t>
  </si>
  <si>
    <t>Portland-Hillsboro Airport</t>
  </si>
  <si>
    <t>HIP</t>
  </si>
  <si>
    <t>YHDY</t>
  </si>
  <si>
    <t>Headingly Airport</t>
  </si>
  <si>
    <t>HIR</t>
  </si>
  <si>
    <t>AGGH</t>
  </si>
  <si>
    <t>Honiara International Airport</t>
  </si>
  <si>
    <t>HIW</t>
  </si>
  <si>
    <t>RJBH</t>
  </si>
  <si>
    <t>Hiroshima-Nishi Airport</t>
  </si>
  <si>
    <t>HJH</t>
  </si>
  <si>
    <t>KHJH</t>
  </si>
  <si>
    <t>Hebron Municipal Airport</t>
  </si>
  <si>
    <t>HJJ</t>
  </si>
  <si>
    <t>ZGCJ</t>
  </si>
  <si>
    <t>Zhijiang Airport</t>
  </si>
  <si>
    <t>HJO</t>
  </si>
  <si>
    <t>KHJO</t>
  </si>
  <si>
    <t>Hanford Municipal Airport</t>
  </si>
  <si>
    <t>HJR</t>
  </si>
  <si>
    <t>VAKJ</t>
  </si>
  <si>
    <t>Khajuraho Airport</t>
  </si>
  <si>
    <t>HJT</t>
  </si>
  <si>
    <t>ZMHU</t>
  </si>
  <si>
    <t>Khujirt Airport</t>
  </si>
  <si>
    <t>HKA</t>
  </si>
  <si>
    <t>KHKA</t>
  </si>
  <si>
    <t>Blytheville Municipal Airport</t>
  </si>
  <si>
    <t>HKD</t>
  </si>
  <si>
    <t>RJCH</t>
  </si>
  <si>
    <t>Hakodate Airport</t>
  </si>
  <si>
    <t>HKG</t>
  </si>
  <si>
    <t>VHHH</t>
  </si>
  <si>
    <t>Hong Kong International Airport</t>
  </si>
  <si>
    <t>HKK</t>
  </si>
  <si>
    <t>NZHK</t>
  </si>
  <si>
    <t>Hokitika Airport</t>
  </si>
  <si>
    <t>HKN</t>
  </si>
  <si>
    <t>AYHK</t>
  </si>
  <si>
    <t>Kimbe Airport</t>
  </si>
  <si>
    <t>HKS</t>
  </si>
  <si>
    <t>KHKS</t>
  </si>
  <si>
    <t>Hawkins Field</t>
  </si>
  <si>
    <t>HKT</t>
  </si>
  <si>
    <t>VTSP</t>
  </si>
  <si>
    <t>Phuket International Airport</t>
  </si>
  <si>
    <t>HKY</t>
  </si>
  <si>
    <t>KHKY</t>
  </si>
  <si>
    <t>Hickory Regional Airport</t>
  </si>
  <si>
    <t>HLA</t>
  </si>
  <si>
    <t>FALA</t>
  </si>
  <si>
    <t>Lanseria Airport</t>
  </si>
  <si>
    <t>HLB</t>
  </si>
  <si>
    <t>KHLB</t>
  </si>
  <si>
    <t>Hillenbrand Industries Airport</t>
  </si>
  <si>
    <t>HLC</t>
  </si>
  <si>
    <t>KHLC</t>
  </si>
  <si>
    <t>Hill City Municipal Airport</t>
  </si>
  <si>
    <t>HLD</t>
  </si>
  <si>
    <t>ZBLA</t>
  </si>
  <si>
    <t>Hailar Dongshan Airport</t>
  </si>
  <si>
    <t>HLF</t>
  </si>
  <si>
    <t>ESSF</t>
  </si>
  <si>
    <t>Hultsfred Airport</t>
  </si>
  <si>
    <t>HLG</t>
  </si>
  <si>
    <t>KHLG</t>
  </si>
  <si>
    <t>Wheeling Ohio County Airport</t>
  </si>
  <si>
    <t>HLH</t>
  </si>
  <si>
    <t>ZBUL</t>
  </si>
  <si>
    <t>Ulanhot Airport</t>
  </si>
  <si>
    <t>HLJ</t>
  </si>
  <si>
    <t>EYSB</t>
  </si>
  <si>
    <t>Barysiai Airport</t>
  </si>
  <si>
    <t>HLM</t>
  </si>
  <si>
    <t>KHLM</t>
  </si>
  <si>
    <t>Park Township Airport</t>
  </si>
  <si>
    <t>HLN</t>
  </si>
  <si>
    <t>KHLN</t>
  </si>
  <si>
    <t>Helena Regional Airport</t>
  </si>
  <si>
    <t>HLO</t>
  </si>
  <si>
    <t>BIID</t>
  </si>
  <si>
    <t>Ingjaldssanður Airport</t>
  </si>
  <si>
    <t>HLP</t>
  </si>
  <si>
    <t>WIHH</t>
  </si>
  <si>
    <t>Halim Perdanakusuma International Airport</t>
  </si>
  <si>
    <t>WIIH</t>
  </si>
  <si>
    <t>HLR</t>
  </si>
  <si>
    <t>KHLR</t>
  </si>
  <si>
    <t>Hood Army Airfield</t>
  </si>
  <si>
    <t>HLS</t>
  </si>
  <si>
    <t>YSTH</t>
  </si>
  <si>
    <t>St Helens Airport</t>
  </si>
  <si>
    <t>HLT</t>
  </si>
  <si>
    <t>YHML</t>
  </si>
  <si>
    <t>Hamilton Airport</t>
  </si>
  <si>
    <t>HLU</t>
  </si>
  <si>
    <t>NWWH</t>
  </si>
  <si>
    <t>Nesson Airport</t>
  </si>
  <si>
    <t>HLW</t>
  </si>
  <si>
    <t>FAHL</t>
  </si>
  <si>
    <t>Hluhluwe Airport</t>
  </si>
  <si>
    <t>HLX</t>
  </si>
  <si>
    <t>KHLX</t>
  </si>
  <si>
    <t>Twin County Airport</t>
  </si>
  <si>
    <t>HLY</t>
  </si>
  <si>
    <t>EGOV</t>
  </si>
  <si>
    <t>Anglesey Airport (Maes Awyr Môn) or RAF Valley</t>
  </si>
  <si>
    <t>HLZ</t>
  </si>
  <si>
    <t>NZHN</t>
  </si>
  <si>
    <t>Hamilton International Airport</t>
  </si>
  <si>
    <t>HMA</t>
  </si>
  <si>
    <t>USHH</t>
  </si>
  <si>
    <t>Khanty-Mansiysk Airport</t>
  </si>
  <si>
    <t>HMB</t>
  </si>
  <si>
    <t>HEMK</t>
  </si>
  <si>
    <t>Sohag International Airport</t>
  </si>
  <si>
    <t>HME</t>
  </si>
  <si>
    <t>DAUH</t>
  </si>
  <si>
    <t>Oued Irara Airport</t>
  </si>
  <si>
    <t>HMG</t>
  </si>
  <si>
    <t>YHMB</t>
  </si>
  <si>
    <t>Hermannsburg Airport</t>
  </si>
  <si>
    <t>HMI</t>
  </si>
  <si>
    <t>ZWHM</t>
  </si>
  <si>
    <t>Hami Airport</t>
  </si>
  <si>
    <t>HMJ</t>
  </si>
  <si>
    <t>UKLH</t>
  </si>
  <si>
    <t>Khmelnytskyi Airport</t>
  </si>
  <si>
    <t>HMN</t>
  </si>
  <si>
    <t>KHMN</t>
  </si>
  <si>
    <t>Holloman Air Force Base</t>
  </si>
  <si>
    <t>HMO</t>
  </si>
  <si>
    <t>MMHO</t>
  </si>
  <si>
    <t>General Ignacio Pesqueira Garcia International Airport</t>
  </si>
  <si>
    <t>HMR</t>
  </si>
  <si>
    <t>ENHA</t>
  </si>
  <si>
    <t>Hamar Airport, Stafsberg</t>
  </si>
  <si>
    <t>HMT</t>
  </si>
  <si>
    <t>KHMT</t>
  </si>
  <si>
    <t>Hemet-Ryan Airport</t>
  </si>
  <si>
    <t>HMV</t>
  </si>
  <si>
    <t>ESUT</t>
  </si>
  <si>
    <t>Hemavan Airport</t>
  </si>
  <si>
    <t>HMZ</t>
  </si>
  <si>
    <t>KHMZ</t>
  </si>
  <si>
    <t>Bedford County Airport</t>
  </si>
  <si>
    <t>HNA</t>
  </si>
  <si>
    <t>RJSI</t>
  </si>
  <si>
    <t>Hanamaki Airport</t>
  </si>
  <si>
    <t>HNB</t>
  </si>
  <si>
    <t>KHNB</t>
  </si>
  <si>
    <t>Huntingburg Airport</t>
  </si>
  <si>
    <t>HND</t>
  </si>
  <si>
    <t>RJTT</t>
  </si>
  <si>
    <t>Tokyo International Airport</t>
  </si>
  <si>
    <t>HNE</t>
  </si>
  <si>
    <t>PAHE</t>
  </si>
  <si>
    <t>Tahneta Pass Airport</t>
  </si>
  <si>
    <t>HNH</t>
  </si>
  <si>
    <t>PAOH</t>
  </si>
  <si>
    <t>Hoonah Airport</t>
  </si>
  <si>
    <t>HNL</t>
  </si>
  <si>
    <t>PHNL</t>
  </si>
  <si>
    <t>Daniel K. Inouye International Airport</t>
  </si>
  <si>
    <t>HNM</t>
  </si>
  <si>
    <t>PHHN</t>
  </si>
  <si>
    <t>Hana Airport</t>
  </si>
  <si>
    <t>HNR</t>
  </si>
  <si>
    <t>KHNR</t>
  </si>
  <si>
    <t>Harlan Municipal Airport</t>
  </si>
  <si>
    <t>HNS</t>
  </si>
  <si>
    <t>PAHN</t>
  </si>
  <si>
    <t>Haines Airport</t>
  </si>
  <si>
    <t>HNY</t>
  </si>
  <si>
    <t>ZGHY</t>
  </si>
  <si>
    <t>Hengyang Airport</t>
  </si>
  <si>
    <t>HNZ</t>
  </si>
  <si>
    <t>KHNZ</t>
  </si>
  <si>
    <t>Henderson-Oxford Airport</t>
  </si>
  <si>
    <t>HOA</t>
  </si>
  <si>
    <t>HKHO</t>
  </si>
  <si>
    <t>Hola Airport</t>
  </si>
  <si>
    <t>HOB</t>
  </si>
  <si>
    <t>KHOB</t>
  </si>
  <si>
    <t>Lea County Regional Airport</t>
  </si>
  <si>
    <t>HOC</t>
  </si>
  <si>
    <t>KHOC</t>
  </si>
  <si>
    <t>Highland County Airport</t>
  </si>
  <si>
    <t>HOD</t>
  </si>
  <si>
    <t>OYHD</t>
  </si>
  <si>
    <t>Hodeida International Airport</t>
  </si>
  <si>
    <t>HOE</t>
  </si>
  <si>
    <t>KHOE</t>
  </si>
  <si>
    <t>Homerville Airport</t>
  </si>
  <si>
    <t>HOF</t>
  </si>
  <si>
    <t>OEAH</t>
  </si>
  <si>
    <t>Al Ahsa Airport</t>
  </si>
  <si>
    <t>HOG</t>
  </si>
  <si>
    <t>MUHG</t>
  </si>
  <si>
    <t>Holguin Frank Pais International Airport</t>
  </si>
  <si>
    <t>HOH</t>
  </si>
  <si>
    <t>LOIH</t>
  </si>
  <si>
    <t>Hohenems-Dornbirn Airport</t>
  </si>
  <si>
    <t>HOI</t>
  </si>
  <si>
    <t>NTTO</t>
  </si>
  <si>
    <t>Hao Airport</t>
  </si>
  <si>
    <t>HOK</t>
  </si>
  <si>
    <t>YHOO</t>
  </si>
  <si>
    <t>Hooker Creek Airport</t>
  </si>
  <si>
    <t>HOM</t>
  </si>
  <si>
    <t>PAHO</t>
  </si>
  <si>
    <t>Homer Airport</t>
  </si>
  <si>
    <t>HON</t>
  </si>
  <si>
    <t>KHON</t>
  </si>
  <si>
    <t>Huron Regional Airport</t>
  </si>
  <si>
    <t>HOP</t>
  </si>
  <si>
    <t>KHOP</t>
  </si>
  <si>
    <t>Campbell Army Airfield</t>
  </si>
  <si>
    <t>HOQ</t>
  </si>
  <si>
    <t>EDQM</t>
  </si>
  <si>
    <t>Hof International Airport</t>
  </si>
  <si>
    <t>HOR</t>
  </si>
  <si>
    <t>LPHR</t>
  </si>
  <si>
    <t>Horta Airport</t>
  </si>
  <si>
    <t>HOS</t>
  </si>
  <si>
    <t>SAHC</t>
  </si>
  <si>
    <t>Chos Malal Airport</t>
  </si>
  <si>
    <t>HOT</t>
  </si>
  <si>
    <t>KHOT</t>
  </si>
  <si>
    <t>Hot Springs Memorial Field Airport</t>
  </si>
  <si>
    <t>HOU</t>
  </si>
  <si>
    <t>KHOU</t>
  </si>
  <si>
    <t>William P. Hobby Airport</t>
  </si>
  <si>
    <t>HOV</t>
  </si>
  <si>
    <t>ENOV</t>
  </si>
  <si>
    <t>Ørsta/Volda Airport, Hovden</t>
  </si>
  <si>
    <t>HOX</t>
  </si>
  <si>
    <t>VYHL</t>
  </si>
  <si>
    <t>Hommalinn Airport</t>
  </si>
  <si>
    <t>HPA</t>
  </si>
  <si>
    <t>NFTL</t>
  </si>
  <si>
    <t>Lifuka Island Airport</t>
  </si>
  <si>
    <t>HPB</t>
  </si>
  <si>
    <t>PAHP</t>
  </si>
  <si>
    <t>Hooper Bay Airport</t>
  </si>
  <si>
    <t>HPH</t>
  </si>
  <si>
    <t>VVCI</t>
  </si>
  <si>
    <t>Cat Bi International Airport</t>
  </si>
  <si>
    <t>HPN</t>
  </si>
  <si>
    <t>KHPN</t>
  </si>
  <si>
    <t>Westchester County Airport</t>
  </si>
  <si>
    <t>HPT</t>
  </si>
  <si>
    <t>KHPT</t>
  </si>
  <si>
    <t>Hampton Municipal Airport</t>
  </si>
  <si>
    <t>HPY</t>
  </si>
  <si>
    <t>KHPY</t>
  </si>
  <si>
    <t>Baytown Airport</t>
  </si>
  <si>
    <t>HQG</t>
  </si>
  <si>
    <t>KHQG</t>
  </si>
  <si>
    <t>Hugoton Municipal Airport</t>
  </si>
  <si>
    <t>HQM</t>
  </si>
  <si>
    <t>KHQM</t>
  </si>
  <si>
    <t>Bowerman Airport</t>
  </si>
  <si>
    <t>HQU</t>
  </si>
  <si>
    <t>KHQU</t>
  </si>
  <si>
    <t>Thomson-McDuffie County Airport</t>
  </si>
  <si>
    <t>HQZ</t>
  </si>
  <si>
    <t>KHQZ</t>
  </si>
  <si>
    <t>Mesquite Metro Airport</t>
  </si>
  <si>
    <t>HRB</t>
  </si>
  <si>
    <t>ZYHB</t>
  </si>
  <si>
    <t>Harbin Taiping International Airport</t>
  </si>
  <si>
    <t>HRE</t>
  </si>
  <si>
    <t>FVHA</t>
  </si>
  <si>
    <t>Harare International Airport</t>
  </si>
  <si>
    <t>HRG</t>
  </si>
  <si>
    <t>HEGN</t>
  </si>
  <si>
    <t>Hurghada International Airport</t>
  </si>
  <si>
    <t>HRJ</t>
  </si>
  <si>
    <t>VNCJ</t>
  </si>
  <si>
    <t>Rukum Chaurjahari Airport</t>
  </si>
  <si>
    <t>HRK</t>
  </si>
  <si>
    <t>UKHH</t>
  </si>
  <si>
    <t>Kharkiv Osnova International Airport</t>
  </si>
  <si>
    <t>HRL</t>
  </si>
  <si>
    <t>KHRL</t>
  </si>
  <si>
    <t>Valley International Airport</t>
  </si>
  <si>
    <t>HRM</t>
  </si>
  <si>
    <t>DAFH</t>
  </si>
  <si>
    <t>Hassi R'Mel Airport</t>
  </si>
  <si>
    <t>HRO</t>
  </si>
  <si>
    <t>KHRO</t>
  </si>
  <si>
    <t>Boone County Airport</t>
  </si>
  <si>
    <t>HRR</t>
  </si>
  <si>
    <t>PAHV</t>
  </si>
  <si>
    <t>Healy River Airport</t>
  </si>
  <si>
    <t>HRS</t>
  </si>
  <si>
    <t>FAHR</t>
  </si>
  <si>
    <t>Harrismith Airport</t>
  </si>
  <si>
    <t>HRT</t>
  </si>
  <si>
    <t>EGXU</t>
  </si>
  <si>
    <t>RAF Linton-On-Ouse</t>
  </si>
  <si>
    <t>HRU</t>
  </si>
  <si>
    <t>KHRU</t>
  </si>
  <si>
    <t>Herington Regional Airport</t>
  </si>
  <si>
    <t>HRX</t>
  </si>
  <si>
    <t>KHRX</t>
  </si>
  <si>
    <t>Hereford Municipal Airport</t>
  </si>
  <si>
    <t>HSB</t>
  </si>
  <si>
    <t>KHSB</t>
  </si>
  <si>
    <t>Harrisburg-Raleigh Airport</t>
  </si>
  <si>
    <t>HSD</t>
  </si>
  <si>
    <t>KHSD</t>
  </si>
  <si>
    <t>Sundance Airpark</t>
  </si>
  <si>
    <t>HSE</t>
  </si>
  <si>
    <t>KHSE</t>
  </si>
  <si>
    <t>Billy Mitchell Airport</t>
  </si>
  <si>
    <t>HSG</t>
  </si>
  <si>
    <t>RJFS</t>
  </si>
  <si>
    <t>Saga Airport</t>
  </si>
  <si>
    <t>HSI</t>
  </si>
  <si>
    <t>KHSI</t>
  </si>
  <si>
    <t>Hastings Municipal Airport</t>
  </si>
  <si>
    <t>HSM</t>
  </si>
  <si>
    <t>YHSM</t>
  </si>
  <si>
    <t>Horsham Airport</t>
  </si>
  <si>
    <t>HSN</t>
  </si>
  <si>
    <t>ZSZS</t>
  </si>
  <si>
    <t>Zhoushan Airport</t>
  </si>
  <si>
    <t>HSP</t>
  </si>
  <si>
    <t>KHSP</t>
  </si>
  <si>
    <t>Ingalls Field</t>
  </si>
  <si>
    <t>HSR</t>
  </si>
  <si>
    <t>KHSR</t>
  </si>
  <si>
    <t>Hot Springs Municipal Airport</t>
  </si>
  <si>
    <t>HSS</t>
  </si>
  <si>
    <t>VIHR</t>
  </si>
  <si>
    <t>Hissar Airport</t>
  </si>
  <si>
    <t>HST</t>
  </si>
  <si>
    <t>KHST</t>
  </si>
  <si>
    <t>Homestead Air Reserve Base</t>
  </si>
  <si>
    <t>HSV</t>
  </si>
  <si>
    <t>KHSV</t>
  </si>
  <si>
    <t>Huntsville International Airport</t>
  </si>
  <si>
    <t>HTA</t>
  </si>
  <si>
    <t>UIAA</t>
  </si>
  <si>
    <t>Kadala Airport</t>
  </si>
  <si>
    <t>HTG</t>
  </si>
  <si>
    <t>UOHH</t>
  </si>
  <si>
    <t>Khatanga Airport</t>
  </si>
  <si>
    <t>HTH</t>
  </si>
  <si>
    <t>KHTH</t>
  </si>
  <si>
    <t>Hawthorne Industrial Airport</t>
  </si>
  <si>
    <t>HTI</t>
  </si>
  <si>
    <t>YBHM</t>
  </si>
  <si>
    <t>Hamilton Island</t>
  </si>
  <si>
    <t>HTL</t>
  </si>
  <si>
    <t>KHTL</t>
  </si>
  <si>
    <t>Roscommon County Airport</t>
  </si>
  <si>
    <t>HTN</t>
  </si>
  <si>
    <t>ZWTN</t>
  </si>
  <si>
    <t>Hotan Airport</t>
  </si>
  <si>
    <t>HTO</t>
  </si>
  <si>
    <t>KHTO</t>
  </si>
  <si>
    <t>East Hampton Airport</t>
  </si>
  <si>
    <t>HTR</t>
  </si>
  <si>
    <t>RORH</t>
  </si>
  <si>
    <t>Hateruma Airport</t>
  </si>
  <si>
    <t>HTS</t>
  </si>
  <si>
    <t>KHTS</t>
  </si>
  <si>
    <t>Tri-State Airport (Milton J. Ferguson Field)</t>
  </si>
  <si>
    <t>HTU</t>
  </si>
  <si>
    <t>YHPN</t>
  </si>
  <si>
    <t>Hopetoun Airport</t>
  </si>
  <si>
    <t>HTW</t>
  </si>
  <si>
    <t>KHTW</t>
  </si>
  <si>
    <t>Lawrence County Airpark</t>
  </si>
  <si>
    <t>HTY</t>
  </si>
  <si>
    <t>LTAK</t>
  </si>
  <si>
    <t>Hatay Airport</t>
  </si>
  <si>
    <t>LTDA</t>
  </si>
  <si>
    <t>HTZ</t>
  </si>
  <si>
    <t>SKHC</t>
  </si>
  <si>
    <t>Hato Corozal Airport</t>
  </si>
  <si>
    <t>HUA</t>
  </si>
  <si>
    <t>KHUA</t>
  </si>
  <si>
    <t>Redstone Army Airfield</t>
  </si>
  <si>
    <t>HUB</t>
  </si>
  <si>
    <t>YHBR</t>
  </si>
  <si>
    <t>Humbert River Airport</t>
  </si>
  <si>
    <t>HUE</t>
  </si>
  <si>
    <t>HAHU</t>
  </si>
  <si>
    <t>Humera Airport</t>
  </si>
  <si>
    <t>HUF</t>
  </si>
  <si>
    <t>KHUF</t>
  </si>
  <si>
    <t>Terre Haute International Airport (Hulman Field)</t>
  </si>
  <si>
    <t>HUG</t>
  </si>
  <si>
    <t>MGHT</t>
  </si>
  <si>
    <t>Huehuetenango Airport</t>
  </si>
  <si>
    <t>HUH</t>
  </si>
  <si>
    <t>NTTH</t>
  </si>
  <si>
    <t>Huahine-Fare Airport</t>
  </si>
  <si>
    <t>HUI</t>
  </si>
  <si>
    <t>VVPB</t>
  </si>
  <si>
    <t>Phu Bai International Airport</t>
  </si>
  <si>
    <t>HUL</t>
  </si>
  <si>
    <t>KHUL</t>
  </si>
  <si>
    <t>Houlton International Airport</t>
  </si>
  <si>
    <t>KHUM</t>
  </si>
  <si>
    <t>Houma-Terrebonne Airport</t>
  </si>
  <si>
    <t>HUN</t>
  </si>
  <si>
    <t>RCYU</t>
  </si>
  <si>
    <t>Hualien Airport</t>
  </si>
  <si>
    <t>HUQ</t>
  </si>
  <si>
    <t>HLON</t>
  </si>
  <si>
    <t>Hon Airport</t>
  </si>
  <si>
    <t>HUT</t>
  </si>
  <si>
    <t>KHUT</t>
  </si>
  <si>
    <t>Hutchinson Municipal Airport</t>
  </si>
  <si>
    <t>HUU</t>
  </si>
  <si>
    <t>SPNC</t>
  </si>
  <si>
    <t>Alferez Fap David Figueroa Fernandini Airport</t>
  </si>
  <si>
    <t>HUX</t>
  </si>
  <si>
    <t>MMBT</t>
  </si>
  <si>
    <t>Bahías de Huatulco International Airport</t>
  </si>
  <si>
    <t>HUY</t>
  </si>
  <si>
    <t>EGNJ</t>
  </si>
  <si>
    <t>Humberside Airport</t>
  </si>
  <si>
    <t>HUZ</t>
  </si>
  <si>
    <t>ZGHZ</t>
  </si>
  <si>
    <t>Huizhou Airport</t>
  </si>
  <si>
    <t>HVA</t>
  </si>
  <si>
    <t>FMNL</t>
  </si>
  <si>
    <t>Analalava Airport</t>
  </si>
  <si>
    <t>HVB</t>
  </si>
  <si>
    <t>YHBA</t>
  </si>
  <si>
    <t>Hervey Bay Airport</t>
  </si>
  <si>
    <t>HVC</t>
  </si>
  <si>
    <t>KHVC</t>
  </si>
  <si>
    <t>Hopkinsville-Christian County Airport</t>
  </si>
  <si>
    <t>HVD</t>
  </si>
  <si>
    <t>ZMKD</t>
  </si>
  <si>
    <t>Khovd Airport</t>
  </si>
  <si>
    <t>HVE</t>
  </si>
  <si>
    <t>KHVE</t>
  </si>
  <si>
    <t>Hanksville Airport</t>
  </si>
  <si>
    <t>HVG</t>
  </si>
  <si>
    <t>ENHV</t>
  </si>
  <si>
    <t>Honningsvåg Airport, Valan</t>
  </si>
  <si>
    <t>HVK</t>
  </si>
  <si>
    <t>BIHK</t>
  </si>
  <si>
    <t>Hólmavík Airport</t>
  </si>
  <si>
    <t>HVM</t>
  </si>
  <si>
    <t>BIHV</t>
  </si>
  <si>
    <t>Krókstaðarmelar Airport</t>
  </si>
  <si>
    <t>HVN</t>
  </si>
  <si>
    <t>KHVN</t>
  </si>
  <si>
    <t>Tweed-New Haven Airport</t>
  </si>
  <si>
    <t>HVR</t>
  </si>
  <si>
    <t>KHVR</t>
  </si>
  <si>
    <t>Havre City-County Airport</t>
  </si>
  <si>
    <t>HVS</t>
  </si>
  <si>
    <t>KHVS</t>
  </si>
  <si>
    <t>Hartsville Regional Airport</t>
  </si>
  <si>
    <t>HWD</t>
  </si>
  <si>
    <t>KHWD</t>
  </si>
  <si>
    <t>Hayward Executive Airport</t>
  </si>
  <si>
    <t>HWK</t>
  </si>
  <si>
    <t>YHAW</t>
  </si>
  <si>
    <t>Wilpena Pound Airport</t>
  </si>
  <si>
    <t>HWN</t>
  </si>
  <si>
    <t>FVWN</t>
  </si>
  <si>
    <t>Hwange National Park Airport</t>
  </si>
  <si>
    <t>HWO</t>
  </si>
  <si>
    <t>KHWO</t>
  </si>
  <si>
    <t>North Perry Airport</t>
  </si>
  <si>
    <t>HWQ</t>
  </si>
  <si>
    <t>KHWQ</t>
  </si>
  <si>
    <t>Wheatland County Airport</t>
  </si>
  <si>
    <t>HWV</t>
  </si>
  <si>
    <t>KHWV</t>
  </si>
  <si>
    <t>Brookhaven Airport</t>
  </si>
  <si>
    <t>HXD</t>
  </si>
  <si>
    <t>KHXD</t>
  </si>
  <si>
    <t>Hilton Head Airport</t>
  </si>
  <si>
    <t>HXF</t>
  </si>
  <si>
    <t>KHXF</t>
  </si>
  <si>
    <t>Hartford Municipal Airport</t>
  </si>
  <si>
    <t>HXX</t>
  </si>
  <si>
    <t>YHAY</t>
  </si>
  <si>
    <t>Hay Airport</t>
  </si>
  <si>
    <t>HYA</t>
  </si>
  <si>
    <t>KHYA</t>
  </si>
  <si>
    <t>Cape Cod Gateway Airport</t>
  </si>
  <si>
    <t>HYD</t>
  </si>
  <si>
    <t>VOHS</t>
  </si>
  <si>
    <t>Rajiv Gandhi International Airport</t>
  </si>
  <si>
    <t>HYI</t>
  </si>
  <si>
    <t>KHYI</t>
  </si>
  <si>
    <t>San Marcos Municipal Airport</t>
  </si>
  <si>
    <t>HYN</t>
  </si>
  <si>
    <t>ZSLQ</t>
  </si>
  <si>
    <t>Huangyan Luqiao Airport</t>
  </si>
  <si>
    <t>HYR</t>
  </si>
  <si>
    <t>KHYR</t>
  </si>
  <si>
    <t>Sawyer County Airport</t>
  </si>
  <si>
    <t>HYS</t>
  </si>
  <si>
    <t>KHYS</t>
  </si>
  <si>
    <t>Hays Regional Airport</t>
  </si>
  <si>
    <t>HYV</t>
  </si>
  <si>
    <t>EFHV</t>
  </si>
  <si>
    <t>Hyvinkaa Airport</t>
  </si>
  <si>
    <t>HYW</t>
  </si>
  <si>
    <t>KHYW</t>
  </si>
  <si>
    <t>Conway-Horry County Airport</t>
  </si>
  <si>
    <t>HYX</t>
  </si>
  <si>
    <t>KHYX</t>
  </si>
  <si>
    <t>Saginaw County H.W. Browne Airport</t>
  </si>
  <si>
    <t>HZB</t>
  </si>
  <si>
    <t>LFQT</t>
  </si>
  <si>
    <t>Merville Calonne Airport</t>
  </si>
  <si>
    <t>HZG</t>
  </si>
  <si>
    <t>ZLHZ</t>
  </si>
  <si>
    <t>Hanzhong Airport</t>
  </si>
  <si>
    <t>HZK</t>
  </si>
  <si>
    <t>BIHU</t>
  </si>
  <si>
    <t>Húsavík Airport</t>
  </si>
  <si>
    <t>HZL</t>
  </si>
  <si>
    <t>KHZL</t>
  </si>
  <si>
    <t>Hazleton Municipal Airport</t>
  </si>
  <si>
    <t>HZP</t>
  </si>
  <si>
    <t>CYNR</t>
  </si>
  <si>
    <t>Fort Mackay / Horizon Airport</t>
  </si>
  <si>
    <t>IAA</t>
  </si>
  <si>
    <t>UOII</t>
  </si>
  <si>
    <t>Igarka Airport</t>
  </si>
  <si>
    <t>IAB</t>
  </si>
  <si>
    <t>KIAB</t>
  </si>
  <si>
    <t>McConnell AFB</t>
  </si>
  <si>
    <t>IAD</t>
  </si>
  <si>
    <t>KIAD</t>
  </si>
  <si>
    <t>Washington Dulles International Airport</t>
  </si>
  <si>
    <t>IAG</t>
  </si>
  <si>
    <t>KIAG</t>
  </si>
  <si>
    <t>Niagara Falls International Airport</t>
  </si>
  <si>
    <t>IAH</t>
  </si>
  <si>
    <t>KIAH</t>
  </si>
  <si>
    <t>George Bush Intercontinental Airport</t>
  </si>
  <si>
    <t>IAM</t>
  </si>
  <si>
    <t>DAUZ</t>
  </si>
  <si>
    <t>In Aménas Airport</t>
  </si>
  <si>
    <t>IAN</t>
  </si>
  <si>
    <t>PAIK</t>
  </si>
  <si>
    <t>Bob Baker Memorial Airport</t>
  </si>
  <si>
    <t>IAO</t>
  </si>
  <si>
    <t>RPNS</t>
  </si>
  <si>
    <t>Siargao Airport</t>
  </si>
  <si>
    <t>IAR</t>
  </si>
  <si>
    <t>UUDL</t>
  </si>
  <si>
    <t>Yaroslavl Airport</t>
  </si>
  <si>
    <t>IAS</t>
  </si>
  <si>
    <t>LRIA</t>
  </si>
  <si>
    <t>Iași International Airport</t>
  </si>
  <si>
    <t>IBA</t>
  </si>
  <si>
    <t>DNIB</t>
  </si>
  <si>
    <t>Ibadan Airport</t>
  </si>
  <si>
    <t>IBB</t>
  </si>
  <si>
    <t>SEII</t>
  </si>
  <si>
    <t>General Villamil Airport</t>
  </si>
  <si>
    <t>IBE</t>
  </si>
  <si>
    <t>SKIB</t>
  </si>
  <si>
    <t>Perales Airport</t>
  </si>
  <si>
    <t>IBM</t>
  </si>
  <si>
    <t>KIBM</t>
  </si>
  <si>
    <t>Kimball Municipal Airport (Robert E. Arraj Field)</t>
  </si>
  <si>
    <t>IBN</t>
  </si>
  <si>
    <t>PABN</t>
  </si>
  <si>
    <t>Devils Mountain Lodge Airport</t>
  </si>
  <si>
    <t>IBO</t>
  </si>
  <si>
    <t>KIBO</t>
  </si>
  <si>
    <t>Idabel Airport</t>
  </si>
  <si>
    <t>IBP</t>
  </si>
  <si>
    <t>SPBR</t>
  </si>
  <si>
    <t>Iberia Airport</t>
  </si>
  <si>
    <t>IBR</t>
  </si>
  <si>
    <t>RJAH</t>
  </si>
  <si>
    <t>Ibaraki Airport (Hyakuri Air Base)</t>
  </si>
  <si>
    <t>IBZ</t>
  </si>
  <si>
    <t>LEIB</t>
  </si>
  <si>
    <t>Ibiza Airport</t>
  </si>
  <si>
    <t>ICA</t>
  </si>
  <si>
    <t>SVIC</t>
  </si>
  <si>
    <t>Icabarú Airport</t>
  </si>
  <si>
    <t>ICI</t>
  </si>
  <si>
    <t>NFCI</t>
  </si>
  <si>
    <t>Cicia Airport</t>
  </si>
  <si>
    <t>ICK</t>
  </si>
  <si>
    <t>SMNI</t>
  </si>
  <si>
    <t>Nieuw-Nickerie Airport (Maj. Fernandes Airport)</t>
  </si>
  <si>
    <t>ICL</t>
  </si>
  <si>
    <t>KICL</t>
  </si>
  <si>
    <t>Schenck Field</t>
  </si>
  <si>
    <t>ICN</t>
  </si>
  <si>
    <t>RKSI</t>
  </si>
  <si>
    <t>Incheon International Airport</t>
  </si>
  <si>
    <t>ICR</t>
  </si>
  <si>
    <t>MUNC</t>
  </si>
  <si>
    <t>Nicaro Airport</t>
  </si>
  <si>
    <t>ICS</t>
  </si>
  <si>
    <t>KU70</t>
  </si>
  <si>
    <t>Cascade Airport</t>
  </si>
  <si>
    <t>ICT</t>
  </si>
  <si>
    <t>KICT</t>
  </si>
  <si>
    <t>Wichita Dwight D. Eisenhower National Airport</t>
  </si>
  <si>
    <t>IDA</t>
  </si>
  <si>
    <t>KIDA</t>
  </si>
  <si>
    <t>Idaho Falls Regional Airport</t>
  </si>
  <si>
    <t>IDB</t>
  </si>
  <si>
    <t>ESUE</t>
  </si>
  <si>
    <t>Idre Airport</t>
  </si>
  <si>
    <t>IDF</t>
  </si>
  <si>
    <t>FZCB</t>
  </si>
  <si>
    <t>Idiofa Airport</t>
  </si>
  <si>
    <t>IDG</t>
  </si>
  <si>
    <t>KIDG</t>
  </si>
  <si>
    <t>Ida Grove Municipal Airport</t>
  </si>
  <si>
    <t>IDH</t>
  </si>
  <si>
    <t>KGIC</t>
  </si>
  <si>
    <t>Idaho County Airport</t>
  </si>
  <si>
    <t>IDI</t>
  </si>
  <si>
    <t>KIDI</t>
  </si>
  <si>
    <t>Indiana County Airport (Jimmy Stewart Field)</t>
  </si>
  <si>
    <t>IDK</t>
  </si>
  <si>
    <t>YIDK</t>
  </si>
  <si>
    <t>Indulkana Airport</t>
  </si>
  <si>
    <t>IDL</t>
  </si>
  <si>
    <t>KIDL</t>
  </si>
  <si>
    <t>Indianola Municipal Airport</t>
  </si>
  <si>
    <t>IDO</t>
  </si>
  <si>
    <t>SWIY</t>
  </si>
  <si>
    <t>Santa Izabel do Morro Airport</t>
  </si>
  <si>
    <t>IDP</t>
  </si>
  <si>
    <t>KIDP</t>
  </si>
  <si>
    <t>Independence Municipal Airport</t>
  </si>
  <si>
    <t>IDR</t>
  </si>
  <si>
    <t>VAID</t>
  </si>
  <si>
    <t>Devi Ahilyabai Holkar International Airport</t>
  </si>
  <si>
    <t>IDY</t>
  </si>
  <si>
    <t>LFEY</t>
  </si>
  <si>
    <t>Île d'Yeu Airport</t>
  </si>
  <si>
    <t>IEG</t>
  </si>
  <si>
    <t>EPZG</t>
  </si>
  <si>
    <t>Zielona Góra Airport</t>
  </si>
  <si>
    <t>IEJ</t>
  </si>
  <si>
    <t>RORE</t>
  </si>
  <si>
    <t>Ie Jima Airport</t>
  </si>
  <si>
    <t>IEM</t>
  </si>
  <si>
    <t>PAWR</t>
  </si>
  <si>
    <t>Whittier Airport</t>
  </si>
  <si>
    <t>IEN</t>
  </si>
  <si>
    <t>KIEN</t>
  </si>
  <si>
    <t>Pine Ridge Airport</t>
  </si>
  <si>
    <t>IER</t>
  </si>
  <si>
    <t>KIER</t>
  </si>
  <si>
    <t>Natchitoches Regional Airport</t>
  </si>
  <si>
    <t>IEV</t>
  </si>
  <si>
    <t>UKKK</t>
  </si>
  <si>
    <t>Kiev International Airport</t>
  </si>
  <si>
    <t>IFA</t>
  </si>
  <si>
    <t>KIFA</t>
  </si>
  <si>
    <t>Iowa Falls Municipal Airport</t>
  </si>
  <si>
    <t>IFF</t>
  </si>
  <si>
    <t>YIFY</t>
  </si>
  <si>
    <t>Iffley Airport</t>
  </si>
  <si>
    <t>IFH</t>
  </si>
  <si>
    <t>OIFE</t>
  </si>
  <si>
    <t>Hesa Airport</t>
  </si>
  <si>
    <t>IFJ</t>
  </si>
  <si>
    <t>BIIS</t>
  </si>
  <si>
    <t>Ãsafjörður Airport</t>
  </si>
  <si>
    <t>IFL</t>
  </si>
  <si>
    <t>YIFL</t>
  </si>
  <si>
    <t>Innisfail Airport</t>
  </si>
  <si>
    <t>IFN</t>
  </si>
  <si>
    <t>OIFM</t>
  </si>
  <si>
    <t>Esfahan Shahid Beheshti International Airport</t>
  </si>
  <si>
    <t>IFO</t>
  </si>
  <si>
    <t>UKLI</t>
  </si>
  <si>
    <t>Ivano-Frankivsk Airport</t>
  </si>
  <si>
    <t>IFP</t>
  </si>
  <si>
    <t>KIFP</t>
  </si>
  <si>
    <t>Laughlin/Bullhead International Airport</t>
  </si>
  <si>
    <t>IGA</t>
  </si>
  <si>
    <t>MYIG</t>
  </si>
  <si>
    <t>Inagua Airport</t>
  </si>
  <si>
    <t>IGB</t>
  </si>
  <si>
    <t>SAVJ</t>
  </si>
  <si>
    <t>Cabo F.A.A. H. R. Bordón Airport</t>
  </si>
  <si>
    <t>IGG</t>
  </si>
  <si>
    <t>PAIG</t>
  </si>
  <si>
    <t>Igiugig Airport</t>
  </si>
  <si>
    <t>IGH</t>
  </si>
  <si>
    <t>YIGM</t>
  </si>
  <si>
    <t>Ingham Airport</t>
  </si>
  <si>
    <t>IGL</t>
  </si>
  <si>
    <t>LTBL</t>
  </si>
  <si>
    <t>Çiğli Air Base</t>
  </si>
  <si>
    <t>IGM</t>
  </si>
  <si>
    <t>KIGM</t>
  </si>
  <si>
    <t>Kingman Airport</t>
  </si>
  <si>
    <t>IGN</t>
  </si>
  <si>
    <t>RPMI</t>
  </si>
  <si>
    <t>Iligan Airport</t>
  </si>
  <si>
    <t>IGO</t>
  </si>
  <si>
    <t>SKIG</t>
  </si>
  <si>
    <t>Chigorodó Airport</t>
  </si>
  <si>
    <t>IGQ</t>
  </si>
  <si>
    <t>KIGQ</t>
  </si>
  <si>
    <t>Lansing Municipal Airport</t>
  </si>
  <si>
    <t>IGR</t>
  </si>
  <si>
    <t>SARI</t>
  </si>
  <si>
    <t>Cataratas del Iguazú International Airport</t>
  </si>
  <si>
    <t>IGS</t>
  </si>
  <si>
    <t>ETSI</t>
  </si>
  <si>
    <t>Ingolstadt Manching Airport</t>
  </si>
  <si>
    <t>IGT</t>
  </si>
  <si>
    <t>URMS</t>
  </si>
  <si>
    <t>Magas Airport</t>
  </si>
  <si>
    <t>PAGT</t>
  </si>
  <si>
    <t>Nightmute Airport</t>
  </si>
  <si>
    <t>IGU</t>
  </si>
  <si>
    <t>SBFI</t>
  </si>
  <si>
    <t>Foz do Iguaçu International Airport</t>
  </si>
  <si>
    <t>IGX</t>
  </si>
  <si>
    <t>KIGX</t>
  </si>
  <si>
    <t>Horace Williams Airport</t>
  </si>
  <si>
    <t>IHC</t>
  </si>
  <si>
    <t>FQIA</t>
  </si>
  <si>
    <t>Inhaca Airport</t>
  </si>
  <si>
    <t>IHN</t>
  </si>
  <si>
    <t>OYQN</t>
  </si>
  <si>
    <t>Qishn Airport</t>
  </si>
  <si>
    <t>IHO</t>
  </si>
  <si>
    <t>FMSI</t>
  </si>
  <si>
    <t>Ihosy Airport</t>
  </si>
  <si>
    <t>IIA</t>
  </si>
  <si>
    <t>EIMN</t>
  </si>
  <si>
    <t>Inishmaan Aerodrome</t>
  </si>
  <si>
    <t>IIB</t>
  </si>
  <si>
    <t>KIIB</t>
  </si>
  <si>
    <t>IIK</t>
  </si>
  <si>
    <t>PAKI</t>
  </si>
  <si>
    <t>Kipnuk Airport</t>
  </si>
  <si>
    <t>IIL</t>
  </si>
  <si>
    <t>OICI</t>
  </si>
  <si>
    <t>Ilam Airport</t>
  </si>
  <si>
    <t>IIY</t>
  </si>
  <si>
    <t>KIIY</t>
  </si>
  <si>
    <t>Washington-Wilkes County Airport</t>
  </si>
  <si>
    <t>IJD</t>
  </si>
  <si>
    <t>KIJD</t>
  </si>
  <si>
    <t>Windham Airport</t>
  </si>
  <si>
    <t>IJK</t>
  </si>
  <si>
    <t>USII</t>
  </si>
  <si>
    <t>Izhevsk Airport</t>
  </si>
  <si>
    <t>IJU</t>
  </si>
  <si>
    <t>SSIJ</t>
  </si>
  <si>
    <t>Ijuí Airport</t>
  </si>
  <si>
    <t>IJX</t>
  </si>
  <si>
    <t>KIJX</t>
  </si>
  <si>
    <t>Jacksonville Municipal Airport</t>
  </si>
  <si>
    <t>IKA</t>
  </si>
  <si>
    <t>OIIE</t>
  </si>
  <si>
    <t>Imam Khomeini International Airport</t>
  </si>
  <si>
    <t>IKG</t>
  </si>
  <si>
    <t>KIKG</t>
  </si>
  <si>
    <t>Kleberg County Airport</t>
  </si>
  <si>
    <t>IKI</t>
  </si>
  <si>
    <t>RJDB</t>
  </si>
  <si>
    <t>Iki Airport</t>
  </si>
  <si>
    <t>IKK</t>
  </si>
  <si>
    <t>KIKK</t>
  </si>
  <si>
    <t>Greater Kankakee Airport</t>
  </si>
  <si>
    <t>IKL</t>
  </si>
  <si>
    <t>FZGV</t>
  </si>
  <si>
    <t>Ikela Airport</t>
  </si>
  <si>
    <t>IKO</t>
  </si>
  <si>
    <t>PAKO</t>
  </si>
  <si>
    <t>Nikolski Air Station</t>
  </si>
  <si>
    <t>IKP</t>
  </si>
  <si>
    <t>YIKM</t>
  </si>
  <si>
    <t>Inkerman Airport</t>
  </si>
  <si>
    <t>IKS</t>
  </si>
  <si>
    <t>UEST</t>
  </si>
  <si>
    <t>Tiksi Airport</t>
  </si>
  <si>
    <t>IKT</t>
  </si>
  <si>
    <t>UIII</t>
  </si>
  <si>
    <t>Irkutsk Airport</t>
  </si>
  <si>
    <t>UUII</t>
  </si>
  <si>
    <t>Irkutsk International Airport</t>
  </si>
  <si>
    <t>IKV</t>
  </si>
  <si>
    <t>KIKV</t>
  </si>
  <si>
    <t>Ankeny Regional Airport</t>
  </si>
  <si>
    <t>ILA</t>
  </si>
  <si>
    <t>WABL</t>
  </si>
  <si>
    <t>Illaga Airport</t>
  </si>
  <si>
    <t>ILE</t>
  </si>
  <si>
    <t>KILE</t>
  </si>
  <si>
    <t>Skylark Field</t>
  </si>
  <si>
    <t>ILG</t>
  </si>
  <si>
    <t>KILG</t>
  </si>
  <si>
    <t>New Castle Airport</t>
  </si>
  <si>
    <t>ILI</t>
  </si>
  <si>
    <t>PAIL</t>
  </si>
  <si>
    <t>Iliamna Airport</t>
  </si>
  <si>
    <t>ILK</t>
  </si>
  <si>
    <t>FMMQ</t>
  </si>
  <si>
    <t>Atsinanana Airport</t>
  </si>
  <si>
    <t>ILL</t>
  </si>
  <si>
    <t>KILL</t>
  </si>
  <si>
    <t>Willmar Municipal Airport (John L. Rice Field)</t>
  </si>
  <si>
    <t>ILM</t>
  </si>
  <si>
    <t>KILM</t>
  </si>
  <si>
    <t>Wilmington International Airport</t>
  </si>
  <si>
    <t>ILN</t>
  </si>
  <si>
    <t>KILN</t>
  </si>
  <si>
    <t>Airborne Airpark</t>
  </si>
  <si>
    <t>ILO</t>
  </si>
  <si>
    <t>RPVI</t>
  </si>
  <si>
    <t>Iloilo International Airport</t>
  </si>
  <si>
    <t>ILP</t>
  </si>
  <si>
    <t>NWWE</t>
  </si>
  <si>
    <t>Île des Pins Airport</t>
  </si>
  <si>
    <t>ILQ</t>
  </si>
  <si>
    <t>SPLO</t>
  </si>
  <si>
    <t>Ilo Airport</t>
  </si>
  <si>
    <t>ILR</t>
  </si>
  <si>
    <t>DNIL</t>
  </si>
  <si>
    <t>Ilorin International Airport</t>
  </si>
  <si>
    <t>ILU</t>
  </si>
  <si>
    <t>HKKL</t>
  </si>
  <si>
    <t>Kilaguni Airport</t>
  </si>
  <si>
    <t>ILY</t>
  </si>
  <si>
    <t>EGPI</t>
  </si>
  <si>
    <t>Islay Airport</t>
  </si>
  <si>
    <t>ILZ</t>
  </si>
  <si>
    <t>LZZI</t>
  </si>
  <si>
    <t>Žilina Airport</t>
  </si>
  <si>
    <t>IMB</t>
  </si>
  <si>
    <t>SYIB</t>
  </si>
  <si>
    <t>Imbaimadai Airport</t>
  </si>
  <si>
    <t>IMF</t>
  </si>
  <si>
    <t>VEIM</t>
  </si>
  <si>
    <t>Imphal Airport</t>
  </si>
  <si>
    <t>IMK</t>
  </si>
  <si>
    <t>VNST</t>
  </si>
  <si>
    <t>Simikot Airport</t>
  </si>
  <si>
    <t>IML</t>
  </si>
  <si>
    <t>KIML</t>
  </si>
  <si>
    <t>Imperial Municipal Airport</t>
  </si>
  <si>
    <t>IMM</t>
  </si>
  <si>
    <t>KIMM</t>
  </si>
  <si>
    <t>Immokalee Airport</t>
  </si>
  <si>
    <t>IMO</t>
  </si>
  <si>
    <t>FEFZ</t>
  </si>
  <si>
    <t>Zemio Airport</t>
  </si>
  <si>
    <t>IMP</t>
  </si>
  <si>
    <t>SBIZ</t>
  </si>
  <si>
    <t>Prefeito Renato Moreira Airport</t>
  </si>
  <si>
    <t>IMT</t>
  </si>
  <si>
    <t>KIMT</t>
  </si>
  <si>
    <t>Ford Airport</t>
  </si>
  <si>
    <t>INA</t>
  </si>
  <si>
    <t>UUYI</t>
  </si>
  <si>
    <t>Inta Airport</t>
  </si>
  <si>
    <t>INC</t>
  </si>
  <si>
    <t>ZLIC</t>
  </si>
  <si>
    <t>Yinchuan Airport</t>
  </si>
  <si>
    <t>IND</t>
  </si>
  <si>
    <t>KIND</t>
  </si>
  <si>
    <t>Indianapolis International Airport</t>
  </si>
  <si>
    <t>INF</t>
  </si>
  <si>
    <t>DATG</t>
  </si>
  <si>
    <t>In Guezzam Airport</t>
  </si>
  <si>
    <t>ING</t>
  </si>
  <si>
    <t>SAWA</t>
  </si>
  <si>
    <t>Lago Argentino Airport</t>
  </si>
  <si>
    <t>INH</t>
  </si>
  <si>
    <t>FQIN</t>
  </si>
  <si>
    <t>Inhambane Airport</t>
  </si>
  <si>
    <t>INI</t>
  </si>
  <si>
    <t>LYNI</t>
  </si>
  <si>
    <t>Ni? Constantine the Great Airport</t>
  </si>
  <si>
    <t>INJ</t>
  </si>
  <si>
    <t>YINJ</t>
  </si>
  <si>
    <t>Injune Airport</t>
  </si>
  <si>
    <t>KINJ</t>
  </si>
  <si>
    <t>Hillsboro Municipal Airport</t>
  </si>
  <si>
    <t>INK</t>
  </si>
  <si>
    <t>KINK</t>
  </si>
  <si>
    <t>Winkler County Airport</t>
  </si>
  <si>
    <t>INL</t>
  </si>
  <si>
    <t>KINL</t>
  </si>
  <si>
    <t>Falls International Airport</t>
  </si>
  <si>
    <t>INM</t>
  </si>
  <si>
    <t>YINN</t>
  </si>
  <si>
    <t>Innamincka Airport</t>
  </si>
  <si>
    <t>INN</t>
  </si>
  <si>
    <t>LOWI</t>
  </si>
  <si>
    <t>Innsbruck Kranebitten Airport</t>
  </si>
  <si>
    <t>INO</t>
  </si>
  <si>
    <t>FZBA</t>
  </si>
  <si>
    <t>Inongo Airport</t>
  </si>
  <si>
    <t>INQ</t>
  </si>
  <si>
    <t>EIIR</t>
  </si>
  <si>
    <t>Inisheer Aerodrome</t>
  </si>
  <si>
    <t>INR</t>
  </si>
  <si>
    <t>PAIN</t>
  </si>
  <si>
    <t>McKinley National Park Airport</t>
  </si>
  <si>
    <t>INS</t>
  </si>
  <si>
    <t>KINS</t>
  </si>
  <si>
    <t>Creech Air Force Base</t>
  </si>
  <si>
    <t>INT</t>
  </si>
  <si>
    <t>KINT</t>
  </si>
  <si>
    <t>Smith Reynolds Airport</t>
  </si>
  <si>
    <t>INU</t>
  </si>
  <si>
    <t>ANYN</t>
  </si>
  <si>
    <t>Nauru International Airport</t>
  </si>
  <si>
    <t>INV</t>
  </si>
  <si>
    <t>EGPE</t>
  </si>
  <si>
    <t>Inverness Airport</t>
  </si>
  <si>
    <t>INW</t>
  </si>
  <si>
    <t>KINW</t>
  </si>
  <si>
    <t>Winslow-Lindbergh Regional Airport</t>
  </si>
  <si>
    <t>INX</t>
  </si>
  <si>
    <t>WASI</t>
  </si>
  <si>
    <t>Inanwatan Airport</t>
  </si>
  <si>
    <t>INZ</t>
  </si>
  <si>
    <t>DAUI</t>
  </si>
  <si>
    <t>In Salah Airport</t>
  </si>
  <si>
    <t>IOA</t>
  </si>
  <si>
    <t>LGIO</t>
  </si>
  <si>
    <t>Ioannina National Airport</t>
  </si>
  <si>
    <t>IOB</t>
  </si>
  <si>
    <t>KIOB</t>
  </si>
  <si>
    <t>Mount Sterling-Montgomery County Airport</t>
  </si>
  <si>
    <t>IOM</t>
  </si>
  <si>
    <t>EGNS</t>
  </si>
  <si>
    <t>Isle of Man Airport</t>
  </si>
  <si>
    <t>ION</t>
  </si>
  <si>
    <t>FCOI</t>
  </si>
  <si>
    <t>Impfondo Airport</t>
  </si>
  <si>
    <t>IOR</t>
  </si>
  <si>
    <t>EIIM</t>
  </si>
  <si>
    <t>Inishmore Aerodrome</t>
  </si>
  <si>
    <t>IOS</t>
  </si>
  <si>
    <t>SBIL</t>
  </si>
  <si>
    <t>Ilhéus Jorge Amado Airport</t>
  </si>
  <si>
    <t>IOU</t>
  </si>
  <si>
    <t>NWWO</t>
  </si>
  <si>
    <t>Edmond Cané Airport</t>
  </si>
  <si>
    <t>IOW</t>
  </si>
  <si>
    <t>KIOW</t>
  </si>
  <si>
    <t>Iowa City Municipal Airport</t>
  </si>
  <si>
    <t>IPA</t>
  </si>
  <si>
    <t>NVVI</t>
  </si>
  <si>
    <t>Ipota Airport</t>
  </si>
  <si>
    <t>IPC</t>
  </si>
  <si>
    <t>SCIP</t>
  </si>
  <si>
    <t>Mataveri International Airport</t>
  </si>
  <si>
    <t>IPE</t>
  </si>
  <si>
    <t>RPMV</t>
  </si>
  <si>
    <t>Ipil Airport</t>
  </si>
  <si>
    <t>IPG</t>
  </si>
  <si>
    <t>SWII</t>
  </si>
  <si>
    <t>Ipiranga Airport</t>
  </si>
  <si>
    <t>IPH</t>
  </si>
  <si>
    <t>WMKI</t>
  </si>
  <si>
    <t>Sultan Azlan Shah Airport</t>
  </si>
  <si>
    <t>IPI</t>
  </si>
  <si>
    <t>SKIP</t>
  </si>
  <si>
    <t>San Luis Airport</t>
  </si>
  <si>
    <t>IPJ</t>
  </si>
  <si>
    <t>KIPJ</t>
  </si>
  <si>
    <t>Lincolnton-Lincoln County Regional Airport</t>
  </si>
  <si>
    <t>IPL</t>
  </si>
  <si>
    <t>KIPL</t>
  </si>
  <si>
    <t>Imperial County Airport</t>
  </si>
  <si>
    <t>IPN</t>
  </si>
  <si>
    <t>SBIP</t>
  </si>
  <si>
    <t>Usiminas Airport</t>
  </si>
  <si>
    <t>IPT</t>
  </si>
  <si>
    <t>KIPT</t>
  </si>
  <si>
    <t>Williamsport Regional Airport</t>
  </si>
  <si>
    <t>IPU</t>
  </si>
  <si>
    <t>SNIU</t>
  </si>
  <si>
    <t>Ipiaú Airport</t>
  </si>
  <si>
    <t>IPW</t>
  </si>
  <si>
    <t>EGSE</t>
  </si>
  <si>
    <t>Ipswich Airport ipw? Ipswich, England (closed 1996)</t>
  </si>
  <si>
    <t>IQA</t>
  </si>
  <si>
    <t>ORAA</t>
  </si>
  <si>
    <t>Al Asad Air Base</t>
  </si>
  <si>
    <t>IQM</t>
  </si>
  <si>
    <t>ZWCM</t>
  </si>
  <si>
    <t>Qiemo Airport</t>
  </si>
  <si>
    <t>IQN</t>
  </si>
  <si>
    <t>ZLQY</t>
  </si>
  <si>
    <t>Qingyang Airport</t>
  </si>
  <si>
    <t>IQQ</t>
  </si>
  <si>
    <t>SCDA</t>
  </si>
  <si>
    <t>Diego Aracena International Airport</t>
  </si>
  <si>
    <t>IQT</t>
  </si>
  <si>
    <t>SPQT</t>
  </si>
  <si>
    <t>Crnl. FAP Francisco Secada Vignetta International Airport</t>
  </si>
  <si>
    <t>IRA</t>
  </si>
  <si>
    <t>AGGK</t>
  </si>
  <si>
    <t>Ngorangora Airport</t>
  </si>
  <si>
    <t>IRD</t>
  </si>
  <si>
    <t>VGIS</t>
  </si>
  <si>
    <t>Ishurdi Airport</t>
  </si>
  <si>
    <t>IRE</t>
  </si>
  <si>
    <t>SNIC</t>
  </si>
  <si>
    <t>Irecê Airport</t>
  </si>
  <si>
    <t>IRG</t>
  </si>
  <si>
    <t>YLHR</t>
  </si>
  <si>
    <t>Lockhart River Airport</t>
  </si>
  <si>
    <t>IRI</t>
  </si>
  <si>
    <t>HTIR</t>
  </si>
  <si>
    <t>Iringa Airport</t>
  </si>
  <si>
    <t>IRJ</t>
  </si>
  <si>
    <t>SANL</t>
  </si>
  <si>
    <t>Capitán Vicente Almandos Amonacid Airport</t>
  </si>
  <si>
    <t>IRK</t>
  </si>
  <si>
    <t>KIRK</t>
  </si>
  <si>
    <t>Kirksville Regional Airport</t>
  </si>
  <si>
    <t>IRM</t>
  </si>
  <si>
    <t>USHI</t>
  </si>
  <si>
    <t>Igrim Airport</t>
  </si>
  <si>
    <t>IRO</t>
  </si>
  <si>
    <t>FEFI</t>
  </si>
  <si>
    <t>Birao Airport</t>
  </si>
  <si>
    <t>IRP</t>
  </si>
  <si>
    <t>FZJH</t>
  </si>
  <si>
    <t>Matari Airport</t>
  </si>
  <si>
    <t>IRS</t>
  </si>
  <si>
    <t>KIRS</t>
  </si>
  <si>
    <t>Kirsch Municipal Airport</t>
  </si>
  <si>
    <t>IRZ</t>
  </si>
  <si>
    <t>SWTP</t>
  </si>
  <si>
    <t>Tapuruquara Airport</t>
  </si>
  <si>
    <t>ISA</t>
  </si>
  <si>
    <t>YBMA</t>
  </si>
  <si>
    <t>Mount Isa Airport</t>
  </si>
  <si>
    <t>ISB</t>
  </si>
  <si>
    <t>OPRN</t>
  </si>
  <si>
    <t>Islamabad International Airport</t>
  </si>
  <si>
    <t>KISB</t>
  </si>
  <si>
    <t>Sibley Municipal Airport</t>
  </si>
  <si>
    <t>ISC</t>
  </si>
  <si>
    <t>EGHE</t>
  </si>
  <si>
    <t>St. Mary's Airport</t>
  </si>
  <si>
    <t>ISE</t>
  </si>
  <si>
    <t>LTFC</t>
  </si>
  <si>
    <t>Suleyman Demirel Airport</t>
  </si>
  <si>
    <t>ISG</t>
  </si>
  <si>
    <t>ROIG</t>
  </si>
  <si>
    <t>New Ishigaki Airport</t>
  </si>
  <si>
    <t>ISI</t>
  </si>
  <si>
    <t>YISF</t>
  </si>
  <si>
    <t>Isisford Airport</t>
  </si>
  <si>
    <t>ISJ</t>
  </si>
  <si>
    <t>MMIM</t>
  </si>
  <si>
    <t>Isla Mujeres Airport</t>
  </si>
  <si>
    <t>ISK</t>
  </si>
  <si>
    <t>VANR</t>
  </si>
  <si>
    <t>Gandhinagar Airport</t>
  </si>
  <si>
    <t>ISM</t>
  </si>
  <si>
    <t>KISM</t>
  </si>
  <si>
    <t>Kissimmee Gateway Airport</t>
  </si>
  <si>
    <t>ISN</t>
  </si>
  <si>
    <t>KISN</t>
  </si>
  <si>
    <t>Sloulin Field International Airport</t>
  </si>
  <si>
    <t>ISO</t>
  </si>
  <si>
    <t>KISO</t>
  </si>
  <si>
    <t>Kinston Regional Jetport (at Stallings Field)</t>
  </si>
  <si>
    <t>ISP</t>
  </si>
  <si>
    <t>KISP</t>
  </si>
  <si>
    <t>Long Island MacArthur Airport</t>
  </si>
  <si>
    <t>ISQ</t>
  </si>
  <si>
    <t>KISQ</t>
  </si>
  <si>
    <t>Schoolcraft County Airport</t>
  </si>
  <si>
    <t>IST</t>
  </si>
  <si>
    <t>LTBA</t>
  </si>
  <si>
    <t>ISU</t>
  </si>
  <si>
    <t>ORSU</t>
  </si>
  <si>
    <t>Sulaimaniyah International Airport</t>
  </si>
  <si>
    <t>ISW</t>
  </si>
  <si>
    <t>KISW</t>
  </si>
  <si>
    <t>Alexander Field South Wood County Airport</t>
  </si>
  <si>
    <t>ISZ</t>
  </si>
  <si>
    <t>KISZ</t>
  </si>
  <si>
    <t>Blue Ash Airport</t>
  </si>
  <si>
    <t>ITA</t>
  </si>
  <si>
    <t>SBIC</t>
  </si>
  <si>
    <t>Itacoatiara Airport</t>
  </si>
  <si>
    <t>ITB</t>
  </si>
  <si>
    <t>SBCC</t>
  </si>
  <si>
    <t>Cachimbo Airport</t>
  </si>
  <si>
    <t>SBIH</t>
  </si>
  <si>
    <t>Itaituba Airport</t>
  </si>
  <si>
    <t>ITH</t>
  </si>
  <si>
    <t>KITH</t>
  </si>
  <si>
    <t>Ithaca Tompkins Regional Airport</t>
  </si>
  <si>
    <t>ITI</t>
  </si>
  <si>
    <t>SNYH</t>
  </si>
  <si>
    <t>Agropecuária Castanhais Airport</t>
  </si>
  <si>
    <t>ITM</t>
  </si>
  <si>
    <t>RJOO</t>
  </si>
  <si>
    <t>Osaka International Airport</t>
  </si>
  <si>
    <t>ITO</t>
  </si>
  <si>
    <t>PHTO</t>
  </si>
  <si>
    <t>Hilo International Airport</t>
  </si>
  <si>
    <t>ITQ</t>
  </si>
  <si>
    <t>SSIQ</t>
  </si>
  <si>
    <t>Itaqui Airport</t>
  </si>
  <si>
    <t>ITR</t>
  </si>
  <si>
    <t>KITR</t>
  </si>
  <si>
    <t>Kit Carson County Airport</t>
  </si>
  <si>
    <t>IUD</t>
  </si>
  <si>
    <t>OTBH</t>
  </si>
  <si>
    <t>Al Udeid Air Base</t>
  </si>
  <si>
    <t>IUE</t>
  </si>
  <si>
    <t>NIUE</t>
  </si>
  <si>
    <t>Hanan International Airport</t>
  </si>
  <si>
    <t>IVA</t>
  </si>
  <si>
    <t>FMNJ</t>
  </si>
  <si>
    <t>Ambanja Airport</t>
  </si>
  <si>
    <t>IVC</t>
  </si>
  <si>
    <t>NZNV</t>
  </si>
  <si>
    <t>Invercargill Airport</t>
  </si>
  <si>
    <t>IVG</t>
  </si>
  <si>
    <t>LYBR</t>
  </si>
  <si>
    <t>Berane Airport</t>
  </si>
  <si>
    <t>IVL</t>
  </si>
  <si>
    <t>EFIV</t>
  </si>
  <si>
    <t>Ivalo Airport</t>
  </si>
  <si>
    <t>IVR</t>
  </si>
  <si>
    <t>YIVL</t>
  </si>
  <si>
    <t>Inverell Airport</t>
  </si>
  <si>
    <t>IVW</t>
  </si>
  <si>
    <t>YINW</t>
  </si>
  <si>
    <t>Inverway Airport</t>
  </si>
  <si>
    <t>IWA</t>
  </si>
  <si>
    <t>UUBI</t>
  </si>
  <si>
    <t>Ivanovo South Airport</t>
  </si>
  <si>
    <t>IWD</t>
  </si>
  <si>
    <t>KIWD</t>
  </si>
  <si>
    <t>Gogebic-Iron County Airport</t>
  </si>
  <si>
    <t>IWH</t>
  </si>
  <si>
    <t>KIWH</t>
  </si>
  <si>
    <t>Wabash Municipal Airport</t>
  </si>
  <si>
    <t>IWI</t>
  </si>
  <si>
    <t>KIWI</t>
  </si>
  <si>
    <t>Wiscasset Airport</t>
  </si>
  <si>
    <t>IWJ</t>
  </si>
  <si>
    <t>RJOW</t>
  </si>
  <si>
    <t>Iwami Airport</t>
  </si>
  <si>
    <t>IWK</t>
  </si>
  <si>
    <t>RJOI</t>
  </si>
  <si>
    <t>Iwakuni Airport</t>
  </si>
  <si>
    <t>IWO</t>
  </si>
  <si>
    <t>RJAW</t>
  </si>
  <si>
    <t>North Field</t>
  </si>
  <si>
    <t>IWS</t>
  </si>
  <si>
    <t>KIWS</t>
  </si>
  <si>
    <t>West Houston Airport</t>
  </si>
  <si>
    <t>IXA</t>
  </si>
  <si>
    <t>VEAT</t>
  </si>
  <si>
    <t>Maharaja Bir Bikram Airport</t>
  </si>
  <si>
    <t>IXB</t>
  </si>
  <si>
    <t>VEBD</t>
  </si>
  <si>
    <t>Bagdogra Airport</t>
  </si>
  <si>
    <t>IXC</t>
  </si>
  <si>
    <t>VICG</t>
  </si>
  <si>
    <t>Chandigarh Airport</t>
  </si>
  <si>
    <t>IXD</t>
  </si>
  <si>
    <t>VIAL</t>
  </si>
  <si>
    <t>Allahabad Airport / Bamrauli Air Force Base</t>
  </si>
  <si>
    <t>IXE</t>
  </si>
  <si>
    <t>VOML</t>
  </si>
  <si>
    <t>Mangalore International Airport</t>
  </si>
  <si>
    <t>IXG</t>
  </si>
  <si>
    <t>VOBM</t>
  </si>
  <si>
    <t>Belagavi Airport</t>
  </si>
  <si>
    <t>IXH</t>
  </si>
  <si>
    <t>VEKR</t>
  </si>
  <si>
    <t>Kailashahar Airport</t>
  </si>
  <si>
    <t>IXI</t>
  </si>
  <si>
    <t>VELR</t>
  </si>
  <si>
    <t>Lilabari Airport (North Lakhimpur Airport)</t>
  </si>
  <si>
    <t>IXJ</t>
  </si>
  <si>
    <t>VIJU</t>
  </si>
  <si>
    <t>Jammu Airport (Satwari Airport)</t>
  </si>
  <si>
    <t>IXK</t>
  </si>
  <si>
    <t>VAKS</t>
  </si>
  <si>
    <t>Junagadh Airport (Keshod Airport)</t>
  </si>
  <si>
    <t>IXL</t>
  </si>
  <si>
    <t>VILH</t>
  </si>
  <si>
    <t>Kushok Bakula Rimpochee Airport</t>
  </si>
  <si>
    <t>IXM</t>
  </si>
  <si>
    <t>VOMD</t>
  </si>
  <si>
    <t>Madurai Airport</t>
  </si>
  <si>
    <t>IXN</t>
  </si>
  <si>
    <t>VEKW</t>
  </si>
  <si>
    <t>Khowai Airport</t>
  </si>
  <si>
    <t>IXP</t>
  </si>
  <si>
    <t>VIPK</t>
  </si>
  <si>
    <t>Pathankot Air Force Base</t>
  </si>
  <si>
    <t>IXQ</t>
  </si>
  <si>
    <t>VEKM</t>
  </si>
  <si>
    <t>Kamalpur Airport</t>
  </si>
  <si>
    <t>IXR</t>
  </si>
  <si>
    <t>VERC</t>
  </si>
  <si>
    <t>Birsa Munda Airport</t>
  </si>
  <si>
    <t>IXS</t>
  </si>
  <si>
    <t>VEKU</t>
  </si>
  <si>
    <t>Silchar Airport (Kumbhirgram Airport)</t>
  </si>
  <si>
    <t>IXT</t>
  </si>
  <si>
    <t>VEPG</t>
  </si>
  <si>
    <t>Pasighat Airport (Passighat Airport)</t>
  </si>
  <si>
    <t>IXU</t>
  </si>
  <si>
    <t>VAAU</t>
  </si>
  <si>
    <t>Aurangabad Airport (Chikkalthana Airport)</t>
  </si>
  <si>
    <t>IXV</t>
  </si>
  <si>
    <t>VEAN</t>
  </si>
  <si>
    <t>Along Airport</t>
  </si>
  <si>
    <t>IXW</t>
  </si>
  <si>
    <t>VEJS</t>
  </si>
  <si>
    <t>Jamshedpur Airport</t>
  </si>
  <si>
    <t>IXY</t>
  </si>
  <si>
    <t>VAKE</t>
  </si>
  <si>
    <t>Kandla Airport (Gandhidham Airport)</t>
  </si>
  <si>
    <t>IXZ</t>
  </si>
  <si>
    <t>VOPB</t>
  </si>
  <si>
    <t>Vir Savarkar Airport (Port Blair Airport)</t>
  </si>
  <si>
    <t>IYK</t>
  </si>
  <si>
    <t>KIYK</t>
  </si>
  <si>
    <t>Inyokern Airport</t>
  </si>
  <si>
    <t>IYS</t>
  </si>
  <si>
    <t>PAWS</t>
  </si>
  <si>
    <t>Wasilla Airport</t>
  </si>
  <si>
    <t>IZA</t>
  </si>
  <si>
    <t>SBZM</t>
  </si>
  <si>
    <t>Zona da Mata Regional Airport</t>
  </si>
  <si>
    <t>KIZA</t>
  </si>
  <si>
    <t>Santa Ynez Airport</t>
  </si>
  <si>
    <t>IZG</t>
  </si>
  <si>
    <t>KIZG</t>
  </si>
  <si>
    <t>Eastern Slopes Regional Airport</t>
  </si>
  <si>
    <t>IZO</t>
  </si>
  <si>
    <t>RJOC</t>
  </si>
  <si>
    <t>Izumo Airport</t>
  </si>
  <si>
    <t>IZT</t>
  </si>
  <si>
    <t>MMIT</t>
  </si>
  <si>
    <t>Ixtepec Airport</t>
  </si>
  <si>
    <t>JAA</t>
  </si>
  <si>
    <t>OAJL</t>
  </si>
  <si>
    <t>Jalalabad Airport</t>
  </si>
  <si>
    <t>JAB</t>
  </si>
  <si>
    <t>YJAB</t>
  </si>
  <si>
    <t>Jabiru Airport</t>
  </si>
  <si>
    <t>JAC</t>
  </si>
  <si>
    <t>KJAC</t>
  </si>
  <si>
    <t>Jackson Hole Airport</t>
  </si>
  <si>
    <t>JAD</t>
  </si>
  <si>
    <t>YPJT</t>
  </si>
  <si>
    <t>Perth Jandakot Airport</t>
  </si>
  <si>
    <t>JAF</t>
  </si>
  <si>
    <t>VCCJ</t>
  </si>
  <si>
    <t>Kankesanturai Airport</t>
  </si>
  <si>
    <t>JAG</t>
  </si>
  <si>
    <t>OPJA</t>
  </si>
  <si>
    <t>Shahbaz Air Base</t>
  </si>
  <si>
    <t>JAI</t>
  </si>
  <si>
    <t>VIJP</t>
  </si>
  <si>
    <t>Jaipur International Airport</t>
  </si>
  <si>
    <t>JAK</t>
  </si>
  <si>
    <t>MTJA</t>
  </si>
  <si>
    <t>Jacmel Airport</t>
  </si>
  <si>
    <t>JAL</t>
  </si>
  <si>
    <t>MMJA</t>
  </si>
  <si>
    <t>El Lencero Airport</t>
  </si>
  <si>
    <t>JAN</t>
  </si>
  <si>
    <t>KJAN</t>
  </si>
  <si>
    <t>Jackson-Evers International Airport</t>
  </si>
  <si>
    <t>JAS</t>
  </si>
  <si>
    <t>KJAS</t>
  </si>
  <si>
    <t>Jasper County-Bell Field</t>
  </si>
  <si>
    <t>JAU</t>
  </si>
  <si>
    <t>SPJJ</t>
  </si>
  <si>
    <t>Francisco Carle Airport</t>
  </si>
  <si>
    <t>JAV</t>
  </si>
  <si>
    <t>BGJN</t>
  </si>
  <si>
    <t>Ilulissat Airport</t>
  </si>
  <si>
    <t>JAX</t>
  </si>
  <si>
    <t>KJAX</t>
  </si>
  <si>
    <t>Jacksonville International Airport</t>
  </si>
  <si>
    <t>JBQ</t>
  </si>
  <si>
    <t>MDJB</t>
  </si>
  <si>
    <t>La Isabela International Airport</t>
  </si>
  <si>
    <t>JBR</t>
  </si>
  <si>
    <t>KJBR</t>
  </si>
  <si>
    <t>Jonesboro Municipal Airport</t>
  </si>
  <si>
    <t>JCB</t>
  </si>
  <si>
    <t>SSJA</t>
  </si>
  <si>
    <t>Santa Terezinha Airport</t>
  </si>
  <si>
    <t>JCI</t>
  </si>
  <si>
    <t>KIXD</t>
  </si>
  <si>
    <t>New Century AirCenter</t>
  </si>
  <si>
    <t>JCK</t>
  </si>
  <si>
    <t>YJLC</t>
  </si>
  <si>
    <t>Julia Creek Airport</t>
  </si>
  <si>
    <t>JCM</t>
  </si>
  <si>
    <t>SNJB</t>
  </si>
  <si>
    <t>Jacobina Airport</t>
  </si>
  <si>
    <t>JCR</t>
  </si>
  <si>
    <t>SBEK</t>
  </si>
  <si>
    <t>Jacareacanga Airport</t>
  </si>
  <si>
    <t>JCT</t>
  </si>
  <si>
    <t>KJCT</t>
  </si>
  <si>
    <t>Kimble County Airport</t>
  </si>
  <si>
    <t>JDD</t>
  </si>
  <si>
    <t>KJDD</t>
  </si>
  <si>
    <t>Wood County Airport</t>
  </si>
  <si>
    <t>JDF</t>
  </si>
  <si>
    <t>SBJF</t>
  </si>
  <si>
    <t>Francisco Alvares de Assis Airport</t>
  </si>
  <si>
    <t>JDH</t>
  </si>
  <si>
    <t>VIJO</t>
  </si>
  <si>
    <t>Jodhpur Airport</t>
  </si>
  <si>
    <t>JDN</t>
  </si>
  <si>
    <t>KJDN</t>
  </si>
  <si>
    <t>Jordan Airport</t>
  </si>
  <si>
    <t>JDO</t>
  </si>
  <si>
    <t>SBJU</t>
  </si>
  <si>
    <t>Cariri Regional Airport</t>
  </si>
  <si>
    <t>JDR</t>
  </si>
  <si>
    <t>SNJR</t>
  </si>
  <si>
    <t>Prefeito Octávio de Almeida Neves Airport</t>
  </si>
  <si>
    <t>JDZ</t>
  </si>
  <si>
    <t>ZSJD</t>
  </si>
  <si>
    <t>Jingdezhen Airport</t>
  </si>
  <si>
    <t>JED</t>
  </si>
  <si>
    <t>OEJN</t>
  </si>
  <si>
    <t>King Abdulaziz International Airport</t>
  </si>
  <si>
    <t>JEE</t>
  </si>
  <si>
    <t>MTJE</t>
  </si>
  <si>
    <t>Jérémie Airport</t>
  </si>
  <si>
    <t>JEF</t>
  </si>
  <si>
    <t>KJEF</t>
  </si>
  <si>
    <t>Jefferson City Memorial Airport</t>
  </si>
  <si>
    <t>JEG</t>
  </si>
  <si>
    <t>BGAA</t>
  </si>
  <si>
    <t>Aasiaat Airport</t>
  </si>
  <si>
    <t>JEQ</t>
  </si>
  <si>
    <t>SNJK</t>
  </si>
  <si>
    <t>Jequié Airport</t>
  </si>
  <si>
    <t>JER</t>
  </si>
  <si>
    <t>EGJJ</t>
  </si>
  <si>
    <t>Jersey Airport</t>
  </si>
  <si>
    <t>KJER</t>
  </si>
  <si>
    <t>Jerome County Airport</t>
  </si>
  <si>
    <t>JES</t>
  </si>
  <si>
    <t>KJES</t>
  </si>
  <si>
    <t>Jesup-Wayne County Airport</t>
  </si>
  <si>
    <t>JFK</t>
  </si>
  <si>
    <t>KJFK</t>
  </si>
  <si>
    <t>John F. Kennedy International Airport</t>
  </si>
  <si>
    <t>JFR</t>
  </si>
  <si>
    <t>BGPT</t>
  </si>
  <si>
    <t>Paamiut Airport</t>
  </si>
  <si>
    <t>JFX</t>
  </si>
  <si>
    <t>KJFX</t>
  </si>
  <si>
    <t>Walker County Airport (Bevill Field)</t>
  </si>
  <si>
    <t>JGA</t>
  </si>
  <si>
    <t>VAJM</t>
  </si>
  <si>
    <t>Jamnagar Airport</t>
  </si>
  <si>
    <t>JGB</t>
  </si>
  <si>
    <t>VE46</t>
  </si>
  <si>
    <t>Jagdalpur Airport</t>
  </si>
  <si>
    <t>JGG</t>
  </si>
  <si>
    <t>KJGG</t>
  </si>
  <si>
    <t>Williamsburg-Jamestown Airport</t>
  </si>
  <si>
    <t>JGN</t>
  </si>
  <si>
    <t>Jiayuguan Airport</t>
  </si>
  <si>
    <t>JGS</t>
  </si>
  <si>
    <t>ZSGS</t>
  </si>
  <si>
    <t>Jinggangshan Airport</t>
  </si>
  <si>
    <t>JHB</t>
  </si>
  <si>
    <t>WMKJ</t>
  </si>
  <si>
    <t>Sultan Ismail International Airport</t>
  </si>
  <si>
    <t>JHG</t>
  </si>
  <si>
    <t>ZPJH</t>
  </si>
  <si>
    <t>Xishuangbanna Gasa Airport</t>
  </si>
  <si>
    <t>JHL</t>
  </si>
  <si>
    <t>CAL4</t>
  </si>
  <si>
    <t>Fort MacKay/Albian Aerodrome</t>
  </si>
  <si>
    <t>JHM</t>
  </si>
  <si>
    <t>PHJH</t>
  </si>
  <si>
    <t>Kapalua Airport</t>
  </si>
  <si>
    <t>JHQ</t>
  </si>
  <si>
    <t>YSHR</t>
  </si>
  <si>
    <t>Shute Harbour Airport</t>
  </si>
  <si>
    <t>JHS</t>
  </si>
  <si>
    <t>BGSS</t>
  </si>
  <si>
    <t>Sisimiut Airport</t>
  </si>
  <si>
    <t>JHW</t>
  </si>
  <si>
    <t>KJHW</t>
  </si>
  <si>
    <t>Chautauqua County-Jamestown Airport</t>
  </si>
  <si>
    <t>JIA</t>
  </si>
  <si>
    <t>SWJN</t>
  </si>
  <si>
    <t>Juína Airport</t>
  </si>
  <si>
    <t>JIB</t>
  </si>
  <si>
    <t>HDAM</t>
  </si>
  <si>
    <t>Ambouli Airport</t>
  </si>
  <si>
    <t>JIJ</t>
  </si>
  <si>
    <t>HAJJ</t>
  </si>
  <si>
    <t>Jijiga Airport</t>
  </si>
  <si>
    <t>JIK</t>
  </si>
  <si>
    <t>LGIK</t>
  </si>
  <si>
    <t>Ikaria Airport</t>
  </si>
  <si>
    <t>JIL</t>
  </si>
  <si>
    <t>ZYJL</t>
  </si>
  <si>
    <t>Ertaizi Airport</t>
  </si>
  <si>
    <t>JIM</t>
  </si>
  <si>
    <t>HAJM</t>
  </si>
  <si>
    <t>Aba Segud Airport</t>
  </si>
  <si>
    <t>JIN</t>
  </si>
  <si>
    <t>HUJI</t>
  </si>
  <si>
    <t>Jinja Airport</t>
  </si>
  <si>
    <t>JIP</t>
  </si>
  <si>
    <t>SEJI</t>
  </si>
  <si>
    <t>Jipijapa Airport</t>
  </si>
  <si>
    <t>JIR</t>
  </si>
  <si>
    <t>VNJI</t>
  </si>
  <si>
    <t>Jiri Airport</t>
  </si>
  <si>
    <t>JIU</t>
  </si>
  <si>
    <t>ZSJJ</t>
  </si>
  <si>
    <t>Lushan Airport</t>
  </si>
  <si>
    <t>JIW</t>
  </si>
  <si>
    <t>OPJI</t>
  </si>
  <si>
    <t>Jiwani Airport</t>
  </si>
  <si>
    <t>JJI</t>
  </si>
  <si>
    <t>SPJI</t>
  </si>
  <si>
    <t>Juanjui Airport</t>
  </si>
  <si>
    <t>JJM</t>
  </si>
  <si>
    <t>HKMK</t>
  </si>
  <si>
    <t>Mulika Lodge Airport</t>
  </si>
  <si>
    <t>JJN</t>
  </si>
  <si>
    <t>ZBDX</t>
  </si>
  <si>
    <t>Quanzhou Airport</t>
  </si>
  <si>
    <t>ZSQZ</t>
  </si>
  <si>
    <t>JJU</t>
  </si>
  <si>
    <t>BGQE</t>
  </si>
  <si>
    <t>Qaqortoq Airport</t>
  </si>
  <si>
    <t>JKA</t>
  </si>
  <si>
    <t>KJKA</t>
  </si>
  <si>
    <t>Jack Edwards Airport</t>
  </si>
  <si>
    <t>JKG</t>
  </si>
  <si>
    <t>ESGJ</t>
  </si>
  <si>
    <t>Jönköping Airport</t>
  </si>
  <si>
    <t>JKH</t>
  </si>
  <si>
    <t>LGHI</t>
  </si>
  <si>
    <t>Chios Island National Airport</t>
  </si>
  <si>
    <t>JKJ</t>
  </si>
  <si>
    <t>KJKJ</t>
  </si>
  <si>
    <t>Moorhead Municipal Airport</t>
  </si>
  <si>
    <t>JKL</t>
  </si>
  <si>
    <t>LGKY</t>
  </si>
  <si>
    <t>Kalymnos Island National Airport</t>
  </si>
  <si>
    <t>JKR</t>
  </si>
  <si>
    <t>VNJP</t>
  </si>
  <si>
    <t>Janakpur Airport</t>
  </si>
  <si>
    <t>JLN</t>
  </si>
  <si>
    <t>KJLN</t>
  </si>
  <si>
    <t>Joplin Regional Airport</t>
  </si>
  <si>
    <t>JLR</t>
  </si>
  <si>
    <t>VAJB</t>
  </si>
  <si>
    <t>Jabalpur Airport</t>
  </si>
  <si>
    <t>JLS</t>
  </si>
  <si>
    <t>SDJL</t>
  </si>
  <si>
    <t>Jales Airport</t>
  </si>
  <si>
    <t>JMK</t>
  </si>
  <si>
    <t>LGMK</t>
  </si>
  <si>
    <t>Mykonos Island National Airport</t>
  </si>
  <si>
    <t>JMO</t>
  </si>
  <si>
    <t>VNJS</t>
  </si>
  <si>
    <t>Jomsom Airport</t>
  </si>
  <si>
    <t>JMR</t>
  </si>
  <si>
    <t>KJMR</t>
  </si>
  <si>
    <t>Mora Municipal Airport</t>
  </si>
  <si>
    <t>JMS</t>
  </si>
  <si>
    <t>KJMS</t>
  </si>
  <si>
    <t>Jamestown Regional Airport</t>
  </si>
  <si>
    <t>JMU</t>
  </si>
  <si>
    <t>ZYJM</t>
  </si>
  <si>
    <t>Jiamusi Airport</t>
  </si>
  <si>
    <t>JNA</t>
  </si>
  <si>
    <t>SNJN</t>
  </si>
  <si>
    <t>Januária Airport</t>
  </si>
  <si>
    <t>FAOR</t>
  </si>
  <si>
    <t>OR Tambo International Airport</t>
  </si>
  <si>
    <t>JNG</t>
  </si>
  <si>
    <t>ZLJN</t>
  </si>
  <si>
    <t>Jining Qufu Airport</t>
  </si>
  <si>
    <t>JNI</t>
  </si>
  <si>
    <t>SAAJ</t>
  </si>
  <si>
    <t>Junin Airport</t>
  </si>
  <si>
    <t>JNU</t>
  </si>
  <si>
    <t>PAJN</t>
  </si>
  <si>
    <t>Juneau International Airport</t>
  </si>
  <si>
    <t>JNX</t>
  </si>
  <si>
    <t>LGNX</t>
  </si>
  <si>
    <t>Naxos Island National Airport</t>
  </si>
  <si>
    <t>JNZ</t>
  </si>
  <si>
    <t>ZYJZ</t>
  </si>
  <si>
    <t>Jinzhou Airport</t>
  </si>
  <si>
    <t>JOE</t>
  </si>
  <si>
    <t>EFJO</t>
  </si>
  <si>
    <t>Joensuu Airport</t>
  </si>
  <si>
    <t>JOG</t>
  </si>
  <si>
    <t>WARJ</t>
  </si>
  <si>
    <t>Adi Sutjipto International Airport</t>
  </si>
  <si>
    <t>WIIJ</t>
  </si>
  <si>
    <t>Adisucipto International Airport</t>
  </si>
  <si>
    <t>JOH</t>
  </si>
  <si>
    <t>FAPJ</t>
  </si>
  <si>
    <t>Port St Johns Airport</t>
  </si>
  <si>
    <t>JOI</t>
  </si>
  <si>
    <t>SBJV</t>
  </si>
  <si>
    <t>Lauro Carneiro de Loyola Airport</t>
  </si>
  <si>
    <t>JOK</t>
  </si>
  <si>
    <t>UWKJ</t>
  </si>
  <si>
    <t>Yoshkar-Ola Airport</t>
  </si>
  <si>
    <t>JOL</t>
  </si>
  <si>
    <t>RPMJ</t>
  </si>
  <si>
    <t>Jolo Airport</t>
  </si>
  <si>
    <t>JOM</t>
  </si>
  <si>
    <t>HTNJ</t>
  </si>
  <si>
    <t>Njombe Airport</t>
  </si>
  <si>
    <t>JON</t>
  </si>
  <si>
    <t>PJON</t>
  </si>
  <si>
    <t>Johnston Atoll Airport</t>
  </si>
  <si>
    <t>JOS</t>
  </si>
  <si>
    <t>DNJO</t>
  </si>
  <si>
    <t>Yakubu Gowon Airport</t>
  </si>
  <si>
    <t>JOT</t>
  </si>
  <si>
    <t>KJOT</t>
  </si>
  <si>
    <t>Joliet Regional Airport</t>
  </si>
  <si>
    <t>JPA</t>
  </si>
  <si>
    <t>SBJP</t>
  </si>
  <si>
    <t>Presidente Castro Pinto International Airport</t>
  </si>
  <si>
    <t>JPR</t>
  </si>
  <si>
    <t>SWJI</t>
  </si>
  <si>
    <t>Ji-Paraná Airport</t>
  </si>
  <si>
    <t>JQA</t>
  </si>
  <si>
    <t>BGUQ</t>
  </si>
  <si>
    <t>Qaarsut Airport</t>
  </si>
  <si>
    <t>JQE</t>
  </si>
  <si>
    <t>MPJE</t>
  </si>
  <si>
    <t>Jaqué Airport</t>
  </si>
  <si>
    <t>JQF</t>
  </si>
  <si>
    <t>KJQF</t>
  </si>
  <si>
    <t>Concord Regional Airport</t>
  </si>
  <si>
    <t>JRF</t>
  </si>
  <si>
    <t>PHJR</t>
  </si>
  <si>
    <t>Kalaeloa Airport (John Rodgers Field)</t>
  </si>
  <si>
    <t>JRH</t>
  </si>
  <si>
    <t>VEJT</t>
  </si>
  <si>
    <t>Jorhat Airport</t>
  </si>
  <si>
    <t>JRN</t>
  </si>
  <si>
    <t>SWJU</t>
  </si>
  <si>
    <t>Juruena Airport</t>
  </si>
  <si>
    <t>JRO</t>
  </si>
  <si>
    <t>HTKJ</t>
  </si>
  <si>
    <t>Kilimanjaro International Airport</t>
  </si>
  <si>
    <t>JSA</t>
  </si>
  <si>
    <t>VIJR</t>
  </si>
  <si>
    <t>Jaisalmer Airport</t>
  </si>
  <si>
    <t>JSH</t>
  </si>
  <si>
    <t>LGST</t>
  </si>
  <si>
    <t>Sitia Airport</t>
  </si>
  <si>
    <t>JSI</t>
  </si>
  <si>
    <t>LGSK</t>
  </si>
  <si>
    <t>Skiathos Island National Airport</t>
  </si>
  <si>
    <t>JSM</t>
  </si>
  <si>
    <t>SAWS</t>
  </si>
  <si>
    <t>Jose De San Martin Airport</t>
  </si>
  <si>
    <t>JSO</t>
  </si>
  <si>
    <t>KJSO</t>
  </si>
  <si>
    <t>Cherokee County Airport</t>
  </si>
  <si>
    <t>JSR</t>
  </si>
  <si>
    <t>VGJR</t>
  </si>
  <si>
    <t>Jessore Airport</t>
  </si>
  <si>
    <t>JST</t>
  </si>
  <si>
    <t>KJST</t>
  </si>
  <si>
    <t>John Murtha Johnstown-Cambria County Airport</t>
  </si>
  <si>
    <t>JSU</t>
  </si>
  <si>
    <t>BGMQ</t>
  </si>
  <si>
    <t>Maniitsoq Airport</t>
  </si>
  <si>
    <t>JSV</t>
  </si>
  <si>
    <t>KJSV</t>
  </si>
  <si>
    <t>Sallisaw Municipal Airport</t>
  </si>
  <si>
    <t>JSY</t>
  </si>
  <si>
    <t>LGSO</t>
  </si>
  <si>
    <t>Syros Airport</t>
  </si>
  <si>
    <t>JTC</t>
  </si>
  <si>
    <t>SBAE</t>
  </si>
  <si>
    <t>Bauru - Arealva Airport</t>
  </si>
  <si>
    <t>JTR</t>
  </si>
  <si>
    <t>LGSR</t>
  </si>
  <si>
    <t>Santorini Airport</t>
  </si>
  <si>
    <t>JTY</t>
  </si>
  <si>
    <t>LGPL</t>
  </si>
  <si>
    <t>Astypalaia Airport</t>
  </si>
  <si>
    <t>JUB</t>
  </si>
  <si>
    <t>HSSJ</t>
  </si>
  <si>
    <t>Juba Airport</t>
  </si>
  <si>
    <t>JUI</t>
  </si>
  <si>
    <t>EDWJ</t>
  </si>
  <si>
    <t>Juist Airport</t>
  </si>
  <si>
    <t>JUJ</t>
  </si>
  <si>
    <t>SASJ</t>
  </si>
  <si>
    <t>Gobernador Horacio Guzmán International Airport</t>
  </si>
  <si>
    <t>JUL</t>
  </si>
  <si>
    <t>SPJL</t>
  </si>
  <si>
    <t>Inca Manco Capac Airport</t>
  </si>
  <si>
    <t>JUM</t>
  </si>
  <si>
    <t>VNJL</t>
  </si>
  <si>
    <t>Jumla Airport</t>
  </si>
  <si>
    <t>JUN</t>
  </si>
  <si>
    <t>YJDA</t>
  </si>
  <si>
    <t>Jundah Airport</t>
  </si>
  <si>
    <t>JUR</t>
  </si>
  <si>
    <t>YJNB</t>
  </si>
  <si>
    <t>Jurien Bay Airport</t>
  </si>
  <si>
    <t>JUT</t>
  </si>
  <si>
    <t>MHJU</t>
  </si>
  <si>
    <t>Juticalpa Airport</t>
  </si>
  <si>
    <t>JUV</t>
  </si>
  <si>
    <t>BGUK</t>
  </si>
  <si>
    <t>Upernavik Airport</t>
  </si>
  <si>
    <t>JUZ</t>
  </si>
  <si>
    <t>ZSJU</t>
  </si>
  <si>
    <t>Quzhou Airport</t>
  </si>
  <si>
    <t>ZUJZ</t>
  </si>
  <si>
    <t>Huanglong Airport</t>
  </si>
  <si>
    <t>JVA</t>
  </si>
  <si>
    <t>FMMK</t>
  </si>
  <si>
    <t>Ankavandra Airport</t>
  </si>
  <si>
    <t>JVL</t>
  </si>
  <si>
    <t>KJVL</t>
  </si>
  <si>
    <t>Southern Wisconsin Regional Airport</t>
  </si>
  <si>
    <t>JVM</t>
  </si>
  <si>
    <t>PAJV</t>
  </si>
  <si>
    <t>Jonesville Mine Airport</t>
  </si>
  <si>
    <t>JVY</t>
  </si>
  <si>
    <t>KJVY</t>
  </si>
  <si>
    <t>Clark Regional Airport</t>
  </si>
  <si>
    <t>JWA</t>
  </si>
  <si>
    <t>FBJW</t>
  </si>
  <si>
    <t>Jwaneng Airport</t>
  </si>
  <si>
    <t>JWG</t>
  </si>
  <si>
    <t>KJWG</t>
  </si>
  <si>
    <t>Watonga Regional Airport</t>
  </si>
  <si>
    <t>JWN</t>
  </si>
  <si>
    <t>KJWN</t>
  </si>
  <si>
    <t>John C. Tune Airport</t>
  </si>
  <si>
    <t>JWY</t>
  </si>
  <si>
    <t>KJWY</t>
  </si>
  <si>
    <t>Mid-Way Regional Airport</t>
  </si>
  <si>
    <t>JXI</t>
  </si>
  <si>
    <t>KJXI</t>
  </si>
  <si>
    <t>Gilmer Municipal Airport (Fox Stephens Field)</t>
  </si>
  <si>
    <t>JXN</t>
  </si>
  <si>
    <t>KJXN</t>
  </si>
  <si>
    <t>Jackson County Airport (Reynolds Field)</t>
  </si>
  <si>
    <t>JYG</t>
  </si>
  <si>
    <t>KJYG</t>
  </si>
  <si>
    <t>St. James Municipal Airport</t>
  </si>
  <si>
    <t>JYL</t>
  </si>
  <si>
    <t>KJYL</t>
  </si>
  <si>
    <t>Plantation Airpark</t>
  </si>
  <si>
    <t>JYM</t>
  </si>
  <si>
    <t>KJYM</t>
  </si>
  <si>
    <t>Hillsdale Municipal Airport</t>
  </si>
  <si>
    <t>JYO</t>
  </si>
  <si>
    <t>KJYO</t>
  </si>
  <si>
    <t>Leesburg Executive Airport</t>
  </si>
  <si>
    <t>JYR</t>
  </si>
  <si>
    <t>KJYR</t>
  </si>
  <si>
    <t>York Municipal Airport</t>
  </si>
  <si>
    <t>JYV</t>
  </si>
  <si>
    <t>EFJY</t>
  </si>
  <si>
    <t>Jyväskylä Airport</t>
  </si>
  <si>
    <t>JZH</t>
  </si>
  <si>
    <t>Jiuzhai Huanglong Airport</t>
  </si>
  <si>
    <t>JZI</t>
  </si>
  <si>
    <t>KJZI</t>
  </si>
  <si>
    <t>Charleston Executive Airport</t>
  </si>
  <si>
    <t>JZP</t>
  </si>
  <si>
    <t>KJZP</t>
  </si>
  <si>
    <t>Pickens County Airport</t>
  </si>
  <si>
    <t>JZZ</t>
  </si>
  <si>
    <t>PAJZ</t>
  </si>
  <si>
    <t>Koliganek Airport</t>
  </si>
  <si>
    <t>KAA</t>
  </si>
  <si>
    <t>FLKS</t>
  </si>
  <si>
    <t>Kasama Airport</t>
  </si>
  <si>
    <t>KAB</t>
  </si>
  <si>
    <t>FVKB</t>
  </si>
  <si>
    <t>Kariba International Airport</t>
  </si>
  <si>
    <t>KAC</t>
  </si>
  <si>
    <t>OSKL</t>
  </si>
  <si>
    <t>Al Qamishli Airport</t>
  </si>
  <si>
    <t>KAD</t>
  </si>
  <si>
    <t>DNKA</t>
  </si>
  <si>
    <t>Kaduna Airport</t>
  </si>
  <si>
    <t>KAG</t>
  </si>
  <si>
    <t>RKNN</t>
  </si>
  <si>
    <t>Gangneung Airbase</t>
  </si>
  <si>
    <t>KAJ</t>
  </si>
  <si>
    <t>EFKI</t>
  </si>
  <si>
    <t>Kajaani Airport</t>
  </si>
  <si>
    <t>KAL</t>
  </si>
  <si>
    <t>PAKV</t>
  </si>
  <si>
    <t>Kaltag Airport</t>
  </si>
  <si>
    <t>KAN</t>
  </si>
  <si>
    <t>DNKN</t>
  </si>
  <si>
    <t>Mallam Aminu International Airport</t>
  </si>
  <si>
    <t>KAO</t>
  </si>
  <si>
    <t>EFKS</t>
  </si>
  <si>
    <t>Kuusamo Airport</t>
  </si>
  <si>
    <t>KAP</t>
  </si>
  <si>
    <t>FZSK</t>
  </si>
  <si>
    <t>Kapanga Airport</t>
  </si>
  <si>
    <t>KAR</t>
  </si>
  <si>
    <t>SYKM</t>
  </si>
  <si>
    <t>Kamarang Airport</t>
  </si>
  <si>
    <t>KAT</t>
  </si>
  <si>
    <t>NZKT</t>
  </si>
  <si>
    <t>Kaitaia Airport</t>
  </si>
  <si>
    <t>KAU</t>
  </si>
  <si>
    <t>EFKA</t>
  </si>
  <si>
    <t>Kauhava Airport</t>
  </si>
  <si>
    <t>KAV</t>
  </si>
  <si>
    <t>SVKA</t>
  </si>
  <si>
    <t>Kavanayen Airport</t>
  </si>
  <si>
    <t>KAW</t>
  </si>
  <si>
    <t>VYKT</t>
  </si>
  <si>
    <t>Kawthoung Airport</t>
  </si>
  <si>
    <t>KAX</t>
  </si>
  <si>
    <t>YKBR</t>
  </si>
  <si>
    <t>Kalbarri Airport</t>
  </si>
  <si>
    <t>KAY</t>
  </si>
  <si>
    <t>NFNW</t>
  </si>
  <si>
    <t>Wakaya Island Airport</t>
  </si>
  <si>
    <t>KAZ</t>
  </si>
  <si>
    <t>WAMK</t>
  </si>
  <si>
    <t>Kao Airport</t>
  </si>
  <si>
    <t>KBB</t>
  </si>
  <si>
    <t>YKIR</t>
  </si>
  <si>
    <t>Kirkimbie Station Airport</t>
  </si>
  <si>
    <t>KBG</t>
  </si>
  <si>
    <t>HUKF</t>
  </si>
  <si>
    <t>Kabalega Falls Airport</t>
  </si>
  <si>
    <t>KBH</t>
  </si>
  <si>
    <t>OPKL</t>
  </si>
  <si>
    <t>Kalat Airport</t>
  </si>
  <si>
    <t>KBI</t>
  </si>
  <si>
    <t>FKKB</t>
  </si>
  <si>
    <t>Kribi Airport</t>
  </si>
  <si>
    <t>KBL</t>
  </si>
  <si>
    <t>OAKB</t>
  </si>
  <si>
    <t>Kabul International Airport</t>
  </si>
  <si>
    <t>KBN</t>
  </si>
  <si>
    <t>FZWT</t>
  </si>
  <si>
    <t>Tunta Airport</t>
  </si>
  <si>
    <t>KBO</t>
  </si>
  <si>
    <t>FZRM</t>
  </si>
  <si>
    <t>Kabalo Airport</t>
  </si>
  <si>
    <t>KBP</t>
  </si>
  <si>
    <t>UKBB</t>
  </si>
  <si>
    <t>Boryspil Airport</t>
  </si>
  <si>
    <t>KBQ</t>
  </si>
  <si>
    <t>FWKG</t>
  </si>
  <si>
    <t>Kasungu Airport</t>
  </si>
  <si>
    <t>KBR</t>
  </si>
  <si>
    <t>WMKC</t>
  </si>
  <si>
    <t>Sultan Ismail Petra Airport</t>
  </si>
  <si>
    <t>KBU</t>
  </si>
  <si>
    <t>WAOK</t>
  </si>
  <si>
    <t>Stagen Airport</t>
  </si>
  <si>
    <t>KBV</t>
  </si>
  <si>
    <t>VTSG</t>
  </si>
  <si>
    <t>Krabi Airport</t>
  </si>
  <si>
    <t>KBY</t>
  </si>
  <si>
    <t>YKBY</t>
  </si>
  <si>
    <t>Streaky Bay Airport</t>
  </si>
  <si>
    <t>KBZ</t>
  </si>
  <si>
    <t>NZKI</t>
  </si>
  <si>
    <t>Kaikoura Airport</t>
  </si>
  <si>
    <t>KCA</t>
  </si>
  <si>
    <t>ZWKC</t>
  </si>
  <si>
    <t>Kuqa Airport</t>
  </si>
  <si>
    <t>KCE</t>
  </si>
  <si>
    <t>YCSV</t>
  </si>
  <si>
    <t>Collinsville Airport</t>
  </si>
  <si>
    <t>KCH</t>
  </si>
  <si>
    <t>WBGG</t>
  </si>
  <si>
    <t>Kuching International Airport</t>
  </si>
  <si>
    <t>KCM</t>
  </si>
  <si>
    <t>LTCN</t>
  </si>
  <si>
    <t>Kahramanmara? Airport</t>
  </si>
  <si>
    <t>KCO</t>
  </si>
  <si>
    <t>LTBQ</t>
  </si>
  <si>
    <t>Cengiz Topel Airport</t>
  </si>
  <si>
    <t>KCS</t>
  </si>
  <si>
    <t>YKCS</t>
  </si>
  <si>
    <t>Kings Creek Airport</t>
  </si>
  <si>
    <t>KCT</t>
  </si>
  <si>
    <t>VCCK</t>
  </si>
  <si>
    <t>Koggala Airport</t>
  </si>
  <si>
    <t>VCII</t>
  </si>
  <si>
    <t>KCU</t>
  </si>
  <si>
    <t>HUMI</t>
  </si>
  <si>
    <t>Masindi Airport</t>
  </si>
  <si>
    <t>KCZ</t>
  </si>
  <si>
    <t>RJOK</t>
  </si>
  <si>
    <t>Kochi Airport</t>
  </si>
  <si>
    <t>KDA</t>
  </si>
  <si>
    <t>GODK</t>
  </si>
  <si>
    <t>Kolda North Airport</t>
  </si>
  <si>
    <t>GOGK</t>
  </si>
  <si>
    <t>KDC</t>
  </si>
  <si>
    <t>DBBK</t>
  </si>
  <si>
    <t>Kandi Airport</t>
  </si>
  <si>
    <t>KDD</t>
  </si>
  <si>
    <t>OPKH</t>
  </si>
  <si>
    <t>Khuzdar Airport</t>
  </si>
  <si>
    <t>KDH</t>
  </si>
  <si>
    <t>OAKN</t>
  </si>
  <si>
    <t>Kandahar International Airport</t>
  </si>
  <si>
    <t>KDI</t>
  </si>
  <si>
    <t>WAWW</t>
  </si>
  <si>
    <t>Wolter Monginsidi Airport</t>
  </si>
  <si>
    <t>KDJ</t>
  </si>
  <si>
    <t>FOGJ</t>
  </si>
  <si>
    <t>Ville Airport</t>
  </si>
  <si>
    <t>KDL</t>
  </si>
  <si>
    <t>EEKA</t>
  </si>
  <si>
    <t>Kärdla Airport</t>
  </si>
  <si>
    <t>KDM</t>
  </si>
  <si>
    <t>VRMT</t>
  </si>
  <si>
    <t>Kaadedhdhoo Airport</t>
  </si>
  <si>
    <t>KDN</t>
  </si>
  <si>
    <t>FOGE</t>
  </si>
  <si>
    <t>Ndende Airport</t>
  </si>
  <si>
    <t>KDO</t>
  </si>
  <si>
    <t>VRMK</t>
  </si>
  <si>
    <t>Kadhdhoo Airport</t>
  </si>
  <si>
    <t>KDU</t>
  </si>
  <si>
    <t>OPSD</t>
  </si>
  <si>
    <t>Skardu Airport</t>
  </si>
  <si>
    <t>KDV</t>
  </si>
  <si>
    <t>NFKD</t>
  </si>
  <si>
    <t>Vunisea Airport</t>
  </si>
  <si>
    <t>KDX</t>
  </si>
  <si>
    <t>HSLI</t>
  </si>
  <si>
    <t>Kadugli Airport</t>
  </si>
  <si>
    <t>KEC</t>
  </si>
  <si>
    <t>FZQG</t>
  </si>
  <si>
    <t>Kasenga Airport</t>
  </si>
  <si>
    <t>KED</t>
  </si>
  <si>
    <t>GQNK</t>
  </si>
  <si>
    <t>Kaédi Airport</t>
  </si>
  <si>
    <t>KEE</t>
  </si>
  <si>
    <t>FCOK</t>
  </si>
  <si>
    <t>Kelle Airport</t>
  </si>
  <si>
    <t>KEF</t>
  </si>
  <si>
    <t>BIKF</t>
  </si>
  <si>
    <t>Keflavík International Airport</t>
  </si>
  <si>
    <t>KEI</t>
  </si>
  <si>
    <t>WAKP</t>
  </si>
  <si>
    <t>Kepi Airport</t>
  </si>
  <si>
    <t>KEJ</t>
  </si>
  <si>
    <t>UNEE</t>
  </si>
  <si>
    <t>Kemerovo Airport</t>
  </si>
  <si>
    <t>KEK</t>
  </si>
  <si>
    <t>Ekwok Airport</t>
  </si>
  <si>
    <t>KEL</t>
  </si>
  <si>
    <t>EDHK</t>
  </si>
  <si>
    <t>Kiel-Holtenau Airport</t>
  </si>
  <si>
    <t>KEM</t>
  </si>
  <si>
    <t>EFKE</t>
  </si>
  <si>
    <t>Kemi-Tornio Airport</t>
  </si>
  <si>
    <t>KEO</t>
  </si>
  <si>
    <t>DIOD</t>
  </si>
  <si>
    <t>Odienne Airport</t>
  </si>
  <si>
    <t>KEP</t>
  </si>
  <si>
    <t>VNNG</t>
  </si>
  <si>
    <t>Nepalgunj Airport</t>
  </si>
  <si>
    <t>KEQ</t>
  </si>
  <si>
    <t>WASE</t>
  </si>
  <si>
    <t>Kebar Airport</t>
  </si>
  <si>
    <t>KER</t>
  </si>
  <si>
    <t>OIKK</t>
  </si>
  <si>
    <t>Kerman Airport</t>
  </si>
  <si>
    <t>KET</t>
  </si>
  <si>
    <t>VYKG</t>
  </si>
  <si>
    <t>Kengtung Airport</t>
  </si>
  <si>
    <t>KEV</t>
  </si>
  <si>
    <t>EFHA</t>
  </si>
  <si>
    <t>Halli Airport</t>
  </si>
  <si>
    <t>KEY</t>
  </si>
  <si>
    <t>HKKR</t>
  </si>
  <si>
    <t>Kericho Airport</t>
  </si>
  <si>
    <t>KFA</t>
  </si>
  <si>
    <t>GQNF</t>
  </si>
  <si>
    <t>Kiffa Airport</t>
  </si>
  <si>
    <t>KFE</t>
  </si>
  <si>
    <t>YFDF</t>
  </si>
  <si>
    <t>Fortescue - Dave Forrest Aerodrome</t>
  </si>
  <si>
    <t>KFG</t>
  </si>
  <si>
    <t>YKKG</t>
  </si>
  <si>
    <t>Kalkgurung Airport</t>
  </si>
  <si>
    <t>KFP</t>
  </si>
  <si>
    <t>PAKF</t>
  </si>
  <si>
    <t>False Pass Airport</t>
  </si>
  <si>
    <t>KFS</t>
  </si>
  <si>
    <t>LTAL</t>
  </si>
  <si>
    <t>Kastamonu Airport</t>
  </si>
  <si>
    <t>KGA</t>
  </si>
  <si>
    <t>FZUA</t>
  </si>
  <si>
    <t>Kananga Airport</t>
  </si>
  <si>
    <t>KGC</t>
  </si>
  <si>
    <t>YKSC</t>
  </si>
  <si>
    <t>Kingscote Airport</t>
  </si>
  <si>
    <t>KGD</t>
  </si>
  <si>
    <t>UMKK</t>
  </si>
  <si>
    <t>Khrabrovo Airport</t>
  </si>
  <si>
    <t>KGE</t>
  </si>
  <si>
    <t>AGKG</t>
  </si>
  <si>
    <t>Kagau Island Airport</t>
  </si>
  <si>
    <t>KGF</t>
  </si>
  <si>
    <t>UAKK</t>
  </si>
  <si>
    <t>Sary-Arka Airport</t>
  </si>
  <si>
    <t>KGG</t>
  </si>
  <si>
    <t>GOTK</t>
  </si>
  <si>
    <t>Kédougou Airport</t>
  </si>
  <si>
    <t>KGI</t>
  </si>
  <si>
    <t>YPKG</t>
  </si>
  <si>
    <t>Kalgoorlie-Boulder Airport</t>
  </si>
  <si>
    <t>KGJ</t>
  </si>
  <si>
    <t>FWKA</t>
  </si>
  <si>
    <t>Karonga Airport</t>
  </si>
  <si>
    <t>KGL</t>
  </si>
  <si>
    <t>HRYR</t>
  </si>
  <si>
    <t>Kigali International Airport</t>
  </si>
  <si>
    <t>KGO</t>
  </si>
  <si>
    <t>UKKG</t>
  </si>
  <si>
    <t>Kirovograd</t>
  </si>
  <si>
    <t>KGP</t>
  </si>
  <si>
    <t>USRK</t>
  </si>
  <si>
    <t>Kogalym Airport</t>
  </si>
  <si>
    <t>KGS</t>
  </si>
  <si>
    <t>LGKO</t>
  </si>
  <si>
    <t>Kos Island International Airport, Hippocrates</t>
  </si>
  <si>
    <t>KGU</t>
  </si>
  <si>
    <t>WBKG</t>
  </si>
  <si>
    <t>Keningau Airport</t>
  </si>
  <si>
    <t>KGY</t>
  </si>
  <si>
    <t>YKRY</t>
  </si>
  <si>
    <t>Kingaroy Airport</t>
  </si>
  <si>
    <t>KHC</t>
  </si>
  <si>
    <t>UKFK</t>
  </si>
  <si>
    <t>Kerch Airport</t>
  </si>
  <si>
    <t>KHD</t>
  </si>
  <si>
    <t>OICK</t>
  </si>
  <si>
    <t>Khoram Abad Airport</t>
  </si>
  <si>
    <t>KHE</t>
  </si>
  <si>
    <t>UKOH</t>
  </si>
  <si>
    <t>Chernobayevka Airport</t>
  </si>
  <si>
    <t>KHG</t>
  </si>
  <si>
    <t>ZWSH</t>
  </si>
  <si>
    <t>Kashgar Airport (Kashi Airport)</t>
  </si>
  <si>
    <t>KHH</t>
  </si>
  <si>
    <t>RCKH</t>
  </si>
  <si>
    <t>Kaohsiung International Airport</t>
  </si>
  <si>
    <t>KHI</t>
  </si>
  <si>
    <t>OPKC</t>
  </si>
  <si>
    <t>Jinnah International Airport (Quaid-e-Azam International Air</t>
  </si>
  <si>
    <t>KHJ</t>
  </si>
  <si>
    <t>EFKJ</t>
  </si>
  <si>
    <t>Kauhajoki Airport</t>
  </si>
  <si>
    <t>KHK</t>
  </si>
  <si>
    <t>OIBQ</t>
  </si>
  <si>
    <t>Khark Island Airport</t>
  </si>
  <si>
    <t>KHM</t>
  </si>
  <si>
    <t>VYKI</t>
  </si>
  <si>
    <t>Kanti Airport</t>
  </si>
  <si>
    <t>KHN</t>
  </si>
  <si>
    <t>ZSCN</t>
  </si>
  <si>
    <t>Nanchang Changbei International Airport</t>
  </si>
  <si>
    <t>KHS</t>
  </si>
  <si>
    <t>OOKB</t>
  </si>
  <si>
    <t>Khasab Air Base</t>
  </si>
  <si>
    <t>KHT</t>
  </si>
  <si>
    <t>OAKS</t>
  </si>
  <si>
    <t>Khost Airport</t>
  </si>
  <si>
    <t>KHV</t>
  </si>
  <si>
    <t>UHHH</t>
  </si>
  <si>
    <t>Khabarovsk Novy Airport</t>
  </si>
  <si>
    <t>KHW</t>
  </si>
  <si>
    <t>FBKR</t>
  </si>
  <si>
    <t>Khwai River Lodge Airport</t>
  </si>
  <si>
    <t>KHY</t>
  </si>
  <si>
    <t>OITK</t>
  </si>
  <si>
    <t>Khoy Airport</t>
  </si>
  <si>
    <t>KHZ</t>
  </si>
  <si>
    <t>NTKA</t>
  </si>
  <si>
    <t>Kauehi Airport</t>
  </si>
  <si>
    <t>KIA</t>
  </si>
  <si>
    <t>PKSA</t>
  </si>
  <si>
    <t>Kaieteur International Airport</t>
  </si>
  <si>
    <t>KIC</t>
  </si>
  <si>
    <t>KKIC</t>
  </si>
  <si>
    <t>Mesa Del Rey Airport</t>
  </si>
  <si>
    <t>KID</t>
  </si>
  <si>
    <t>ESMK</t>
  </si>
  <si>
    <t>Kristianstad Airport</t>
  </si>
  <si>
    <t>KIF</t>
  </si>
  <si>
    <t>CNM5</t>
  </si>
  <si>
    <t>Kingfisher Lake Airport</t>
  </si>
  <si>
    <t>KIH</t>
  </si>
  <si>
    <t>OIBK</t>
  </si>
  <si>
    <t>Kish International Airport</t>
  </si>
  <si>
    <t>KIJ</t>
  </si>
  <si>
    <t>RJSN</t>
  </si>
  <si>
    <t>Niigata Airport</t>
  </si>
  <si>
    <t>KIK</t>
  </si>
  <si>
    <t>ORKK</t>
  </si>
  <si>
    <t>Kirkuk Air Base</t>
  </si>
  <si>
    <t>KIM</t>
  </si>
  <si>
    <t>FAKM</t>
  </si>
  <si>
    <t>Kimberley Airport</t>
  </si>
  <si>
    <t>KIN</t>
  </si>
  <si>
    <t>MKJP</t>
  </si>
  <si>
    <t>Norman Manley International Airport</t>
  </si>
  <si>
    <t>KIO</t>
  </si>
  <si>
    <t>Q51</t>
  </si>
  <si>
    <t>Kili Airport</t>
  </si>
  <si>
    <t>KIP</t>
  </si>
  <si>
    <t>KCWC</t>
  </si>
  <si>
    <t>Kickapoo Downtown Airport</t>
  </si>
  <si>
    <t>KIR</t>
  </si>
  <si>
    <t>EIKY</t>
  </si>
  <si>
    <t>Kerry Airport</t>
  </si>
  <si>
    <t>KIS</t>
  </si>
  <si>
    <t>HKKI</t>
  </si>
  <si>
    <t>Kisumu Airport</t>
  </si>
  <si>
    <t>KIT</t>
  </si>
  <si>
    <t>LGKC</t>
  </si>
  <si>
    <t>Kithira Airport</t>
  </si>
  <si>
    <t>KIV</t>
  </si>
  <si>
    <t>LUKK</t>
  </si>
  <si>
    <t>Chi?in?u International Airport</t>
  </si>
  <si>
    <t>KIW</t>
  </si>
  <si>
    <t>FLSO</t>
  </si>
  <si>
    <t>Southdowns Airport</t>
  </si>
  <si>
    <t>KIX</t>
  </si>
  <si>
    <t>RJBB</t>
  </si>
  <si>
    <t>Kansai International Airport</t>
  </si>
  <si>
    <t>KIY</t>
  </si>
  <si>
    <t>HTKI</t>
  </si>
  <si>
    <t>Kilwa Masoko Airport</t>
  </si>
  <si>
    <t>KJA</t>
  </si>
  <si>
    <t>UNKL</t>
  </si>
  <si>
    <t>Krasnoyarsk Yemelyanovo Airport</t>
  </si>
  <si>
    <t>KJK</t>
  </si>
  <si>
    <t>EBKT</t>
  </si>
  <si>
    <t>Wevelgem Airport</t>
  </si>
  <si>
    <t>EBTK</t>
  </si>
  <si>
    <t>Kortrijk-Wevelgem International Airport</t>
  </si>
  <si>
    <t>KJP</t>
  </si>
  <si>
    <t>ROKR</t>
  </si>
  <si>
    <t>Kerama Airport</t>
  </si>
  <si>
    <t>KKA</t>
  </si>
  <si>
    <t>PAKK</t>
  </si>
  <si>
    <t>Koyuk Alfred Adams Airport</t>
  </si>
  <si>
    <t>KKC</t>
  </si>
  <si>
    <t>VTUK</t>
  </si>
  <si>
    <t>Khon Kaen Airport</t>
  </si>
  <si>
    <t>KKE</t>
  </si>
  <si>
    <t>NZKK</t>
  </si>
  <si>
    <t>Bay of Islands Airport</t>
  </si>
  <si>
    <t>KKJ</t>
  </si>
  <si>
    <t>RJFR</t>
  </si>
  <si>
    <t>New Kitakyushu Airport</t>
  </si>
  <si>
    <t>KKM</t>
  </si>
  <si>
    <t>VTBH</t>
  </si>
  <si>
    <t>Sa Pran Nak Airport</t>
  </si>
  <si>
    <t>VTBL</t>
  </si>
  <si>
    <t>Khok Kathiam Airport</t>
  </si>
  <si>
    <t>KKN</t>
  </si>
  <si>
    <t>ENKR</t>
  </si>
  <si>
    <t>Kirkenes Airport, Høybuktmoen</t>
  </si>
  <si>
    <t>KKO</t>
  </si>
  <si>
    <t>NZKO</t>
  </si>
  <si>
    <t>Kaikohe Airport</t>
  </si>
  <si>
    <t>KKP</t>
  </si>
  <si>
    <t>YKLB</t>
  </si>
  <si>
    <t>Koolburra Airport</t>
  </si>
  <si>
    <t>KKR</t>
  </si>
  <si>
    <t>NTGK</t>
  </si>
  <si>
    <t>Kaukura Airport</t>
  </si>
  <si>
    <t>KKW</t>
  </si>
  <si>
    <t>FZCA</t>
  </si>
  <si>
    <t>Kikwit Airport</t>
  </si>
  <si>
    <t>KKX</t>
  </si>
  <si>
    <t>RJKI</t>
  </si>
  <si>
    <t>Kikai Airport</t>
  </si>
  <si>
    <t>KKY</t>
  </si>
  <si>
    <t>EIKK</t>
  </si>
  <si>
    <t>Kilkenny Airport</t>
  </si>
  <si>
    <t>KKZ</t>
  </si>
  <si>
    <t>VDKK</t>
  </si>
  <si>
    <t>Kaoh Kong Airport</t>
  </si>
  <si>
    <t>KLB</t>
  </si>
  <si>
    <t>FLKL</t>
  </si>
  <si>
    <t>Kalabo Airport</t>
  </si>
  <si>
    <t>KLC</t>
  </si>
  <si>
    <t>GOOK</t>
  </si>
  <si>
    <t>Kaolack Airport</t>
  </si>
  <si>
    <t>KLD</t>
  </si>
  <si>
    <t>UUEM</t>
  </si>
  <si>
    <t>Mialovo Airport</t>
  </si>
  <si>
    <t>KLE</t>
  </si>
  <si>
    <t>FKKH</t>
  </si>
  <si>
    <t>Kaélé Airport</t>
  </si>
  <si>
    <t>KLG</t>
  </si>
  <si>
    <t>PALG</t>
  </si>
  <si>
    <t>Kalskag Airport</t>
  </si>
  <si>
    <t>KLH</t>
  </si>
  <si>
    <t>VAKP</t>
  </si>
  <si>
    <t>Kolhapur Airport</t>
  </si>
  <si>
    <t>KLI</t>
  </si>
  <si>
    <t>FZFP</t>
  </si>
  <si>
    <t>Kotakoli Airport</t>
  </si>
  <si>
    <t>KLJ</t>
  </si>
  <si>
    <t>EYKL</t>
  </si>
  <si>
    <t>Klaipeda Airport</t>
  </si>
  <si>
    <t>KLK</t>
  </si>
  <si>
    <t>HKFG</t>
  </si>
  <si>
    <t>Kalokol Airport</t>
  </si>
  <si>
    <t>KLO</t>
  </si>
  <si>
    <t>RPVK</t>
  </si>
  <si>
    <t>Kalibo International Airport</t>
  </si>
  <si>
    <t>KLQ</t>
  </si>
  <si>
    <t>WIPV</t>
  </si>
  <si>
    <t>Keluang Airport</t>
  </si>
  <si>
    <t>KLR</t>
  </si>
  <si>
    <t>ESMQ</t>
  </si>
  <si>
    <t>Kalmar Airport</t>
  </si>
  <si>
    <t>KLS</t>
  </si>
  <si>
    <t>KKLS</t>
  </si>
  <si>
    <t>Kelso-Longview Airport</t>
  </si>
  <si>
    <t>KLU</t>
  </si>
  <si>
    <t>LOWK</t>
  </si>
  <si>
    <t>Klagenfurt Airport</t>
  </si>
  <si>
    <t>KLV</t>
  </si>
  <si>
    <t>LKKV</t>
  </si>
  <si>
    <t>Karlovy Vary Airport</t>
  </si>
  <si>
    <t>KLW</t>
  </si>
  <si>
    <t>KLX</t>
  </si>
  <si>
    <t>LGKL</t>
  </si>
  <si>
    <t>Kalamata Airport</t>
  </si>
  <si>
    <t>KLY</t>
  </si>
  <si>
    <t>FZOD</t>
  </si>
  <si>
    <t>Kinkungwa Airport</t>
  </si>
  <si>
    <t>KLZ</t>
  </si>
  <si>
    <t>FAKZ</t>
  </si>
  <si>
    <t>Kleinsee Airport</t>
  </si>
  <si>
    <t>KMA</t>
  </si>
  <si>
    <t>AYKM</t>
  </si>
  <si>
    <t>Kerema Airport</t>
  </si>
  <si>
    <t>KMG</t>
  </si>
  <si>
    <t>ZPPP</t>
  </si>
  <si>
    <t>Kunming Wujiaba International Airport</t>
  </si>
  <si>
    <t>KMH</t>
  </si>
  <si>
    <t>FAKU</t>
  </si>
  <si>
    <t>Johan Pienaar Airport</t>
  </si>
  <si>
    <t>KMI</t>
  </si>
  <si>
    <t>RJFM</t>
  </si>
  <si>
    <t>Miyazaki Airport</t>
  </si>
  <si>
    <t>KMJ</t>
  </si>
  <si>
    <t>RJFT</t>
  </si>
  <si>
    <t>Kumamoto Airport</t>
  </si>
  <si>
    <t>KMK</t>
  </si>
  <si>
    <t>FCPA</t>
  </si>
  <si>
    <t>Makabana Airport</t>
  </si>
  <si>
    <t>KML</t>
  </si>
  <si>
    <t>YKML</t>
  </si>
  <si>
    <t>Kamileroi Airport</t>
  </si>
  <si>
    <t>KMN</t>
  </si>
  <si>
    <t>FZSA</t>
  </si>
  <si>
    <t>Kamina Base Airport</t>
  </si>
  <si>
    <t>KMP</t>
  </si>
  <si>
    <t>FYKT</t>
  </si>
  <si>
    <t>Keetmanshoop Airport</t>
  </si>
  <si>
    <t>KMQ</t>
  </si>
  <si>
    <t>RJNK</t>
  </si>
  <si>
    <t>Komatsu Airport</t>
  </si>
  <si>
    <t>KMS</t>
  </si>
  <si>
    <t>DGSI</t>
  </si>
  <si>
    <t>Kumasi Airport</t>
  </si>
  <si>
    <t>KMU</t>
  </si>
  <si>
    <t>HCMK</t>
  </si>
  <si>
    <t>Kisimayu Airport</t>
  </si>
  <si>
    <t>KMV</t>
  </si>
  <si>
    <t>VYKL</t>
  </si>
  <si>
    <t>Kalay Airport</t>
  </si>
  <si>
    <t>KMW</t>
  </si>
  <si>
    <t>UUBA</t>
  </si>
  <si>
    <t>Kostroma Sokerkino Airport</t>
  </si>
  <si>
    <t>KMX</t>
  </si>
  <si>
    <t>OEKM</t>
  </si>
  <si>
    <t>King Khaled Air Base</t>
  </si>
  <si>
    <t>KMZ</t>
  </si>
  <si>
    <t>FLKO</t>
  </si>
  <si>
    <t>Kaoma Airport</t>
  </si>
  <si>
    <t>KNA</t>
  </si>
  <si>
    <t>SCVM</t>
  </si>
  <si>
    <t>Viña del mar Airport</t>
  </si>
  <si>
    <t>KNB</t>
  </si>
  <si>
    <t>KKNB</t>
  </si>
  <si>
    <t>Kanab Municipal Airport</t>
  </si>
  <si>
    <t>KND</t>
  </si>
  <si>
    <t>FZOA</t>
  </si>
  <si>
    <t>Kindu Airport</t>
  </si>
  <si>
    <t>KNG</t>
  </si>
  <si>
    <t>WASK</t>
  </si>
  <si>
    <t>Kaimana Airport</t>
  </si>
  <si>
    <t>KNH</t>
  </si>
  <si>
    <t>RCBS</t>
  </si>
  <si>
    <t>Kinmen Airport</t>
  </si>
  <si>
    <t>KNI</t>
  </si>
  <si>
    <t>YKNG</t>
  </si>
  <si>
    <t>Katanning Airport</t>
  </si>
  <si>
    <t>KNJ</t>
  </si>
  <si>
    <t>FCBK</t>
  </si>
  <si>
    <t>Kindamba Airport</t>
  </si>
  <si>
    <t>KNM</t>
  </si>
  <si>
    <t>FZTK</t>
  </si>
  <si>
    <t>Kaniama Airport</t>
  </si>
  <si>
    <t>KNN</t>
  </si>
  <si>
    <t>GUXN</t>
  </si>
  <si>
    <t>Kankan Airport</t>
  </si>
  <si>
    <t>KNQ</t>
  </si>
  <si>
    <t>NWWD</t>
  </si>
  <si>
    <t>Koné Airport</t>
  </si>
  <si>
    <t>KNR</t>
  </si>
  <si>
    <t>OIBJ</t>
  </si>
  <si>
    <t>Jam Airport</t>
  </si>
  <si>
    <t>KNS</t>
  </si>
  <si>
    <t>YKII</t>
  </si>
  <si>
    <t>King Island Airport</t>
  </si>
  <si>
    <t>KNU</t>
  </si>
  <si>
    <t>VIKA</t>
  </si>
  <si>
    <t>Kanpur Airport</t>
  </si>
  <si>
    <t>KNW</t>
  </si>
  <si>
    <t>PANW</t>
  </si>
  <si>
    <t>New Stuyahok Airport</t>
  </si>
  <si>
    <t>KNX</t>
  </si>
  <si>
    <t>YPKU</t>
  </si>
  <si>
    <t>Kununurra Airport? Kununurra, Western Australia</t>
  </si>
  <si>
    <t>KNZ</t>
  </si>
  <si>
    <t>GAKA</t>
  </si>
  <si>
    <t>Kenieba Airport</t>
  </si>
  <si>
    <t>KOA</t>
  </si>
  <si>
    <t>PHKO</t>
  </si>
  <si>
    <t>Kona International Airport</t>
  </si>
  <si>
    <t>KOC</t>
  </si>
  <si>
    <t>NWWK</t>
  </si>
  <si>
    <t>Koumac Airport</t>
  </si>
  <si>
    <t>KOE</t>
  </si>
  <si>
    <t>WATT</t>
  </si>
  <si>
    <t>El Tari Airport</t>
  </si>
  <si>
    <t>KOF</t>
  </si>
  <si>
    <t>FAKP</t>
  </si>
  <si>
    <t>Komatipoort Airport</t>
  </si>
  <si>
    <t>KOI</t>
  </si>
  <si>
    <t>EGPA</t>
  </si>
  <si>
    <t>Kirkwall Airport</t>
  </si>
  <si>
    <t>KOJ</t>
  </si>
  <si>
    <t>RJFK</t>
  </si>
  <si>
    <t>Kagoshima Airport</t>
  </si>
  <si>
    <t>KOK</t>
  </si>
  <si>
    <t>EFKK</t>
  </si>
  <si>
    <t>Kruunupyy Airport</t>
  </si>
  <si>
    <t>KOO</t>
  </si>
  <si>
    <t>FZRQ</t>
  </si>
  <si>
    <t>Kongolo Airport</t>
  </si>
  <si>
    <t>KOP</t>
  </si>
  <si>
    <t>VTUW</t>
  </si>
  <si>
    <t>Nakhon Phanom Airport</t>
  </si>
  <si>
    <t>KOS</t>
  </si>
  <si>
    <t>VDSV</t>
  </si>
  <si>
    <t>Sihanoukville International Airport</t>
  </si>
  <si>
    <t>KOU</t>
  </si>
  <si>
    <t>FOGK</t>
  </si>
  <si>
    <t>Koulamoutou Airport</t>
  </si>
  <si>
    <t>KOV</t>
  </si>
  <si>
    <t>UACK</t>
  </si>
  <si>
    <t>Kokshetau Airport</t>
  </si>
  <si>
    <t>KOW</t>
  </si>
  <si>
    <t>ZSGZ</t>
  </si>
  <si>
    <t>Ganzhou Huangjin Airport</t>
  </si>
  <si>
    <t>KOX</t>
  </si>
  <si>
    <t>WABN</t>
  </si>
  <si>
    <t>Kokonau Airport</t>
  </si>
  <si>
    <t>KPC</t>
  </si>
  <si>
    <t>PAPC</t>
  </si>
  <si>
    <t>Port Clarence Coast Guard Station</t>
  </si>
  <si>
    <t>KPI</t>
  </si>
  <si>
    <t>WBGP</t>
  </si>
  <si>
    <t>Kapit Airport</t>
  </si>
  <si>
    <t>KPO</t>
  </si>
  <si>
    <t>RKTH</t>
  </si>
  <si>
    <t>Pohang Airport</t>
  </si>
  <si>
    <t>KPS</t>
  </si>
  <si>
    <t>YKMP</t>
  </si>
  <si>
    <t>Kempsey Airport</t>
  </si>
  <si>
    <t>KQT</t>
  </si>
  <si>
    <t>UTDT</t>
  </si>
  <si>
    <t>Qurghonteppa International Airport</t>
  </si>
  <si>
    <t>KRA</t>
  </si>
  <si>
    <t>YKER</t>
  </si>
  <si>
    <t>Kerang Airport</t>
  </si>
  <si>
    <t>KRB</t>
  </si>
  <si>
    <t>YKMB</t>
  </si>
  <si>
    <t>Karumba Airport</t>
  </si>
  <si>
    <t>KRF</t>
  </si>
  <si>
    <t>ESNK</t>
  </si>
  <si>
    <t>Kramfors Sollefteä Airport</t>
  </si>
  <si>
    <t>KRG</t>
  </si>
  <si>
    <t>SYKS</t>
  </si>
  <si>
    <t>Karasabai Airport</t>
  </si>
  <si>
    <t>KRH</t>
  </si>
  <si>
    <t>EGKR</t>
  </si>
  <si>
    <t>Redhill Aerodrome</t>
  </si>
  <si>
    <t>KRI</t>
  </si>
  <si>
    <t>AYKK</t>
  </si>
  <si>
    <t>Kikori Airport</t>
  </si>
  <si>
    <t>KRK</t>
  </si>
  <si>
    <t>EPKK</t>
  </si>
  <si>
    <t>John Paul II International Airport</t>
  </si>
  <si>
    <t>KRL</t>
  </si>
  <si>
    <t>ZWKL</t>
  </si>
  <si>
    <t>Korla Airport</t>
  </si>
  <si>
    <t>KRM</t>
  </si>
  <si>
    <t>SYKR</t>
  </si>
  <si>
    <t>Karanambo Airport</t>
  </si>
  <si>
    <t>KRN</t>
  </si>
  <si>
    <t>ESNQ</t>
  </si>
  <si>
    <t>Kiruna Airport</t>
  </si>
  <si>
    <t>KRO</t>
  </si>
  <si>
    <t>USUU</t>
  </si>
  <si>
    <t>Kurgan Airport</t>
  </si>
  <si>
    <t>KRP</t>
  </si>
  <si>
    <t>EKKA</t>
  </si>
  <si>
    <t>Karup Airport</t>
  </si>
  <si>
    <t>KRQ</t>
  </si>
  <si>
    <t>UKCK</t>
  </si>
  <si>
    <t>Kramatorsk Airport</t>
  </si>
  <si>
    <t>KRR</t>
  </si>
  <si>
    <t>URKK</t>
  </si>
  <si>
    <t>Pashkovsky Airport</t>
  </si>
  <si>
    <t>KRS</t>
  </si>
  <si>
    <t>ENCN</t>
  </si>
  <si>
    <t>Kristiansand Airport, Kjevik</t>
  </si>
  <si>
    <t>KRT</t>
  </si>
  <si>
    <t>HSSS</t>
  </si>
  <si>
    <t>Khartoum International Airport</t>
  </si>
  <si>
    <t>KRW</t>
  </si>
  <si>
    <t>UTAK</t>
  </si>
  <si>
    <t>Turkmenbashi Airport</t>
  </si>
  <si>
    <t>KRY</t>
  </si>
  <si>
    <t>ZWKM</t>
  </si>
  <si>
    <t>Karamay Airport</t>
  </si>
  <si>
    <t>KRZ</t>
  </si>
  <si>
    <t>FZBT</t>
  </si>
  <si>
    <t>Basango Mboliasa Airport</t>
  </si>
  <si>
    <t>KSA</t>
  </si>
  <si>
    <t>PTSA</t>
  </si>
  <si>
    <t>Kosrae International Airport</t>
  </si>
  <si>
    <t>KSC</t>
  </si>
  <si>
    <t>LZKZ</t>
  </si>
  <si>
    <t>Ko?ice Airport</t>
  </si>
  <si>
    <t>KSD</t>
  </si>
  <si>
    <t>ESOK</t>
  </si>
  <si>
    <t>Karlstad Airport</t>
  </si>
  <si>
    <t>KSE</t>
  </si>
  <si>
    <t>HUKS</t>
  </si>
  <si>
    <t>Kasese Airport</t>
  </si>
  <si>
    <t>KSF</t>
  </si>
  <si>
    <t>EDVK</t>
  </si>
  <si>
    <t>Kassel-Calden Airport</t>
  </si>
  <si>
    <t>KSH</t>
  </si>
  <si>
    <t>OICC</t>
  </si>
  <si>
    <t>Kermanshah Airport</t>
  </si>
  <si>
    <t>KSI</t>
  </si>
  <si>
    <t>GUKU</t>
  </si>
  <si>
    <t>Kissidougou Airport</t>
  </si>
  <si>
    <t>KSJ</t>
  </si>
  <si>
    <t>LGKS</t>
  </si>
  <si>
    <t>Kasos Airport</t>
  </si>
  <si>
    <t>KSK</t>
  </si>
  <si>
    <t>ESKK</t>
  </si>
  <si>
    <t>Karlskoga Airport</t>
  </si>
  <si>
    <t>KSL</t>
  </si>
  <si>
    <t>HSKA</t>
  </si>
  <si>
    <t>Kassala Airport</t>
  </si>
  <si>
    <t>KSM</t>
  </si>
  <si>
    <t>PASM</t>
  </si>
  <si>
    <t>KSN</t>
  </si>
  <si>
    <t>UAUU</t>
  </si>
  <si>
    <t>Kostanay Airport</t>
  </si>
  <si>
    <t>KSO</t>
  </si>
  <si>
    <t>LGKA</t>
  </si>
  <si>
    <t>Kastoria National Airport</t>
  </si>
  <si>
    <t>KSQ</t>
  </si>
  <si>
    <t>UTSL</t>
  </si>
  <si>
    <t>Karshi Khanabad Airport</t>
  </si>
  <si>
    <t>KSS</t>
  </si>
  <si>
    <t>GASK</t>
  </si>
  <si>
    <t>Sikasso Airport</t>
  </si>
  <si>
    <t>KST</t>
  </si>
  <si>
    <t>HSKI</t>
  </si>
  <si>
    <t>Kosti Airport</t>
  </si>
  <si>
    <t>KSU</t>
  </si>
  <si>
    <t>ENKB</t>
  </si>
  <si>
    <t>Kristiansund Airport, Kvernberget</t>
  </si>
  <si>
    <t>KSV</t>
  </si>
  <si>
    <t>YSPV</t>
  </si>
  <si>
    <t>Springvale Airport</t>
  </si>
  <si>
    <t>KSW</t>
  </si>
  <si>
    <t>LLKS</t>
  </si>
  <si>
    <t>Qiryat Shemona Airport</t>
  </si>
  <si>
    <t>KSY</t>
  </si>
  <si>
    <t>LTCF</t>
  </si>
  <si>
    <t>Kars Airport</t>
  </si>
  <si>
    <t>KSZ</t>
  </si>
  <si>
    <t>ULKK</t>
  </si>
  <si>
    <t>Kotlas Airport</t>
  </si>
  <si>
    <t>KTA</t>
  </si>
  <si>
    <t>YPKA</t>
  </si>
  <si>
    <t>Karratha Airport</t>
  </si>
  <si>
    <t>KTD</t>
  </si>
  <si>
    <t>RORK</t>
  </si>
  <si>
    <t>Kitadaito Airport</t>
  </si>
  <si>
    <t>KTE</t>
  </si>
  <si>
    <t>WMKE</t>
  </si>
  <si>
    <t>Kerteh Airport</t>
  </si>
  <si>
    <t>KTF</t>
  </si>
  <si>
    <t>NZTK</t>
  </si>
  <si>
    <t>Takaka Airport</t>
  </si>
  <si>
    <t>KTG</t>
  </si>
  <si>
    <t>WIOK</t>
  </si>
  <si>
    <t>Ketapang(Rahadi Usman) Airport</t>
  </si>
  <si>
    <t>KTI</t>
  </si>
  <si>
    <t>VDKT</t>
  </si>
  <si>
    <t>Kratie Airport</t>
  </si>
  <si>
    <t>KTL</t>
  </si>
  <si>
    <t>HKKT</t>
  </si>
  <si>
    <t>Kitale Airport</t>
  </si>
  <si>
    <t>KTM</t>
  </si>
  <si>
    <t>VNKT</t>
  </si>
  <si>
    <t>Tribhuvan International Airport</t>
  </si>
  <si>
    <t>KTN</t>
  </si>
  <si>
    <t>PAKT</t>
  </si>
  <si>
    <t>Ketchikan International Airport</t>
  </si>
  <si>
    <t>KTO</t>
  </si>
  <si>
    <t>SYKT</t>
  </si>
  <si>
    <t>Kato Airport</t>
  </si>
  <si>
    <t>KTP</t>
  </si>
  <si>
    <t>MKTP</t>
  </si>
  <si>
    <t>Tinson Pen Aerodrome</t>
  </si>
  <si>
    <t>KTQ</t>
  </si>
  <si>
    <t>EFIT</t>
  </si>
  <si>
    <t>Kitee Airport</t>
  </si>
  <si>
    <t>KTR</t>
  </si>
  <si>
    <t>YPTN</t>
  </si>
  <si>
    <t>Tindal Airport</t>
  </si>
  <si>
    <t>KTT</t>
  </si>
  <si>
    <t>EFKT</t>
  </si>
  <si>
    <t>Kittilä Airport</t>
  </si>
  <si>
    <t>KTU</t>
  </si>
  <si>
    <t>VIKO</t>
  </si>
  <si>
    <t>Kota Airport</t>
  </si>
  <si>
    <t>KTW</t>
  </si>
  <si>
    <t>EPKT</t>
  </si>
  <si>
    <t>Katowice International Airport</t>
  </si>
  <si>
    <t>KTX</t>
  </si>
  <si>
    <t>GAKO</t>
  </si>
  <si>
    <t>Koutiala Airport</t>
  </si>
  <si>
    <t>KUA</t>
  </si>
  <si>
    <t>WMKD</t>
  </si>
  <si>
    <t>Kuantan Airport</t>
  </si>
  <si>
    <t>KUC</t>
  </si>
  <si>
    <t>NGKT</t>
  </si>
  <si>
    <t>Kuria Airport</t>
  </si>
  <si>
    <t>KUD</t>
  </si>
  <si>
    <t>WBKT</t>
  </si>
  <si>
    <t>Kudat Airport</t>
  </si>
  <si>
    <t>KUF</t>
  </si>
  <si>
    <t>UWWW</t>
  </si>
  <si>
    <t>Kurumoch International Airport</t>
  </si>
  <si>
    <t>KUG</t>
  </si>
  <si>
    <t>YKUB</t>
  </si>
  <si>
    <t>Kubin Airport</t>
  </si>
  <si>
    <t>KUH</t>
  </si>
  <si>
    <t>RJCK</t>
  </si>
  <si>
    <t>Kushiro Airport</t>
  </si>
  <si>
    <t>KUL</t>
  </si>
  <si>
    <t>WMKK</t>
  </si>
  <si>
    <t>Kuala Lumpur International Airport</t>
  </si>
  <si>
    <t>KUM</t>
  </si>
  <si>
    <t>RJFC</t>
  </si>
  <si>
    <t>Yakushima Airport</t>
  </si>
  <si>
    <t>KUN</t>
  </si>
  <si>
    <t>EYKA</t>
  </si>
  <si>
    <t>Kaunas International Airport</t>
  </si>
  <si>
    <t>KUO</t>
  </si>
  <si>
    <t>EFKU</t>
  </si>
  <si>
    <t>Kuopio Airport</t>
  </si>
  <si>
    <t>KUR</t>
  </si>
  <si>
    <t>OARZ</t>
  </si>
  <si>
    <t>Razer Airport</t>
  </si>
  <si>
    <t>KUS</t>
  </si>
  <si>
    <t>BGKK</t>
  </si>
  <si>
    <t>Metropolitan Area Airport</t>
  </si>
  <si>
    <t>KUT</t>
  </si>
  <si>
    <t>UGKO</t>
  </si>
  <si>
    <t>Kopitnari Airport</t>
  </si>
  <si>
    <t>KUU</t>
  </si>
  <si>
    <t>VIBR</t>
  </si>
  <si>
    <t>Bhuntar Airport</t>
  </si>
  <si>
    <t>KUV</t>
  </si>
  <si>
    <t>RKJK</t>
  </si>
  <si>
    <t>Gunsan Airport</t>
  </si>
  <si>
    <t>KVA</t>
  </si>
  <si>
    <t>LGKV</t>
  </si>
  <si>
    <t>Alexander the Great International Airport</t>
  </si>
  <si>
    <t>KVB</t>
  </si>
  <si>
    <t>ESGR</t>
  </si>
  <si>
    <t>Skövde Airport</t>
  </si>
  <si>
    <t>KVC</t>
  </si>
  <si>
    <t>PAVC</t>
  </si>
  <si>
    <t>King Cove Airport</t>
  </si>
  <si>
    <t>KVD</t>
  </si>
  <si>
    <t>UBBG</t>
  </si>
  <si>
    <t>Ganja Airport</t>
  </si>
  <si>
    <t>KVG</t>
  </si>
  <si>
    <t>AYKV</t>
  </si>
  <si>
    <t>Kavieng Airport</t>
  </si>
  <si>
    <t>KVK</t>
  </si>
  <si>
    <t>ULMK</t>
  </si>
  <si>
    <t>Kirovsk-Apatity Airport</t>
  </si>
  <si>
    <t>KVL</t>
  </si>
  <si>
    <t>PAVL</t>
  </si>
  <si>
    <t>Kivalina Airport</t>
  </si>
  <si>
    <t>KVX</t>
  </si>
  <si>
    <t>USKK</t>
  </si>
  <si>
    <t>Pobedilovo Airport</t>
  </si>
  <si>
    <t>KWA</t>
  </si>
  <si>
    <t>PKWA</t>
  </si>
  <si>
    <t>Kwajalein Atoll Airport</t>
  </si>
  <si>
    <t>KWB</t>
  </si>
  <si>
    <t>WICM</t>
  </si>
  <si>
    <t>Karimunjawa Airport</t>
  </si>
  <si>
    <t>KWE</t>
  </si>
  <si>
    <t>ZUGY</t>
  </si>
  <si>
    <t>Guiyang Longdongbao Airport</t>
  </si>
  <si>
    <t>KWG</t>
  </si>
  <si>
    <t>UKDR</t>
  </si>
  <si>
    <t>Kryvyi Rih International Airport</t>
  </si>
  <si>
    <t>KWH</t>
  </si>
  <si>
    <t>OAHN</t>
  </si>
  <si>
    <t>Khwahan Airport</t>
  </si>
  <si>
    <t>KWI</t>
  </si>
  <si>
    <t>OKBK</t>
  </si>
  <si>
    <t>Kuwait International Airport</t>
  </si>
  <si>
    <t>KWJ</t>
  </si>
  <si>
    <t>RKJJ</t>
  </si>
  <si>
    <t>Gwangju Airport</t>
  </si>
  <si>
    <t>KWL</t>
  </si>
  <si>
    <t>ZGKL</t>
  </si>
  <si>
    <t>Guilin Liangjiang International Airport</t>
  </si>
  <si>
    <t>KWM</t>
  </si>
  <si>
    <t>YKOW</t>
  </si>
  <si>
    <t>Kowanyama Airport</t>
  </si>
  <si>
    <t>KWZ</t>
  </si>
  <si>
    <t>FZQM</t>
  </si>
  <si>
    <t>Kolwezi Airport</t>
  </si>
  <si>
    <t>KXE</t>
  </si>
  <si>
    <t>FAKD</t>
  </si>
  <si>
    <t>P C Pelser Airport</t>
  </si>
  <si>
    <t>KXF</t>
  </si>
  <si>
    <t>NFNO</t>
  </si>
  <si>
    <t>Koro Airport</t>
  </si>
  <si>
    <t>KXK</t>
  </si>
  <si>
    <t>UHKK</t>
  </si>
  <si>
    <t>Komsomolsk-on-Amur Airport</t>
  </si>
  <si>
    <t>KYA</t>
  </si>
  <si>
    <t>LTAN</t>
  </si>
  <si>
    <t>Konya Airport</t>
  </si>
  <si>
    <t>KYD</t>
  </si>
  <si>
    <t>RCLY</t>
  </si>
  <si>
    <t>Lanyu Airport</t>
  </si>
  <si>
    <t>KYE</t>
  </si>
  <si>
    <t>OLKA</t>
  </si>
  <si>
    <t>Rene Mouawad Air Base</t>
  </si>
  <si>
    <t>KYF</t>
  </si>
  <si>
    <t>YYLR</t>
  </si>
  <si>
    <t>Yeelirrie Airport</t>
  </si>
  <si>
    <t>KYI</t>
  </si>
  <si>
    <t>YYTA</t>
  </si>
  <si>
    <t>Yalata Mission Airport</t>
  </si>
  <si>
    <t>KYK</t>
  </si>
  <si>
    <t>PAKY</t>
  </si>
  <si>
    <t>Karluk Airport</t>
  </si>
  <si>
    <t>KYP</t>
  </si>
  <si>
    <t>VYKP</t>
  </si>
  <si>
    <t>Kyaukpyu Airport</t>
  </si>
  <si>
    <t>KYS</t>
  </si>
  <si>
    <t>GAKY</t>
  </si>
  <si>
    <t>Kayes Dag Dag Airport</t>
  </si>
  <si>
    <t>KYT</t>
  </si>
  <si>
    <t>VYKU</t>
  </si>
  <si>
    <t>Kyauktu Airport</t>
  </si>
  <si>
    <t>KYZ</t>
  </si>
  <si>
    <t>UNKY</t>
  </si>
  <si>
    <t>Kyzyl Airport</t>
  </si>
  <si>
    <t>KZC</t>
  </si>
  <si>
    <t>VDKH</t>
  </si>
  <si>
    <t>Kampong Chhnang Airport</t>
  </si>
  <si>
    <t>KZI</t>
  </si>
  <si>
    <t>LGKZ</t>
  </si>
  <si>
    <t>Philippos Airport</t>
  </si>
  <si>
    <t>KZN</t>
  </si>
  <si>
    <t>UWKD</t>
  </si>
  <si>
    <t>Kazan International Airport</t>
  </si>
  <si>
    <t>KZO</t>
  </si>
  <si>
    <t>UAOO</t>
  </si>
  <si>
    <t>Kyzylorda Airport</t>
  </si>
  <si>
    <t>KZS</t>
  </si>
  <si>
    <t>LGKJ</t>
  </si>
  <si>
    <t>Kastelorizo Island Public Airport</t>
  </si>
  <si>
    <t>LAA</t>
  </si>
  <si>
    <t>KLAA</t>
  </si>
  <si>
    <t>Lamar Municipal Airport</t>
  </si>
  <si>
    <t>LAD</t>
  </si>
  <si>
    <t>FNLU</t>
  </si>
  <si>
    <t>Quatro De Fevereiro Airport</t>
  </si>
  <si>
    <t>LAE</t>
  </si>
  <si>
    <t>AYNZ</t>
  </si>
  <si>
    <t>Lae Nadzab Airport</t>
  </si>
  <si>
    <t>LAF</t>
  </si>
  <si>
    <t>KLAF</t>
  </si>
  <si>
    <t>Purdue University Airport</t>
  </si>
  <si>
    <t>LAH</t>
  </si>
  <si>
    <t>WAPH</t>
  </si>
  <si>
    <t>Oesman Sadik Airport, Labuha</t>
  </si>
  <si>
    <t>LAI</t>
  </si>
  <si>
    <t>LFRO</t>
  </si>
  <si>
    <t>Lannion - Côte de Granit Airport</t>
  </si>
  <si>
    <t>LAJ</t>
  </si>
  <si>
    <t>SBLJ</t>
  </si>
  <si>
    <t>Lages Airport</t>
  </si>
  <si>
    <t>LAK</t>
  </si>
  <si>
    <t>CYKD</t>
  </si>
  <si>
    <t>Aklavik Airport</t>
  </si>
  <si>
    <t>LAL</t>
  </si>
  <si>
    <t>KLAL</t>
  </si>
  <si>
    <t>Lakeland Linder Regional Airport</t>
  </si>
  <si>
    <t>LAM</t>
  </si>
  <si>
    <t>KLAM</t>
  </si>
  <si>
    <t>Los Alamos Airport</t>
  </si>
  <si>
    <t>LAN</t>
  </si>
  <si>
    <t>KLAN</t>
  </si>
  <si>
    <t>Lansing Capital City Airport</t>
  </si>
  <si>
    <t>LAO</t>
  </si>
  <si>
    <t>RPLI</t>
  </si>
  <si>
    <t>Laoag International Airport</t>
  </si>
  <si>
    <t>LAP</t>
  </si>
  <si>
    <t>MMLP</t>
  </si>
  <si>
    <t>Manuel Márquez de León International Airport</t>
  </si>
  <si>
    <t>LAQ</t>
  </si>
  <si>
    <t>HLLQ</t>
  </si>
  <si>
    <t>La Abraq Airport</t>
  </si>
  <si>
    <t>LAR</t>
  </si>
  <si>
    <t>KLAR</t>
  </si>
  <si>
    <t>Laramie Regional Airport</t>
  </si>
  <si>
    <t>LAS</t>
  </si>
  <si>
    <t>KLAS</t>
  </si>
  <si>
    <t>LAU</t>
  </si>
  <si>
    <t>HKLU</t>
  </si>
  <si>
    <t>Manda Airstrip</t>
  </si>
  <si>
    <t>LAW</t>
  </si>
  <si>
    <t>KLAW</t>
  </si>
  <si>
    <t>Lawton-Fort Sill Regional Airport</t>
  </si>
  <si>
    <t>LAX</t>
  </si>
  <si>
    <t>KLAX</t>
  </si>
  <si>
    <t>Los Angeles International Airport</t>
  </si>
  <si>
    <t>LAY</t>
  </si>
  <si>
    <t>FALY</t>
  </si>
  <si>
    <t>Ladysmith Airport</t>
  </si>
  <si>
    <t>LAZ</t>
  </si>
  <si>
    <t>SBLP</t>
  </si>
  <si>
    <t>Bom Jesus da Lapa Airport</t>
  </si>
  <si>
    <t>LBA</t>
  </si>
  <si>
    <t>EGNM</t>
  </si>
  <si>
    <t>Leeds Bradford Airport</t>
  </si>
  <si>
    <t>LBB</t>
  </si>
  <si>
    <t>KLBB</t>
  </si>
  <si>
    <t>Lubbock Preston Smith International Airport</t>
  </si>
  <si>
    <t>LBC</t>
  </si>
  <si>
    <t>EDHL</t>
  </si>
  <si>
    <t>Lübeck Airport</t>
  </si>
  <si>
    <t>LBD</t>
  </si>
  <si>
    <t>UTDL</t>
  </si>
  <si>
    <t>Khudzhand Airport</t>
  </si>
  <si>
    <t>LBE</t>
  </si>
  <si>
    <t>KLBE</t>
  </si>
  <si>
    <t>Arnold Palmer Regional Airport</t>
  </si>
  <si>
    <t>LBF</t>
  </si>
  <si>
    <t>KLBF</t>
  </si>
  <si>
    <t>North Platte Regional Airport (Lee Bird Field)</t>
  </si>
  <si>
    <t>LBG</t>
  </si>
  <si>
    <t>LFPB</t>
  </si>
  <si>
    <t>Paris - Le Bourget Airport</t>
  </si>
  <si>
    <t>LBI</t>
  </si>
  <si>
    <t>LFCI</t>
  </si>
  <si>
    <t>Le Sequestre Airport</t>
  </si>
  <si>
    <t>LBJ</t>
  </si>
  <si>
    <t>WATO</t>
  </si>
  <si>
    <t>Komodo Airport</t>
  </si>
  <si>
    <t>LBL</t>
  </si>
  <si>
    <t>KLBL</t>
  </si>
  <si>
    <t>Liberal Municipal Airport</t>
  </si>
  <si>
    <t>LBO</t>
  </si>
  <si>
    <t>FZVI</t>
  </si>
  <si>
    <t>Lusambo Airport</t>
  </si>
  <si>
    <t>KLBO</t>
  </si>
  <si>
    <t>Floyd W. Jones Lebanon Airport</t>
  </si>
  <si>
    <t>LBQ</t>
  </si>
  <si>
    <t>FOGR</t>
  </si>
  <si>
    <t>Lambarene Airport</t>
  </si>
  <si>
    <t>LBR</t>
  </si>
  <si>
    <t>SWLB</t>
  </si>
  <si>
    <t>Lábrea Airport</t>
  </si>
  <si>
    <t>KLBR</t>
  </si>
  <si>
    <t>Clarksville/Red River County Airport (J.D. Trissell Field)</t>
  </si>
  <si>
    <t>LBS</t>
  </si>
  <si>
    <t>NFNL</t>
  </si>
  <si>
    <t>Labasa Airport</t>
  </si>
  <si>
    <t>LBT</t>
  </si>
  <si>
    <t>KLBT</t>
  </si>
  <si>
    <t>Lumberton Municipal Airport</t>
  </si>
  <si>
    <t>LBU</t>
  </si>
  <si>
    <t>WBKL</t>
  </si>
  <si>
    <t>Labuan Airport</t>
  </si>
  <si>
    <t>LBV</t>
  </si>
  <si>
    <t>FOOL</t>
  </si>
  <si>
    <t>Leon M'Ba International Airport</t>
  </si>
  <si>
    <t>LBW</t>
  </si>
  <si>
    <t>WRLB</t>
  </si>
  <si>
    <t>Long Bawan Airport</t>
  </si>
  <si>
    <t>LBX</t>
  </si>
  <si>
    <t>RPLU</t>
  </si>
  <si>
    <t>Lubang Airport</t>
  </si>
  <si>
    <t>KLBX</t>
  </si>
  <si>
    <t>Brazoria County Airport</t>
  </si>
  <si>
    <t>LBY</t>
  </si>
  <si>
    <t>LFRE</t>
  </si>
  <si>
    <t>La Baule-Escoublac Airport</t>
  </si>
  <si>
    <t>LCA</t>
  </si>
  <si>
    <t>LCLK</t>
  </si>
  <si>
    <t>Larnaca International Airport</t>
  </si>
  <si>
    <t>LCC</t>
  </si>
  <si>
    <t>LIBN</t>
  </si>
  <si>
    <t>Lecce Airport</t>
  </si>
  <si>
    <t>LCD</t>
  </si>
  <si>
    <t>FALO</t>
  </si>
  <si>
    <t>Louis Trichardt Airport</t>
  </si>
  <si>
    <t>LCE</t>
  </si>
  <si>
    <t>MHLC</t>
  </si>
  <si>
    <t>Goloson International Airport</t>
  </si>
  <si>
    <t>LCG</t>
  </si>
  <si>
    <t>LECO</t>
  </si>
  <si>
    <t>La Coruña Airport</t>
  </si>
  <si>
    <t>KLCG</t>
  </si>
  <si>
    <t>Wayne Municipal Airport</t>
  </si>
  <si>
    <t>LCH</t>
  </si>
  <si>
    <t>KLCH</t>
  </si>
  <si>
    <t>Lake Charles Regional Airport</t>
  </si>
  <si>
    <t>LCI</t>
  </si>
  <si>
    <t>KLCI</t>
  </si>
  <si>
    <t>Laconia Municipal Airport</t>
  </si>
  <si>
    <t>LCJ</t>
  </si>
  <si>
    <t>EPLL</t>
  </si>
  <si>
    <t>?ód? W?adys?aw Reymont Airport</t>
  </si>
  <si>
    <t>LCK</t>
  </si>
  <si>
    <t>KLCK</t>
  </si>
  <si>
    <t>Rickenbacker International Airport</t>
  </si>
  <si>
    <t>LCL</t>
  </si>
  <si>
    <t>MULM</t>
  </si>
  <si>
    <t>La Coloma Airport</t>
  </si>
  <si>
    <t>LCM</t>
  </si>
  <si>
    <t>SACC</t>
  </si>
  <si>
    <t>La Cumbre Airport</t>
  </si>
  <si>
    <t>LCN</t>
  </si>
  <si>
    <t>YBLC</t>
  </si>
  <si>
    <t>Balcanoona Airport</t>
  </si>
  <si>
    <t>LCO</t>
  </si>
  <si>
    <t>FCBL</t>
  </si>
  <si>
    <t>Lague Airport</t>
  </si>
  <si>
    <t>LCQ</t>
  </si>
  <si>
    <t>KLCQ</t>
  </si>
  <si>
    <t>Lake City Municipal Airport</t>
  </si>
  <si>
    <t>LCV</t>
  </si>
  <si>
    <t>LIQL</t>
  </si>
  <si>
    <t>Lucca / Tassignano Airport</t>
  </si>
  <si>
    <t>LCX</t>
  </si>
  <si>
    <t>ZSLD</t>
  </si>
  <si>
    <t>Longyan Guanzhishan Airport</t>
  </si>
  <si>
    <t>LCY</t>
  </si>
  <si>
    <t>EGLC</t>
  </si>
  <si>
    <t>London City Airport</t>
  </si>
  <si>
    <t>LDA</t>
  </si>
  <si>
    <t>VEMH</t>
  </si>
  <si>
    <t>Malda Airport</t>
  </si>
  <si>
    <t>LDB</t>
  </si>
  <si>
    <t>SBLO</t>
  </si>
  <si>
    <t>Londrina - Aeroporto de Londrina</t>
  </si>
  <si>
    <t>LDC</t>
  </si>
  <si>
    <t>YLIN</t>
  </si>
  <si>
    <t>Lindeman Island Airport</t>
  </si>
  <si>
    <t>LDE</t>
  </si>
  <si>
    <t>LFBT</t>
  </si>
  <si>
    <t>Tarbes - Lourdes Pyrenees Airport</t>
  </si>
  <si>
    <t>LDH</t>
  </si>
  <si>
    <t>YLHI</t>
  </si>
  <si>
    <t>Lord Howe Island Airport</t>
  </si>
  <si>
    <t>LDI</t>
  </si>
  <si>
    <t>HTLI</t>
  </si>
  <si>
    <t>Kikwetu Airport</t>
  </si>
  <si>
    <t>LDJ</t>
  </si>
  <si>
    <t>KLDJ</t>
  </si>
  <si>
    <t>Linden Airport</t>
  </si>
  <si>
    <t>LDK</t>
  </si>
  <si>
    <t>ESGL</t>
  </si>
  <si>
    <t>Lidköping-Hovby Airport</t>
  </si>
  <si>
    <t>LDM</t>
  </si>
  <si>
    <t>KLDM</t>
  </si>
  <si>
    <t>Mason County Airport</t>
  </si>
  <si>
    <t>LDN</t>
  </si>
  <si>
    <t>VNLD</t>
  </si>
  <si>
    <t>Lamidanda Airport</t>
  </si>
  <si>
    <t>LDU</t>
  </si>
  <si>
    <t>WBKD</t>
  </si>
  <si>
    <t>Lahad Datu Airport</t>
  </si>
  <si>
    <t>LDV</t>
  </si>
  <si>
    <t>LFRJ</t>
  </si>
  <si>
    <t>Landivisiau Air Base</t>
  </si>
  <si>
    <t>LDX</t>
  </si>
  <si>
    <t>SOOM</t>
  </si>
  <si>
    <t>Saint-Laurent-du-Maroni Airport</t>
  </si>
  <si>
    <t>LDY</t>
  </si>
  <si>
    <t>EGAE</t>
  </si>
  <si>
    <t>City of Derry Airport (Londonderry Eglinton Airport)</t>
  </si>
  <si>
    <t>LDZ</t>
  </si>
  <si>
    <t>FALD</t>
  </si>
  <si>
    <t>Londolozi Airport</t>
  </si>
  <si>
    <t>LEA</t>
  </si>
  <si>
    <t>YPLM</t>
  </si>
  <si>
    <t>Learmonth Airport</t>
  </si>
  <si>
    <t>LEB</t>
  </si>
  <si>
    <t>KLEB</t>
  </si>
  <si>
    <t>Lebanon Municipal Airport</t>
  </si>
  <si>
    <t>LEC</t>
  </si>
  <si>
    <t>SBLE</t>
  </si>
  <si>
    <t>Chapada Diamantina Airport</t>
  </si>
  <si>
    <t>LED</t>
  </si>
  <si>
    <t>ULLI</t>
  </si>
  <si>
    <t>Pulkovo Airport, Rzhevka Airport</t>
  </si>
  <si>
    <t>LEE</t>
  </si>
  <si>
    <t>KLEE</t>
  </si>
  <si>
    <t>Leesburg International Airport</t>
  </si>
  <si>
    <t>LEF</t>
  </si>
  <si>
    <t>FXLK</t>
  </si>
  <si>
    <t>Lebakeng Airport</t>
  </si>
  <si>
    <t>LEH</t>
  </si>
  <si>
    <t>LFOH</t>
  </si>
  <si>
    <t>Le Havre Octeville Airport</t>
  </si>
  <si>
    <t>LEI</t>
  </si>
  <si>
    <t>LEAM</t>
  </si>
  <si>
    <t>Almería International Airport</t>
  </si>
  <si>
    <t>LEJ</t>
  </si>
  <si>
    <t>EDDP</t>
  </si>
  <si>
    <t>Leipzig/Halle Airport</t>
  </si>
  <si>
    <t>LEK</t>
  </si>
  <si>
    <t>GULB</t>
  </si>
  <si>
    <t>Labe Airport</t>
  </si>
  <si>
    <t>LEL</t>
  </si>
  <si>
    <t>YLEV</t>
  </si>
  <si>
    <t>Lake Evella Airport</t>
  </si>
  <si>
    <t>LEM</t>
  </si>
  <si>
    <t>KLEM</t>
  </si>
  <si>
    <t>Lemmon Municipal Airport</t>
  </si>
  <si>
    <t>LEN</t>
  </si>
  <si>
    <t>LELN</t>
  </si>
  <si>
    <t>Leon Airport</t>
  </si>
  <si>
    <t>LEP</t>
  </si>
  <si>
    <t>SNDN</t>
  </si>
  <si>
    <t>Leopoldina Airport</t>
  </si>
  <si>
    <t>LEQ</t>
  </si>
  <si>
    <t>EGHC</t>
  </si>
  <si>
    <t>Land's End Airport</t>
  </si>
  <si>
    <t>LER</t>
  </si>
  <si>
    <t>YLST</t>
  </si>
  <si>
    <t>Leinster Airport</t>
  </si>
  <si>
    <t>LES</t>
  </si>
  <si>
    <t>FXLS</t>
  </si>
  <si>
    <t>Lesobeng Airport</t>
  </si>
  <si>
    <t>LET</t>
  </si>
  <si>
    <t>SKLT</t>
  </si>
  <si>
    <t>Leticia General Alfredo Vasquez Cobo International Airport</t>
  </si>
  <si>
    <t>LEU</t>
  </si>
  <si>
    <t>LESU</t>
  </si>
  <si>
    <t>Aeròdrom dels Pirineus-Alt Urgell Airport</t>
  </si>
  <si>
    <t>LEV</t>
  </si>
  <si>
    <t>NFNB</t>
  </si>
  <si>
    <t>Levuka Airfield</t>
  </si>
  <si>
    <t>LEW</t>
  </si>
  <si>
    <t>KLEW</t>
  </si>
  <si>
    <t>Auburn/Lewiston Municipal Airport</t>
  </si>
  <si>
    <t>LEX</t>
  </si>
  <si>
    <t>KLEX</t>
  </si>
  <si>
    <t>Blue Grass Airport</t>
  </si>
  <si>
    <t>LEY</t>
  </si>
  <si>
    <t>EHLE</t>
  </si>
  <si>
    <t>Lelystad Airport</t>
  </si>
  <si>
    <t>LEZ</t>
  </si>
  <si>
    <t>MHLE</t>
  </si>
  <si>
    <t>La Esperanza Airport</t>
  </si>
  <si>
    <t>LFB</t>
  </si>
  <si>
    <t>FQLU</t>
  </si>
  <si>
    <t>Lumbo Airport</t>
  </si>
  <si>
    <t>LFI</t>
  </si>
  <si>
    <t>KLFI</t>
  </si>
  <si>
    <t>Langley Air Force Base</t>
  </si>
  <si>
    <t>LFK</t>
  </si>
  <si>
    <t>KLFK</t>
  </si>
  <si>
    <t>Angelina County Airport</t>
  </si>
  <si>
    <t>LFO</t>
  </si>
  <si>
    <t>HAKL</t>
  </si>
  <si>
    <t>Kelafo East Airport</t>
  </si>
  <si>
    <t>LFR</t>
  </si>
  <si>
    <t>SVLF</t>
  </si>
  <si>
    <t>La Fria Airport</t>
  </si>
  <si>
    <t>LFT</t>
  </si>
  <si>
    <t>KLFT</t>
  </si>
  <si>
    <t>Lafayette Regional Airport</t>
  </si>
  <si>
    <t>LFW</t>
  </si>
  <si>
    <t>DXXX</t>
  </si>
  <si>
    <t>Lome Tokoin Airport</t>
  </si>
  <si>
    <t>LGA</t>
  </si>
  <si>
    <t>KLGA</t>
  </si>
  <si>
    <t>LaGuardia Airport</t>
  </si>
  <si>
    <t>LGB</t>
  </si>
  <si>
    <t>KLGB</t>
  </si>
  <si>
    <t>Long Beach Airport</t>
  </si>
  <si>
    <t>LGE</t>
  </si>
  <si>
    <t>FALW</t>
  </si>
  <si>
    <t>Langebaanweg Airport</t>
  </si>
  <si>
    <t>LGG</t>
  </si>
  <si>
    <t>EBLG</t>
  </si>
  <si>
    <t>Liège Airport</t>
  </si>
  <si>
    <t>LGH</t>
  </si>
  <si>
    <t>YLEC</t>
  </si>
  <si>
    <t>Leigh Creek Airport</t>
  </si>
  <si>
    <t>LGI</t>
  </si>
  <si>
    <t>MYLD</t>
  </si>
  <si>
    <t>Deadman's Cay Airport</t>
  </si>
  <si>
    <t>LGK</t>
  </si>
  <si>
    <t>WMKL</t>
  </si>
  <si>
    <t>Langkawi International Airport</t>
  </si>
  <si>
    <t>LGL</t>
  </si>
  <si>
    <t>WBGF</t>
  </si>
  <si>
    <t>Long Lellang Airport</t>
  </si>
  <si>
    <t>LGO</t>
  </si>
  <si>
    <t>EDWL</t>
  </si>
  <si>
    <t>Langeoog Airport</t>
  </si>
  <si>
    <t>LGP</t>
  </si>
  <si>
    <t>RPLP</t>
  </si>
  <si>
    <t>Legazpi City International Airport</t>
  </si>
  <si>
    <t>LGQ</t>
  </si>
  <si>
    <t>SENL</t>
  </si>
  <si>
    <t>Lago Agrio Airport</t>
  </si>
  <si>
    <t>LGR</t>
  </si>
  <si>
    <t>SCHR</t>
  </si>
  <si>
    <t>Cochrane Airport</t>
  </si>
  <si>
    <t>LGS</t>
  </si>
  <si>
    <t>SAMM</t>
  </si>
  <si>
    <t>Malargue International Airport</t>
  </si>
  <si>
    <t>LGW</t>
  </si>
  <si>
    <t>EGKK</t>
  </si>
  <si>
    <t>Gatwick Airport</t>
  </si>
  <si>
    <t>LHA</t>
  </si>
  <si>
    <t>EDTL</t>
  </si>
  <si>
    <t>Black Forest Airport</t>
  </si>
  <si>
    <t>LHB</t>
  </si>
  <si>
    <t>KLHB</t>
  </si>
  <si>
    <t>Hearne Municipal Airport</t>
  </si>
  <si>
    <t>LHC</t>
  </si>
  <si>
    <t>SPBC</t>
  </si>
  <si>
    <t>Caballococha Airport</t>
  </si>
  <si>
    <t>LHE</t>
  </si>
  <si>
    <t>OPLA</t>
  </si>
  <si>
    <t>Allama Iqbal International Airport</t>
  </si>
  <si>
    <t>LHG</t>
  </si>
  <si>
    <t>YLRD</t>
  </si>
  <si>
    <t>Lightning Ridge Airport</t>
  </si>
  <si>
    <t>LHI</t>
  </si>
  <si>
    <t>WAJL</t>
  </si>
  <si>
    <t>Lereh Airport</t>
  </si>
  <si>
    <t>LHK</t>
  </si>
  <si>
    <t>ZHGH</t>
  </si>
  <si>
    <t>Guangzhou MR Air Base</t>
  </si>
  <si>
    <t>LHM</t>
  </si>
  <si>
    <t>KLHM</t>
  </si>
  <si>
    <t>Lincoln Regional Airport (Karl Harder Field)</t>
  </si>
  <si>
    <t>LHR</t>
  </si>
  <si>
    <t>EGLL</t>
  </si>
  <si>
    <t>Heathrow Airport</t>
  </si>
  <si>
    <t>LHS</t>
  </si>
  <si>
    <t>SAVH</t>
  </si>
  <si>
    <t>Las Heras Airport</t>
  </si>
  <si>
    <t>LHV</t>
  </si>
  <si>
    <t>KLHV</t>
  </si>
  <si>
    <t>William T. Piper Memorial Airport</t>
  </si>
  <si>
    <t>LHW</t>
  </si>
  <si>
    <t>KLHW</t>
  </si>
  <si>
    <t>Wright Army Airfield</t>
  </si>
  <si>
    <t>LHX</t>
  </si>
  <si>
    <t>KLHX</t>
  </si>
  <si>
    <t>La Junta Municipal Airport</t>
  </si>
  <si>
    <t>LHZ</t>
  </si>
  <si>
    <t>KLHZ</t>
  </si>
  <si>
    <t>Franklin County Airport</t>
  </si>
  <si>
    <t>LIA</t>
  </si>
  <si>
    <t>ZULP</t>
  </si>
  <si>
    <t>Liangping Airport</t>
  </si>
  <si>
    <t>KLIC</t>
  </si>
  <si>
    <t>Limon Municipal Airport</t>
  </si>
  <si>
    <t>LIE</t>
  </si>
  <si>
    <t>FZFA</t>
  </si>
  <si>
    <t>Libenge Airport</t>
  </si>
  <si>
    <t>LIF</t>
  </si>
  <si>
    <t>NWWL</t>
  </si>
  <si>
    <t>Lifou Airport</t>
  </si>
  <si>
    <t>LIG</t>
  </si>
  <si>
    <t>LFBL</t>
  </si>
  <si>
    <t>Bellegarde Airport</t>
  </si>
  <si>
    <t>LIH</t>
  </si>
  <si>
    <t>PHLI</t>
  </si>
  <si>
    <t>Lihue Airport</t>
  </si>
  <si>
    <t>LII</t>
  </si>
  <si>
    <t>WAJM</t>
  </si>
  <si>
    <t>Mulia Airport</t>
  </si>
  <si>
    <t>LIL</t>
  </si>
  <si>
    <t>LFQQ</t>
  </si>
  <si>
    <t>Lille-Lesquin Airport</t>
  </si>
  <si>
    <t>LIM</t>
  </si>
  <si>
    <t>SPIM</t>
  </si>
  <si>
    <t>Jorge Chavez International Airport</t>
  </si>
  <si>
    <t>SPLP</t>
  </si>
  <si>
    <t>Las Palmas Airport</t>
  </si>
  <si>
    <t>LIN</t>
  </si>
  <si>
    <t>LIML</t>
  </si>
  <si>
    <t>Linate Airport</t>
  </si>
  <si>
    <t>LIO</t>
  </si>
  <si>
    <t>MRLM</t>
  </si>
  <si>
    <t>Limon International Airport</t>
  </si>
  <si>
    <t>LIP</t>
  </si>
  <si>
    <t>SBLN</t>
  </si>
  <si>
    <t>Lins Airport</t>
  </si>
  <si>
    <t>LIQ</t>
  </si>
  <si>
    <t>FZGA</t>
  </si>
  <si>
    <t>Lisala Airport</t>
  </si>
  <si>
    <t>LIR</t>
  </si>
  <si>
    <t>MRLB</t>
  </si>
  <si>
    <t>Daniel Oduber Quiros International Airport</t>
  </si>
  <si>
    <t>LIS</t>
  </si>
  <si>
    <t>LPPT</t>
  </si>
  <si>
    <t>Portela Airport</t>
  </si>
  <si>
    <t>LIT</t>
  </si>
  <si>
    <t>KLIT</t>
  </si>
  <si>
    <t>Little Rock National Airport (Adams Field)</t>
  </si>
  <si>
    <t>LIU</t>
  </si>
  <si>
    <t>KLIU</t>
  </si>
  <si>
    <t>Littlefield Municipal Airport</t>
  </si>
  <si>
    <t>LIW</t>
  </si>
  <si>
    <t>VYLK</t>
  </si>
  <si>
    <t>Loikaw Airport</t>
  </si>
  <si>
    <t>LIX</t>
  </si>
  <si>
    <t>FWLK</t>
  </si>
  <si>
    <t>Likoma Island Airport</t>
  </si>
  <si>
    <t>LJA</t>
  </si>
  <si>
    <t>FZVA</t>
  </si>
  <si>
    <t>Lodja Airport</t>
  </si>
  <si>
    <t>LJF</t>
  </si>
  <si>
    <t>KLJF</t>
  </si>
  <si>
    <t>Litchfield Municipal Airport</t>
  </si>
  <si>
    <t>LJG</t>
  </si>
  <si>
    <t>ZPLJ</t>
  </si>
  <si>
    <t>Lijiang Airport</t>
  </si>
  <si>
    <t>LJU</t>
  </si>
  <si>
    <t>LJLJ</t>
  </si>
  <si>
    <t>Brnik Airport</t>
  </si>
  <si>
    <t>LKA</t>
  </si>
  <si>
    <t>WRKL</t>
  </si>
  <si>
    <t>Gewayentana Airport</t>
  </si>
  <si>
    <t>LKB</t>
  </si>
  <si>
    <t>NFNK</t>
  </si>
  <si>
    <t>Lakeba Island Airport</t>
  </si>
  <si>
    <t>LKG</t>
  </si>
  <si>
    <t>HKLK</t>
  </si>
  <si>
    <t>Lokichoggio Airport</t>
  </si>
  <si>
    <t>LKH</t>
  </si>
  <si>
    <t>WBGL</t>
  </si>
  <si>
    <t>Long Akah Airport</t>
  </si>
  <si>
    <t>LKK</t>
  </si>
  <si>
    <t>PAKL</t>
  </si>
  <si>
    <t>Kulik Lake Airport</t>
  </si>
  <si>
    <t>LKL</t>
  </si>
  <si>
    <t>ENNA</t>
  </si>
  <si>
    <t>Lakselv Airport, Banak</t>
  </si>
  <si>
    <t>LKN</t>
  </si>
  <si>
    <t>ENLK</t>
  </si>
  <si>
    <t>Leknes Airport</t>
  </si>
  <si>
    <t>LKO</t>
  </si>
  <si>
    <t>VILK</t>
  </si>
  <si>
    <t>Chaudhary Charan Singh Airport</t>
  </si>
  <si>
    <t>LKP</t>
  </si>
  <si>
    <t>KLKP</t>
  </si>
  <si>
    <t>Lake Placid Airport</t>
  </si>
  <si>
    <t>LKR</t>
  </si>
  <si>
    <t>KLKR</t>
  </si>
  <si>
    <t>Lancaster County Airport (McWhirter Field)</t>
  </si>
  <si>
    <t>LKU</t>
  </si>
  <si>
    <t>KLKU</t>
  </si>
  <si>
    <t>Louisa County Airport (Freeman Field)</t>
  </si>
  <si>
    <t>LKV</t>
  </si>
  <si>
    <t>KLKV</t>
  </si>
  <si>
    <t>Lake County Airport</t>
  </si>
  <si>
    <t>LKY</t>
  </si>
  <si>
    <t>HTLM</t>
  </si>
  <si>
    <t>Lake Manyara Airport</t>
  </si>
  <si>
    <t>LKZ</t>
  </si>
  <si>
    <t>EGUL</t>
  </si>
  <si>
    <t>RAF Lakenheath</t>
  </si>
  <si>
    <t>LLA</t>
  </si>
  <si>
    <t>ESPA</t>
  </si>
  <si>
    <t>Luleå Airport</t>
  </si>
  <si>
    <t>LLE</t>
  </si>
  <si>
    <t>FAMN</t>
  </si>
  <si>
    <t>Riverside Airport</t>
  </si>
  <si>
    <t>LLG</t>
  </si>
  <si>
    <t>YCGO</t>
  </si>
  <si>
    <t>Chillagoe Airport</t>
  </si>
  <si>
    <t>WIKL</t>
  </si>
  <si>
    <t>Silampari Airport</t>
  </si>
  <si>
    <t>LLI</t>
  </si>
  <si>
    <t>HALL</t>
  </si>
  <si>
    <t>Lalibella Airport</t>
  </si>
  <si>
    <t>LLJ</t>
  </si>
  <si>
    <t>VGLM</t>
  </si>
  <si>
    <t>Lalmonirhat Airport</t>
  </si>
  <si>
    <t>LLS</t>
  </si>
  <si>
    <t>SATK</t>
  </si>
  <si>
    <t>Alferez Armando Rodriguez Airport</t>
  </si>
  <si>
    <t>LLW</t>
  </si>
  <si>
    <t>FWKI</t>
  </si>
  <si>
    <t>Lilongwe International Airport</t>
  </si>
  <si>
    <t>LLY</t>
  </si>
  <si>
    <t>KVAY</t>
  </si>
  <si>
    <t>South Jersey Regional Airport</t>
  </si>
  <si>
    <t>LMB</t>
  </si>
  <si>
    <t>FWSM</t>
  </si>
  <si>
    <t>Salima Airport</t>
  </si>
  <si>
    <t>LME</t>
  </si>
  <si>
    <t>LFRM</t>
  </si>
  <si>
    <t>Le Mans-Arnage Airport</t>
  </si>
  <si>
    <t>LMM</t>
  </si>
  <si>
    <t>MMLM</t>
  </si>
  <si>
    <t>Federal del Valle del Fuerte International Airport</t>
  </si>
  <si>
    <t>LMN</t>
  </si>
  <si>
    <t>WBGJ</t>
  </si>
  <si>
    <t>Limbang Airport</t>
  </si>
  <si>
    <t>LMO</t>
  </si>
  <si>
    <t>EGQS</t>
  </si>
  <si>
    <t>RAF Lossiemouth</t>
  </si>
  <si>
    <t>LMP</t>
  </si>
  <si>
    <t>LICD</t>
  </si>
  <si>
    <t>Lampedusa Airport</t>
  </si>
  <si>
    <t>LMQ</t>
  </si>
  <si>
    <t>HLMB</t>
  </si>
  <si>
    <t>Marsa Brega Airport</t>
  </si>
  <si>
    <t>LMR</t>
  </si>
  <si>
    <t>FALC</t>
  </si>
  <si>
    <t>Lime Acres Finsch Mine Airport</t>
  </si>
  <si>
    <t>LMS</t>
  </si>
  <si>
    <t>KLMS</t>
  </si>
  <si>
    <t>Louisville Winston County Airport</t>
  </si>
  <si>
    <t>LMT</t>
  </si>
  <si>
    <t>KLMT</t>
  </si>
  <si>
    <t>Klamath Falls Airport</t>
  </si>
  <si>
    <t>LNA</t>
  </si>
  <si>
    <t>KLNA</t>
  </si>
  <si>
    <t>Palm Beach County Park Airport</t>
  </si>
  <si>
    <t>LNB</t>
  </si>
  <si>
    <t>NVSM</t>
  </si>
  <si>
    <t>Lamen Bay Airport</t>
  </si>
  <si>
    <t>LNC</t>
  </si>
  <si>
    <t>KLNC</t>
  </si>
  <si>
    <t>Lancaster Airport</t>
  </si>
  <si>
    <t>LND</t>
  </si>
  <si>
    <t>KLND</t>
  </si>
  <si>
    <t>Hunt Field</t>
  </si>
  <si>
    <t>LNE</t>
  </si>
  <si>
    <t>NVSO</t>
  </si>
  <si>
    <t>Lonorore Airport</t>
  </si>
  <si>
    <t>LNK</t>
  </si>
  <si>
    <t>KLNK</t>
  </si>
  <si>
    <t>Lincoln Airport</t>
  </si>
  <si>
    <t>LNL</t>
  </si>
  <si>
    <t>KLNL</t>
  </si>
  <si>
    <t>Kings Land O' Lakes Airport</t>
  </si>
  <si>
    <t>LNN</t>
  </si>
  <si>
    <t>KLNN</t>
  </si>
  <si>
    <t>Willoughby Lost Nation Municipal Airport</t>
  </si>
  <si>
    <t>LNO</t>
  </si>
  <si>
    <t>YLEO</t>
  </si>
  <si>
    <t>Leonora Airport</t>
  </si>
  <si>
    <t>LNP</t>
  </si>
  <si>
    <t>KLNP</t>
  </si>
  <si>
    <t>Lonesome Pine Airport</t>
  </si>
  <si>
    <t>LNR</t>
  </si>
  <si>
    <t>KLNR</t>
  </si>
  <si>
    <t>Tri-County Regional Airport</t>
  </si>
  <si>
    <t>LNS</t>
  </si>
  <si>
    <t>KLNS</t>
  </si>
  <si>
    <t>LNV</t>
  </si>
  <si>
    <t>AYKY</t>
  </si>
  <si>
    <t>Londolovit Airport</t>
  </si>
  <si>
    <t>LNX</t>
  </si>
  <si>
    <t>UUBS</t>
  </si>
  <si>
    <t>Smolensk South Airport</t>
  </si>
  <si>
    <t>LNY</t>
  </si>
  <si>
    <t>PHNY</t>
  </si>
  <si>
    <t>Lanai Airport</t>
  </si>
  <si>
    <t>LNZ</t>
  </si>
  <si>
    <t>LOWL</t>
  </si>
  <si>
    <t>Linz Airport</t>
  </si>
  <si>
    <t>LOA</t>
  </si>
  <si>
    <t>YLOR</t>
  </si>
  <si>
    <t>Lorraine Airport</t>
  </si>
  <si>
    <t>LOB</t>
  </si>
  <si>
    <t>SCAN</t>
  </si>
  <si>
    <t>LOC</t>
  </si>
  <si>
    <t>YLOK</t>
  </si>
  <si>
    <t>Lock Airport</t>
  </si>
  <si>
    <t>LOD</t>
  </si>
  <si>
    <t>NVSG</t>
  </si>
  <si>
    <t>Longana Airport</t>
  </si>
  <si>
    <t>LOE</t>
  </si>
  <si>
    <t>VTUL</t>
  </si>
  <si>
    <t>Loei Airport</t>
  </si>
  <si>
    <t>LOH</t>
  </si>
  <si>
    <t>SETM</t>
  </si>
  <si>
    <t>Camilo Ponce Enriquez Airport</t>
  </si>
  <si>
    <t>LOK</t>
  </si>
  <si>
    <t>HKLO</t>
  </si>
  <si>
    <t>Lodwar Airport</t>
  </si>
  <si>
    <t>LOL</t>
  </si>
  <si>
    <t>KLOL</t>
  </si>
  <si>
    <t>Derby Field</t>
  </si>
  <si>
    <t>LOO</t>
  </si>
  <si>
    <t>DAUL</t>
  </si>
  <si>
    <t>Laghouat Airport</t>
  </si>
  <si>
    <t>LOS</t>
  </si>
  <si>
    <t>DNMM</t>
  </si>
  <si>
    <t>Murtala Mohammed International Airport</t>
  </si>
  <si>
    <t>LOT</t>
  </si>
  <si>
    <t>KLOT</t>
  </si>
  <si>
    <t>Lewis University Airport</t>
  </si>
  <si>
    <t>LOU</t>
  </si>
  <si>
    <t>KLOU</t>
  </si>
  <si>
    <t>Bowman Field</t>
  </si>
  <si>
    <t>LOV</t>
  </si>
  <si>
    <t>MMMV</t>
  </si>
  <si>
    <t>Venustiano Carranza International Airport</t>
  </si>
  <si>
    <t>LOY</t>
  </si>
  <si>
    <t>HKLY</t>
  </si>
  <si>
    <t>Loyengalani Airport</t>
  </si>
  <si>
    <t>LOZ</t>
  </si>
  <si>
    <t>KLOZ</t>
  </si>
  <si>
    <t>London-Corbin Airport (Magee Field)</t>
  </si>
  <si>
    <t>LPA</t>
  </si>
  <si>
    <t>GCLP</t>
  </si>
  <si>
    <t>Gran Canaria International Airport</t>
  </si>
  <si>
    <t>LPB</t>
  </si>
  <si>
    <t>SLLP</t>
  </si>
  <si>
    <t>El Alto International Airport</t>
  </si>
  <si>
    <t>LPC</t>
  </si>
  <si>
    <t>KLPC</t>
  </si>
  <si>
    <t>Lompoc Airport</t>
  </si>
  <si>
    <t>LPD</t>
  </si>
  <si>
    <t>SKLP</t>
  </si>
  <si>
    <t>La Pedrera Airport La Pedrera, Colombia</t>
  </si>
  <si>
    <t>LPG</t>
  </si>
  <si>
    <t>SADL</t>
  </si>
  <si>
    <t>La Plata City International Airport</t>
  </si>
  <si>
    <t>LPI</t>
  </si>
  <si>
    <t>ESSL</t>
  </si>
  <si>
    <t>SAAB Airport</t>
  </si>
  <si>
    <t>LPJ</t>
  </si>
  <si>
    <t>SVAS</t>
  </si>
  <si>
    <t>Armando Schwarck Airport</t>
  </si>
  <si>
    <t>LPK</t>
  </si>
  <si>
    <t>UUOL</t>
  </si>
  <si>
    <t>Lipetsk Airport</t>
  </si>
  <si>
    <t>LPL</t>
  </si>
  <si>
    <t>EGGP</t>
  </si>
  <si>
    <t>Liverpool John Lennon Airport</t>
  </si>
  <si>
    <t>LPM</t>
  </si>
  <si>
    <t>NVSL</t>
  </si>
  <si>
    <t>Lamap Airport</t>
  </si>
  <si>
    <t>LPP</t>
  </si>
  <si>
    <t>EFLP</t>
  </si>
  <si>
    <t>Lappeenranta Airport</t>
  </si>
  <si>
    <t>LPQ</t>
  </si>
  <si>
    <t>VLLB</t>
  </si>
  <si>
    <t>Luang Prabang International Airport</t>
  </si>
  <si>
    <t>LPR</t>
  </si>
  <si>
    <t>KLPR</t>
  </si>
  <si>
    <t>Lorain County Regional Airport</t>
  </si>
  <si>
    <t>LPS</t>
  </si>
  <si>
    <t>S31</t>
  </si>
  <si>
    <t>Lopez Island Airport</t>
  </si>
  <si>
    <t>LPT</t>
  </si>
  <si>
    <t>VTCL</t>
  </si>
  <si>
    <t>Lampang Airport</t>
  </si>
  <si>
    <t>LPU</t>
  </si>
  <si>
    <t>WRLP</t>
  </si>
  <si>
    <t>Long Apung Airport</t>
  </si>
  <si>
    <t>LPX</t>
  </si>
  <si>
    <t>EVLA</t>
  </si>
  <si>
    <t>LiepÄja International Airport</t>
  </si>
  <si>
    <t>LPY</t>
  </si>
  <si>
    <t>LFHP</t>
  </si>
  <si>
    <t>Le Puy-Loudes Airport</t>
  </si>
  <si>
    <t>LQK</t>
  </si>
  <si>
    <t>KLQK</t>
  </si>
  <si>
    <t>LQM</t>
  </si>
  <si>
    <t>SKLG</t>
  </si>
  <si>
    <t>Caucaya Airport</t>
  </si>
  <si>
    <t>LQN</t>
  </si>
  <si>
    <t>OAQN</t>
  </si>
  <si>
    <t>Qala i Naw Airport</t>
  </si>
  <si>
    <t>LQR</t>
  </si>
  <si>
    <t>KLQR</t>
  </si>
  <si>
    <t>Larned-Pawnee County Airport</t>
  </si>
  <si>
    <t>LRA</t>
  </si>
  <si>
    <t>LGLR</t>
  </si>
  <si>
    <t>Larisa Airport</t>
  </si>
  <si>
    <t>LRB</t>
  </si>
  <si>
    <t>FXLR</t>
  </si>
  <si>
    <t>Leribe Airport</t>
  </si>
  <si>
    <t>LRD</t>
  </si>
  <si>
    <t>KLRD</t>
  </si>
  <si>
    <t>Laredo International Airport</t>
  </si>
  <si>
    <t>LRE</t>
  </si>
  <si>
    <t>YLRE</t>
  </si>
  <si>
    <t>Longreach Airport</t>
  </si>
  <si>
    <t>LRF</t>
  </si>
  <si>
    <t>KLRF</t>
  </si>
  <si>
    <t>Little Rock Air Force Base</t>
  </si>
  <si>
    <t>LRG</t>
  </si>
  <si>
    <t>OPLL</t>
  </si>
  <si>
    <t>Loralai Airport</t>
  </si>
  <si>
    <t>KLRG</t>
  </si>
  <si>
    <t>Lincoln Regional Airport</t>
  </si>
  <si>
    <t>LRH</t>
  </si>
  <si>
    <t>LFBH</t>
  </si>
  <si>
    <t>La Rochelle - Île de Ré Airport</t>
  </si>
  <si>
    <t>LRJ</t>
  </si>
  <si>
    <t>KLRJ</t>
  </si>
  <si>
    <t>Le Mars Municipal Airport</t>
  </si>
  <si>
    <t>LRL</t>
  </si>
  <si>
    <t>DXNG</t>
  </si>
  <si>
    <t>Niamtougou International Airport</t>
  </si>
  <si>
    <t>LRM</t>
  </si>
  <si>
    <t>MDLR</t>
  </si>
  <si>
    <t>La Romana International Airport</t>
  </si>
  <si>
    <t>LRR</t>
  </si>
  <si>
    <t>OISL</t>
  </si>
  <si>
    <t>Lar Airport</t>
  </si>
  <si>
    <t>LRS</t>
  </si>
  <si>
    <t>LGLE</t>
  </si>
  <si>
    <t>Leros Airport</t>
  </si>
  <si>
    <t>LRT</t>
  </si>
  <si>
    <t>LFRH</t>
  </si>
  <si>
    <t>Lorient South Brittany Airport</t>
  </si>
  <si>
    <t>LRU</t>
  </si>
  <si>
    <t>KLRU</t>
  </si>
  <si>
    <t>Las Cruces International Airport</t>
  </si>
  <si>
    <t>LRV</t>
  </si>
  <si>
    <t>SVRS</t>
  </si>
  <si>
    <t>Los Roques Airport</t>
  </si>
  <si>
    <t>LRY</t>
  </si>
  <si>
    <t>KLRY</t>
  </si>
  <si>
    <t>Lawrence Smith Memorial Airport</t>
  </si>
  <si>
    <t>LSA</t>
  </si>
  <si>
    <t>AYKA</t>
  </si>
  <si>
    <t>Losuia Airport</t>
  </si>
  <si>
    <t>LSB</t>
  </si>
  <si>
    <t>KLSB</t>
  </si>
  <si>
    <t>Lordsburg Municipal Airport</t>
  </si>
  <si>
    <t>LSC</t>
  </si>
  <si>
    <t>SCSE</t>
  </si>
  <si>
    <t>La Florida Airport</t>
  </si>
  <si>
    <t>LSE</t>
  </si>
  <si>
    <t>KLSE</t>
  </si>
  <si>
    <t>La Crosse Municipal Airport</t>
  </si>
  <si>
    <t>LSH</t>
  </si>
  <si>
    <t>VYLS</t>
  </si>
  <si>
    <t>Lashio Airport</t>
  </si>
  <si>
    <t>LSI</t>
  </si>
  <si>
    <t>EGPB</t>
  </si>
  <si>
    <t>Sumburgh Airport</t>
  </si>
  <si>
    <t>LSK</t>
  </si>
  <si>
    <t>KLSK</t>
  </si>
  <si>
    <t>Lusk Municipal Airport</t>
  </si>
  <si>
    <t>LSL</t>
  </si>
  <si>
    <t>MRLC</t>
  </si>
  <si>
    <t>Los Chiles Airport</t>
  </si>
  <si>
    <t>LSM</t>
  </si>
  <si>
    <t>WBGD</t>
  </si>
  <si>
    <t>Long Semado Airport</t>
  </si>
  <si>
    <t>LSN</t>
  </si>
  <si>
    <t>KLSN</t>
  </si>
  <si>
    <t>Los Banos Municipal Airport</t>
  </si>
  <si>
    <t>LSO</t>
  </si>
  <si>
    <t>LFOO</t>
  </si>
  <si>
    <t>Les Sables-d'Olonne Talmont Airport</t>
  </si>
  <si>
    <t>LSP</t>
  </si>
  <si>
    <t>SVJC</t>
  </si>
  <si>
    <t>Josefa Camejo International Airport</t>
  </si>
  <si>
    <t>LSQ</t>
  </si>
  <si>
    <t>SCGE</t>
  </si>
  <si>
    <t>María Dolores Airport</t>
  </si>
  <si>
    <t>LSS</t>
  </si>
  <si>
    <t>TFFS</t>
  </si>
  <si>
    <t>Terre-de-Haut Airport</t>
  </si>
  <si>
    <t>LST</t>
  </si>
  <si>
    <t>YMLT</t>
  </si>
  <si>
    <t>Launceston Airport</t>
  </si>
  <si>
    <t>LSU</t>
  </si>
  <si>
    <t>WBGU</t>
  </si>
  <si>
    <t>Long Sukang Airport</t>
  </si>
  <si>
    <t>LSV</t>
  </si>
  <si>
    <t>KLSV</t>
  </si>
  <si>
    <t>Nellis Air Force Base</t>
  </si>
  <si>
    <t>LSW</t>
  </si>
  <si>
    <t>WITM</t>
  </si>
  <si>
    <t>Malikus Saleh Airport</t>
  </si>
  <si>
    <t>LSX</t>
  </si>
  <si>
    <t>WITL</t>
  </si>
  <si>
    <t>Lhok Sukon Airport</t>
  </si>
  <si>
    <t>LSY</t>
  </si>
  <si>
    <t>YLIS</t>
  </si>
  <si>
    <t>Lismore Airport</t>
  </si>
  <si>
    <t>LSZ</t>
  </si>
  <si>
    <t>LDLO</t>
  </si>
  <si>
    <t>LoÅ¡inj Island Airport</t>
  </si>
  <si>
    <t>LTA</t>
  </si>
  <si>
    <t>FATZ</t>
  </si>
  <si>
    <t>Tzaneen Airport</t>
  </si>
  <si>
    <t>LTC</t>
  </si>
  <si>
    <t>FTTH</t>
  </si>
  <si>
    <t>Lai Airport</t>
  </si>
  <si>
    <t>LTD</t>
  </si>
  <si>
    <t>HLTD</t>
  </si>
  <si>
    <t>Ghadames East Airport</t>
  </si>
  <si>
    <t>LTG</t>
  </si>
  <si>
    <t>VNLT</t>
  </si>
  <si>
    <t>Langtang Airport</t>
  </si>
  <si>
    <t>LTI</t>
  </si>
  <si>
    <t>ZMAT</t>
  </si>
  <si>
    <t>Altai Airport</t>
  </si>
  <si>
    <t>LTK</t>
  </si>
  <si>
    <t>OSLK</t>
  </si>
  <si>
    <t>Bassel Al-Assad International Airport</t>
  </si>
  <si>
    <t>LTL</t>
  </si>
  <si>
    <t>FOOR</t>
  </si>
  <si>
    <t>Lastourville Airport</t>
  </si>
  <si>
    <t>LTM</t>
  </si>
  <si>
    <t>SYLT</t>
  </si>
  <si>
    <t>Lethem Airport</t>
  </si>
  <si>
    <t>LTN</t>
  </si>
  <si>
    <t>EGGW</t>
  </si>
  <si>
    <t>Luton Airport</t>
  </si>
  <si>
    <t>LTO</t>
  </si>
  <si>
    <t>MMLT</t>
  </si>
  <si>
    <t>Loreto International Airport</t>
  </si>
  <si>
    <t>LTP</t>
  </si>
  <si>
    <t>YLHS</t>
  </si>
  <si>
    <t>Lyndhurst Airport</t>
  </si>
  <si>
    <t>LTQ</t>
  </si>
  <si>
    <t>LFAT</t>
  </si>
  <si>
    <t>Le Touquet-Céte d'Opale Airport</t>
  </si>
  <si>
    <t>LTR</t>
  </si>
  <si>
    <t>EILT</t>
  </si>
  <si>
    <t>Letterkenny Airport</t>
  </si>
  <si>
    <t>LTS</t>
  </si>
  <si>
    <t>KLTS</t>
  </si>
  <si>
    <t>Altus Air Force Base</t>
  </si>
  <si>
    <t>LTT</t>
  </si>
  <si>
    <t>LFTZ</t>
  </si>
  <si>
    <t>La Méle Airport</t>
  </si>
  <si>
    <t>LTU</t>
  </si>
  <si>
    <t>VALT</t>
  </si>
  <si>
    <t>Murod Kond Airport</t>
  </si>
  <si>
    <t>LTV</t>
  </si>
  <si>
    <t>YLOV</t>
  </si>
  <si>
    <t>Lotus Vale Airport</t>
  </si>
  <si>
    <t>LTX</t>
  </si>
  <si>
    <t>SELT</t>
  </si>
  <si>
    <t>Cotopaxi International Airport</t>
  </si>
  <si>
    <t>LUA</t>
  </si>
  <si>
    <t>VNLK</t>
  </si>
  <si>
    <t>Tenzing–Hillary Airport</t>
  </si>
  <si>
    <t>LUB</t>
  </si>
  <si>
    <t>SYLP</t>
  </si>
  <si>
    <t>Lumid Pau Airport</t>
  </si>
  <si>
    <t>LUC</t>
  </si>
  <si>
    <t>NFNH</t>
  </si>
  <si>
    <t>Laucala Island Airport</t>
  </si>
  <si>
    <t>LUD</t>
  </si>
  <si>
    <t>FYLZ</t>
  </si>
  <si>
    <t>Luderitz Airport</t>
  </si>
  <si>
    <t>LUE</t>
  </si>
  <si>
    <t>LZLU</t>
  </si>
  <si>
    <t>Lucenec Airport</t>
  </si>
  <si>
    <t>LUF</t>
  </si>
  <si>
    <t>KLUF</t>
  </si>
  <si>
    <t>Luke Air Force Base</t>
  </si>
  <si>
    <t>LUG</t>
  </si>
  <si>
    <t>LSZA</t>
  </si>
  <si>
    <t>Lugano Airport</t>
  </si>
  <si>
    <t>LUH</t>
  </si>
  <si>
    <t>VILD</t>
  </si>
  <si>
    <t>Ludhiana Airport</t>
  </si>
  <si>
    <t>LUJ</t>
  </si>
  <si>
    <t>FALK</t>
  </si>
  <si>
    <t>Lusikisiki Airport</t>
  </si>
  <si>
    <t>LUK</t>
  </si>
  <si>
    <t>KLUK</t>
  </si>
  <si>
    <t>Cincinnati Municipal Airport (Lunken Field)</t>
  </si>
  <si>
    <t>LUL</t>
  </si>
  <si>
    <t>KLUL</t>
  </si>
  <si>
    <t>Hesler-Noble Field</t>
  </si>
  <si>
    <t>LUM</t>
  </si>
  <si>
    <t>ZPLX</t>
  </si>
  <si>
    <t>Mangshi Airport</t>
  </si>
  <si>
    <t>LUN</t>
  </si>
  <si>
    <t>FLLS</t>
  </si>
  <si>
    <t>Lusaka International Airport</t>
  </si>
  <si>
    <t>LUO</t>
  </si>
  <si>
    <t>FNUE</t>
  </si>
  <si>
    <t>Luena Airport</t>
  </si>
  <si>
    <t>LUP</t>
  </si>
  <si>
    <t>PHLU</t>
  </si>
  <si>
    <t>Kalaupapa Airport</t>
  </si>
  <si>
    <t>LUQ</t>
  </si>
  <si>
    <t>SAOU</t>
  </si>
  <si>
    <t>LUR</t>
  </si>
  <si>
    <t>PALU</t>
  </si>
  <si>
    <t>Cape Lisburne LRRS</t>
  </si>
  <si>
    <t>LUS</t>
  </si>
  <si>
    <t>FZCE</t>
  </si>
  <si>
    <t>Lusanga Airport</t>
  </si>
  <si>
    <t>LUT</t>
  </si>
  <si>
    <t>YLRS</t>
  </si>
  <si>
    <t>Laura Station Airport</t>
  </si>
  <si>
    <t>LUU</t>
  </si>
  <si>
    <t>YLRA</t>
  </si>
  <si>
    <t>Laura Airport</t>
  </si>
  <si>
    <t>LUV</t>
  </si>
  <si>
    <t>WAPL</t>
  </si>
  <si>
    <t>Dumatubin Airport</t>
  </si>
  <si>
    <t>LUW</t>
  </si>
  <si>
    <t>WAMW</t>
  </si>
  <si>
    <t>Bubung Airport</t>
  </si>
  <si>
    <t>LUX</t>
  </si>
  <si>
    <t>ELLX</t>
  </si>
  <si>
    <t>Luxembourg-Findel International Airport</t>
  </si>
  <si>
    <t>LUZ</t>
  </si>
  <si>
    <t>ZSLS</t>
  </si>
  <si>
    <t>LVA</t>
  </si>
  <si>
    <t>LFOV</t>
  </si>
  <si>
    <t>Laval-Entrammes Airport</t>
  </si>
  <si>
    <t>LVB</t>
  </si>
  <si>
    <t>SNLB</t>
  </si>
  <si>
    <t>Livramento do Brumado Airport</t>
  </si>
  <si>
    <t>LVI</t>
  </si>
  <si>
    <t>FLLI</t>
  </si>
  <si>
    <t>Livingstone Airport</t>
  </si>
  <si>
    <t>LVJ</t>
  </si>
  <si>
    <t>KLVJ</t>
  </si>
  <si>
    <t>Pearland Regional Airport</t>
  </si>
  <si>
    <t>LVK</t>
  </si>
  <si>
    <t>KLVK</t>
  </si>
  <si>
    <t>Livermore Municipal Airport</t>
  </si>
  <si>
    <t>LVL</t>
  </si>
  <si>
    <t>KLVL</t>
  </si>
  <si>
    <t>Lawrenceville/Brunswick Municipal Airport</t>
  </si>
  <si>
    <t>LVM</t>
  </si>
  <si>
    <t>KLVM</t>
  </si>
  <si>
    <t>Mission Field</t>
  </si>
  <si>
    <t>LVN</t>
  </si>
  <si>
    <t>KLVN</t>
  </si>
  <si>
    <t>Airlake Airport</t>
  </si>
  <si>
    <t>LVO</t>
  </si>
  <si>
    <t>YLTN</t>
  </si>
  <si>
    <t>Laverton Airport</t>
  </si>
  <si>
    <t>LVP</t>
  </si>
  <si>
    <t>OIBV</t>
  </si>
  <si>
    <t>Lavan Island Airport</t>
  </si>
  <si>
    <t>LVR</t>
  </si>
  <si>
    <t>SILC</t>
  </si>
  <si>
    <t>Municipal Bom Futuro Airport</t>
  </si>
  <si>
    <t>LVS</t>
  </si>
  <si>
    <t>KLVS</t>
  </si>
  <si>
    <t>Las Vegas Municipal Airport</t>
  </si>
  <si>
    <t>LWA</t>
  </si>
  <si>
    <t>KLWA</t>
  </si>
  <si>
    <t>South Haven Area Regional Airport</t>
  </si>
  <si>
    <t>LWB</t>
  </si>
  <si>
    <t>KLWB</t>
  </si>
  <si>
    <t>Greenbrier Valley Airport</t>
  </si>
  <si>
    <t>LWC</t>
  </si>
  <si>
    <t>KLWC</t>
  </si>
  <si>
    <t>Lawrence Municipal Airport</t>
  </si>
  <si>
    <t>LWD</t>
  </si>
  <si>
    <t>KLWD</t>
  </si>
  <si>
    <t>Lamoni Municipal Airport</t>
  </si>
  <si>
    <t>LWH</t>
  </si>
  <si>
    <t>YLAH</t>
  </si>
  <si>
    <t>Lawn Hill Airport</t>
  </si>
  <si>
    <t>LWK</t>
  </si>
  <si>
    <t>EGET</t>
  </si>
  <si>
    <t>Lerwick / Tingwall Airport</t>
  </si>
  <si>
    <t>LWL</t>
  </si>
  <si>
    <t>KLWL</t>
  </si>
  <si>
    <t>Wells Municipal Airport (Harriet Field)</t>
  </si>
  <si>
    <t>LWM</t>
  </si>
  <si>
    <t>KLWM</t>
  </si>
  <si>
    <t>LWN</t>
  </si>
  <si>
    <t>UDSG</t>
  </si>
  <si>
    <t>Shirak Airport</t>
  </si>
  <si>
    <t>LWO</t>
  </si>
  <si>
    <t>UKLL</t>
  </si>
  <si>
    <t>Lviv International Airport</t>
  </si>
  <si>
    <t>LWR</t>
  </si>
  <si>
    <t>EHLW</t>
  </si>
  <si>
    <t>Leeuwarden Air Base</t>
  </si>
  <si>
    <t>LWS</t>
  </si>
  <si>
    <t>KLWS</t>
  </si>
  <si>
    <t>Lewiston-Nez Perce County Airport</t>
  </si>
  <si>
    <t>LWT</t>
  </si>
  <si>
    <t>KLWT</t>
  </si>
  <si>
    <t>Lewistown Municipal Airport</t>
  </si>
  <si>
    <t>LWV</t>
  </si>
  <si>
    <t>KLWV</t>
  </si>
  <si>
    <t>Lawrenceville-Vincennes International Airport</t>
  </si>
  <si>
    <t>LWY</t>
  </si>
  <si>
    <t>WBGW</t>
  </si>
  <si>
    <t>Lawas Airport</t>
  </si>
  <si>
    <t>LXA</t>
  </si>
  <si>
    <t>ZULS</t>
  </si>
  <si>
    <t>Lhasa Gonggar Airport</t>
  </si>
  <si>
    <t>LXG</t>
  </si>
  <si>
    <t>VLLN</t>
  </si>
  <si>
    <t>Luang Namtha Airport</t>
  </si>
  <si>
    <t>LXN</t>
  </si>
  <si>
    <t>KLXN</t>
  </si>
  <si>
    <t>Jim Kelly Field</t>
  </si>
  <si>
    <t>LXR</t>
  </si>
  <si>
    <t>HELX</t>
  </si>
  <si>
    <t>Luxor International Airport</t>
  </si>
  <si>
    <t>LXS</t>
  </si>
  <si>
    <t>LGLM</t>
  </si>
  <si>
    <t>Limnos Airport</t>
  </si>
  <si>
    <t>LXT</t>
  </si>
  <si>
    <t>KLXT</t>
  </si>
  <si>
    <t>Lee's Summit Municipal Airport</t>
  </si>
  <si>
    <t>LXU</t>
  </si>
  <si>
    <t>FLLK</t>
  </si>
  <si>
    <t>Lukulu Airport</t>
  </si>
  <si>
    <t>LXY</t>
  </si>
  <si>
    <t>KLXY</t>
  </si>
  <si>
    <t>Mexia-Limestone County Airport</t>
  </si>
  <si>
    <t>LYA</t>
  </si>
  <si>
    <t>ZHLY</t>
  </si>
  <si>
    <t>Luoyang Airport</t>
  </si>
  <si>
    <t>LYB</t>
  </si>
  <si>
    <t>MWCL</t>
  </si>
  <si>
    <t>Edward Bodden Airfield</t>
  </si>
  <si>
    <t>LYC</t>
  </si>
  <si>
    <t>ESNL</t>
  </si>
  <si>
    <t>Lycksele Airport</t>
  </si>
  <si>
    <t>LYE</t>
  </si>
  <si>
    <t>EGDL</t>
  </si>
  <si>
    <t>RAF Lyneham</t>
  </si>
  <si>
    <t>LYG</t>
  </si>
  <si>
    <t>ZSLG</t>
  </si>
  <si>
    <t>Lianyungang Airport</t>
  </si>
  <si>
    <t>LYH</t>
  </si>
  <si>
    <t>KLYH</t>
  </si>
  <si>
    <t>Lynchburg Regional Airport (Preston Glenn Field)</t>
  </si>
  <si>
    <t>LYI</t>
  </si>
  <si>
    <t>ZSLY</t>
  </si>
  <si>
    <t>Shubuling Airport</t>
  </si>
  <si>
    <t>LYN</t>
  </si>
  <si>
    <t>LFLY</t>
  </si>
  <si>
    <t>Lyon-Bron Airport</t>
  </si>
  <si>
    <t>LYO</t>
  </si>
  <si>
    <t>KLYO</t>
  </si>
  <si>
    <t>Lyons-Rice County Municipal Airport</t>
  </si>
  <si>
    <t>LYP</t>
  </si>
  <si>
    <t>OPFA</t>
  </si>
  <si>
    <t>Faisalabad International Airport</t>
  </si>
  <si>
    <t>LYR</t>
  </si>
  <si>
    <t>ENSB</t>
  </si>
  <si>
    <t>Svalbard Airport, Longyear</t>
  </si>
  <si>
    <t>LYS</t>
  </si>
  <si>
    <t>LFLL</t>
  </si>
  <si>
    <t>Lyon–Saint-Exupéry Airport</t>
  </si>
  <si>
    <t>LYV</t>
  </si>
  <si>
    <t>KLYV</t>
  </si>
  <si>
    <t>Quentin Aanenson Field</t>
  </si>
  <si>
    <t>LYX</t>
  </si>
  <si>
    <t>EGMD</t>
  </si>
  <si>
    <t>Lydd Airport</t>
  </si>
  <si>
    <t>LZA</t>
  </si>
  <si>
    <t>FZUG</t>
  </si>
  <si>
    <t>Luiza Airport</t>
  </si>
  <si>
    <t>LZC</t>
  </si>
  <si>
    <t>MMLC</t>
  </si>
  <si>
    <t>Lázaro Cárdenas Airport</t>
  </si>
  <si>
    <t>LZH</t>
  </si>
  <si>
    <t>ZGZH</t>
  </si>
  <si>
    <t>Bailian Airport</t>
  </si>
  <si>
    <t>LZI</t>
  </si>
  <si>
    <t>YLZI</t>
  </si>
  <si>
    <t>Lizard Island Airport</t>
  </si>
  <si>
    <t>FZAL</t>
  </si>
  <si>
    <t>Luozi Airport</t>
  </si>
  <si>
    <t>LZN</t>
  </si>
  <si>
    <t>RCFG</t>
  </si>
  <si>
    <t>Matsu Nangan Airport</t>
  </si>
  <si>
    <t>LZO</t>
  </si>
  <si>
    <t>ZULZ</t>
  </si>
  <si>
    <t>Luzhou Airport</t>
  </si>
  <si>
    <t>LZR</t>
  </si>
  <si>
    <t>LZU</t>
  </si>
  <si>
    <t>KLZU</t>
  </si>
  <si>
    <t>Gwinnett County Airport (Briscoe Field)</t>
  </si>
  <si>
    <t>LZY</t>
  </si>
  <si>
    <t>ZUNZ</t>
  </si>
  <si>
    <t>Nyingchi Airport</t>
  </si>
  <si>
    <t>LZZ</t>
  </si>
  <si>
    <t>KLZZ</t>
  </si>
  <si>
    <t>Lampasas Airport</t>
  </si>
  <si>
    <t>MAA</t>
  </si>
  <si>
    <t>VOMM</t>
  </si>
  <si>
    <t>Chennai International Airport</t>
  </si>
  <si>
    <t>MAB</t>
  </si>
  <si>
    <t>SBMA</t>
  </si>
  <si>
    <t>Marabá Airport</t>
  </si>
  <si>
    <t>MAC</t>
  </si>
  <si>
    <t>KMAC</t>
  </si>
  <si>
    <t>Macon Downtown Airport</t>
  </si>
  <si>
    <t>MAD</t>
  </si>
  <si>
    <t>LEMD</t>
  </si>
  <si>
    <t>MAE</t>
  </si>
  <si>
    <t>KMAE</t>
  </si>
  <si>
    <t>Madera Municipal Airport</t>
  </si>
  <si>
    <t>MAF</t>
  </si>
  <si>
    <t>KMAF</t>
  </si>
  <si>
    <t>Midland International Airport</t>
  </si>
  <si>
    <t>AYMD</t>
  </si>
  <si>
    <t>Madang Airport</t>
  </si>
  <si>
    <t>MAH</t>
  </si>
  <si>
    <t>LEMH</t>
  </si>
  <si>
    <t>Mahon Airport</t>
  </si>
  <si>
    <t>MAI</t>
  </si>
  <si>
    <t>FWMG</t>
  </si>
  <si>
    <t>Mangochi Airport</t>
  </si>
  <si>
    <t>MAJ</t>
  </si>
  <si>
    <t>PKMJ</t>
  </si>
  <si>
    <t>Marshall Islands International Airport (Amata Kabua Int'l)</t>
  </si>
  <si>
    <t>MAK</t>
  </si>
  <si>
    <t>HSSM</t>
  </si>
  <si>
    <t>Malakal Airport</t>
  </si>
  <si>
    <t>WAPE</t>
  </si>
  <si>
    <t>Mangole Airport, Falabisahaya</t>
  </si>
  <si>
    <t>KMAL</t>
  </si>
  <si>
    <t>Malone-Dufort Airport</t>
  </si>
  <si>
    <t>MAM</t>
  </si>
  <si>
    <t>MMMA</t>
  </si>
  <si>
    <t>General Servando Canales International Airport</t>
  </si>
  <si>
    <t>MAN</t>
  </si>
  <si>
    <t>EGCC</t>
  </si>
  <si>
    <t>Manchester Airport</t>
  </si>
  <si>
    <t>MAO</t>
  </si>
  <si>
    <t>SBEG</t>
  </si>
  <si>
    <t>Eduardo Gomes International Airport</t>
  </si>
  <si>
    <t>KMAO</t>
  </si>
  <si>
    <t>Marion County Airport</t>
  </si>
  <si>
    <t>MAQ</t>
  </si>
  <si>
    <t>VTPM</t>
  </si>
  <si>
    <t>Mae Sot Airport</t>
  </si>
  <si>
    <t>MAR</t>
  </si>
  <si>
    <t>SVMC</t>
  </si>
  <si>
    <t>La Chinita International Airport</t>
  </si>
  <si>
    <t>MAS</t>
  </si>
  <si>
    <t>AYMO</t>
  </si>
  <si>
    <t>Momote Airport</t>
  </si>
  <si>
    <t>MAT</t>
  </si>
  <si>
    <t>FZAM</t>
  </si>
  <si>
    <t>Tshimpi Airport</t>
  </si>
  <si>
    <t>MAU</t>
  </si>
  <si>
    <t>NTTP</t>
  </si>
  <si>
    <t>Maupiti Airport</t>
  </si>
  <si>
    <t>MAW</t>
  </si>
  <si>
    <t>KMAW</t>
  </si>
  <si>
    <t>Malden Municipal Airport</t>
  </si>
  <si>
    <t>GOSM</t>
  </si>
  <si>
    <t>Ouro Sogui Airport</t>
  </si>
  <si>
    <t>KMAX</t>
  </si>
  <si>
    <t>Max Chessis Airport</t>
  </si>
  <si>
    <t>MAY</t>
  </si>
  <si>
    <t>MYAB</t>
  </si>
  <si>
    <t>Clarence A. Bain Airport</t>
  </si>
  <si>
    <t>MAZ</t>
  </si>
  <si>
    <t>TJMZ</t>
  </si>
  <si>
    <t>Eugenio Maria de Hostos Airport</t>
  </si>
  <si>
    <t>MBA</t>
  </si>
  <si>
    <t>HKMO</t>
  </si>
  <si>
    <t>Moi International Airport</t>
  </si>
  <si>
    <t>MBB</t>
  </si>
  <si>
    <t>YMBL</t>
  </si>
  <si>
    <t>Marble Bar Airport</t>
  </si>
  <si>
    <t>MBC</t>
  </si>
  <si>
    <t>FOGG</t>
  </si>
  <si>
    <t>M'Bigou Airport</t>
  </si>
  <si>
    <t>MBD</t>
  </si>
  <si>
    <t>FAMM</t>
  </si>
  <si>
    <t>Mmabatho International Airport</t>
  </si>
  <si>
    <t>MBE</t>
  </si>
  <si>
    <t>RJEB</t>
  </si>
  <si>
    <t>Monbetsu Airport</t>
  </si>
  <si>
    <t>MBG</t>
  </si>
  <si>
    <t>KMBG</t>
  </si>
  <si>
    <t>Mobridge Municipal Airport</t>
  </si>
  <si>
    <t>MBH</t>
  </si>
  <si>
    <t>YMYB</t>
  </si>
  <si>
    <t>Maryborough Airport</t>
  </si>
  <si>
    <t>MBI</t>
  </si>
  <si>
    <t>HTMB</t>
  </si>
  <si>
    <t>Mbeya Airport</t>
  </si>
  <si>
    <t>MBJ</t>
  </si>
  <si>
    <t>MKJS</t>
  </si>
  <si>
    <t>Sangster International Airport</t>
  </si>
  <si>
    <t>MBK</t>
  </si>
  <si>
    <t>SWXM</t>
  </si>
  <si>
    <t>Regional Orlando Villas Boas Airport</t>
  </si>
  <si>
    <t>MBL</t>
  </si>
  <si>
    <t>KMBL</t>
  </si>
  <si>
    <t>Manistee County-Blacker Airport</t>
  </si>
  <si>
    <t>MBO</t>
  </si>
  <si>
    <t>RPUM</t>
  </si>
  <si>
    <t>Mamburao Airport</t>
  </si>
  <si>
    <t>MBP</t>
  </si>
  <si>
    <t>SPBB</t>
  </si>
  <si>
    <t>Moyobamba Airport</t>
  </si>
  <si>
    <t>MBQ</t>
  </si>
  <si>
    <t>HUMA</t>
  </si>
  <si>
    <t>Mbarara Airport</t>
  </si>
  <si>
    <t>MBS</t>
  </si>
  <si>
    <t>KMBS</t>
  </si>
  <si>
    <t>MBS International Airport</t>
  </si>
  <si>
    <t>MBT</t>
  </si>
  <si>
    <t>RPVJ</t>
  </si>
  <si>
    <t>Moises R. Espinosa Airport</t>
  </si>
  <si>
    <t>KMBT</t>
  </si>
  <si>
    <t>Masbate Airport</t>
  </si>
  <si>
    <t>MBU</t>
  </si>
  <si>
    <t>AGGI</t>
  </si>
  <si>
    <t>Babanakira Airport</t>
  </si>
  <si>
    <t>MBW</t>
  </si>
  <si>
    <t>YMMB</t>
  </si>
  <si>
    <t>Melbourne Moorabbin Airport</t>
  </si>
  <si>
    <t>MBX</t>
  </si>
  <si>
    <t>LJMB</t>
  </si>
  <si>
    <t>Maribor Airport</t>
  </si>
  <si>
    <t>MBY</t>
  </si>
  <si>
    <t>KMBY</t>
  </si>
  <si>
    <t>Omar N. Bradley Airport</t>
  </si>
  <si>
    <t>MBZ</t>
  </si>
  <si>
    <t>SWMW</t>
  </si>
  <si>
    <t>Maués Airport</t>
  </si>
  <si>
    <t>MCA</t>
  </si>
  <si>
    <t>GUMA</t>
  </si>
  <si>
    <t>Macenta Airport</t>
  </si>
  <si>
    <t>MCB</t>
  </si>
  <si>
    <t>KMCB</t>
  </si>
  <si>
    <t>McComb-Pike County Airport (John E. Lewis Field)</t>
  </si>
  <si>
    <t>MCC</t>
  </si>
  <si>
    <t>KMCC</t>
  </si>
  <si>
    <t>McClellan Airfield</t>
  </si>
  <si>
    <t>MCD</t>
  </si>
  <si>
    <t>KMCD</t>
  </si>
  <si>
    <t>Mackinac Island Airport</t>
  </si>
  <si>
    <t>MCE</t>
  </si>
  <si>
    <t>KMCE</t>
  </si>
  <si>
    <t>Merced Municipal Airport (Macready Field)</t>
  </si>
  <si>
    <t>MCF</t>
  </si>
  <si>
    <t>KMCF</t>
  </si>
  <si>
    <t>MacDill Air Force Base</t>
  </si>
  <si>
    <t>MCG</t>
  </si>
  <si>
    <t>PAMC</t>
  </si>
  <si>
    <t>McGrath Airport</t>
  </si>
  <si>
    <t>MCH</t>
  </si>
  <si>
    <t>SEMH</t>
  </si>
  <si>
    <t>General Manuel Serrano Airport</t>
  </si>
  <si>
    <t>MCI</t>
  </si>
  <si>
    <t>KMCI</t>
  </si>
  <si>
    <t>Kansas City International Airport</t>
  </si>
  <si>
    <t>MCJ</t>
  </si>
  <si>
    <t>SKLM</t>
  </si>
  <si>
    <t>Jorge Isaac Airport</t>
  </si>
  <si>
    <t>SKMJ</t>
  </si>
  <si>
    <t>Maicao Airport</t>
  </si>
  <si>
    <t>MCK</t>
  </si>
  <si>
    <t>KMCK</t>
  </si>
  <si>
    <t>McCook Regional Airport</t>
  </si>
  <si>
    <t>MCM</t>
  </si>
  <si>
    <t>LNMC</t>
  </si>
  <si>
    <t>Monaco Heliport</t>
  </si>
  <si>
    <t>MCN</t>
  </si>
  <si>
    <t>KMCN</t>
  </si>
  <si>
    <t>Middle Georgia Regional Airport</t>
  </si>
  <si>
    <t>MCO</t>
  </si>
  <si>
    <t>KMCO</t>
  </si>
  <si>
    <t>Orlando International Airport</t>
  </si>
  <si>
    <t>MCP</t>
  </si>
  <si>
    <t>SBMP</t>
  </si>
  <si>
    <t>Macapá International Airport</t>
  </si>
  <si>
    <t>SBMQ</t>
  </si>
  <si>
    <t>Alberto Alcolumbre Airport</t>
  </si>
  <si>
    <t>MCQ</t>
  </si>
  <si>
    <t>LHMC</t>
  </si>
  <si>
    <t>Miskolc Airport</t>
  </si>
  <si>
    <t>MCR</t>
  </si>
  <si>
    <t>MGMM</t>
  </si>
  <si>
    <t>Melchor de Mencos Airport</t>
  </si>
  <si>
    <t>MCS</t>
  </si>
  <si>
    <t>SARM</t>
  </si>
  <si>
    <t>Monte Caseros Airport</t>
  </si>
  <si>
    <t>MCT</t>
  </si>
  <si>
    <t>OOMS</t>
  </si>
  <si>
    <t>Seeb International Airport</t>
  </si>
  <si>
    <t>MCU</t>
  </si>
  <si>
    <t>LFBK</t>
  </si>
  <si>
    <t>Montluçon-Guéret Airport</t>
  </si>
  <si>
    <t>LFLT</t>
  </si>
  <si>
    <t>Montluçon-Domérat Airport</t>
  </si>
  <si>
    <t>MCV</t>
  </si>
  <si>
    <t>YMHU</t>
  </si>
  <si>
    <t>McArthur River Mine Airport</t>
  </si>
  <si>
    <t>MCW</t>
  </si>
  <si>
    <t>KMCW</t>
  </si>
  <si>
    <t>Mason City Municipal Airport</t>
  </si>
  <si>
    <t>MCX</t>
  </si>
  <si>
    <t>URML</t>
  </si>
  <si>
    <t>Uytash airport</t>
  </si>
  <si>
    <t>KMCX</t>
  </si>
  <si>
    <t>White County Airport</t>
  </si>
  <si>
    <t>MCY</t>
  </si>
  <si>
    <t>YBMC</t>
  </si>
  <si>
    <t>Sunshine Coast Airport</t>
  </si>
  <si>
    <t>MCZ</t>
  </si>
  <si>
    <t>SBMO</t>
  </si>
  <si>
    <t>Zumbi dos Palmares Airport</t>
  </si>
  <si>
    <t>MDC</t>
  </si>
  <si>
    <t>WAMM</t>
  </si>
  <si>
    <t>Sam Ratulangi International Airport</t>
  </si>
  <si>
    <t>MDD</t>
  </si>
  <si>
    <t>KMDD</t>
  </si>
  <si>
    <t>Midland Airpark</t>
  </si>
  <si>
    <t>MDE</t>
  </si>
  <si>
    <t>SKRG</t>
  </si>
  <si>
    <t>José María Córdova International Airport</t>
  </si>
  <si>
    <t>MDF</t>
  </si>
  <si>
    <t>KMDF</t>
  </si>
  <si>
    <t>Mooreland Municipal Airport</t>
  </si>
  <si>
    <t>MDG</t>
  </si>
  <si>
    <t>ZYMD</t>
  </si>
  <si>
    <t>Mudanjiang Airport</t>
  </si>
  <si>
    <t>MDH</t>
  </si>
  <si>
    <t>KMDH</t>
  </si>
  <si>
    <t>Southern Illinois Airport</t>
  </si>
  <si>
    <t>MDI</t>
  </si>
  <si>
    <t>DNMK</t>
  </si>
  <si>
    <t>Makurdi Airport</t>
  </si>
  <si>
    <t>MDK</t>
  </si>
  <si>
    <t>FZEA</t>
  </si>
  <si>
    <t>Mbandaka Airport</t>
  </si>
  <si>
    <t>MDL</t>
  </si>
  <si>
    <t>VYMD</t>
  </si>
  <si>
    <t>Mandalay International Airport</t>
  </si>
  <si>
    <t>MDN</t>
  </si>
  <si>
    <t>KIMS</t>
  </si>
  <si>
    <t>Madison Municipal Airport</t>
  </si>
  <si>
    <t>MDO</t>
  </si>
  <si>
    <t>PAMD</t>
  </si>
  <si>
    <t>Middleton Island Airport</t>
  </si>
  <si>
    <t>SUPE</t>
  </si>
  <si>
    <t>El Jaguel / Punta del Este Airport</t>
  </si>
  <si>
    <t>MDP</t>
  </si>
  <si>
    <t>WAKD</t>
  </si>
  <si>
    <t>Mindiptana Airport</t>
  </si>
  <si>
    <t>MDQ</t>
  </si>
  <si>
    <t>SAZM</t>
  </si>
  <si>
    <t>Mar Del Plata International Airport</t>
  </si>
  <si>
    <t>MDS</t>
  </si>
  <si>
    <t>MBMC</t>
  </si>
  <si>
    <t>Middle Caicos Airport</t>
  </si>
  <si>
    <t>MDT</t>
  </si>
  <si>
    <t>KMDT</t>
  </si>
  <si>
    <t>Harrisburg International Airport</t>
  </si>
  <si>
    <t>MDU</t>
  </si>
  <si>
    <t>AYMN</t>
  </si>
  <si>
    <t>Mendi Airport</t>
  </si>
  <si>
    <t>MDW</t>
  </si>
  <si>
    <t>KMDW</t>
  </si>
  <si>
    <t>Midway International Airport</t>
  </si>
  <si>
    <t>MDX</t>
  </si>
  <si>
    <t>SATM</t>
  </si>
  <si>
    <t>Mercedes Airport</t>
  </si>
  <si>
    <t>MDY</t>
  </si>
  <si>
    <t>PMDY</t>
  </si>
  <si>
    <t>Henderson Field</t>
  </si>
  <si>
    <t>MDZ</t>
  </si>
  <si>
    <t>SAME</t>
  </si>
  <si>
    <t>Mendoza International Airport (El plumerillo)</t>
  </si>
  <si>
    <t>MEA</t>
  </si>
  <si>
    <t>SBME</t>
  </si>
  <si>
    <t>Macaé Airport</t>
  </si>
  <si>
    <t>MEB</t>
  </si>
  <si>
    <t>YMEN</t>
  </si>
  <si>
    <t>Melbourne Essendon Airport</t>
  </si>
  <si>
    <t>MEC</t>
  </si>
  <si>
    <t>SEMT</t>
  </si>
  <si>
    <t>Eloy Alfaro International Airport</t>
  </si>
  <si>
    <t>MED</t>
  </si>
  <si>
    <t>OEMA</t>
  </si>
  <si>
    <t>Prince Mohammad Bin Abdulaziz Airport</t>
  </si>
  <si>
    <t>MEE</t>
  </si>
  <si>
    <t>NWWR</t>
  </si>
  <si>
    <t>Maré Airport</t>
  </si>
  <si>
    <t>MEG</t>
  </si>
  <si>
    <t>FNMA</t>
  </si>
  <si>
    <t>Malanje Airport</t>
  </si>
  <si>
    <t>MEH</t>
  </si>
  <si>
    <t>ENMH</t>
  </si>
  <si>
    <t>Mehamn Airport</t>
  </si>
  <si>
    <t>MEI</t>
  </si>
  <si>
    <t>KMEI</t>
  </si>
  <si>
    <t>Key Field</t>
  </si>
  <si>
    <t>MEJ</t>
  </si>
  <si>
    <t>KMEJ</t>
  </si>
  <si>
    <t>Meade Municipal Airport</t>
  </si>
  <si>
    <t>MEK</t>
  </si>
  <si>
    <t>GMFM</t>
  </si>
  <si>
    <t>Bassatine Airport</t>
  </si>
  <si>
    <t>MEL</t>
  </si>
  <si>
    <t>YMML</t>
  </si>
  <si>
    <t>Melbourne Airport</t>
  </si>
  <si>
    <t>MEM</t>
  </si>
  <si>
    <t>KMEM</t>
  </si>
  <si>
    <t>Memphis International Airport</t>
  </si>
  <si>
    <t>MEN</t>
  </si>
  <si>
    <t>LFNB</t>
  </si>
  <si>
    <t>Mende-Brenoux Airport</t>
  </si>
  <si>
    <t>MEP</t>
  </si>
  <si>
    <t>WMAU</t>
  </si>
  <si>
    <t>Mersing Airport</t>
  </si>
  <si>
    <t>MEQ</t>
  </si>
  <si>
    <t>WITC</t>
  </si>
  <si>
    <t>Seunagan Airport</t>
  </si>
  <si>
    <t>MER</t>
  </si>
  <si>
    <t>KMER</t>
  </si>
  <si>
    <t>Castle Airport</t>
  </si>
  <si>
    <t>SUME</t>
  </si>
  <si>
    <t>Ricardo de Tomasi International Airport</t>
  </si>
  <si>
    <t>MES</t>
  </si>
  <si>
    <t>WIMM</t>
  </si>
  <si>
    <t>Polonia International Airport</t>
  </si>
  <si>
    <t>MET</t>
  </si>
  <si>
    <t>YMOT</t>
  </si>
  <si>
    <t>Moreton Airport</t>
  </si>
  <si>
    <t>MEU</t>
  </si>
  <si>
    <t>SBMD</t>
  </si>
  <si>
    <t>Monte Dourado Airport</t>
  </si>
  <si>
    <t>MEV</t>
  </si>
  <si>
    <t>KMEV</t>
  </si>
  <si>
    <t>Minden-Tahoe Airport</t>
  </si>
  <si>
    <t>MEW</t>
  </si>
  <si>
    <t>FZVM</t>
  </si>
  <si>
    <t>Mweka Airport</t>
  </si>
  <si>
    <t>MEX</t>
  </si>
  <si>
    <t>MMMX</t>
  </si>
  <si>
    <t>Mexico City International Airport</t>
  </si>
  <si>
    <t>MEY</t>
  </si>
  <si>
    <t>VNMG</t>
  </si>
  <si>
    <t>Meghauli Airport</t>
  </si>
  <si>
    <t>KMEY</t>
  </si>
  <si>
    <t>James G. Whiting Memorial Field</t>
  </si>
  <si>
    <t>MEZ</t>
  </si>
  <si>
    <t>KMEZ</t>
  </si>
  <si>
    <t>Mena Intermountain Municipal Airport</t>
  </si>
  <si>
    <t>FAMS</t>
  </si>
  <si>
    <t>Morningside Farm Airport</t>
  </si>
  <si>
    <t>MFA</t>
  </si>
  <si>
    <t>HTMA</t>
  </si>
  <si>
    <t>Mafia Island Airport</t>
  </si>
  <si>
    <t>MFC</t>
  </si>
  <si>
    <t>FXMF</t>
  </si>
  <si>
    <t>Mafeteng Airport</t>
  </si>
  <si>
    <t>MFD</t>
  </si>
  <si>
    <t>KMFD</t>
  </si>
  <si>
    <t>Mansfield Lahm Regional Airport</t>
  </si>
  <si>
    <t>MFE</t>
  </si>
  <si>
    <t>KMFE</t>
  </si>
  <si>
    <t>McAllen-Miller International Airport</t>
  </si>
  <si>
    <t>MFF</t>
  </si>
  <si>
    <t>FOOD</t>
  </si>
  <si>
    <t>Moanda Airport</t>
  </si>
  <si>
    <t>MFG</t>
  </si>
  <si>
    <t>OPMF</t>
  </si>
  <si>
    <t>Muzaffarabad Airport</t>
  </si>
  <si>
    <t>MFI</t>
  </si>
  <si>
    <t>KMFI</t>
  </si>
  <si>
    <t>Marshfield Municipal Airport</t>
  </si>
  <si>
    <t>MFJ</t>
  </si>
  <si>
    <t>NFMO</t>
  </si>
  <si>
    <t>Moala Airport</t>
  </si>
  <si>
    <t>MFK</t>
  </si>
  <si>
    <t>RCMT</t>
  </si>
  <si>
    <t>Matsu Beigan Airport</t>
  </si>
  <si>
    <t>MFM</t>
  </si>
  <si>
    <t>VMMC</t>
  </si>
  <si>
    <t>Macau International Airport</t>
  </si>
  <si>
    <t>MFN</t>
  </si>
  <si>
    <t>NZMF</t>
  </si>
  <si>
    <t>Milford Sound Airport</t>
  </si>
  <si>
    <t>MFP</t>
  </si>
  <si>
    <t>YMCR</t>
  </si>
  <si>
    <t>Manners Creek Airport</t>
  </si>
  <si>
    <t>MFQ</t>
  </si>
  <si>
    <t>DRRM</t>
  </si>
  <si>
    <t>Maradi Airport</t>
  </si>
  <si>
    <t>MFR</t>
  </si>
  <si>
    <t>KMFR</t>
  </si>
  <si>
    <t>Rogue Valley International-Medford Airport</t>
  </si>
  <si>
    <t>MFS</t>
  </si>
  <si>
    <t>SKMF</t>
  </si>
  <si>
    <t>Miraflores Airport</t>
  </si>
  <si>
    <t>MFU</t>
  </si>
  <si>
    <t>FLMF</t>
  </si>
  <si>
    <t>Mfuwe Airport</t>
  </si>
  <si>
    <t>MFV</t>
  </si>
  <si>
    <t>KMFV</t>
  </si>
  <si>
    <t>Accomack County Airport</t>
  </si>
  <si>
    <t>MFW</t>
  </si>
  <si>
    <t/>
  </si>
  <si>
    <t>MFX</t>
  </si>
  <si>
    <t>LFKX</t>
  </si>
  <si>
    <t>Méribel Airport</t>
  </si>
  <si>
    <t>MGA</t>
  </si>
  <si>
    <t>MNMG</t>
  </si>
  <si>
    <t>Augusto C. Sandino International Airport</t>
  </si>
  <si>
    <t>MGB</t>
  </si>
  <si>
    <t>YMTG</t>
  </si>
  <si>
    <t>Mount Gambier Airport</t>
  </si>
  <si>
    <t>MGC</t>
  </si>
  <si>
    <t>KMGC</t>
  </si>
  <si>
    <t>Michigan City Municipal Airport</t>
  </si>
  <si>
    <t>MGD</t>
  </si>
  <si>
    <t>SLMG</t>
  </si>
  <si>
    <t>Magdalena Airport</t>
  </si>
  <si>
    <t>MGE</t>
  </si>
  <si>
    <t>KMGE</t>
  </si>
  <si>
    <t>Dobbins Air Reserve Base (Atlanta NAS)</t>
  </si>
  <si>
    <t>MGF</t>
  </si>
  <si>
    <t>SBMG</t>
  </si>
  <si>
    <t>Maringá - Sílvio Name Júnior Regional Airport</t>
  </si>
  <si>
    <t>MGH</t>
  </si>
  <si>
    <t>FAMG</t>
  </si>
  <si>
    <t>Margate Airport</t>
  </si>
  <si>
    <t>MGJ</t>
  </si>
  <si>
    <t>KMGJ</t>
  </si>
  <si>
    <t>Orange County Airport</t>
  </si>
  <si>
    <t>MGK</t>
  </si>
  <si>
    <t>VYMT</t>
  </si>
  <si>
    <t>Mong Tong Airport</t>
  </si>
  <si>
    <t>MGL</t>
  </si>
  <si>
    <t>EDLN</t>
  </si>
  <si>
    <t>Düsseldorf-Mönchengladbach Airport</t>
  </si>
  <si>
    <t>MGM</t>
  </si>
  <si>
    <t>KMGM</t>
  </si>
  <si>
    <t>Montgomery Regional Airport (Dannelly Field)</t>
  </si>
  <si>
    <t>MGN</t>
  </si>
  <si>
    <t>SKMG</t>
  </si>
  <si>
    <t>Baracoa Airport</t>
  </si>
  <si>
    <t>KMGN</t>
  </si>
  <si>
    <t>Harbor Springs Airport</t>
  </si>
  <si>
    <t>MGQ</t>
  </si>
  <si>
    <t>HCMM</t>
  </si>
  <si>
    <t>Aden Adde International Airport</t>
  </si>
  <si>
    <t>KMGQ</t>
  </si>
  <si>
    <t>Mogadishu International Airport</t>
  </si>
  <si>
    <t>MGR</t>
  </si>
  <si>
    <t>KMGR</t>
  </si>
  <si>
    <t>Moultrie Municipal Airport</t>
  </si>
  <si>
    <t>MGS</t>
  </si>
  <si>
    <t>NCMG</t>
  </si>
  <si>
    <t>Mangaia Island Airport</t>
  </si>
  <si>
    <t>MGT</t>
  </si>
  <si>
    <t>YMGB</t>
  </si>
  <si>
    <t>Milingimbi Airport</t>
  </si>
  <si>
    <t>MGU</t>
  </si>
  <si>
    <t>VYMN</t>
  </si>
  <si>
    <t>Manaung Airport</t>
  </si>
  <si>
    <t>MGV</t>
  </si>
  <si>
    <t>YMGR</t>
  </si>
  <si>
    <t>Margaret River (Station) Airport</t>
  </si>
  <si>
    <t>MGW</t>
  </si>
  <si>
    <t>KMGW</t>
  </si>
  <si>
    <t>Morgantown Municipal Airport (Walter L. Bill Hart Field)</t>
  </si>
  <si>
    <t>MGX</t>
  </si>
  <si>
    <t>FOGI</t>
  </si>
  <si>
    <t>Moabi Airport</t>
  </si>
  <si>
    <t>MGY</t>
  </si>
  <si>
    <t>KMGY</t>
  </si>
  <si>
    <t>Dayton-Wright Brothers Airport</t>
  </si>
  <si>
    <t>MGZ</t>
  </si>
  <si>
    <t>VYME</t>
  </si>
  <si>
    <t>Myeik Airport</t>
  </si>
  <si>
    <t>MHA</t>
  </si>
  <si>
    <t>SYMD</t>
  </si>
  <si>
    <t>Mahdia Airport</t>
  </si>
  <si>
    <t>MHD</t>
  </si>
  <si>
    <t>OIMM</t>
  </si>
  <si>
    <t>Mashhad International Airport</t>
  </si>
  <si>
    <t>MHE</t>
  </si>
  <si>
    <t>KMHE</t>
  </si>
  <si>
    <t>Mitchell Municipal Airport</t>
  </si>
  <si>
    <t>MHG</t>
  </si>
  <si>
    <t>EDFM</t>
  </si>
  <si>
    <t>Mannheim-City Airport</t>
  </si>
  <si>
    <t>MHH</t>
  </si>
  <si>
    <t>MYAM</t>
  </si>
  <si>
    <t>Marsh Harbour Airport</t>
  </si>
  <si>
    <t>MHI</t>
  </si>
  <si>
    <t>HDMO</t>
  </si>
  <si>
    <t>Moucha Airport</t>
  </si>
  <si>
    <t>MHK</t>
  </si>
  <si>
    <t>KMHK</t>
  </si>
  <si>
    <t>Manhattan Regional Airport</t>
  </si>
  <si>
    <t>MHL</t>
  </si>
  <si>
    <t>KMHL</t>
  </si>
  <si>
    <t>Marshall Memorial Municipal Airport</t>
  </si>
  <si>
    <t>MHM</t>
  </si>
  <si>
    <t>PAMH</t>
  </si>
  <si>
    <t>Minchumina Airport</t>
  </si>
  <si>
    <t>MHN</t>
  </si>
  <si>
    <t>KMHN</t>
  </si>
  <si>
    <t>Hooker County Airport</t>
  </si>
  <si>
    <t>MHO</t>
  </si>
  <si>
    <t>YMHO</t>
  </si>
  <si>
    <t>Mount House Airport</t>
  </si>
  <si>
    <t>MHP</t>
  </si>
  <si>
    <t>UMMM</t>
  </si>
  <si>
    <t>Minsk-1 Airport</t>
  </si>
  <si>
    <t>KMHP</t>
  </si>
  <si>
    <t>Metter Municipal Airport</t>
  </si>
  <si>
    <t>MHQ</t>
  </si>
  <si>
    <t>EFMA</t>
  </si>
  <si>
    <t>Mariehamn Airport</t>
  </si>
  <si>
    <t>MHR</t>
  </si>
  <si>
    <t>KMHR</t>
  </si>
  <si>
    <t>Sacramento Mather Airport</t>
  </si>
  <si>
    <t>MHT</t>
  </si>
  <si>
    <t>KMHT</t>
  </si>
  <si>
    <t>Manchester-Boston Regional Airport</t>
  </si>
  <si>
    <t>MHU</t>
  </si>
  <si>
    <t>YHOT</t>
  </si>
  <si>
    <t>Mount Hotham Airport</t>
  </si>
  <si>
    <t>MHV</t>
  </si>
  <si>
    <t>KMHV</t>
  </si>
  <si>
    <t>Mojave Airport</t>
  </si>
  <si>
    <t>MHW</t>
  </si>
  <si>
    <t>SLAG</t>
  </si>
  <si>
    <t>Monteagudo Airport</t>
  </si>
  <si>
    <t>MHX</t>
  </si>
  <si>
    <t>NCMH</t>
  </si>
  <si>
    <t>Manihiki Island Airport</t>
  </si>
  <si>
    <t>MHZ</t>
  </si>
  <si>
    <t>EGUN</t>
  </si>
  <si>
    <t>RAF Mildenhall</t>
  </si>
  <si>
    <t>MIA</t>
  </si>
  <si>
    <t>KMIA</t>
  </si>
  <si>
    <t>Miami International Airport</t>
  </si>
  <si>
    <t>MIB</t>
  </si>
  <si>
    <t>KMIB</t>
  </si>
  <si>
    <t>Minot Air Force Base</t>
  </si>
  <si>
    <t>MIC</t>
  </si>
  <si>
    <t>KMIC</t>
  </si>
  <si>
    <t>Crystal Airport</t>
  </si>
  <si>
    <t>MID</t>
  </si>
  <si>
    <t>MMMD</t>
  </si>
  <si>
    <t>Manuel Crescencio Rejón International Airport</t>
  </si>
  <si>
    <t>MIE</t>
  </si>
  <si>
    <t>KMIE</t>
  </si>
  <si>
    <t>Delaware County Airport (Johnson Field)</t>
  </si>
  <si>
    <t>MIG</t>
  </si>
  <si>
    <t>ZUMY</t>
  </si>
  <si>
    <t>Mianyang Airport</t>
  </si>
  <si>
    <t>MIH</t>
  </si>
  <si>
    <t>YMIP</t>
  </si>
  <si>
    <t>Mitchell Plateau Airport</t>
  </si>
  <si>
    <t>MII</t>
  </si>
  <si>
    <t>SBML</t>
  </si>
  <si>
    <t>Marília Airport</t>
  </si>
  <si>
    <t>MIJ</t>
  </si>
  <si>
    <t>MLIP</t>
  </si>
  <si>
    <t>Mili Island Airport</t>
  </si>
  <si>
    <t>MIK</t>
  </si>
  <si>
    <t>EFMI</t>
  </si>
  <si>
    <t>Mikkeli Airport</t>
  </si>
  <si>
    <t>MIM</t>
  </si>
  <si>
    <t>YMER</t>
  </si>
  <si>
    <t>Merimbula Airport</t>
  </si>
  <si>
    <t>MIN</t>
  </si>
  <si>
    <t>YMPA</t>
  </si>
  <si>
    <t>Minnipa Airport</t>
  </si>
  <si>
    <t>MIO</t>
  </si>
  <si>
    <t>KMIO</t>
  </si>
  <si>
    <t>Miami Municipal Airport</t>
  </si>
  <si>
    <t>MIP</t>
  </si>
  <si>
    <t>LLMR</t>
  </si>
  <si>
    <t>Mitzpe Ramon Airfield</t>
  </si>
  <si>
    <t>LLRM</t>
  </si>
  <si>
    <t>Ramon Air Base</t>
  </si>
  <si>
    <t>MIQ</t>
  </si>
  <si>
    <t>KMLE</t>
  </si>
  <si>
    <t>Millard Airport</t>
  </si>
  <si>
    <t>MIR</t>
  </si>
  <si>
    <t>DTMB</t>
  </si>
  <si>
    <t>Monastir Habib Bourguiba International Airport</t>
  </si>
  <si>
    <t>MIS</t>
  </si>
  <si>
    <t>AYMS</t>
  </si>
  <si>
    <t>Misima Island Airport</t>
  </si>
  <si>
    <t>MIT</t>
  </si>
  <si>
    <t>KMIT</t>
  </si>
  <si>
    <t>Shafter Airport</t>
  </si>
  <si>
    <t>MIU</t>
  </si>
  <si>
    <t>DNMA</t>
  </si>
  <si>
    <t>Maiduguri International Airport</t>
  </si>
  <si>
    <t>MIV</t>
  </si>
  <si>
    <t>KMIV</t>
  </si>
  <si>
    <t>Millville Municipal Airport</t>
  </si>
  <si>
    <t>MIW</t>
  </si>
  <si>
    <t>KMIW</t>
  </si>
  <si>
    <t>Marshalltown Municipal Airport</t>
  </si>
  <si>
    <t>MJA</t>
  </si>
  <si>
    <t>FMSJ</t>
  </si>
  <si>
    <t>Manja Airport</t>
  </si>
  <si>
    <t>MJC</t>
  </si>
  <si>
    <t>DIMN</t>
  </si>
  <si>
    <t>Man Airport</t>
  </si>
  <si>
    <t>MJD</t>
  </si>
  <si>
    <t>OPMJ</t>
  </si>
  <si>
    <t>Moenjodaro Airport</t>
  </si>
  <si>
    <t>KMJD</t>
  </si>
  <si>
    <t>Picayune Municipal Airport</t>
  </si>
  <si>
    <t>MJF</t>
  </si>
  <si>
    <t>ENMS</t>
  </si>
  <si>
    <t>Mosjøen Airport, Kjærstad</t>
  </si>
  <si>
    <t>MJG</t>
  </si>
  <si>
    <t>MUMJ</t>
  </si>
  <si>
    <t>Mayajigua Airport</t>
  </si>
  <si>
    <t>Areopuerto Internacional Michael Gonzalez</t>
  </si>
  <si>
    <t>MJI</t>
  </si>
  <si>
    <t>HLLM</t>
  </si>
  <si>
    <t>Mitiga International Airport</t>
  </si>
  <si>
    <t>MJL</t>
  </si>
  <si>
    <t>FOGM</t>
  </si>
  <si>
    <t>Mouilla Ville Airport</t>
  </si>
  <si>
    <t>MJM</t>
  </si>
  <si>
    <t>FZWA</t>
  </si>
  <si>
    <t>Mbuji Mayi Airport</t>
  </si>
  <si>
    <t>MJN</t>
  </si>
  <si>
    <t>FMNM</t>
  </si>
  <si>
    <t>Amborovy Airport</t>
  </si>
  <si>
    <t>MJP</t>
  </si>
  <si>
    <t>YMJM</t>
  </si>
  <si>
    <t>Manjimup Airport</t>
  </si>
  <si>
    <t>MJQ</t>
  </si>
  <si>
    <t>KMJQ</t>
  </si>
  <si>
    <t>Jackson Municipal Airport</t>
  </si>
  <si>
    <t>MJR</t>
  </si>
  <si>
    <t>SAEM</t>
  </si>
  <si>
    <t>Miramar Airport</t>
  </si>
  <si>
    <t>MJT</t>
  </si>
  <si>
    <t>LGMT</t>
  </si>
  <si>
    <t>Mytilene International Airport</t>
  </si>
  <si>
    <t>MJU</t>
  </si>
  <si>
    <t>WAAJ</t>
  </si>
  <si>
    <t>Tampa Padang Airport</t>
  </si>
  <si>
    <t>MJV</t>
  </si>
  <si>
    <t>LELC</t>
  </si>
  <si>
    <t>Murcia-San Javier Airport</t>
  </si>
  <si>
    <t>MJX</t>
  </si>
  <si>
    <t>KMJX</t>
  </si>
  <si>
    <t>Robert J. Miller Air Park</t>
  </si>
  <si>
    <t>MJZ</t>
  </si>
  <si>
    <t>UERR</t>
  </si>
  <si>
    <t>Mirny Airport</t>
  </si>
  <si>
    <t>MKA</t>
  </si>
  <si>
    <t>LKMR</t>
  </si>
  <si>
    <t>Mariánské LáznÄ› Airport</t>
  </si>
  <si>
    <t>KMKA</t>
  </si>
  <si>
    <t>Miller Municipal Airport</t>
  </si>
  <si>
    <t>MKB</t>
  </si>
  <si>
    <t>FOOE</t>
  </si>
  <si>
    <t>Mekambo Airport</t>
  </si>
  <si>
    <t>MKC</t>
  </si>
  <si>
    <t>KMKC</t>
  </si>
  <si>
    <t>Kansas City Downtown Airport (Charles B. Wheeler Downtown Airport)</t>
  </si>
  <si>
    <t>MKE</t>
  </si>
  <si>
    <t>KMKE</t>
  </si>
  <si>
    <t>General Mitchell International Airport</t>
  </si>
  <si>
    <t>MKG</t>
  </si>
  <si>
    <t>KMKG</t>
  </si>
  <si>
    <t>Muskegon County Airport</t>
  </si>
  <si>
    <t>MKH</t>
  </si>
  <si>
    <t>FXMK</t>
  </si>
  <si>
    <t>Mokhotlong Airport</t>
  </si>
  <si>
    <t>MKI</t>
  </si>
  <si>
    <t>FEGE</t>
  </si>
  <si>
    <t>M'Boki Airport</t>
  </si>
  <si>
    <t>MKJ</t>
  </si>
  <si>
    <t>FCOM</t>
  </si>
  <si>
    <t>Makoua Airport</t>
  </si>
  <si>
    <t>KMKJ</t>
  </si>
  <si>
    <t>Mountain Empire Airport</t>
  </si>
  <si>
    <t>MKK</t>
  </si>
  <si>
    <t>PHMK</t>
  </si>
  <si>
    <t>Molokai Airport</t>
  </si>
  <si>
    <t>MKL</t>
  </si>
  <si>
    <t>KMKL</t>
  </si>
  <si>
    <t>McKellar-Sipes Regional Airport</t>
  </si>
  <si>
    <t>MKM</t>
  </si>
  <si>
    <t>WBGK</t>
  </si>
  <si>
    <t>Mukah Airport</t>
  </si>
  <si>
    <t>MKN</t>
  </si>
  <si>
    <t>KMKN</t>
  </si>
  <si>
    <t>Comanche County-City Airport</t>
  </si>
  <si>
    <t>MKO</t>
  </si>
  <si>
    <t>KMKO</t>
  </si>
  <si>
    <t>Davis Field</t>
  </si>
  <si>
    <t>MKP</t>
  </si>
  <si>
    <t>NTGM</t>
  </si>
  <si>
    <t>Makemo Airport</t>
  </si>
  <si>
    <t>MKQ</t>
  </si>
  <si>
    <t>WAKK</t>
  </si>
  <si>
    <t>Mopah Airport</t>
  </si>
  <si>
    <t>MKR</t>
  </si>
  <si>
    <t>YMEK</t>
  </si>
  <si>
    <t>Meekatharra Airport</t>
  </si>
  <si>
    <t>MKT</t>
  </si>
  <si>
    <t>KMKT</t>
  </si>
  <si>
    <t>Mankato Regional Airport</t>
  </si>
  <si>
    <t>MKU</t>
  </si>
  <si>
    <t>FOOK</t>
  </si>
  <si>
    <t>Makokou Airport</t>
  </si>
  <si>
    <t>MKV</t>
  </si>
  <si>
    <t>KMKV</t>
  </si>
  <si>
    <t>Marksville Municipal Airport</t>
  </si>
  <si>
    <t>MKW</t>
  </si>
  <si>
    <t>WASR</t>
  </si>
  <si>
    <t>Rendani Airport</t>
  </si>
  <si>
    <t>MKY</t>
  </si>
  <si>
    <t>YBMK</t>
  </si>
  <si>
    <t>Mackay Airport</t>
  </si>
  <si>
    <t>MKZ</t>
  </si>
  <si>
    <t>WMKM</t>
  </si>
  <si>
    <t>Malacca Airport</t>
  </si>
  <si>
    <t>MLA</t>
  </si>
  <si>
    <t>LMML</t>
  </si>
  <si>
    <t>Malta International Airport</t>
  </si>
  <si>
    <t>MLB</t>
  </si>
  <si>
    <t>KMLB</t>
  </si>
  <si>
    <t>Melbourne International Airport</t>
  </si>
  <si>
    <t>MLC</t>
  </si>
  <si>
    <t>KMLC</t>
  </si>
  <si>
    <t>McAlester Regional Airport</t>
  </si>
  <si>
    <t>MLD</t>
  </si>
  <si>
    <t>KMLD</t>
  </si>
  <si>
    <t>Malad City Airport</t>
  </si>
  <si>
    <t>MLE</t>
  </si>
  <si>
    <t>VRMM</t>
  </si>
  <si>
    <t>Malé International Airport</t>
  </si>
  <si>
    <t>MLF</t>
  </si>
  <si>
    <t>KMLF</t>
  </si>
  <si>
    <t>Milford Municipal Airport (Ben and Judy Briscoe Field)</t>
  </si>
  <si>
    <t>MLG</t>
  </si>
  <si>
    <t>WARA</t>
  </si>
  <si>
    <t>Abdul Rachman Saleh Airport</t>
  </si>
  <si>
    <t>MLI</t>
  </si>
  <si>
    <t>KMLI</t>
  </si>
  <si>
    <t>Quad City International Airport</t>
  </si>
  <si>
    <t>MLJ</t>
  </si>
  <si>
    <t>KMLJ</t>
  </si>
  <si>
    <t>Baldwin County Airport</t>
  </si>
  <si>
    <t>MLM</t>
  </si>
  <si>
    <t>MMMM</t>
  </si>
  <si>
    <t>General Francisco J. Mujica International Airport</t>
  </si>
  <si>
    <t>MLN</t>
  </si>
  <si>
    <t>GEML</t>
  </si>
  <si>
    <t>Melilla Airport</t>
  </si>
  <si>
    <t>MLO</t>
  </si>
  <si>
    <t>LGML</t>
  </si>
  <si>
    <t>Milos Island National Airport</t>
  </si>
  <si>
    <t>MLP</t>
  </si>
  <si>
    <t>RPMM</t>
  </si>
  <si>
    <t>Malabang Airport</t>
  </si>
  <si>
    <t>MLR</t>
  </si>
  <si>
    <t>YMCT</t>
  </si>
  <si>
    <t>Millicent Airport</t>
  </si>
  <si>
    <t>MLS</t>
  </si>
  <si>
    <t>KMLS</t>
  </si>
  <si>
    <t>Miles City Municipal Airport (Frank Wiley Field)</t>
  </si>
  <si>
    <t>MLT</t>
  </si>
  <si>
    <t>KMLT</t>
  </si>
  <si>
    <t>Millinocket Municipal Airport</t>
  </si>
  <si>
    <t>MLU</t>
  </si>
  <si>
    <t>KMLU</t>
  </si>
  <si>
    <t>Monroe Regional Airport</t>
  </si>
  <si>
    <t>GLMR</t>
  </si>
  <si>
    <t>Spriggs Payne Airport</t>
  </si>
  <si>
    <t>MLX</t>
  </si>
  <si>
    <t>LTAT</t>
  </si>
  <si>
    <t>Erhac Airport</t>
  </si>
  <si>
    <t>MLY</t>
  </si>
  <si>
    <t>PAML</t>
  </si>
  <si>
    <t>Manley Hot Springs Airport</t>
  </si>
  <si>
    <t>MLZ</t>
  </si>
  <si>
    <t>SUMO</t>
  </si>
  <si>
    <t>Cerro Largo International Airport</t>
  </si>
  <si>
    <t>MMB</t>
  </si>
  <si>
    <t>RJCM</t>
  </si>
  <si>
    <t>Memanbetsu Airport</t>
  </si>
  <si>
    <t>MMC</t>
  </si>
  <si>
    <t>MMDM</t>
  </si>
  <si>
    <t>Ciudad Mante National Airport</t>
  </si>
  <si>
    <t>MMD</t>
  </si>
  <si>
    <t>ROMD</t>
  </si>
  <si>
    <t>Minami Daito Airport</t>
  </si>
  <si>
    <t>MME</t>
  </si>
  <si>
    <t>EGNV</t>
  </si>
  <si>
    <t>Teesside International Airport</t>
  </si>
  <si>
    <t>MMF</t>
  </si>
  <si>
    <t>FKKF</t>
  </si>
  <si>
    <t>Mamfe Airport</t>
  </si>
  <si>
    <t>MMG</t>
  </si>
  <si>
    <t>YMOG</t>
  </si>
  <si>
    <t>Mount Magnet Airport</t>
  </si>
  <si>
    <t>MMH</t>
  </si>
  <si>
    <t>KMMH</t>
  </si>
  <si>
    <t>Mammoth Yosemite Airport</t>
  </si>
  <si>
    <t>MMI</t>
  </si>
  <si>
    <t>KMMI</t>
  </si>
  <si>
    <t>McMinn County Airport</t>
  </si>
  <si>
    <t>MMJ</t>
  </si>
  <si>
    <t>RJAF</t>
  </si>
  <si>
    <t>Matsumoto Airport</t>
  </si>
  <si>
    <t>MMK</t>
  </si>
  <si>
    <t>ULMM</t>
  </si>
  <si>
    <t>Murmansk Airport</t>
  </si>
  <si>
    <t>MML</t>
  </si>
  <si>
    <t>KMML</t>
  </si>
  <si>
    <t>Southwest Minnesota Regional Airport (Marshall/Ryan Field)</t>
  </si>
  <si>
    <t>MMM</t>
  </si>
  <si>
    <t>YMMU</t>
  </si>
  <si>
    <t>Middlemount Airport</t>
  </si>
  <si>
    <t>MMO</t>
  </si>
  <si>
    <t>GVMA</t>
  </si>
  <si>
    <t>Maio Airport, Maio, Cape Verde</t>
  </si>
  <si>
    <t>MMP</t>
  </si>
  <si>
    <t>SKIO</t>
  </si>
  <si>
    <t>Cicuco Airport</t>
  </si>
  <si>
    <t>MMQ</t>
  </si>
  <si>
    <t>FLBA</t>
  </si>
  <si>
    <t>Mbala Airport</t>
  </si>
  <si>
    <t>MMS</t>
  </si>
  <si>
    <t>KMMS</t>
  </si>
  <si>
    <t>Selfs Airport</t>
  </si>
  <si>
    <t>MMT</t>
  </si>
  <si>
    <t>KMMT</t>
  </si>
  <si>
    <t>McEntire Air National Guard Station</t>
  </si>
  <si>
    <t>MMU</t>
  </si>
  <si>
    <t>KMMU</t>
  </si>
  <si>
    <t>Morristown Municipal Airport</t>
  </si>
  <si>
    <t>MMV</t>
  </si>
  <si>
    <t>KMMV</t>
  </si>
  <si>
    <t>McMinnville Municipal Airport</t>
  </si>
  <si>
    <t>MMX</t>
  </si>
  <si>
    <t>ESMS</t>
  </si>
  <si>
    <t>Malmö-Sturup Airport</t>
  </si>
  <si>
    <t>MMY</t>
  </si>
  <si>
    <t>ROMY</t>
  </si>
  <si>
    <t>Miyako Airport</t>
  </si>
  <si>
    <t>MMZ</t>
  </si>
  <si>
    <t>OAMN</t>
  </si>
  <si>
    <t>Maymana Airport</t>
  </si>
  <si>
    <t>MNA</t>
  </si>
  <si>
    <t>WAMN</t>
  </si>
  <si>
    <t>Melangguane Airport</t>
  </si>
  <si>
    <t>MNB</t>
  </si>
  <si>
    <t>FZAG</t>
  </si>
  <si>
    <t>Muanda Airport</t>
  </si>
  <si>
    <t>MNC</t>
  </si>
  <si>
    <t>FQNC</t>
  </si>
  <si>
    <t>Nacala Airport</t>
  </si>
  <si>
    <t>MNE</t>
  </si>
  <si>
    <t>YMUG</t>
  </si>
  <si>
    <t>Mungeranie Airport</t>
  </si>
  <si>
    <t>MNF</t>
  </si>
  <si>
    <t>NFMA</t>
  </si>
  <si>
    <t>Mana Island Airport</t>
  </si>
  <si>
    <t>KMNF</t>
  </si>
  <si>
    <t>Mountain View Airport</t>
  </si>
  <si>
    <t>MNG</t>
  </si>
  <si>
    <t>YMGD</t>
  </si>
  <si>
    <t>Maningrida Airport</t>
  </si>
  <si>
    <t>MNH</t>
  </si>
  <si>
    <t>VCCH</t>
  </si>
  <si>
    <t>Hingurakgoda Air Force Base</t>
  </si>
  <si>
    <t>MNI</t>
  </si>
  <si>
    <t>TRPG</t>
  </si>
  <si>
    <t>John A. Osborne Airport</t>
  </si>
  <si>
    <t>TRPM</t>
  </si>
  <si>
    <t>Gerald's Airport</t>
  </si>
  <si>
    <t>MNJ</t>
  </si>
  <si>
    <t>FMSM</t>
  </si>
  <si>
    <t>Mananjary Airport</t>
  </si>
  <si>
    <t>MNK</t>
  </si>
  <si>
    <t>NGMA</t>
  </si>
  <si>
    <t>Maiana Airport</t>
  </si>
  <si>
    <t>MNL</t>
  </si>
  <si>
    <t>RPLL</t>
  </si>
  <si>
    <t>Ninoy Aquino International Airport</t>
  </si>
  <si>
    <t>MNM</t>
  </si>
  <si>
    <t>KMNM</t>
  </si>
  <si>
    <t>Menominee-Marinette Twin County Airport</t>
  </si>
  <si>
    <t>MNN</t>
  </si>
  <si>
    <t>KMNN</t>
  </si>
  <si>
    <t>Marion Municipal Airport</t>
  </si>
  <si>
    <t>MNO</t>
  </si>
  <si>
    <t>FZRA</t>
  </si>
  <si>
    <t>Manono Airport</t>
  </si>
  <si>
    <t>MNQ</t>
  </si>
  <si>
    <t>YMTO</t>
  </si>
  <si>
    <t>Monto Airport</t>
  </si>
  <si>
    <t>MNR</t>
  </si>
  <si>
    <t>FLMG</t>
  </si>
  <si>
    <t>Mongu Airport</t>
  </si>
  <si>
    <t>MNS</t>
  </si>
  <si>
    <t>OPMS</t>
  </si>
  <si>
    <t>Minhas, Kamra Airport</t>
  </si>
  <si>
    <t>FLMA</t>
  </si>
  <si>
    <t>Mansa Airport</t>
  </si>
  <si>
    <t>MNU</t>
  </si>
  <si>
    <t>VYMM</t>
  </si>
  <si>
    <t>Mawlamyaing Airport</t>
  </si>
  <si>
    <t>MNV</t>
  </si>
  <si>
    <t>KMNV</t>
  </si>
  <si>
    <t>MNX</t>
  </si>
  <si>
    <t>SBMY</t>
  </si>
  <si>
    <t>Manicoré Airport</t>
  </si>
  <si>
    <t>MNY</t>
  </si>
  <si>
    <t>AGGO</t>
  </si>
  <si>
    <t>Mono Airport</t>
  </si>
  <si>
    <t>MNZ</t>
  </si>
  <si>
    <t>KHEF</t>
  </si>
  <si>
    <t>Manassas Regional Airport</t>
  </si>
  <si>
    <t>MOA</t>
  </si>
  <si>
    <t>MUMO</t>
  </si>
  <si>
    <t>Orestes Acosta Airport</t>
  </si>
  <si>
    <t>MOB</t>
  </si>
  <si>
    <t>KMOB</t>
  </si>
  <si>
    <t>Mobile Regional Airport</t>
  </si>
  <si>
    <t>MOC</t>
  </si>
  <si>
    <t>SBMK</t>
  </si>
  <si>
    <t>Mário Ribeiro Airport</t>
  </si>
  <si>
    <t>MOD</t>
  </si>
  <si>
    <t>KMOD</t>
  </si>
  <si>
    <t>Modesto City-County Airport (Harry Sham Field)</t>
  </si>
  <si>
    <t>MOE</t>
  </si>
  <si>
    <t>VYMO</t>
  </si>
  <si>
    <t>Momeik Airport</t>
  </si>
  <si>
    <t>MOF</t>
  </si>
  <si>
    <t>WATC</t>
  </si>
  <si>
    <t>Maumere(Wai Oti) Airport</t>
  </si>
  <si>
    <t>MOG</t>
  </si>
  <si>
    <t>VYMS</t>
  </si>
  <si>
    <t>Mong Hsat Airport</t>
  </si>
  <si>
    <t>MOI</t>
  </si>
  <si>
    <t>NCMR</t>
  </si>
  <si>
    <t>Mitiaro Island Airport</t>
  </si>
  <si>
    <t>MOL</t>
  </si>
  <si>
    <t>ENML</t>
  </si>
  <si>
    <t>Molde Airport, Årø</t>
  </si>
  <si>
    <t>MOM</t>
  </si>
  <si>
    <t>GQNL</t>
  </si>
  <si>
    <t>Letfotar Airport</t>
  </si>
  <si>
    <t>MON</t>
  </si>
  <si>
    <t>NZMC</t>
  </si>
  <si>
    <t>Mount Cook Airport</t>
  </si>
  <si>
    <t>MOO</t>
  </si>
  <si>
    <t>YOOM</t>
  </si>
  <si>
    <t>Moomba Airport</t>
  </si>
  <si>
    <t>MOP</t>
  </si>
  <si>
    <t>KMOP</t>
  </si>
  <si>
    <t>Mount Pleasant Municipal Airport</t>
  </si>
  <si>
    <t>MOQ</t>
  </si>
  <si>
    <t>FMMV</t>
  </si>
  <si>
    <t>Morondava Airport</t>
  </si>
  <si>
    <t>MOR</t>
  </si>
  <si>
    <t>KMOR</t>
  </si>
  <si>
    <t>Moore-Murrell Airport</t>
  </si>
  <si>
    <t>MOT</t>
  </si>
  <si>
    <t>KMOT</t>
  </si>
  <si>
    <t>Minot International Airport</t>
  </si>
  <si>
    <t>MOU</t>
  </si>
  <si>
    <t>PAMO</t>
  </si>
  <si>
    <t>Mountain Village Airport</t>
  </si>
  <si>
    <t>MOV</t>
  </si>
  <si>
    <t>YMRB</t>
  </si>
  <si>
    <t>Moranbah Airport</t>
  </si>
  <si>
    <t>MOX</t>
  </si>
  <si>
    <t>KMOX</t>
  </si>
  <si>
    <t>Morris Municipal Airport</t>
  </si>
  <si>
    <t>MOZ</t>
  </si>
  <si>
    <t>NTTM</t>
  </si>
  <si>
    <t>Temae Airport</t>
  </si>
  <si>
    <t>MPA</t>
  </si>
  <si>
    <t>FYKM</t>
  </si>
  <si>
    <t>Katima Mulilo Airport</t>
  </si>
  <si>
    <t>MPC</t>
  </si>
  <si>
    <t>WIPU</t>
  </si>
  <si>
    <t>Muko Muko Airport</t>
  </si>
  <si>
    <t>MPD</t>
  </si>
  <si>
    <t>OPMK</t>
  </si>
  <si>
    <t>Mirpur Khas Air Base</t>
  </si>
  <si>
    <t>OPMP</t>
  </si>
  <si>
    <t>Sindhri Tharparkar Airport</t>
  </si>
  <si>
    <t>MPE</t>
  </si>
  <si>
    <t>KMPE</t>
  </si>
  <si>
    <t>Philadelphia Municipal Airport</t>
  </si>
  <si>
    <t>MPH</t>
  </si>
  <si>
    <t>RPVE</t>
  </si>
  <si>
    <t>Godofredo P. Ramos Airport</t>
  </si>
  <si>
    <t>MPI</t>
  </si>
  <si>
    <t>KMPI</t>
  </si>
  <si>
    <t>Mariposa-Yosemite Airport</t>
  </si>
  <si>
    <t>MPJ</t>
  </si>
  <si>
    <t>KMPJ</t>
  </si>
  <si>
    <t>Petit Jean Park Airport</t>
  </si>
  <si>
    <t>MPK</t>
  </si>
  <si>
    <t>RKJM</t>
  </si>
  <si>
    <t>Mokpo Airport</t>
  </si>
  <si>
    <t>MPL</t>
  </si>
  <si>
    <t>LFMT</t>
  </si>
  <si>
    <t>Mediterranée Airport</t>
  </si>
  <si>
    <t>MPM</t>
  </si>
  <si>
    <t>FQMA</t>
  </si>
  <si>
    <t>Maputo International Airport</t>
  </si>
  <si>
    <t>MPN</t>
  </si>
  <si>
    <t>EGYP</t>
  </si>
  <si>
    <t>RAF Mount Pleasant</t>
  </si>
  <si>
    <t>MPO</t>
  </si>
  <si>
    <t>KMPO</t>
  </si>
  <si>
    <t>Pocono Mountains Municipal Airport</t>
  </si>
  <si>
    <t>MPR</t>
  </si>
  <si>
    <t>KMPR</t>
  </si>
  <si>
    <t>McPherson Airport</t>
  </si>
  <si>
    <t>MPT</t>
  </si>
  <si>
    <t>WPMN</t>
  </si>
  <si>
    <t>Maliana Airport</t>
  </si>
  <si>
    <t>MPV</t>
  </si>
  <si>
    <t>KMPV</t>
  </si>
  <si>
    <t>Edward F. Knapp State Airport</t>
  </si>
  <si>
    <t>MPW</t>
  </si>
  <si>
    <t>UKCM</t>
  </si>
  <si>
    <t>Mariupol Airport</t>
  </si>
  <si>
    <t>MPY</t>
  </si>
  <si>
    <t>SOOA</t>
  </si>
  <si>
    <t>Maripasoula Airport</t>
  </si>
  <si>
    <t>MPZ</t>
  </si>
  <si>
    <t>KMPZ</t>
  </si>
  <si>
    <t>MQA</t>
  </si>
  <si>
    <t>YMDI</t>
  </si>
  <si>
    <t>Mandora Airport</t>
  </si>
  <si>
    <t>MQB</t>
  </si>
  <si>
    <t>KMQB</t>
  </si>
  <si>
    <t>Macomb Municipal Airport</t>
  </si>
  <si>
    <t>MQC</t>
  </si>
  <si>
    <t>LFVM</t>
  </si>
  <si>
    <t>Miquelon Airport</t>
  </si>
  <si>
    <t>MQD</t>
  </si>
  <si>
    <t>SAVQ</t>
  </si>
  <si>
    <t>Maquinchao Airport</t>
  </si>
  <si>
    <t>MQE</t>
  </si>
  <si>
    <t>YMQA</t>
  </si>
  <si>
    <t>Marqua Airport</t>
  </si>
  <si>
    <t>MQF</t>
  </si>
  <si>
    <t>USCM</t>
  </si>
  <si>
    <t>Magnitogorsk Airport</t>
  </si>
  <si>
    <t>MQH</t>
  </si>
  <si>
    <t>SBMC</t>
  </si>
  <si>
    <t>Minaçu Airport</t>
  </si>
  <si>
    <t>MQI</t>
  </si>
  <si>
    <t>KMQI</t>
  </si>
  <si>
    <t>Dare County Regional Airport</t>
  </si>
  <si>
    <t>MQJ</t>
  </si>
  <si>
    <t>KMQJ</t>
  </si>
  <si>
    <t>Mount Comfort Airport</t>
  </si>
  <si>
    <t>MQK</t>
  </si>
  <si>
    <t>SLTI</t>
  </si>
  <si>
    <t>San Matías Airport</t>
  </si>
  <si>
    <t>MQL</t>
  </si>
  <si>
    <t>YMIA</t>
  </si>
  <si>
    <t>Mildura Airport</t>
  </si>
  <si>
    <t>MQM</t>
  </si>
  <si>
    <t>LTCR</t>
  </si>
  <si>
    <t>Mardin Airport</t>
  </si>
  <si>
    <t>MQN</t>
  </si>
  <si>
    <t>ENRA</t>
  </si>
  <si>
    <t>Mo i Rana Airport, Røssvoll</t>
  </si>
  <si>
    <t>MQP</t>
  </si>
  <si>
    <t>FAKN</t>
  </si>
  <si>
    <t>Kruger Mpumalanga International Airport</t>
  </si>
  <si>
    <t>MQQ</t>
  </si>
  <si>
    <t>FTTD</t>
  </si>
  <si>
    <t>Moundou Airport</t>
  </si>
  <si>
    <t>MQS</t>
  </si>
  <si>
    <t>KMQS</t>
  </si>
  <si>
    <t>Chester County G O Carlson Airport</t>
  </si>
  <si>
    <t>TVSM</t>
  </si>
  <si>
    <t>Mustique Airport</t>
  </si>
  <si>
    <t>MQT</t>
  </si>
  <si>
    <t>KSAW</t>
  </si>
  <si>
    <t>Sawyer International Airport</t>
  </si>
  <si>
    <t>MQU</t>
  </si>
  <si>
    <t>SKQU</t>
  </si>
  <si>
    <t>Jose Celestino Mutis Airport</t>
  </si>
  <si>
    <t>MQW</t>
  </si>
  <si>
    <t>KMQW</t>
  </si>
  <si>
    <t>Telfair-Wheeler Airport</t>
  </si>
  <si>
    <t>MQX</t>
  </si>
  <si>
    <t>HAMK</t>
  </si>
  <si>
    <t>Mekele Airport</t>
  </si>
  <si>
    <t>MQY</t>
  </si>
  <si>
    <t>KMQY</t>
  </si>
  <si>
    <t>Smyrna Airport</t>
  </si>
  <si>
    <t>MQZ</t>
  </si>
  <si>
    <t>YMGT</t>
  </si>
  <si>
    <t>Margaret River Airport</t>
  </si>
  <si>
    <t>SKUA</t>
  </si>
  <si>
    <t>Marandúa Air Base</t>
  </si>
  <si>
    <t>MRB</t>
  </si>
  <si>
    <t>KMRB</t>
  </si>
  <si>
    <t>Eastern WV Regional Airport (Shepherd Field)</t>
  </si>
  <si>
    <t>MRC</t>
  </si>
  <si>
    <t>KMRC</t>
  </si>
  <si>
    <t>Maury County Airport</t>
  </si>
  <si>
    <t>MRD</t>
  </si>
  <si>
    <t>SVMD</t>
  </si>
  <si>
    <t>Alberto Carnevalli Airport</t>
  </si>
  <si>
    <t>MRE</t>
  </si>
  <si>
    <t>HKMS</t>
  </si>
  <si>
    <t>Mara Serena Lodge Airstrip</t>
  </si>
  <si>
    <t>MRF</t>
  </si>
  <si>
    <t>KMRF</t>
  </si>
  <si>
    <t>Marfa Municipal Airport</t>
  </si>
  <si>
    <t>MRG</t>
  </si>
  <si>
    <t>YMBA</t>
  </si>
  <si>
    <t>Mareeba Airport</t>
  </si>
  <si>
    <t>MRH</t>
  </si>
  <si>
    <t>EGYM</t>
  </si>
  <si>
    <t>RAF Marham</t>
  </si>
  <si>
    <t>KMRH</t>
  </si>
  <si>
    <t>Michael J. Smith Field</t>
  </si>
  <si>
    <t>MRI</t>
  </si>
  <si>
    <t>PAMR</t>
  </si>
  <si>
    <t>Merrill Field</t>
  </si>
  <si>
    <t>MRJ</t>
  </si>
  <si>
    <t>KMRJ</t>
  </si>
  <si>
    <t>Iowa County Airport</t>
  </si>
  <si>
    <t>MRK</t>
  </si>
  <si>
    <t>KMKY</t>
  </si>
  <si>
    <t>Marco Island Airport</t>
  </si>
  <si>
    <t>MRN</t>
  </si>
  <si>
    <t>KMRN</t>
  </si>
  <si>
    <t>Morganton-Lenoir Airport</t>
  </si>
  <si>
    <t>MRO</t>
  </si>
  <si>
    <t>SAWB</t>
  </si>
  <si>
    <t>Base Marambio Island´s Airport</t>
  </si>
  <si>
    <t>NZMS</t>
  </si>
  <si>
    <t>Hood Airport</t>
  </si>
  <si>
    <t>MRP</t>
  </si>
  <si>
    <t>YALA</t>
  </si>
  <si>
    <t>Marla Airport</t>
  </si>
  <si>
    <t>MRQ</t>
  </si>
  <si>
    <t>RPUW</t>
  </si>
  <si>
    <t>Marinduque Airport</t>
  </si>
  <si>
    <t>MRR</t>
  </si>
  <si>
    <t>SEMA</t>
  </si>
  <si>
    <t>Jose Maria Velasco Ibarra Airport</t>
  </si>
  <si>
    <t>MRS</t>
  </si>
  <si>
    <t>LFML</t>
  </si>
  <si>
    <t>Marseille Provence Airport</t>
  </si>
  <si>
    <t>MRU</t>
  </si>
  <si>
    <t>FIMP</t>
  </si>
  <si>
    <t>Sir Seewoosagur Ramgoolam International Airport</t>
  </si>
  <si>
    <t>MRV</t>
  </si>
  <si>
    <t>URMM</t>
  </si>
  <si>
    <t>Mineralnye Vody Airport</t>
  </si>
  <si>
    <t>MRW</t>
  </si>
  <si>
    <t>EKMB</t>
  </si>
  <si>
    <t>Lolland Falster Maribo Airport</t>
  </si>
  <si>
    <t>MRX</t>
  </si>
  <si>
    <t>OIAM</t>
  </si>
  <si>
    <t>Mahshahr Airport</t>
  </si>
  <si>
    <t>MRY</t>
  </si>
  <si>
    <t>KMRY</t>
  </si>
  <si>
    <t>Monterey Peninsula Airport</t>
  </si>
  <si>
    <t>MRZ</t>
  </si>
  <si>
    <t>YMOR</t>
  </si>
  <si>
    <t>Moree Airport</t>
  </si>
  <si>
    <t>MSA</t>
  </si>
  <si>
    <t>CZMD</t>
  </si>
  <si>
    <t>Muskrat Dam Airport</t>
  </si>
  <si>
    <t>MSE</t>
  </si>
  <si>
    <t>EGMH</t>
  </si>
  <si>
    <t>Kent International Airport</t>
  </si>
  <si>
    <t>GMSH</t>
  </si>
  <si>
    <t>MSH</t>
  </si>
  <si>
    <t>OOMA</t>
  </si>
  <si>
    <t>Masirah Air Base</t>
  </si>
  <si>
    <t>MSJ</t>
  </si>
  <si>
    <t>RJSM</t>
  </si>
  <si>
    <t>Misawa Airport</t>
  </si>
  <si>
    <t>MSL</t>
  </si>
  <si>
    <t>KMSL</t>
  </si>
  <si>
    <t>Northwest Alabama Regional Airport</t>
  </si>
  <si>
    <t>MSM</t>
  </si>
  <si>
    <t>FZCV</t>
  </si>
  <si>
    <t>Masi Manimba Airport</t>
  </si>
  <si>
    <t>MSN</t>
  </si>
  <si>
    <t>KMSN</t>
  </si>
  <si>
    <t>Dane County Regional Airport (Truax Field)</t>
  </si>
  <si>
    <t>MSO</t>
  </si>
  <si>
    <t>KMSO</t>
  </si>
  <si>
    <t>Missoula International Airport</t>
  </si>
  <si>
    <t>MSP</t>
  </si>
  <si>
    <t>KMSP</t>
  </si>
  <si>
    <t>Minneapolis-Saint Paul International Airport</t>
  </si>
  <si>
    <t>MSQ</t>
  </si>
  <si>
    <t>UMMS</t>
  </si>
  <si>
    <t>Minsk International Airport (Minsk-2)</t>
  </si>
  <si>
    <t>LTCK</t>
  </si>
  <si>
    <t>Mus Airport</t>
  </si>
  <si>
    <t>MSR</t>
  </si>
  <si>
    <t>MuÅŸ Airport</t>
  </si>
  <si>
    <t>MSS</t>
  </si>
  <si>
    <t>KMSS</t>
  </si>
  <si>
    <t>Massena International Airport (Richards Field)</t>
  </si>
  <si>
    <t>MST</t>
  </si>
  <si>
    <t>EHBK</t>
  </si>
  <si>
    <t>Maastricht Aachen Airport</t>
  </si>
  <si>
    <t>MSU</t>
  </si>
  <si>
    <t>FXMM</t>
  </si>
  <si>
    <t>Moshoeshoe I International Airport</t>
  </si>
  <si>
    <t>MSV</t>
  </si>
  <si>
    <t>KMSV</t>
  </si>
  <si>
    <t>Sullivan County International Airport</t>
  </si>
  <si>
    <t>MSW</t>
  </si>
  <si>
    <t>HHMS</t>
  </si>
  <si>
    <t>Massawa International Airport</t>
  </si>
  <si>
    <t>MSX</t>
  </si>
  <si>
    <t>FCMM</t>
  </si>
  <si>
    <t>Mossendjo Airport</t>
  </si>
  <si>
    <t>MSY</t>
  </si>
  <si>
    <t>KMSY</t>
  </si>
  <si>
    <t>Louis Armstrong New Orleans International Airport</t>
  </si>
  <si>
    <t>MSZ</t>
  </si>
  <si>
    <t>FNMO</t>
  </si>
  <si>
    <t>Namibe Airport</t>
  </si>
  <si>
    <t>MTA</t>
  </si>
  <si>
    <t>NZMA</t>
  </si>
  <si>
    <t>Matamata Glider Airport</t>
  </si>
  <si>
    <t>MTB</t>
  </si>
  <si>
    <t>SKML</t>
  </si>
  <si>
    <t>Montelibano Airport</t>
  </si>
  <si>
    <t>MTC</t>
  </si>
  <si>
    <t>KMTC</t>
  </si>
  <si>
    <t>Selfridge Air National Guard Base</t>
  </si>
  <si>
    <t>MTD</t>
  </si>
  <si>
    <t>YMSF</t>
  </si>
  <si>
    <t>Mount Sanford Station Airport</t>
  </si>
  <si>
    <t>MTE</t>
  </si>
  <si>
    <t>SNMA</t>
  </si>
  <si>
    <t>Monte Alegre Airport</t>
  </si>
  <si>
    <t>MTF</t>
  </si>
  <si>
    <t>HAMT</t>
  </si>
  <si>
    <t>Mizan Teferi Airport</t>
  </si>
  <si>
    <t>MTH</t>
  </si>
  <si>
    <t>KMTH</t>
  </si>
  <si>
    <t>Florida Keys Marathon Airport</t>
  </si>
  <si>
    <t>MTI</t>
  </si>
  <si>
    <t>GVMT</t>
  </si>
  <si>
    <t>Mosteiros Airport</t>
  </si>
  <si>
    <t>MTJ</t>
  </si>
  <si>
    <t>KMTJ</t>
  </si>
  <si>
    <t>Montrose Regional Airport</t>
  </si>
  <si>
    <t>MTK</t>
  </si>
  <si>
    <t>NGMN</t>
  </si>
  <si>
    <t>Makin Island Airport</t>
  </si>
  <si>
    <t>MTL</t>
  </si>
  <si>
    <t>YMND</t>
  </si>
  <si>
    <t>Maitland Airport</t>
  </si>
  <si>
    <t>MTM</t>
  </si>
  <si>
    <t>PAMM</t>
  </si>
  <si>
    <t>Metlakatla Seaplane Base</t>
  </si>
  <si>
    <t>MTN</t>
  </si>
  <si>
    <t>KMTN</t>
  </si>
  <si>
    <t>Martin State Airport</t>
  </si>
  <si>
    <t>MTO</t>
  </si>
  <si>
    <t>KMTO</t>
  </si>
  <si>
    <t>Coles County Memorial Airport</t>
  </si>
  <si>
    <t>MTP</t>
  </si>
  <si>
    <t>KMTP</t>
  </si>
  <si>
    <t>Montauk Airport</t>
  </si>
  <si>
    <t>MTQ</t>
  </si>
  <si>
    <t>YMIT</t>
  </si>
  <si>
    <t>Mitchell Airport</t>
  </si>
  <si>
    <t>MTR</t>
  </si>
  <si>
    <t>SKMR</t>
  </si>
  <si>
    <t>Los Garzones Airport</t>
  </si>
  <si>
    <t>MTS</t>
  </si>
  <si>
    <t>FDMS</t>
  </si>
  <si>
    <t>Matsapha Airport</t>
  </si>
  <si>
    <t>MTT</t>
  </si>
  <si>
    <t>MMMT</t>
  </si>
  <si>
    <t>Minatitlán/Coatzacoalcos National Airport</t>
  </si>
  <si>
    <t>MTV</t>
  </si>
  <si>
    <t>KMTV</t>
  </si>
  <si>
    <t>Blue Ridge Airport</t>
  </si>
  <si>
    <t>NVSA</t>
  </si>
  <si>
    <t>Mota Lava Airport</t>
  </si>
  <si>
    <t>MTW</t>
  </si>
  <si>
    <t>WAOM</t>
  </si>
  <si>
    <t>Beringin Airport</t>
  </si>
  <si>
    <t>KMTW</t>
  </si>
  <si>
    <t>Manitowoc County Airport</t>
  </si>
  <si>
    <t>MTY</t>
  </si>
  <si>
    <t>MMMY</t>
  </si>
  <si>
    <t>General Mariano Escobedo International Airport</t>
  </si>
  <si>
    <t>MTZ</t>
  </si>
  <si>
    <t>LLMZ</t>
  </si>
  <si>
    <t>Bar Yehuda Airfield</t>
  </si>
  <si>
    <t>MUA</t>
  </si>
  <si>
    <t>AGGM</t>
  </si>
  <si>
    <t>Munda Airport</t>
  </si>
  <si>
    <t>MUB</t>
  </si>
  <si>
    <t>FBMN</t>
  </si>
  <si>
    <t>Maun Airport</t>
  </si>
  <si>
    <t>MUC</t>
  </si>
  <si>
    <t>EDDM</t>
  </si>
  <si>
    <t>MUD</t>
  </si>
  <si>
    <t>FQMD</t>
  </si>
  <si>
    <t>Mueda Airport</t>
  </si>
  <si>
    <t>MUE</t>
  </si>
  <si>
    <t>PHMU</t>
  </si>
  <si>
    <t>Waimea-Kohala Airport</t>
  </si>
  <si>
    <t>MUG</t>
  </si>
  <si>
    <t>MMMG</t>
  </si>
  <si>
    <t>Mulege Airport</t>
  </si>
  <si>
    <t>MUH</t>
  </si>
  <si>
    <t>HEMM</t>
  </si>
  <si>
    <t>Mersa Matruh Airport</t>
  </si>
  <si>
    <t>MUI</t>
  </si>
  <si>
    <t>KMUI</t>
  </si>
  <si>
    <t>Muir Army Airfield</t>
  </si>
  <si>
    <t>MUK</t>
  </si>
  <si>
    <t>NCMK</t>
  </si>
  <si>
    <t>Mauke Airport</t>
  </si>
  <si>
    <t>MUL</t>
  </si>
  <si>
    <t>KMUL</t>
  </si>
  <si>
    <t>Spence Airport</t>
  </si>
  <si>
    <t>MUN</t>
  </si>
  <si>
    <t>SVMT</t>
  </si>
  <si>
    <t>Maturín Airport</t>
  </si>
  <si>
    <t>MUO</t>
  </si>
  <si>
    <t>KMUO</t>
  </si>
  <si>
    <t>Mountain Home Air Force Base</t>
  </si>
  <si>
    <t>MUQ</t>
  </si>
  <si>
    <t>YMUC</t>
  </si>
  <si>
    <t>Muccan Station Airport</t>
  </si>
  <si>
    <t>MUR</t>
  </si>
  <si>
    <t>WBGM</t>
  </si>
  <si>
    <t>Marudi Airport</t>
  </si>
  <si>
    <t>MUS</t>
  </si>
  <si>
    <t>RJAM</t>
  </si>
  <si>
    <t>Minami Torishima Airport</t>
  </si>
  <si>
    <t>MUT</t>
  </si>
  <si>
    <t>KMUT</t>
  </si>
  <si>
    <t>Muscatine Municipal Airport</t>
  </si>
  <si>
    <t>DAOV</t>
  </si>
  <si>
    <t>Ghriss Airport</t>
  </si>
  <si>
    <t>MUX</t>
  </si>
  <si>
    <t>OPMT</t>
  </si>
  <si>
    <t>Multan International Airport</t>
  </si>
  <si>
    <t>MUY</t>
  </si>
  <si>
    <t>FCBM</t>
  </si>
  <si>
    <t>Mouyondzi Airport</t>
  </si>
  <si>
    <t>MUZ</t>
  </si>
  <si>
    <t>HTMU</t>
  </si>
  <si>
    <t>Musoma Airport</t>
  </si>
  <si>
    <t>MVA</t>
  </si>
  <si>
    <t>BIRL</t>
  </si>
  <si>
    <t>Reykjahlíð Airport</t>
  </si>
  <si>
    <t>MVB</t>
  </si>
  <si>
    <t>FOON</t>
  </si>
  <si>
    <t>M'Vengue El Hadj Omar Bongo Ondimba International Airport</t>
  </si>
  <si>
    <t>MVC</t>
  </si>
  <si>
    <t>KMVC</t>
  </si>
  <si>
    <t>MVD</t>
  </si>
  <si>
    <t>SUMU</t>
  </si>
  <si>
    <t>Carrasco International Airport</t>
  </si>
  <si>
    <t>MVE</t>
  </si>
  <si>
    <t>KMVE</t>
  </si>
  <si>
    <t>Montevideo-Chippewa County Airport</t>
  </si>
  <si>
    <t>MVF</t>
  </si>
  <si>
    <t>SBMS</t>
  </si>
  <si>
    <t>Dix-Sept Rosado Airport</t>
  </si>
  <si>
    <t>MVI</t>
  </si>
  <si>
    <t>KMVI</t>
  </si>
  <si>
    <t>Monte Vista Municipal Airport</t>
  </si>
  <si>
    <t>MVK</t>
  </si>
  <si>
    <t>YMUK</t>
  </si>
  <si>
    <t>Mulka Airport</t>
  </si>
  <si>
    <t>MVL</t>
  </si>
  <si>
    <t>KMVL</t>
  </si>
  <si>
    <t>Morrisville-Stowe State Airport</t>
  </si>
  <si>
    <t>MVM</t>
  </si>
  <si>
    <t>KMVM</t>
  </si>
  <si>
    <t>Machias Valley Airport</t>
  </si>
  <si>
    <t>MVN</t>
  </si>
  <si>
    <t>KMVN</t>
  </si>
  <si>
    <t>Mount Vernon Airport</t>
  </si>
  <si>
    <t>MVO</t>
  </si>
  <si>
    <t>FTTM</t>
  </si>
  <si>
    <t>Mongo Airport</t>
  </si>
  <si>
    <t>MVP</t>
  </si>
  <si>
    <t>SKMU</t>
  </si>
  <si>
    <t>Fabio Alberto Leon Bentley Airport</t>
  </si>
  <si>
    <t>MVQ</t>
  </si>
  <si>
    <t>UMOO</t>
  </si>
  <si>
    <t>Mogilev Airport</t>
  </si>
  <si>
    <t>MVR</t>
  </si>
  <si>
    <t>FKKL</t>
  </si>
  <si>
    <t>Salak Airport</t>
  </si>
  <si>
    <t>MVS</t>
  </si>
  <si>
    <t>SNMU</t>
  </si>
  <si>
    <t>Mucuri Airport</t>
  </si>
  <si>
    <t>MVT</t>
  </si>
  <si>
    <t>NTGV</t>
  </si>
  <si>
    <t>Mataiva Airport</t>
  </si>
  <si>
    <t>MVV</t>
  </si>
  <si>
    <t>LFHM</t>
  </si>
  <si>
    <t>Megève Airport</t>
  </si>
  <si>
    <t>MVX</t>
  </si>
  <si>
    <t>FOGV</t>
  </si>
  <si>
    <t>Minvoul Airport</t>
  </si>
  <si>
    <t>MVY</t>
  </si>
  <si>
    <t>KMVY</t>
  </si>
  <si>
    <t>Martha's Vineyard Airport</t>
  </si>
  <si>
    <t>MVZ</t>
  </si>
  <si>
    <t>FVMV</t>
  </si>
  <si>
    <t>Masvingo International Airport</t>
  </si>
  <si>
    <t>MWA</t>
  </si>
  <si>
    <t>KMWA</t>
  </si>
  <si>
    <t>Williamson County Regional Airport</t>
  </si>
  <si>
    <t>MWB</t>
  </si>
  <si>
    <t>YMRW</t>
  </si>
  <si>
    <t>Morawa Airport</t>
  </si>
  <si>
    <t>MWC</t>
  </si>
  <si>
    <t>KMWC</t>
  </si>
  <si>
    <t>Lawrence J. Timmerman Airport</t>
  </si>
  <si>
    <t>MWD</t>
  </si>
  <si>
    <t>OPMI</t>
  </si>
  <si>
    <t>Mianwali Air Base</t>
  </si>
  <si>
    <t>MWE</t>
  </si>
  <si>
    <t>HSMR</t>
  </si>
  <si>
    <t>Merowe Airport</t>
  </si>
  <si>
    <t>MWF</t>
  </si>
  <si>
    <t>NVSN</t>
  </si>
  <si>
    <t>Naone Airport</t>
  </si>
  <si>
    <t>MWH</t>
  </si>
  <si>
    <t>KMWH</t>
  </si>
  <si>
    <t>Grant County International Airport</t>
  </si>
  <si>
    <t>MWK</t>
  </si>
  <si>
    <t>WIOM</t>
  </si>
  <si>
    <t>Tarempa Airport</t>
  </si>
  <si>
    <t>KMWK</t>
  </si>
  <si>
    <t>Mount Airy/Surry County Airport</t>
  </si>
  <si>
    <t>MWL</t>
  </si>
  <si>
    <t>KMWL</t>
  </si>
  <si>
    <t>Mineral Wells Airport</t>
  </si>
  <si>
    <t>MWM</t>
  </si>
  <si>
    <t>KMWM</t>
  </si>
  <si>
    <t>Windom Municipal Airport</t>
  </si>
  <si>
    <t>MWN</t>
  </si>
  <si>
    <t>HTMD</t>
  </si>
  <si>
    <t>Mwadui Airport</t>
  </si>
  <si>
    <t>MWO</t>
  </si>
  <si>
    <t>KMWO</t>
  </si>
  <si>
    <t>Hook Field Municipal Airport</t>
  </si>
  <si>
    <t>MWQ</t>
  </si>
  <si>
    <t>VYMW</t>
  </si>
  <si>
    <t>Magway Airport</t>
  </si>
  <si>
    <t>MWZ</t>
  </si>
  <si>
    <t>HTMW</t>
  </si>
  <si>
    <t>Mwanza Airport</t>
  </si>
  <si>
    <t>MXA</t>
  </si>
  <si>
    <t>KMXA</t>
  </si>
  <si>
    <t>Manila Municipal Airport</t>
  </si>
  <si>
    <t>MXB</t>
  </si>
  <si>
    <t>WAWM</t>
  </si>
  <si>
    <t>Andi Jemma Airport</t>
  </si>
  <si>
    <t>MXD</t>
  </si>
  <si>
    <t>YMWX</t>
  </si>
  <si>
    <t>Marion Downs Airport</t>
  </si>
  <si>
    <t>MXF</t>
  </si>
  <si>
    <t>KMXF</t>
  </si>
  <si>
    <t>Maxwell Air Force Base</t>
  </si>
  <si>
    <t>MXH</t>
  </si>
  <si>
    <t>AYMR</t>
  </si>
  <si>
    <t>Moro Airport</t>
  </si>
  <si>
    <t>MXI</t>
  </si>
  <si>
    <t>RPMQ</t>
  </si>
  <si>
    <t>Mati National Airport</t>
  </si>
  <si>
    <t>MXJ</t>
  </si>
  <si>
    <t>DNMN</t>
  </si>
  <si>
    <t>Minna Airport</t>
  </si>
  <si>
    <t>MXL</t>
  </si>
  <si>
    <t>MMML</t>
  </si>
  <si>
    <t>General Rodolfo Sánchez Taboada International Airport</t>
  </si>
  <si>
    <t>MXM</t>
  </si>
  <si>
    <t>FMSR</t>
  </si>
  <si>
    <t>Morombe Airport</t>
  </si>
  <si>
    <t>MXN</t>
  </si>
  <si>
    <t>LFRU</t>
  </si>
  <si>
    <t>Morlaix-Ploujean Airport</t>
  </si>
  <si>
    <t>MXO</t>
  </si>
  <si>
    <t>KMXO</t>
  </si>
  <si>
    <t>Monticello Regional Airport</t>
  </si>
  <si>
    <t>MXP</t>
  </si>
  <si>
    <t>LIMC</t>
  </si>
  <si>
    <t>Malpensa International Airport</t>
  </si>
  <si>
    <t>MXS</t>
  </si>
  <si>
    <t>NSMA</t>
  </si>
  <si>
    <t>Maota Airport</t>
  </si>
  <si>
    <t>MXT</t>
  </si>
  <si>
    <t>FMMO</t>
  </si>
  <si>
    <t>Maintirano Airport</t>
  </si>
  <si>
    <t>MXU</t>
  </si>
  <si>
    <t>YMWA</t>
  </si>
  <si>
    <t>Mullewa Airport</t>
  </si>
  <si>
    <t>MXV</t>
  </si>
  <si>
    <t>ZMMN</t>
  </si>
  <si>
    <t>Mörön Airport</t>
  </si>
  <si>
    <t>MXW</t>
  </si>
  <si>
    <t>ZMMG</t>
  </si>
  <si>
    <t>Mandalgovi Airport</t>
  </si>
  <si>
    <t>MXX</t>
  </si>
  <si>
    <t>ESKM</t>
  </si>
  <si>
    <t>Mora Airport</t>
  </si>
  <si>
    <t>MXZ</t>
  </si>
  <si>
    <t>ZGMX</t>
  </si>
  <si>
    <t>Meixian Airport</t>
  </si>
  <si>
    <t>MYA</t>
  </si>
  <si>
    <t>YMRY</t>
  </si>
  <si>
    <t>Moruya Airport</t>
  </si>
  <si>
    <t>MYB</t>
  </si>
  <si>
    <t>FOOY</t>
  </si>
  <si>
    <t>Mayumba Airport</t>
  </si>
  <si>
    <t>MYC</t>
  </si>
  <si>
    <t>SVBS</t>
  </si>
  <si>
    <t>Escuela Mariscal Sucre Airport</t>
  </si>
  <si>
    <t>MYD</t>
  </si>
  <si>
    <t>HKML</t>
  </si>
  <si>
    <t>Malindi Airport</t>
  </si>
  <si>
    <t>MYE</t>
  </si>
  <si>
    <t>RJTQ</t>
  </si>
  <si>
    <t>Miyakejima Airport</t>
  </si>
  <si>
    <t>MYF</t>
  </si>
  <si>
    <t>KMYF</t>
  </si>
  <si>
    <t>Montgomery Field</t>
  </si>
  <si>
    <t>MYG</t>
  </si>
  <si>
    <t>MYMM</t>
  </si>
  <si>
    <t>Mayaguana Airport</t>
  </si>
  <si>
    <t>MYI</t>
  </si>
  <si>
    <t>YMUI</t>
  </si>
  <si>
    <t>Murray Island Airport</t>
  </si>
  <si>
    <t>MYJ</t>
  </si>
  <si>
    <t>RJOM</t>
  </si>
  <si>
    <t>Matsuyama Airport</t>
  </si>
  <si>
    <t>MYL</t>
  </si>
  <si>
    <t>KMYL</t>
  </si>
  <si>
    <t>McCall Municipal Airport</t>
  </si>
  <si>
    <t>MYM</t>
  </si>
  <si>
    <t>SYMM</t>
  </si>
  <si>
    <t>Monkey Mountain Airport</t>
  </si>
  <si>
    <t>MYN</t>
  </si>
  <si>
    <t>OYMB</t>
  </si>
  <si>
    <t>Mareb Airport</t>
  </si>
  <si>
    <t>MYP</t>
  </si>
  <si>
    <t>UTAM</t>
  </si>
  <si>
    <t>Mary Airport</t>
  </si>
  <si>
    <t>MYQ</t>
  </si>
  <si>
    <t>VOMY</t>
  </si>
  <si>
    <t>Mysore Airport</t>
  </si>
  <si>
    <t>MYR</t>
  </si>
  <si>
    <t>KMYR</t>
  </si>
  <si>
    <t>Myrtle Beach International Airport</t>
  </si>
  <si>
    <t>MYT</t>
  </si>
  <si>
    <t>VYMK</t>
  </si>
  <si>
    <t>Myitkyina Airport</t>
  </si>
  <si>
    <t>MYU</t>
  </si>
  <si>
    <t>PAMY</t>
  </si>
  <si>
    <t>Mekoryuk Airport</t>
  </si>
  <si>
    <t>MYV</t>
  </si>
  <si>
    <t>KMYV</t>
  </si>
  <si>
    <t>Yuba County Airport</t>
  </si>
  <si>
    <t>MYW</t>
  </si>
  <si>
    <t>HTMT</t>
  </si>
  <si>
    <t>Mtwara Airport</t>
  </si>
  <si>
    <t>MYY</t>
  </si>
  <si>
    <t>WBGR</t>
  </si>
  <si>
    <t>Miri Airport</t>
  </si>
  <si>
    <t>MYZ</t>
  </si>
  <si>
    <t>FWMY</t>
  </si>
  <si>
    <t>Monkey Bay Airport</t>
  </si>
  <si>
    <t>KMYZ</t>
  </si>
  <si>
    <t>Marysville Municipal Airport</t>
  </si>
  <si>
    <t>MZB</t>
  </si>
  <si>
    <t>FQMP</t>
  </si>
  <si>
    <t>Moçimboa da Praia Airport</t>
  </si>
  <si>
    <t>MZC</t>
  </si>
  <si>
    <t>FOOM</t>
  </si>
  <si>
    <t>Mitzic Airport</t>
  </si>
  <si>
    <t>MZG</t>
  </si>
  <si>
    <t>RCQC</t>
  </si>
  <si>
    <t>Penghu Airport</t>
  </si>
  <si>
    <t>MZH</t>
  </si>
  <si>
    <t>LTAP</t>
  </si>
  <si>
    <t>Merzifon Airport</t>
  </si>
  <si>
    <t>KMZH</t>
  </si>
  <si>
    <t>Moose Lake Carlton County Airport</t>
  </si>
  <si>
    <t>MZI</t>
  </si>
  <si>
    <t>GAMB</t>
  </si>
  <si>
    <t>Ambodedjo Airport</t>
  </si>
  <si>
    <t>MZJ</t>
  </si>
  <si>
    <t>KMZJ</t>
  </si>
  <si>
    <t>Pinal Airpark</t>
  </si>
  <si>
    <t>MZK</t>
  </si>
  <si>
    <t>NGMK</t>
  </si>
  <si>
    <t>Marakei Airport</t>
  </si>
  <si>
    <t>MZL</t>
  </si>
  <si>
    <t>SKMZ</t>
  </si>
  <si>
    <t>La Nubia Airport</t>
  </si>
  <si>
    <t>MZM</t>
  </si>
  <si>
    <t>LFSF</t>
  </si>
  <si>
    <t>Metz-Frescaty (BA 128) Air Base</t>
  </si>
  <si>
    <t>MZO</t>
  </si>
  <si>
    <t>MUMZ</t>
  </si>
  <si>
    <t>Sierra Maestra Airport</t>
  </si>
  <si>
    <t>MZP</t>
  </si>
  <si>
    <t>NZMK</t>
  </si>
  <si>
    <t>Motueka Airport</t>
  </si>
  <si>
    <t>MZQ</t>
  </si>
  <si>
    <t>FAMU</t>
  </si>
  <si>
    <t>Mkuze Airport</t>
  </si>
  <si>
    <t>MZR</t>
  </si>
  <si>
    <t>OAMS</t>
  </si>
  <si>
    <t>Mazari Sharif Airport</t>
  </si>
  <si>
    <t>MZT</t>
  </si>
  <si>
    <t>MMMZ</t>
  </si>
  <si>
    <t>General Rafael Buelna International Airport</t>
  </si>
  <si>
    <t>MZU</t>
  </si>
  <si>
    <t>VEMZ</t>
  </si>
  <si>
    <t>Muzzafarpur Airport</t>
  </si>
  <si>
    <t>MZV</t>
  </si>
  <si>
    <t>WBMU</t>
  </si>
  <si>
    <t>Mulu Airport</t>
  </si>
  <si>
    <t>MZW</t>
  </si>
  <si>
    <t>DAAY</t>
  </si>
  <si>
    <t>Mecheria Airport</t>
  </si>
  <si>
    <t>MZY</t>
  </si>
  <si>
    <t>FAMO</t>
  </si>
  <si>
    <t>Mossel Bay Airport</t>
  </si>
  <si>
    <t>MZZ</t>
  </si>
  <si>
    <t>KMZZ</t>
  </si>
  <si>
    <t>NAA</t>
  </si>
  <si>
    <t>YNBR</t>
  </si>
  <si>
    <t>Narrabri Airport</t>
  </si>
  <si>
    <t>NAC</t>
  </si>
  <si>
    <t>YNRC</t>
  </si>
  <si>
    <t>Naracoorte Airport</t>
  </si>
  <si>
    <t>NAE</t>
  </si>
  <si>
    <t>DBBN</t>
  </si>
  <si>
    <t>Natitingou Airport</t>
  </si>
  <si>
    <t>NAG</t>
  </si>
  <si>
    <t>VANP</t>
  </si>
  <si>
    <t>Dr. Babasaheb Ambedkar International Airport</t>
  </si>
  <si>
    <t>NAH</t>
  </si>
  <si>
    <t>WAMH</t>
  </si>
  <si>
    <t>Naha Airport</t>
  </si>
  <si>
    <t>NAI</t>
  </si>
  <si>
    <t>SYAN</t>
  </si>
  <si>
    <t>Annai Airport</t>
  </si>
  <si>
    <t>NAJ</t>
  </si>
  <si>
    <t>UBBN</t>
  </si>
  <si>
    <t>Nakhchivan Airport</t>
  </si>
  <si>
    <t>NAK</t>
  </si>
  <si>
    <t>VTUQ</t>
  </si>
  <si>
    <t>Nakhon Ratchasima Airport</t>
  </si>
  <si>
    <t>NAL</t>
  </si>
  <si>
    <t>URMN</t>
  </si>
  <si>
    <t>Nalchik Airport</t>
  </si>
  <si>
    <t>NAM</t>
  </si>
  <si>
    <t>WAPR</t>
  </si>
  <si>
    <t>Namlea Airport</t>
  </si>
  <si>
    <t>NAN</t>
  </si>
  <si>
    <t>NFFN</t>
  </si>
  <si>
    <t>Nadi International Airport</t>
  </si>
  <si>
    <t>NAO</t>
  </si>
  <si>
    <t>ZUNC</t>
  </si>
  <si>
    <t>Nanchong Airport</t>
  </si>
  <si>
    <t>NAP</t>
  </si>
  <si>
    <t>LIRN</t>
  </si>
  <si>
    <t>Naples International Airport</t>
  </si>
  <si>
    <t>NAQ</t>
  </si>
  <si>
    <t>BGQQ</t>
  </si>
  <si>
    <t>Qaanaaq Airport</t>
  </si>
  <si>
    <t>NAR</t>
  </si>
  <si>
    <t>SKPN</t>
  </si>
  <si>
    <t>Puerto Nare Airport</t>
  </si>
  <si>
    <t>NAS</t>
  </si>
  <si>
    <t>MYNN</t>
  </si>
  <si>
    <t>Nassau International Airport</t>
  </si>
  <si>
    <t>NAT</t>
  </si>
  <si>
    <t>SBNT</t>
  </si>
  <si>
    <t>Augusto Severo International Airport</t>
  </si>
  <si>
    <t>NAU</t>
  </si>
  <si>
    <t>NTGN</t>
  </si>
  <si>
    <t>Napuka Island Airport</t>
  </si>
  <si>
    <t>NAV</t>
  </si>
  <si>
    <t>LTAZ</t>
  </si>
  <si>
    <t>Kapadokya Airport</t>
  </si>
  <si>
    <t>NAW</t>
  </si>
  <si>
    <t>VTSC</t>
  </si>
  <si>
    <t>Narathiwat Airport</t>
  </si>
  <si>
    <t>NAY</t>
  </si>
  <si>
    <t>ZBNY</t>
  </si>
  <si>
    <t>Nanyuan Airport</t>
  </si>
  <si>
    <t>NBC</t>
  </si>
  <si>
    <t>UWKE</t>
  </si>
  <si>
    <t>Begishevo Airport</t>
  </si>
  <si>
    <t>NBE</t>
  </si>
  <si>
    <t>DNTZ</t>
  </si>
  <si>
    <t>Enfidha Zine El Abidine Ben Ali International Airport</t>
  </si>
  <si>
    <t>NBG</t>
  </si>
  <si>
    <t>KNBG</t>
  </si>
  <si>
    <t>NAS JRB New Orleans (Alvin Callender Field)</t>
  </si>
  <si>
    <t>NBH</t>
  </si>
  <si>
    <t>YNHS</t>
  </si>
  <si>
    <t>Nambucca Heads Airport</t>
  </si>
  <si>
    <t>NBJ</t>
  </si>
  <si>
    <t>KNBJ</t>
  </si>
  <si>
    <t>NOLF Barin</t>
  </si>
  <si>
    <t>NBL</t>
  </si>
  <si>
    <t>MPWN</t>
  </si>
  <si>
    <t>San Blas Airport</t>
  </si>
  <si>
    <t>HKJK</t>
  </si>
  <si>
    <t>Jomo Kenyatta International Airport</t>
  </si>
  <si>
    <t>NBW</t>
  </si>
  <si>
    <t>MUGM</t>
  </si>
  <si>
    <t>Leeward Point Field</t>
  </si>
  <si>
    <t>NBX</t>
  </si>
  <si>
    <t>WABI</t>
  </si>
  <si>
    <t>Nabire Airport</t>
  </si>
  <si>
    <t>NCA</t>
  </si>
  <si>
    <t>MBNC</t>
  </si>
  <si>
    <t>North Caicos Airport</t>
  </si>
  <si>
    <t>KNCA</t>
  </si>
  <si>
    <t>MCAS New River (McCutcheon Field)</t>
  </si>
  <si>
    <t>NCE</t>
  </si>
  <si>
    <t>LFMN</t>
  </si>
  <si>
    <t>Côte d'Azur International Airport</t>
  </si>
  <si>
    <t>NCG</t>
  </si>
  <si>
    <t>MMCG</t>
  </si>
  <si>
    <t>Nuevo Casas Grandes Airport</t>
  </si>
  <si>
    <t>NCH</t>
  </si>
  <si>
    <t>HTNA</t>
  </si>
  <si>
    <t>Nachingwea Airport</t>
  </si>
  <si>
    <t>NCI</t>
  </si>
  <si>
    <t>SKNC</t>
  </si>
  <si>
    <t>Necocli Airport</t>
  </si>
  <si>
    <t>NCJ</t>
  </si>
  <si>
    <t>SAFS</t>
  </si>
  <si>
    <t>Sunchales Aeroclub Airport</t>
  </si>
  <si>
    <t>NCL</t>
  </si>
  <si>
    <t>EGNT</t>
  </si>
  <si>
    <t>Newcastle International Airport</t>
  </si>
  <si>
    <t>NCR</t>
  </si>
  <si>
    <t>MNSC</t>
  </si>
  <si>
    <t>San Carlos</t>
  </si>
  <si>
    <t>NCS</t>
  </si>
  <si>
    <t>FANC</t>
  </si>
  <si>
    <t>Newcastle Airport</t>
  </si>
  <si>
    <t>NCT</t>
  </si>
  <si>
    <t>MRNC</t>
  </si>
  <si>
    <t>Guanacaste Airport</t>
  </si>
  <si>
    <t>NCU</t>
  </si>
  <si>
    <t>UTNN</t>
  </si>
  <si>
    <t>Nukus Airport</t>
  </si>
  <si>
    <t>NCY</t>
  </si>
  <si>
    <t>LFLP</t>
  </si>
  <si>
    <t>Meythet Airport</t>
  </si>
  <si>
    <t>NDB</t>
  </si>
  <si>
    <t>GQPP</t>
  </si>
  <si>
    <t>Nouadhibou International Airport</t>
  </si>
  <si>
    <t>NDC</t>
  </si>
  <si>
    <t>VAND</t>
  </si>
  <si>
    <t>Nanded Airport</t>
  </si>
  <si>
    <t>NDD</t>
  </si>
  <si>
    <t>FNSU</t>
  </si>
  <si>
    <t>Sumbe Airport</t>
  </si>
  <si>
    <t>NDE</t>
  </si>
  <si>
    <t>HKMA</t>
  </si>
  <si>
    <t>Mandera Airport</t>
  </si>
  <si>
    <t>NDG</t>
  </si>
  <si>
    <t>ZYQQ</t>
  </si>
  <si>
    <t>Qiqihar Sanjiazi Airport</t>
  </si>
  <si>
    <t>NDJ</t>
  </si>
  <si>
    <t>FTTJ</t>
  </si>
  <si>
    <t>N'Djamena Airport</t>
  </si>
  <si>
    <t>NDL</t>
  </si>
  <si>
    <t>FEFN</t>
  </si>
  <si>
    <t>N'Délé Airport</t>
  </si>
  <si>
    <t>NDM</t>
  </si>
  <si>
    <t>HAMN</t>
  </si>
  <si>
    <t>NDR</t>
  </si>
  <si>
    <t>GMMW</t>
  </si>
  <si>
    <t>Arwi Airport</t>
  </si>
  <si>
    <t>NDS</t>
  </si>
  <si>
    <t>YSAN</t>
  </si>
  <si>
    <t>Sandstone Airport</t>
  </si>
  <si>
    <t>NDU</t>
  </si>
  <si>
    <t>FYRU</t>
  </si>
  <si>
    <t>Rundu Airport</t>
  </si>
  <si>
    <t>NDY</t>
  </si>
  <si>
    <t>EGES</t>
  </si>
  <si>
    <t>Sanday Airport</t>
  </si>
  <si>
    <t>NDZ</t>
  </si>
  <si>
    <t>ETMN</t>
  </si>
  <si>
    <t>Nordholz Airport</t>
  </si>
  <si>
    <t>NEC</t>
  </si>
  <si>
    <t>SAZO</t>
  </si>
  <si>
    <t>Necochea Airport</t>
  </si>
  <si>
    <t>NEF</t>
  </si>
  <si>
    <t>UWUF</t>
  </si>
  <si>
    <t>Neftekamsk Airport</t>
  </si>
  <si>
    <t>NEG</t>
  </si>
  <si>
    <t>MKNG</t>
  </si>
  <si>
    <t>Negril Aerodrome</t>
  </si>
  <si>
    <t>NEJ</t>
  </si>
  <si>
    <t>HANJ</t>
  </si>
  <si>
    <t>Nejjo Airport</t>
  </si>
  <si>
    <t>NEK</t>
  </si>
  <si>
    <t>HANK</t>
  </si>
  <si>
    <t>Nekemte Airport</t>
  </si>
  <si>
    <t>NEL</t>
  </si>
  <si>
    <t>KNEL</t>
  </si>
  <si>
    <t>NAES Lakehurst (Maxfield Field)</t>
  </si>
  <si>
    <t>NEN</t>
  </si>
  <si>
    <t>KNEN</t>
  </si>
  <si>
    <t>NOLF Whitehouse</t>
  </si>
  <si>
    <t>NER</t>
  </si>
  <si>
    <t>UELL</t>
  </si>
  <si>
    <t>Chulman Neryungri Airport</t>
  </si>
  <si>
    <t>NEU</t>
  </si>
  <si>
    <t>VLSN</t>
  </si>
  <si>
    <t>Sam Neua Airport</t>
  </si>
  <si>
    <t>NEV</t>
  </si>
  <si>
    <t>TKPN</t>
  </si>
  <si>
    <t>Vance W. Amory International Airport</t>
  </si>
  <si>
    <t>NEW</t>
  </si>
  <si>
    <t>KNEW</t>
  </si>
  <si>
    <t>Lakefront Airport</t>
  </si>
  <si>
    <t>NFD</t>
  </si>
  <si>
    <t>KNFD</t>
  </si>
  <si>
    <t>NOLF Summerdale</t>
  </si>
  <si>
    <t>NFE</t>
  </si>
  <si>
    <t>KNFE</t>
  </si>
  <si>
    <t>NALF Fentress</t>
  </si>
  <si>
    <t>NFG</t>
  </si>
  <si>
    <t>USRN</t>
  </si>
  <si>
    <t>Nefteyugansk Airport</t>
  </si>
  <si>
    <t>KNFG</t>
  </si>
  <si>
    <t>MCAS Camp Pendleton (Munn Field)</t>
  </si>
  <si>
    <t>NFJ</t>
  </si>
  <si>
    <t>KNFJ</t>
  </si>
  <si>
    <t>NOLF Choctaw</t>
  </si>
  <si>
    <t>NFL</t>
  </si>
  <si>
    <t>KNFL</t>
  </si>
  <si>
    <t>NAS Fallon (Van Voorhis Field)</t>
  </si>
  <si>
    <t>NFO</t>
  </si>
  <si>
    <t>NFTO</t>
  </si>
  <si>
    <t>Mata'aho Airport</t>
  </si>
  <si>
    <t>NFW</t>
  </si>
  <si>
    <t>KNFW</t>
  </si>
  <si>
    <t>NAS JRB Fort Worth (Carswell Field)</t>
  </si>
  <si>
    <t>NGA</t>
  </si>
  <si>
    <t>YYNG</t>
  </si>
  <si>
    <t>Young Airport</t>
  </si>
  <si>
    <t>NGB</t>
  </si>
  <si>
    <t>ZSNB</t>
  </si>
  <si>
    <t>Ningbo Lishe International Airport</t>
  </si>
  <si>
    <t>NGD</t>
  </si>
  <si>
    <t>TUPA</t>
  </si>
  <si>
    <t>Captain Auguste George Airport</t>
  </si>
  <si>
    <t>NGE</t>
  </si>
  <si>
    <t>FKKN</t>
  </si>
  <si>
    <t>N'Gaoundéré Airport</t>
  </si>
  <si>
    <t>NGI</t>
  </si>
  <si>
    <t>NFNG</t>
  </si>
  <si>
    <t>Ngau Airport</t>
  </si>
  <si>
    <t>NGL</t>
  </si>
  <si>
    <t>FANG</t>
  </si>
  <si>
    <t>Ngala Airport</t>
  </si>
  <si>
    <t>NGO</t>
  </si>
  <si>
    <t>RJGG</t>
  </si>
  <si>
    <t>Chubu Centrair International Airport</t>
  </si>
  <si>
    <t>NGP</t>
  </si>
  <si>
    <t>KNGP</t>
  </si>
  <si>
    <t>NAS Corpus Christi (Truax Field)</t>
  </si>
  <si>
    <t>NGQ</t>
  </si>
  <si>
    <t>ZUAL</t>
  </si>
  <si>
    <t>Ngari Gunsa Airport</t>
  </si>
  <si>
    <t>NGS</t>
  </si>
  <si>
    <t>RJFU</t>
  </si>
  <si>
    <t>Nagasaki Airport</t>
  </si>
  <si>
    <t>NGU</t>
  </si>
  <si>
    <t>KNGU</t>
  </si>
  <si>
    <t>NS Norfolk (Chambers Field)</t>
  </si>
  <si>
    <t>NGW</t>
  </si>
  <si>
    <t>KNGW</t>
  </si>
  <si>
    <t>NOLF Cabaniss</t>
  </si>
  <si>
    <t>NGX</t>
  </si>
  <si>
    <t>VNMA</t>
  </si>
  <si>
    <t>Manang Airport</t>
  </si>
  <si>
    <t>NHA</t>
  </si>
  <si>
    <t>VVNT</t>
  </si>
  <si>
    <t>Nha Trang Air Base</t>
  </si>
  <si>
    <t>NHD</t>
  </si>
  <si>
    <t>OMDM</t>
  </si>
  <si>
    <t>Al Minhad Air Base</t>
  </si>
  <si>
    <t>NHF</t>
  </si>
  <si>
    <t>HSNW</t>
  </si>
  <si>
    <t>New Halfa Airport</t>
  </si>
  <si>
    <t>NHK</t>
  </si>
  <si>
    <t>KNHK</t>
  </si>
  <si>
    <t>NAS Patuxent River (Trapnell Field)</t>
  </si>
  <si>
    <t>NHS</t>
  </si>
  <si>
    <t>OPNK</t>
  </si>
  <si>
    <t>Nushki Airport</t>
  </si>
  <si>
    <t>NHT</t>
  </si>
  <si>
    <t>EGWU</t>
  </si>
  <si>
    <t>RAF Northolt</t>
  </si>
  <si>
    <t>NHV</t>
  </si>
  <si>
    <t>NTMD</t>
  </si>
  <si>
    <t>Nuku Hiva Airport</t>
  </si>
  <si>
    <t>NHZ</t>
  </si>
  <si>
    <t>KNHZ</t>
  </si>
  <si>
    <t>NAS Brunswick</t>
  </si>
  <si>
    <t>NIA</t>
  </si>
  <si>
    <t>GLNA</t>
  </si>
  <si>
    <t>Nimba Airport</t>
  </si>
  <si>
    <t>NID</t>
  </si>
  <si>
    <t>KNID</t>
  </si>
  <si>
    <t>NAWS China Lake (Armitage Field)</t>
  </si>
  <si>
    <t>NIF</t>
  </si>
  <si>
    <t>YCNF</t>
  </si>
  <si>
    <t>Camp Nifty Airport</t>
  </si>
  <si>
    <t>NIG</t>
  </si>
  <si>
    <t>NGNU</t>
  </si>
  <si>
    <t>Nikunau Airport</t>
  </si>
  <si>
    <t>NIM</t>
  </si>
  <si>
    <t>DRRN</t>
  </si>
  <si>
    <t>Diori Hamani International Airport</t>
  </si>
  <si>
    <t>NIO</t>
  </si>
  <si>
    <t>FZBI</t>
  </si>
  <si>
    <t>Nioki Airport</t>
  </si>
  <si>
    <t>NIP</t>
  </si>
  <si>
    <t>KNIP</t>
  </si>
  <si>
    <t>NAS Jacksonville (Towers Field)</t>
  </si>
  <si>
    <t>NIT</t>
  </si>
  <si>
    <t>LFBN</t>
  </si>
  <si>
    <t>Niort-Souché Airport</t>
  </si>
  <si>
    <t>NIX</t>
  </si>
  <si>
    <t>GANR</t>
  </si>
  <si>
    <t>Nioro du Sahel Airport</t>
  </si>
  <si>
    <t>NJA</t>
  </si>
  <si>
    <t>RJTA</t>
  </si>
  <si>
    <t>Atsugi Naval Air Facility</t>
  </si>
  <si>
    <t>NJC</t>
  </si>
  <si>
    <t>USNN</t>
  </si>
  <si>
    <t>Nizhnevartovsk Airport</t>
  </si>
  <si>
    <t>NJK</t>
  </si>
  <si>
    <t>KNJK</t>
  </si>
  <si>
    <t>NAF El Centro</t>
  </si>
  <si>
    <t>NJM</t>
  </si>
  <si>
    <t>KNJM</t>
  </si>
  <si>
    <t>MCALF Bogue</t>
  </si>
  <si>
    <t>NJW</t>
  </si>
  <si>
    <t>KNJW</t>
  </si>
  <si>
    <t>NOLF Joe Williams</t>
  </si>
  <si>
    <t>NKC</t>
  </si>
  <si>
    <t>GQNN</t>
  </si>
  <si>
    <t>Nouakchott International Airport</t>
  </si>
  <si>
    <t>NKG</t>
  </si>
  <si>
    <t>ZSNJ</t>
  </si>
  <si>
    <t>Nanjing Lukou International Airport</t>
  </si>
  <si>
    <t>NKL</t>
  </si>
  <si>
    <t>FZAR</t>
  </si>
  <si>
    <t>Nkolo Fuma Airport</t>
  </si>
  <si>
    <t>NKM</t>
  </si>
  <si>
    <t>RJNA</t>
  </si>
  <si>
    <t>Nagoya Airfield</t>
  </si>
  <si>
    <t>NKS</t>
  </si>
  <si>
    <t>FKAN</t>
  </si>
  <si>
    <t>Nkongsamba Airport</t>
  </si>
  <si>
    <t>NKT</t>
  </si>
  <si>
    <t>KNKT</t>
  </si>
  <si>
    <t>MCAS Cherry Point (Cunningham Field)</t>
  </si>
  <si>
    <t>NKU</t>
  </si>
  <si>
    <t>FXNK</t>
  </si>
  <si>
    <t>Nkaus Airport</t>
  </si>
  <si>
    <t>NKW</t>
  </si>
  <si>
    <t>FJDG</t>
  </si>
  <si>
    <t>Diego Garcia Naval Support Facility</t>
  </si>
  <si>
    <t>NKX</t>
  </si>
  <si>
    <t>KNKX</t>
  </si>
  <si>
    <t>MCAS Miramar</t>
  </si>
  <si>
    <t>NKY</t>
  </si>
  <si>
    <t>FCBY</t>
  </si>
  <si>
    <t>Yokangassi Airport</t>
  </si>
  <si>
    <t>NLA</t>
  </si>
  <si>
    <t>FLND</t>
  </si>
  <si>
    <t>Ndola Airport</t>
  </si>
  <si>
    <t>NLC</t>
  </si>
  <si>
    <t>KNLC</t>
  </si>
  <si>
    <t>NAS Lemoore (Reeves Field)</t>
  </si>
  <si>
    <t>NLD</t>
  </si>
  <si>
    <t>MMNL</t>
  </si>
  <si>
    <t>Quetzalcóatl International Airport</t>
  </si>
  <si>
    <t>NLF</t>
  </si>
  <si>
    <t>YDNI</t>
  </si>
  <si>
    <t>Darnley Island Airport</t>
  </si>
  <si>
    <t>NLK</t>
  </si>
  <si>
    <t>YNSF</t>
  </si>
  <si>
    <t>Norfolk Island Airport</t>
  </si>
  <si>
    <t>YSNF</t>
  </si>
  <si>
    <t>Norfolk Island International Airport</t>
  </si>
  <si>
    <t>NLL</t>
  </si>
  <si>
    <t>YNUL</t>
  </si>
  <si>
    <t>Nullagine Airport</t>
  </si>
  <si>
    <t>NLO</t>
  </si>
  <si>
    <t>FZAB</t>
  </si>
  <si>
    <t>Ndolo Airport</t>
  </si>
  <si>
    <t>NLP</t>
  </si>
  <si>
    <t>FANS</t>
  </si>
  <si>
    <t>Nelspruit Airport</t>
  </si>
  <si>
    <t>NLS</t>
  </si>
  <si>
    <t>YNIC</t>
  </si>
  <si>
    <t>Nicholson Airport</t>
  </si>
  <si>
    <t>NLV</t>
  </si>
  <si>
    <t>UKON</t>
  </si>
  <si>
    <t>Mykolaiv International Airport</t>
  </si>
  <si>
    <t>NMA</t>
  </si>
  <si>
    <t>UTKN</t>
  </si>
  <si>
    <t>Namangan Airport</t>
  </si>
  <si>
    <t>NMB</t>
  </si>
  <si>
    <t>VADN</t>
  </si>
  <si>
    <t>Daman Airport</t>
  </si>
  <si>
    <t>NMC</t>
  </si>
  <si>
    <t>MYEN</t>
  </si>
  <si>
    <t>Normans Cay Airport</t>
  </si>
  <si>
    <t>NML</t>
  </si>
  <si>
    <t>CER4</t>
  </si>
  <si>
    <t>Fort McMurray / Mildred Lake Airport</t>
  </si>
  <si>
    <t>NMM</t>
  </si>
  <si>
    <t>KNMM</t>
  </si>
  <si>
    <t>NAS Meridian (McCain Field)</t>
  </si>
  <si>
    <t>NMR</t>
  </si>
  <si>
    <t>YNAP</t>
  </si>
  <si>
    <t>Nappa Merrie Airport</t>
  </si>
  <si>
    <t>NMS</t>
  </si>
  <si>
    <t>VYNS</t>
  </si>
  <si>
    <t>Namsang Airport</t>
  </si>
  <si>
    <t>NMT</t>
  </si>
  <si>
    <t>VYNT</t>
  </si>
  <si>
    <t>Namtu Airport</t>
  </si>
  <si>
    <t>NNA</t>
  </si>
  <si>
    <t>GMMY</t>
  </si>
  <si>
    <t>Kenitra Airport</t>
  </si>
  <si>
    <t>NNG</t>
  </si>
  <si>
    <t>ZGNN</t>
  </si>
  <si>
    <t>Nanning Wuxu Airport</t>
  </si>
  <si>
    <t>NNI</t>
  </si>
  <si>
    <t>FYNA</t>
  </si>
  <si>
    <t>Namutoni Airport</t>
  </si>
  <si>
    <t>NNM</t>
  </si>
  <si>
    <t>ULAM</t>
  </si>
  <si>
    <t>Naryan Mar Airport</t>
  </si>
  <si>
    <t>NNR</t>
  </si>
  <si>
    <t>EICA</t>
  </si>
  <si>
    <t>Connemara Regional Airport</t>
  </si>
  <si>
    <t>NNT</t>
  </si>
  <si>
    <t>VTCN</t>
  </si>
  <si>
    <t>Nan Airport</t>
  </si>
  <si>
    <t>NNU</t>
  </si>
  <si>
    <t>SNNU</t>
  </si>
  <si>
    <t>Nanuque Airport</t>
  </si>
  <si>
    <t>NNX</t>
  </si>
  <si>
    <t>WRLF</t>
  </si>
  <si>
    <t>Nunukan Airport</t>
  </si>
  <si>
    <t>NNY</t>
  </si>
  <si>
    <t>ZHNY</t>
  </si>
  <si>
    <t>Nanyang Airport</t>
  </si>
  <si>
    <t>NOA</t>
  </si>
  <si>
    <t>YSNW</t>
  </si>
  <si>
    <t>Nowra Airport</t>
  </si>
  <si>
    <t>NOC</t>
  </si>
  <si>
    <t>EIKN</t>
  </si>
  <si>
    <t>Knock International Airport</t>
  </si>
  <si>
    <t>NOD</t>
  </si>
  <si>
    <t>EDWS</t>
  </si>
  <si>
    <t>Norden-Norddeich Airport</t>
  </si>
  <si>
    <t>NOG</t>
  </si>
  <si>
    <t>MMNG</t>
  </si>
  <si>
    <t>Nogales International Airport</t>
  </si>
  <si>
    <t>KNOG</t>
  </si>
  <si>
    <t>NALF Orange Grove</t>
  </si>
  <si>
    <t>NOJ</t>
  </si>
  <si>
    <t>USRO</t>
  </si>
  <si>
    <t>Noyabrsk Airport</t>
  </si>
  <si>
    <t>NOK</t>
  </si>
  <si>
    <t>SWXV</t>
  </si>
  <si>
    <t>Xavantina Airport</t>
  </si>
  <si>
    <t>NOM</t>
  </si>
  <si>
    <t>MRNS</t>
  </si>
  <si>
    <t>Nosara Airport</t>
  </si>
  <si>
    <t>NON</t>
  </si>
  <si>
    <t>NGTO</t>
  </si>
  <si>
    <t>Nonouti Airport</t>
  </si>
  <si>
    <t>NOR</t>
  </si>
  <si>
    <t>BINF</t>
  </si>
  <si>
    <t>Norðfjörður Airport</t>
  </si>
  <si>
    <t>NOS</t>
  </si>
  <si>
    <t>FMNN</t>
  </si>
  <si>
    <t>Fascene Airport</t>
  </si>
  <si>
    <t>NOT</t>
  </si>
  <si>
    <t>KDVO</t>
  </si>
  <si>
    <t>Gnoss Field</t>
  </si>
  <si>
    <t>NOU</t>
  </si>
  <si>
    <t>NWWW</t>
  </si>
  <si>
    <t>La Tontouta International Airport</t>
  </si>
  <si>
    <t>NOV</t>
  </si>
  <si>
    <t>FNHU</t>
  </si>
  <si>
    <t>Nova Lisboa Airport</t>
  </si>
  <si>
    <t>NOW</t>
  </si>
  <si>
    <t>KNOW</t>
  </si>
  <si>
    <t>CGAS Port Angeles</t>
  </si>
  <si>
    <t>NOZ</t>
  </si>
  <si>
    <t>UNWW</t>
  </si>
  <si>
    <t>Novokuznetsk Spichenkovo Airport (Prokopyevsk Southeast)</t>
  </si>
  <si>
    <t>NPA</t>
  </si>
  <si>
    <t>KNPA</t>
  </si>
  <si>
    <t>NAS Pensacola (Forrest Sherman Field)</t>
  </si>
  <si>
    <t>NPE</t>
  </si>
  <si>
    <t>NZNR</t>
  </si>
  <si>
    <t>Napier Airport</t>
  </si>
  <si>
    <t>NPL</t>
  </si>
  <si>
    <t>NZNP</t>
  </si>
  <si>
    <t>New Plymouth Airport</t>
  </si>
  <si>
    <t>NPO</t>
  </si>
  <si>
    <t>WIOG</t>
  </si>
  <si>
    <t>Nanga Pinoh I Airport</t>
  </si>
  <si>
    <t>NQA</t>
  </si>
  <si>
    <t>KNQA</t>
  </si>
  <si>
    <t>Millington Regional Jetport</t>
  </si>
  <si>
    <t>NQI</t>
  </si>
  <si>
    <t>KNQI</t>
  </si>
  <si>
    <t>NAS Kingsville</t>
  </si>
  <si>
    <t>NQL</t>
  </si>
  <si>
    <t>SWNQ</t>
  </si>
  <si>
    <t>Niquelândia Airport</t>
  </si>
  <si>
    <t>NQN</t>
  </si>
  <si>
    <t>SAZN</t>
  </si>
  <si>
    <t>Presidente Perón International Airport</t>
  </si>
  <si>
    <t>NQT</t>
  </si>
  <si>
    <t>EGBN</t>
  </si>
  <si>
    <t>Nottingham Airport</t>
  </si>
  <si>
    <t>NQU</t>
  </si>
  <si>
    <t>SKNQ</t>
  </si>
  <si>
    <t>Reyes Murillo Airport</t>
  </si>
  <si>
    <t>NQX</t>
  </si>
  <si>
    <t>KNQX</t>
  </si>
  <si>
    <t>NAS Key West (Boca Chica Field)</t>
  </si>
  <si>
    <t>NQY</t>
  </si>
  <si>
    <t>EGHQ</t>
  </si>
  <si>
    <t>Cornwall Airport Newquay</t>
  </si>
  <si>
    <t>NRA</t>
  </si>
  <si>
    <t>YNAR</t>
  </si>
  <si>
    <t>Narrandera Airport</t>
  </si>
  <si>
    <t>NRB</t>
  </si>
  <si>
    <t>KNRB</t>
  </si>
  <si>
    <t>NS Mayport (Adm. David L. McDonald Field)</t>
  </si>
  <si>
    <t>NRD</t>
  </si>
  <si>
    <t>EDWY</t>
  </si>
  <si>
    <t>Norderney Airport</t>
  </si>
  <si>
    <t>NRE</t>
  </si>
  <si>
    <t>WAPG</t>
  </si>
  <si>
    <t>Namrole Airport</t>
  </si>
  <si>
    <t>NRK</t>
  </si>
  <si>
    <t>ESSP</t>
  </si>
  <si>
    <t>Norrköping Airport</t>
  </si>
  <si>
    <t>NRL</t>
  </si>
  <si>
    <t>EGEN</t>
  </si>
  <si>
    <t>North Ronaldsay Airport</t>
  </si>
  <si>
    <t>NRM</t>
  </si>
  <si>
    <t>GANK</t>
  </si>
  <si>
    <t>Nara Airport</t>
  </si>
  <si>
    <t>NRN</t>
  </si>
  <si>
    <t>EDLV</t>
  </si>
  <si>
    <t>Weeze Airport (formerly Niederrhein Airport)</t>
  </si>
  <si>
    <t>KNRN</t>
  </si>
  <si>
    <t>Norton Municipal Airport</t>
  </si>
  <si>
    <t>NRS</t>
  </si>
  <si>
    <t>KNRS</t>
  </si>
  <si>
    <t>NOLF Imperial Beach (Ream Field)</t>
  </si>
  <si>
    <t>NRT</t>
  </si>
  <si>
    <t>RJAA</t>
  </si>
  <si>
    <t>Narita International Airport</t>
  </si>
  <si>
    <t>NSE</t>
  </si>
  <si>
    <t>KNSE</t>
  </si>
  <si>
    <t>NAS Whiting Field - North</t>
  </si>
  <si>
    <t>NSH</t>
  </si>
  <si>
    <t>OINN</t>
  </si>
  <si>
    <t>Noshahr Airport</t>
  </si>
  <si>
    <t>NSI</t>
  </si>
  <si>
    <t>FKYS</t>
  </si>
  <si>
    <t>Yaoundé Nsimalen International Airport</t>
  </si>
  <si>
    <t>KNSI</t>
  </si>
  <si>
    <t>NOLF San Nicolas Island</t>
  </si>
  <si>
    <t>NSK</t>
  </si>
  <si>
    <t>UOOO</t>
  </si>
  <si>
    <t>Norilsk Alykel Airport</t>
  </si>
  <si>
    <t>NSM</t>
  </si>
  <si>
    <t>YNSM</t>
  </si>
  <si>
    <t>Norseman Airport</t>
  </si>
  <si>
    <t>NSN</t>
  </si>
  <si>
    <t>NZNS</t>
  </si>
  <si>
    <t>Nelson Airport</t>
  </si>
  <si>
    <t>NSO</t>
  </si>
  <si>
    <t>YSCO</t>
  </si>
  <si>
    <t>Scone Airport</t>
  </si>
  <si>
    <t>NSP</t>
  </si>
  <si>
    <t>RPLS</t>
  </si>
  <si>
    <t>Sangley Point Air Base</t>
  </si>
  <si>
    <t>NST</t>
  </si>
  <si>
    <t>VTSF</t>
  </si>
  <si>
    <t>Nakhon Si Thammarat Airport</t>
  </si>
  <si>
    <t>VTSN</t>
  </si>
  <si>
    <t>Cha Ian Airport</t>
  </si>
  <si>
    <t>NSV</t>
  </si>
  <si>
    <t>YNSH</t>
  </si>
  <si>
    <t>Noosa Airport</t>
  </si>
  <si>
    <t>NSY</t>
  </si>
  <si>
    <t>LICZ</t>
  </si>
  <si>
    <t>Sigonella Airport</t>
  </si>
  <si>
    <t>NTB</t>
  </si>
  <si>
    <t>ENNO</t>
  </si>
  <si>
    <t>Notodden Airport, Tuven,</t>
  </si>
  <si>
    <t>NTD</t>
  </si>
  <si>
    <t>KNTD</t>
  </si>
  <si>
    <t>NAS Point Mugu (Naval Base Ventura County)</t>
  </si>
  <si>
    <t>NTE</t>
  </si>
  <si>
    <t>LFRS</t>
  </si>
  <si>
    <t>Nantes Atlantique Airport</t>
  </si>
  <si>
    <t>NTG</t>
  </si>
  <si>
    <t>ZSNT</t>
  </si>
  <si>
    <t>Nantong Airport</t>
  </si>
  <si>
    <t>NTI</t>
  </si>
  <si>
    <t>WASB</t>
  </si>
  <si>
    <t>Stenkol Airport</t>
  </si>
  <si>
    <t>NTL</t>
  </si>
  <si>
    <t>YWLM</t>
  </si>
  <si>
    <t>Newcastle Airport (Williamtown)</t>
  </si>
  <si>
    <t>NTN</t>
  </si>
  <si>
    <t>YNTN</t>
  </si>
  <si>
    <t>Normanton Airport</t>
  </si>
  <si>
    <t>NTO</t>
  </si>
  <si>
    <t>GVAN</t>
  </si>
  <si>
    <t>Agostinho Neto Airport</t>
  </si>
  <si>
    <t>NTQ</t>
  </si>
  <si>
    <t>RJNW</t>
  </si>
  <si>
    <t>Noto Airport</t>
  </si>
  <si>
    <t>NTR</t>
  </si>
  <si>
    <t>MMAN</t>
  </si>
  <si>
    <t>Del Norte International Airport</t>
  </si>
  <si>
    <t>NTT</t>
  </si>
  <si>
    <t>NFTP</t>
  </si>
  <si>
    <t>Kuini Lavenia Airport</t>
  </si>
  <si>
    <t>NTU</t>
  </si>
  <si>
    <t>KNTU</t>
  </si>
  <si>
    <t>NAS Oceana (Apollo Soucek Field)</t>
  </si>
  <si>
    <t>NTX</t>
  </si>
  <si>
    <t>WION</t>
  </si>
  <si>
    <t>Ranai Airport</t>
  </si>
  <si>
    <t>NTY</t>
  </si>
  <si>
    <t>FAPN</t>
  </si>
  <si>
    <t>Pilanesberg International Airport</t>
  </si>
  <si>
    <t>NUB</t>
  </si>
  <si>
    <t>YNUM</t>
  </si>
  <si>
    <t>Numbulwar Airport</t>
  </si>
  <si>
    <t>NUC</t>
  </si>
  <si>
    <t>KNUC</t>
  </si>
  <si>
    <t>San Clemente Island Naval Auxiliary Field</t>
  </si>
  <si>
    <t>NUD</t>
  </si>
  <si>
    <t>HSNH</t>
  </si>
  <si>
    <t>En Nahud Airport</t>
  </si>
  <si>
    <t>NUE</t>
  </si>
  <si>
    <t>EDDN</t>
  </si>
  <si>
    <t>Nuremberg Airport</t>
  </si>
  <si>
    <t>NUI</t>
  </si>
  <si>
    <t>KNUI</t>
  </si>
  <si>
    <t>NOLF Webster Papadopoulos</t>
  </si>
  <si>
    <t>NUK</t>
  </si>
  <si>
    <t>NTGW</t>
  </si>
  <si>
    <t>Nukutavake Airport</t>
  </si>
  <si>
    <t>NUL</t>
  </si>
  <si>
    <t>PANU</t>
  </si>
  <si>
    <t>Nulato Airport</t>
  </si>
  <si>
    <t>NUN</t>
  </si>
  <si>
    <t>KNUN</t>
  </si>
  <si>
    <t>NOLF Saufley</t>
  </si>
  <si>
    <t>NUQ</t>
  </si>
  <si>
    <t>KNUQ</t>
  </si>
  <si>
    <t>Moffett Federal Airfield</t>
  </si>
  <si>
    <t>NUR</t>
  </si>
  <si>
    <t>YNUB</t>
  </si>
  <si>
    <t>Nullabor Motel Airport</t>
  </si>
  <si>
    <t>NUS</t>
  </si>
  <si>
    <t>NVSP</t>
  </si>
  <si>
    <t>Norsup Airport</t>
  </si>
  <si>
    <t>NUU</t>
  </si>
  <si>
    <t>HKNK</t>
  </si>
  <si>
    <t>Nakuru Airport</t>
  </si>
  <si>
    <t>NUW</t>
  </si>
  <si>
    <t>KNUW</t>
  </si>
  <si>
    <t>NAS Whidbey Island (Ault Field)</t>
  </si>
  <si>
    <t>NUX</t>
  </si>
  <si>
    <t>NSMU</t>
  </si>
  <si>
    <t>Novy Urengoy Airport</t>
  </si>
  <si>
    <t>USMU</t>
  </si>
  <si>
    <t>NVA</t>
  </si>
  <si>
    <t>SKNV</t>
  </si>
  <si>
    <t>Benito Salas Airport</t>
  </si>
  <si>
    <t>NVD</t>
  </si>
  <si>
    <t>KNVD</t>
  </si>
  <si>
    <t>Nevada Municipal Airport</t>
  </si>
  <si>
    <t>NVG</t>
  </si>
  <si>
    <t>MNNG</t>
  </si>
  <si>
    <t>Nueva Guinea Airport</t>
  </si>
  <si>
    <t>NVI</t>
  </si>
  <si>
    <t>UTSA</t>
  </si>
  <si>
    <t>Navoi Airport</t>
  </si>
  <si>
    <t>NVK</t>
  </si>
  <si>
    <t>ENNK</t>
  </si>
  <si>
    <t>Narvik Airport, Framnes</t>
  </si>
  <si>
    <t>NVN</t>
  </si>
  <si>
    <t>KO02</t>
  </si>
  <si>
    <t>Nervino Airport</t>
  </si>
  <si>
    <t>NVP</t>
  </si>
  <si>
    <t>SWNA</t>
  </si>
  <si>
    <t>Novo Aripuanã Airport</t>
  </si>
  <si>
    <t>NVS</t>
  </si>
  <si>
    <t>LFQG</t>
  </si>
  <si>
    <t>Nevers-Fourchambault Airport</t>
  </si>
  <si>
    <t>NVT</t>
  </si>
  <si>
    <t>SBNF</t>
  </si>
  <si>
    <t>Ministro Victor Konder International Airport</t>
  </si>
  <si>
    <t>NWA</t>
  </si>
  <si>
    <t>FMCI</t>
  </si>
  <si>
    <t>Mohéli Bandar Es Eslam Airport</t>
  </si>
  <si>
    <t>NWI</t>
  </si>
  <si>
    <t>EGSH</t>
  </si>
  <si>
    <t>Norwich Airport</t>
  </si>
  <si>
    <t>NWL</t>
  </si>
  <si>
    <t>KNWL</t>
  </si>
  <si>
    <t>NOLF Waldron</t>
  </si>
  <si>
    <t>NXP</t>
  </si>
  <si>
    <t>KNXP</t>
  </si>
  <si>
    <t>Marine Corps Air Ground Combat Center Twentynine Palms</t>
  </si>
  <si>
    <t>NXX</t>
  </si>
  <si>
    <t>KNXX</t>
  </si>
  <si>
    <t>NAS JRB Willow Grove</t>
  </si>
  <si>
    <t>NYA</t>
  </si>
  <si>
    <t>USHN</t>
  </si>
  <si>
    <t>Nyagan Airport</t>
  </si>
  <si>
    <t>NYE</t>
  </si>
  <si>
    <t>HKNI</t>
  </si>
  <si>
    <t>Nyeri Airport</t>
  </si>
  <si>
    <t>NYG</t>
  </si>
  <si>
    <t>KNYG</t>
  </si>
  <si>
    <t>MCAF Quantico (Turner Field)</t>
  </si>
  <si>
    <t>NYI</t>
  </si>
  <si>
    <t>DGSN</t>
  </si>
  <si>
    <t>Sunyani Airport</t>
  </si>
  <si>
    <t>NYK</t>
  </si>
  <si>
    <t>HKNY</t>
  </si>
  <si>
    <t>Nanyuki, Kenya</t>
  </si>
  <si>
    <t>NYM</t>
  </si>
  <si>
    <t>USMM</t>
  </si>
  <si>
    <t>Nadym Airport</t>
  </si>
  <si>
    <t>NYN</t>
  </si>
  <si>
    <t>YNYN</t>
  </si>
  <si>
    <t>Nyngan Airport</t>
  </si>
  <si>
    <t>NYO</t>
  </si>
  <si>
    <t>ESKN</t>
  </si>
  <si>
    <t>Stockholm-Skavsta Airport</t>
  </si>
  <si>
    <t>NYT</t>
  </si>
  <si>
    <t>VYEL</t>
  </si>
  <si>
    <t>Naypyidaw Airport</t>
  </si>
  <si>
    <t>NYU</t>
  </si>
  <si>
    <t>NZA</t>
  </si>
  <si>
    <t>SPZA</t>
  </si>
  <si>
    <t>Maria Reiche Neuman Airport</t>
  </si>
  <si>
    <t>NZC</t>
  </si>
  <si>
    <t>KVQQ</t>
  </si>
  <si>
    <t>Cecil Field</t>
  </si>
  <si>
    <t>NZE</t>
  </si>
  <si>
    <t>GUNZ</t>
  </si>
  <si>
    <t>Nzerekore Airport</t>
  </si>
  <si>
    <t>NZH</t>
  </si>
  <si>
    <t>ZBMZ</t>
  </si>
  <si>
    <t>Manzhouli Xijiao Airport</t>
  </si>
  <si>
    <t>NZJ</t>
  </si>
  <si>
    <t>KNZJ</t>
  </si>
  <si>
    <t>MCAS El Toro</t>
  </si>
  <si>
    <t>NZY</t>
  </si>
  <si>
    <t>KNZY</t>
  </si>
  <si>
    <t>NAS North Island (Halsey Field)</t>
  </si>
  <si>
    <t>OAG</t>
  </si>
  <si>
    <t>YORG</t>
  </si>
  <si>
    <t>Orange Airport</t>
  </si>
  <si>
    <t>OAH</t>
  </si>
  <si>
    <t>OASD</t>
  </si>
  <si>
    <t>Shindand Airport</t>
  </si>
  <si>
    <t>OAI</t>
  </si>
  <si>
    <t>OAIX</t>
  </si>
  <si>
    <t>Bagram Air Base</t>
  </si>
  <si>
    <t>OAJ</t>
  </si>
  <si>
    <t>KOAJ</t>
  </si>
  <si>
    <t>Albert J. Ellis Airport</t>
  </si>
  <si>
    <t>OAK</t>
  </si>
  <si>
    <t>KOAK</t>
  </si>
  <si>
    <t>Oakland International Airport</t>
  </si>
  <si>
    <t>OAM</t>
  </si>
  <si>
    <t>NZOU</t>
  </si>
  <si>
    <t>Oamaru Airport</t>
  </si>
  <si>
    <t>OAR</t>
  </si>
  <si>
    <t>KOAR</t>
  </si>
  <si>
    <t>Marina Municipal Airport</t>
  </si>
  <si>
    <t>OAS</t>
  </si>
  <si>
    <t>OASA</t>
  </si>
  <si>
    <t>Sharana Airstrip</t>
  </si>
  <si>
    <t>OAX</t>
  </si>
  <si>
    <t>MMOX</t>
  </si>
  <si>
    <t>Xoxocotlán International Airport</t>
  </si>
  <si>
    <t>OAZ</t>
  </si>
  <si>
    <t>OAZI</t>
  </si>
  <si>
    <t>Camp Bastion Airport</t>
  </si>
  <si>
    <t>OBC</t>
  </si>
  <si>
    <t>HDOB</t>
  </si>
  <si>
    <t>Obock Airport</t>
  </si>
  <si>
    <t>OBD</t>
  </si>
  <si>
    <t>LEBA</t>
  </si>
  <si>
    <t>Córdoba Airport</t>
  </si>
  <si>
    <t>OBE</t>
  </si>
  <si>
    <t>KOBE</t>
  </si>
  <si>
    <t>Okeechobee County Airport</t>
  </si>
  <si>
    <t>OBF</t>
  </si>
  <si>
    <t>EDMO</t>
  </si>
  <si>
    <t>Oberpfaffenhofen Airport</t>
  </si>
  <si>
    <t>OBI</t>
  </si>
  <si>
    <t>SBTS</t>
  </si>
  <si>
    <t>Tiriós Airport</t>
  </si>
  <si>
    <t>SNTI</t>
  </si>
  <si>
    <t>Óbidos Airport</t>
  </si>
  <si>
    <t>OBL</t>
  </si>
  <si>
    <t>EBZR</t>
  </si>
  <si>
    <t>Oostmalle Air Base</t>
  </si>
  <si>
    <t>OBN</t>
  </si>
  <si>
    <t>EGEO</t>
  </si>
  <si>
    <t>Oban Airport</t>
  </si>
  <si>
    <t>OBO</t>
  </si>
  <si>
    <t>RJCB</t>
  </si>
  <si>
    <t>Tokachi-Obihiro Airport</t>
  </si>
  <si>
    <t>OBS</t>
  </si>
  <si>
    <t>LFHO</t>
  </si>
  <si>
    <t>Aubenas-Ardèche Méridional Airport</t>
  </si>
  <si>
    <t>OCC</t>
  </si>
  <si>
    <t>SECO</t>
  </si>
  <si>
    <t>Francisco de Orellana Airport</t>
  </si>
  <si>
    <t>OCE</t>
  </si>
  <si>
    <t>KOXB</t>
  </si>
  <si>
    <t>Ocean City Municipal Airport</t>
  </si>
  <si>
    <t>OCF</t>
  </si>
  <si>
    <t>KOCF</t>
  </si>
  <si>
    <t>Ocala International Airport (Jim Taylor Field)</t>
  </si>
  <si>
    <t>OCH</t>
  </si>
  <si>
    <t>KOCH</t>
  </si>
  <si>
    <t>A. L. Mangham Jr. Regional Airport</t>
  </si>
  <si>
    <t>OCJ</t>
  </si>
  <si>
    <t>MKBS</t>
  </si>
  <si>
    <t>Boscobel Aerodrome</t>
  </si>
  <si>
    <t>OCN</t>
  </si>
  <si>
    <t>KOKB</t>
  </si>
  <si>
    <t>Oceanside Municipal Airport</t>
  </si>
  <si>
    <t>OCQ</t>
  </si>
  <si>
    <t>KOCQ</t>
  </si>
  <si>
    <t>J. Douglas Bake Memorial Airport</t>
  </si>
  <si>
    <t>OCV</t>
  </si>
  <si>
    <t>SKOC</t>
  </si>
  <si>
    <t>Aguas Claras Airport</t>
  </si>
  <si>
    <t>OCW</t>
  </si>
  <si>
    <t>KOCW</t>
  </si>
  <si>
    <t>Warren Field</t>
  </si>
  <si>
    <t>ODA</t>
  </si>
  <si>
    <t>FEFW</t>
  </si>
  <si>
    <t>Ouadda Airport</t>
  </si>
  <si>
    <t>ODB</t>
  </si>
  <si>
    <t>ODC</t>
  </si>
  <si>
    <t>KO27</t>
  </si>
  <si>
    <t>Oakdale Airport</t>
  </si>
  <si>
    <t>ODD</t>
  </si>
  <si>
    <t>YOOD</t>
  </si>
  <si>
    <t>Oodnadatta Airport</t>
  </si>
  <si>
    <t>ODE</t>
  </si>
  <si>
    <t>EKOD</t>
  </si>
  <si>
    <t>Odense Airport</t>
  </si>
  <si>
    <t>ODH</t>
  </si>
  <si>
    <t>EGVO</t>
  </si>
  <si>
    <t>RAF Odiham</t>
  </si>
  <si>
    <t>ODJ</t>
  </si>
  <si>
    <t>FEGO</t>
  </si>
  <si>
    <t>Ouanda Djallé Airport</t>
  </si>
  <si>
    <t>ODL</t>
  </si>
  <si>
    <t>YCOD</t>
  </si>
  <si>
    <t>Cordillo Downs Airport</t>
  </si>
  <si>
    <t>SNGA</t>
  </si>
  <si>
    <t>Guarapari Airport</t>
  </si>
  <si>
    <t>ODN</t>
  </si>
  <si>
    <t>WBGI</t>
  </si>
  <si>
    <t>Long Seridan Airport</t>
  </si>
  <si>
    <t>ODO</t>
  </si>
  <si>
    <t>UIKB</t>
  </si>
  <si>
    <t>Bodaybo Airport</t>
  </si>
  <si>
    <t>KODO</t>
  </si>
  <si>
    <t>Odessa-Schlemeyer Field</t>
  </si>
  <si>
    <t>ODR</t>
  </si>
  <si>
    <t>YORV</t>
  </si>
  <si>
    <t>Ord River Airport</t>
  </si>
  <si>
    <t>ODS</t>
  </si>
  <si>
    <t>UKOO</t>
  </si>
  <si>
    <t>Odessa International Airport</t>
  </si>
  <si>
    <t>ODX</t>
  </si>
  <si>
    <t>KODX</t>
  </si>
  <si>
    <t>Evelyn Sharp Field</t>
  </si>
  <si>
    <t>ODY</t>
  </si>
  <si>
    <t>VLOS</t>
  </si>
  <si>
    <t>Oudomsay Airport</t>
  </si>
  <si>
    <t>OEA</t>
  </si>
  <si>
    <t>KOEA</t>
  </si>
  <si>
    <t>O'Neal Airport</t>
  </si>
  <si>
    <t>OEB</t>
  </si>
  <si>
    <t>KOEB</t>
  </si>
  <si>
    <t>Branch County Memorial Airport</t>
  </si>
  <si>
    <t>OEC</t>
  </si>
  <si>
    <t>WPOC</t>
  </si>
  <si>
    <t>Oecussi Airport</t>
  </si>
  <si>
    <t>OEL</t>
  </si>
  <si>
    <t>UUOR</t>
  </si>
  <si>
    <t>Oryol Yuzhny Airport</t>
  </si>
  <si>
    <t>KOEL</t>
  </si>
  <si>
    <t>Oakley Municipal Airport</t>
  </si>
  <si>
    <t>OEM</t>
  </si>
  <si>
    <t>SMPA</t>
  </si>
  <si>
    <t>Vincent Fayks Airport</t>
  </si>
  <si>
    <t>OEO</t>
  </si>
  <si>
    <t>KOEO</t>
  </si>
  <si>
    <t>L. O. Simenstad Municipal Airport</t>
  </si>
  <si>
    <t>OER</t>
  </si>
  <si>
    <t>ESNO</t>
  </si>
  <si>
    <t>Örnsköldsvik Airport</t>
  </si>
  <si>
    <t>OES</t>
  </si>
  <si>
    <t>SAVN</t>
  </si>
  <si>
    <t>Antoine De St Exupery Airport</t>
  </si>
  <si>
    <t>OFF</t>
  </si>
  <si>
    <t>KOFF</t>
  </si>
  <si>
    <t>Offutt AFB</t>
  </si>
  <si>
    <t>OFI</t>
  </si>
  <si>
    <t>DIOF</t>
  </si>
  <si>
    <t>Ouango Fitini Airport</t>
  </si>
  <si>
    <t>OFJ</t>
  </si>
  <si>
    <t>BIOF</t>
  </si>
  <si>
    <t>Ólafsfjörður Airport</t>
  </si>
  <si>
    <t>OFK</t>
  </si>
  <si>
    <t>KOFK</t>
  </si>
  <si>
    <t>Karl Stefan Memorial Airport</t>
  </si>
  <si>
    <t>OFP</t>
  </si>
  <si>
    <t>KOFP</t>
  </si>
  <si>
    <t>Hanover County Municipal Airport</t>
  </si>
  <si>
    <t>OFU</t>
  </si>
  <si>
    <t>NSAS</t>
  </si>
  <si>
    <t>Ofu Village Airport</t>
  </si>
  <si>
    <t>OGA</t>
  </si>
  <si>
    <t>KOGA</t>
  </si>
  <si>
    <t>Searle Field</t>
  </si>
  <si>
    <t>OGB</t>
  </si>
  <si>
    <t>KOGB</t>
  </si>
  <si>
    <t>Orangeburg Municipal Airport</t>
  </si>
  <si>
    <t>OGD</t>
  </si>
  <si>
    <t>KOGD</t>
  </si>
  <si>
    <t>Ogden-Hinckley Airport</t>
  </si>
  <si>
    <t>OGG</t>
  </si>
  <si>
    <t>PHOG</t>
  </si>
  <si>
    <t>Kahului Airport</t>
  </si>
  <si>
    <t>OGL</t>
  </si>
  <si>
    <t>SYGO</t>
  </si>
  <si>
    <t>Ogle Airport</t>
  </si>
  <si>
    <t>OGM</t>
  </si>
  <si>
    <t>KOGM</t>
  </si>
  <si>
    <t>Ontonagon County Airport</t>
  </si>
  <si>
    <t>OGN</t>
  </si>
  <si>
    <t>ROYN</t>
  </si>
  <si>
    <t>Yonaguni Airport</t>
  </si>
  <si>
    <t>OGO</t>
  </si>
  <si>
    <t>DIAU</t>
  </si>
  <si>
    <t>Abengourou Airport</t>
  </si>
  <si>
    <t>OGR</t>
  </si>
  <si>
    <t>FTTB</t>
  </si>
  <si>
    <t>Bongor Airport</t>
  </si>
  <si>
    <t>OGS</t>
  </si>
  <si>
    <t>KOGS</t>
  </si>
  <si>
    <t>Ogdensburg International Airport</t>
  </si>
  <si>
    <t>OGX</t>
  </si>
  <si>
    <t>DAUU</t>
  </si>
  <si>
    <t>Ain el Beida Airport</t>
  </si>
  <si>
    <t>OGZ</t>
  </si>
  <si>
    <t>URMO</t>
  </si>
  <si>
    <t>Beslan Airport</t>
  </si>
  <si>
    <t>OHA</t>
  </si>
  <si>
    <t>NZOH</t>
  </si>
  <si>
    <t>RNZAF Base Ohakea</t>
  </si>
  <si>
    <t>OHD</t>
  </si>
  <si>
    <t>LWOH</t>
  </si>
  <si>
    <t>Ohrid Airport</t>
  </si>
  <si>
    <t>OHE</t>
  </si>
  <si>
    <t>ZYMH</t>
  </si>
  <si>
    <t>Gu-Lian Airport</t>
  </si>
  <si>
    <t>OHH</t>
  </si>
  <si>
    <t>UHSH</t>
  </si>
  <si>
    <t>Okha Airport</t>
  </si>
  <si>
    <t>OHO</t>
  </si>
  <si>
    <t>UHOO</t>
  </si>
  <si>
    <t>Okhotsk Airport</t>
  </si>
  <si>
    <t>OHR</t>
  </si>
  <si>
    <t>EDXY</t>
  </si>
  <si>
    <t>Wyk auf Föhr Airport</t>
  </si>
  <si>
    <t>OHT</t>
  </si>
  <si>
    <t>OPKT</t>
  </si>
  <si>
    <t>Kohat Airport</t>
  </si>
  <si>
    <t>OIC</t>
  </si>
  <si>
    <t>KOIC</t>
  </si>
  <si>
    <t>Lt. Warren Eaton Airport</t>
  </si>
  <si>
    <t>OIM</t>
  </si>
  <si>
    <t>RJTO</t>
  </si>
  <si>
    <t>Oshima Airport</t>
  </si>
  <si>
    <t>OIN</t>
  </si>
  <si>
    <t>KOIN</t>
  </si>
  <si>
    <t>Oberlin Municipal Airport</t>
  </si>
  <si>
    <t>OIR</t>
  </si>
  <si>
    <t>RJEO</t>
  </si>
  <si>
    <t>Okushiri Airport</t>
  </si>
  <si>
    <t>OIT</t>
  </si>
  <si>
    <t>RJFO</t>
  </si>
  <si>
    <t>Oita Airport</t>
  </si>
  <si>
    <t>OIZ</t>
  </si>
  <si>
    <t>DTTB</t>
  </si>
  <si>
    <t>Sidi Ahmed Air Base</t>
  </si>
  <si>
    <t>OJA</t>
  </si>
  <si>
    <t>KOJA</t>
  </si>
  <si>
    <t>Thomas P. Stafford Airport</t>
  </si>
  <si>
    <t>OJC</t>
  </si>
  <si>
    <t>KOJC</t>
  </si>
  <si>
    <t>Johnson County Executive Airport</t>
  </si>
  <si>
    <t>OKA</t>
  </si>
  <si>
    <t>ROAH</t>
  </si>
  <si>
    <t>OKB</t>
  </si>
  <si>
    <t>N/A</t>
  </si>
  <si>
    <t>Orchid Beach</t>
  </si>
  <si>
    <t>OKC</t>
  </si>
  <si>
    <t>KOKC</t>
  </si>
  <si>
    <t>Will Rogers World Airport</t>
  </si>
  <si>
    <t>OKD</t>
  </si>
  <si>
    <t>RJCO</t>
  </si>
  <si>
    <t>Okadama Airport</t>
  </si>
  <si>
    <t>OKE</t>
  </si>
  <si>
    <t>RJKB</t>
  </si>
  <si>
    <t>Okinoerabu Airport</t>
  </si>
  <si>
    <t>OKF</t>
  </si>
  <si>
    <t>FYOO</t>
  </si>
  <si>
    <t>Okaukuejo Airport</t>
  </si>
  <si>
    <t>OKH</t>
  </si>
  <si>
    <t>EGXJ</t>
  </si>
  <si>
    <t>RAF Cottesmore</t>
  </si>
  <si>
    <t>OKI</t>
  </si>
  <si>
    <t>RJNO</t>
  </si>
  <si>
    <t>Oki Airport</t>
  </si>
  <si>
    <t>OKJ</t>
  </si>
  <si>
    <t>RJOB</t>
  </si>
  <si>
    <t>Okayama Airport</t>
  </si>
  <si>
    <t>OKK</t>
  </si>
  <si>
    <t>KOKK</t>
  </si>
  <si>
    <t>Kokomo Municipal Airport</t>
  </si>
  <si>
    <t>OKL</t>
  </si>
  <si>
    <t>WAJO</t>
  </si>
  <si>
    <t>Oksibil Airport</t>
  </si>
  <si>
    <t>OKM</t>
  </si>
  <si>
    <t>KOKM</t>
  </si>
  <si>
    <t>Okmulgee Regional Airport</t>
  </si>
  <si>
    <t>OKN</t>
  </si>
  <si>
    <t>FOGQ</t>
  </si>
  <si>
    <t>Okondja Airport</t>
  </si>
  <si>
    <t>OKO</t>
  </si>
  <si>
    <t>RJTY</t>
  </si>
  <si>
    <t>Yokota Air Base</t>
  </si>
  <si>
    <t>OKQ</t>
  </si>
  <si>
    <t>WAKO</t>
  </si>
  <si>
    <t>Okaba Airport</t>
  </si>
  <si>
    <t>OKR</t>
  </si>
  <si>
    <t>YYKI</t>
  </si>
  <si>
    <t>Yorke Island Airport</t>
  </si>
  <si>
    <t>OKS</t>
  </si>
  <si>
    <t>RJBK</t>
  </si>
  <si>
    <t>Konan Airport</t>
  </si>
  <si>
    <t>KOKS</t>
  </si>
  <si>
    <t>Garden County Airport</t>
  </si>
  <si>
    <t>OKT</t>
  </si>
  <si>
    <t>UWUK</t>
  </si>
  <si>
    <t>Oktyabrskiy Airport</t>
  </si>
  <si>
    <t>OKU</t>
  </si>
  <si>
    <t>FYMO</t>
  </si>
  <si>
    <t>Mokuti Lodge Airport</t>
  </si>
  <si>
    <t>OKV</t>
  </si>
  <si>
    <t>KOKV</t>
  </si>
  <si>
    <t>Winchester Regional Airport</t>
  </si>
  <si>
    <t>OKY</t>
  </si>
  <si>
    <t>YBOK</t>
  </si>
  <si>
    <t>Oakey Airport</t>
  </si>
  <si>
    <t>OKZ</t>
  </si>
  <si>
    <t>KOKZ</t>
  </si>
  <si>
    <t>Kaolin Field</t>
  </si>
  <si>
    <t>OLA</t>
  </si>
  <si>
    <t>ENOL</t>
  </si>
  <si>
    <t>Ørland Airport</t>
  </si>
  <si>
    <t>OLB</t>
  </si>
  <si>
    <t>LIEO</t>
  </si>
  <si>
    <t>Olbia-Costa Smerelda Airport</t>
  </si>
  <si>
    <t>OLC</t>
  </si>
  <si>
    <t>SDCG</t>
  </si>
  <si>
    <t>Senadora Eunice Micheles Airport</t>
  </si>
  <si>
    <t>OLD</t>
  </si>
  <si>
    <t>KOLD</t>
  </si>
  <si>
    <t>Old Town Municipal Airport and Seaplane Base (DeWitt Field)</t>
  </si>
  <si>
    <t>OLE</t>
  </si>
  <si>
    <t>KOLE</t>
  </si>
  <si>
    <t>Cattaraugus County-Olean Airport</t>
  </si>
  <si>
    <t>OLF</t>
  </si>
  <si>
    <t>KOLF</t>
  </si>
  <si>
    <t>L. M. Clayton Airport</t>
  </si>
  <si>
    <t>OLG</t>
  </si>
  <si>
    <t>KOLG</t>
  </si>
  <si>
    <t>Solon Springs Municipal Airport</t>
  </si>
  <si>
    <t>OLI</t>
  </si>
  <si>
    <t>BIRF</t>
  </si>
  <si>
    <t>Rif Airport</t>
  </si>
  <si>
    <t>OLJ</t>
  </si>
  <si>
    <t>NVSZ</t>
  </si>
  <si>
    <t>North West Santo Airport</t>
  </si>
  <si>
    <t>OLM</t>
  </si>
  <si>
    <t>KOLM</t>
  </si>
  <si>
    <t>Olympia Airport</t>
  </si>
  <si>
    <t>OLP</t>
  </si>
  <si>
    <t>YOLD</t>
  </si>
  <si>
    <t>Olympic Dam Airport</t>
  </si>
  <si>
    <t>OLS</t>
  </si>
  <si>
    <t>KOLS</t>
  </si>
  <si>
    <t>OLU</t>
  </si>
  <si>
    <t>KOLU</t>
  </si>
  <si>
    <t>Columbus Municipal Airport (Nebraska)</t>
  </si>
  <si>
    <t>OLV</t>
  </si>
  <si>
    <t>KOLV</t>
  </si>
  <si>
    <t>Olive Branch Airport</t>
  </si>
  <si>
    <t>OLY</t>
  </si>
  <si>
    <t>KOLY</t>
  </si>
  <si>
    <t>Olney-Noble Airport</t>
  </si>
  <si>
    <t>OLZ</t>
  </si>
  <si>
    <t>KOLZ</t>
  </si>
  <si>
    <t>Oelwein Municipal Airport</t>
  </si>
  <si>
    <t>OMA</t>
  </si>
  <si>
    <t>KOMA</t>
  </si>
  <si>
    <t>Eppley Airfield</t>
  </si>
  <si>
    <t>OMB</t>
  </si>
  <si>
    <t>FOOH</t>
  </si>
  <si>
    <t>Omboue Hopital Airport</t>
  </si>
  <si>
    <t>OMC</t>
  </si>
  <si>
    <t>RPVO</t>
  </si>
  <si>
    <t>Ormoc Airport</t>
  </si>
  <si>
    <t>OMD</t>
  </si>
  <si>
    <t>FYOG</t>
  </si>
  <si>
    <t>Oranjemund Airport</t>
  </si>
  <si>
    <t>OME</t>
  </si>
  <si>
    <t>PAOM</t>
  </si>
  <si>
    <t>Nome Airport</t>
  </si>
  <si>
    <t>OMF</t>
  </si>
  <si>
    <t>OJMF</t>
  </si>
  <si>
    <t>King Hussein Air College</t>
  </si>
  <si>
    <t>OMG</t>
  </si>
  <si>
    <t>FYOE</t>
  </si>
  <si>
    <t>Omega Airport</t>
  </si>
  <si>
    <t>OMH</t>
  </si>
  <si>
    <t>OITR</t>
  </si>
  <si>
    <t>Urmia Airport</t>
  </si>
  <si>
    <t>KOMH</t>
  </si>
  <si>
    <t>OMI</t>
  </si>
  <si>
    <t>OIAJ</t>
  </si>
  <si>
    <t>Omidiyeh Air Base</t>
  </si>
  <si>
    <t>OMK</t>
  </si>
  <si>
    <t>KOMK</t>
  </si>
  <si>
    <t>Omak Airport</t>
  </si>
  <si>
    <t>OMM</t>
  </si>
  <si>
    <t>OOMX</t>
  </si>
  <si>
    <t>Marmul Airport</t>
  </si>
  <si>
    <t>OMO</t>
  </si>
  <si>
    <t>LQMO</t>
  </si>
  <si>
    <t>Mostar International Airport</t>
  </si>
  <si>
    <t>OMR</t>
  </si>
  <si>
    <t>LROD</t>
  </si>
  <si>
    <t>Oradea International Airport</t>
  </si>
  <si>
    <t>OMS</t>
  </si>
  <si>
    <t>UNOO</t>
  </si>
  <si>
    <t>Omsk Airport</t>
  </si>
  <si>
    <t>ONA</t>
  </si>
  <si>
    <t>KONA</t>
  </si>
  <si>
    <t>Winona Municipal Airport (Max Conrad Field)</t>
  </si>
  <si>
    <t>OND</t>
  </si>
  <si>
    <t>FYOA</t>
  </si>
  <si>
    <t>Ondangwa Airport</t>
  </si>
  <si>
    <t>ONG</t>
  </si>
  <si>
    <t>YMTI</t>
  </si>
  <si>
    <t>Mornington Island Airport</t>
  </si>
  <si>
    <t>ONI</t>
  </si>
  <si>
    <t>WABD</t>
  </si>
  <si>
    <t>Moanamani Airport</t>
  </si>
  <si>
    <t>ONJ</t>
  </si>
  <si>
    <t>RJSR</t>
  </si>
  <si>
    <t>Odate-Noshiro Airport</t>
  </si>
  <si>
    <t>ONL</t>
  </si>
  <si>
    <t>KONL</t>
  </si>
  <si>
    <t>The O'Neill Municipal Airport (John L. Baker Field)</t>
  </si>
  <si>
    <t>ONM</t>
  </si>
  <si>
    <t>KONM</t>
  </si>
  <si>
    <t>Socorro Municipal Airport</t>
  </si>
  <si>
    <t>ONO</t>
  </si>
  <si>
    <t>KONO</t>
  </si>
  <si>
    <t>Ontario Municipal Airport</t>
  </si>
  <si>
    <t>ONP</t>
  </si>
  <si>
    <t>KONP</t>
  </si>
  <si>
    <t>Newport Municipal Airport</t>
  </si>
  <si>
    <t>ONQ</t>
  </si>
  <si>
    <t>LTAS</t>
  </si>
  <si>
    <t>Zonguldak Airport</t>
  </si>
  <si>
    <t>ONR</t>
  </si>
  <si>
    <t>YMNK</t>
  </si>
  <si>
    <t>Monkira Airport</t>
  </si>
  <si>
    <t>ONT</t>
  </si>
  <si>
    <t>KONT</t>
  </si>
  <si>
    <t>Ontario International Airport</t>
  </si>
  <si>
    <t>ONU</t>
  </si>
  <si>
    <t>NFOL</t>
  </si>
  <si>
    <t>Ono-I-Lau Airport</t>
  </si>
  <si>
    <t>ONX</t>
  </si>
  <si>
    <t>MPEJ</t>
  </si>
  <si>
    <t>Enrique Adolfo Jiménez Airport</t>
  </si>
  <si>
    <t>ONY</t>
  </si>
  <si>
    <t>KONY</t>
  </si>
  <si>
    <t>Olney Municipal Airport</t>
  </si>
  <si>
    <t>ONZ</t>
  </si>
  <si>
    <t>KONZ</t>
  </si>
  <si>
    <t>Grosse Ile Municipal Airport</t>
  </si>
  <si>
    <t>OOA</t>
  </si>
  <si>
    <t>KOOA</t>
  </si>
  <si>
    <t>Oskaloosa Municipal Airport</t>
  </si>
  <si>
    <t>OOK</t>
  </si>
  <si>
    <t>PAOO</t>
  </si>
  <si>
    <t>Toksook Bay Airport</t>
  </si>
  <si>
    <t>OOL</t>
  </si>
  <si>
    <t>YBCG</t>
  </si>
  <si>
    <t>Gold Coast Airport</t>
  </si>
  <si>
    <t>OOM</t>
  </si>
  <si>
    <t>YCOM</t>
  </si>
  <si>
    <t>Cooma Snowy Mountains Airport</t>
  </si>
  <si>
    <t>OOR</t>
  </si>
  <si>
    <t>YMOO</t>
  </si>
  <si>
    <t>Mooraberree Airport</t>
  </si>
  <si>
    <t>OOT</t>
  </si>
  <si>
    <t>NGON</t>
  </si>
  <si>
    <t>Onotoa Airport</t>
  </si>
  <si>
    <t>OPA</t>
  </si>
  <si>
    <t>BIKP</t>
  </si>
  <si>
    <t>Kópasker Airport</t>
  </si>
  <si>
    <t>OPF</t>
  </si>
  <si>
    <t>KOPF</t>
  </si>
  <si>
    <t>Opa-locka Airport</t>
  </si>
  <si>
    <t>OPI</t>
  </si>
  <si>
    <t>YOEN</t>
  </si>
  <si>
    <t>Oenpelli Airport</t>
  </si>
  <si>
    <t>OPL</t>
  </si>
  <si>
    <t>KOPL</t>
  </si>
  <si>
    <t>St. Landry Parish Airport (Ahart Field)</t>
  </si>
  <si>
    <t>OPN</t>
  </si>
  <si>
    <t>KOPN</t>
  </si>
  <si>
    <t>Thomaston-Upson County Airport</t>
  </si>
  <si>
    <t>OPO</t>
  </si>
  <si>
    <t>LPPR</t>
  </si>
  <si>
    <t>Francisco Sá Carneiro Airport</t>
  </si>
  <si>
    <t>OPS</t>
  </si>
  <si>
    <t>SWSI</t>
  </si>
  <si>
    <t>Presidente João Batista Figueiredo Airport</t>
  </si>
  <si>
    <t>OQN</t>
  </si>
  <si>
    <t>KOQN</t>
  </si>
  <si>
    <t>Brandywine Airport</t>
  </si>
  <si>
    <t>OQU</t>
  </si>
  <si>
    <t>KOQU</t>
  </si>
  <si>
    <t>Quonset State Airport</t>
  </si>
  <si>
    <t>OQW</t>
  </si>
  <si>
    <t>KOQW</t>
  </si>
  <si>
    <t>Maquoketa Municipal Airport</t>
  </si>
  <si>
    <t>ORA</t>
  </si>
  <si>
    <t>SASO</t>
  </si>
  <si>
    <t>Orán Airport</t>
  </si>
  <si>
    <t>ORB</t>
  </si>
  <si>
    <t>ESOE</t>
  </si>
  <si>
    <t>Örebro Airport</t>
  </si>
  <si>
    <t>ORC</t>
  </si>
  <si>
    <t>SKOE</t>
  </si>
  <si>
    <t>Orocue Airport</t>
  </si>
  <si>
    <t>KORC</t>
  </si>
  <si>
    <t>Orange City Municipal Airport</t>
  </si>
  <si>
    <t>ORD</t>
  </si>
  <si>
    <t>KORD</t>
  </si>
  <si>
    <t>O'Hare International Airport</t>
  </si>
  <si>
    <t>ORE</t>
  </si>
  <si>
    <t>LFOJ</t>
  </si>
  <si>
    <t>Orléans-Bricy (BA 123) Air Base</t>
  </si>
  <si>
    <t>KORE</t>
  </si>
  <si>
    <t>Orange Municipal Airport</t>
  </si>
  <si>
    <t>ORF</t>
  </si>
  <si>
    <t>KORF</t>
  </si>
  <si>
    <t>Norfolk International Airport</t>
  </si>
  <si>
    <t>ORG</t>
  </si>
  <si>
    <t>SMZO</t>
  </si>
  <si>
    <t>Zorg en Hoop Airport</t>
  </si>
  <si>
    <t>KORG</t>
  </si>
  <si>
    <t>Orange County Airport (Texas)</t>
  </si>
  <si>
    <t>ORH</t>
  </si>
  <si>
    <t>KORH</t>
  </si>
  <si>
    <t>Worcester Regional Airport</t>
  </si>
  <si>
    <t>ORI</t>
  </si>
  <si>
    <t>KORI</t>
  </si>
  <si>
    <t>Port Lions Airport</t>
  </si>
  <si>
    <t>ORJ</t>
  </si>
  <si>
    <t>SYDR</t>
  </si>
  <si>
    <t>Orinduik Airport</t>
  </si>
  <si>
    <t>SYOR</t>
  </si>
  <si>
    <t>ORK</t>
  </si>
  <si>
    <t>EICK</t>
  </si>
  <si>
    <t>Cork International Airport</t>
  </si>
  <si>
    <t>ORL</t>
  </si>
  <si>
    <t>KORL</t>
  </si>
  <si>
    <t>Orlando Executive Airport</t>
  </si>
  <si>
    <t>ORM</t>
  </si>
  <si>
    <t>EGBK</t>
  </si>
  <si>
    <t>Sywell Aerodrome</t>
  </si>
  <si>
    <t>ORN</t>
  </si>
  <si>
    <t>DAOO</t>
  </si>
  <si>
    <t>Es Senia Airport</t>
  </si>
  <si>
    <t>ORP</t>
  </si>
  <si>
    <t>FBOR</t>
  </si>
  <si>
    <t>Orapa Airport</t>
  </si>
  <si>
    <t>ORR</t>
  </si>
  <si>
    <t>YYOR</t>
  </si>
  <si>
    <t>Yorketown Airport</t>
  </si>
  <si>
    <t>ORT</t>
  </si>
  <si>
    <t>PAOR</t>
  </si>
  <si>
    <t>Northway Airport</t>
  </si>
  <si>
    <t>ORU</t>
  </si>
  <si>
    <t>SLOR</t>
  </si>
  <si>
    <t>Juan Mendoza Airport</t>
  </si>
  <si>
    <t>ORW</t>
  </si>
  <si>
    <t>OPOR</t>
  </si>
  <si>
    <t>Ormara Airport</t>
  </si>
  <si>
    <t>ORX</t>
  </si>
  <si>
    <t>SNOX</t>
  </si>
  <si>
    <t>Oriximiná Airport</t>
  </si>
  <si>
    <t>ORY</t>
  </si>
  <si>
    <t>LFPO</t>
  </si>
  <si>
    <t>Orly International Airport</t>
  </si>
  <si>
    <t>OSB</t>
  </si>
  <si>
    <t>ORBM</t>
  </si>
  <si>
    <t>Mosul International Airport</t>
  </si>
  <si>
    <t>OSC</t>
  </si>
  <si>
    <t>KOSC</t>
  </si>
  <si>
    <t>Oscoda-Wurtsmith Airport</t>
  </si>
  <si>
    <t>OSD</t>
  </si>
  <si>
    <t>ESNZ</t>
  </si>
  <si>
    <t>Åre Östersund Airport</t>
  </si>
  <si>
    <t>OSH</t>
  </si>
  <si>
    <t>KOSH</t>
  </si>
  <si>
    <t>Wittman Regional Airport</t>
  </si>
  <si>
    <t>OSI</t>
  </si>
  <si>
    <t>LDOS</t>
  </si>
  <si>
    <t>Osijek Airport</t>
  </si>
  <si>
    <t>OSK</t>
  </si>
  <si>
    <t>ESMO</t>
  </si>
  <si>
    <t>Oskarshamn Airport</t>
  </si>
  <si>
    <t>OSL</t>
  </si>
  <si>
    <t>ENGM</t>
  </si>
  <si>
    <t>Oslo Airport, Gardermoen</t>
  </si>
  <si>
    <t>OSN</t>
  </si>
  <si>
    <t>RKSO</t>
  </si>
  <si>
    <t>Osan Air Base</t>
  </si>
  <si>
    <t>OSO</t>
  </si>
  <si>
    <t>YOSB</t>
  </si>
  <si>
    <t>Osborne Mine Airport</t>
  </si>
  <si>
    <t>Sulaymaniyah International Airport</t>
  </si>
  <si>
    <t>OSR</t>
  </si>
  <si>
    <t>LKMT</t>
  </si>
  <si>
    <t>Ostrava-Mosnov International Airport</t>
  </si>
  <si>
    <t>OSS</t>
  </si>
  <si>
    <t>UAFO</t>
  </si>
  <si>
    <t>Osh Airport</t>
  </si>
  <si>
    <t>OST</t>
  </si>
  <si>
    <t>EBOS</t>
  </si>
  <si>
    <t>Ostend-Bruges International Airport</t>
  </si>
  <si>
    <t>OSU</t>
  </si>
  <si>
    <t>KOSU</t>
  </si>
  <si>
    <t>Ohio State University Airport</t>
  </si>
  <si>
    <t>OSW</t>
  </si>
  <si>
    <t>UWOR</t>
  </si>
  <si>
    <t>Orsk Airport</t>
  </si>
  <si>
    <t>OSX</t>
  </si>
  <si>
    <t>KOSX</t>
  </si>
  <si>
    <t>Kosciusko-Attala County Airport</t>
  </si>
  <si>
    <t>OSY</t>
  </si>
  <si>
    <t>ENNM</t>
  </si>
  <si>
    <t>Namsos Airport, Høknesøra</t>
  </si>
  <si>
    <t>OSZ</t>
  </si>
  <si>
    <t>EPKO</t>
  </si>
  <si>
    <t>Koszalin Zegrze Airport</t>
  </si>
  <si>
    <t>OTC</t>
  </si>
  <si>
    <t>FTTL</t>
  </si>
  <si>
    <t>OTG</t>
  </si>
  <si>
    <t>KOTG</t>
  </si>
  <si>
    <t>Worthington Municipal Airport</t>
  </si>
  <si>
    <t>OTH</t>
  </si>
  <si>
    <t>KOTH</t>
  </si>
  <si>
    <t>North Bend Municipal Airport</t>
  </si>
  <si>
    <t>OTI</t>
  </si>
  <si>
    <t>WAMR</t>
  </si>
  <si>
    <t>Pitu Airport</t>
  </si>
  <si>
    <t>OTK</t>
  </si>
  <si>
    <t>KTMK</t>
  </si>
  <si>
    <t>Tillamook Airport</t>
  </si>
  <si>
    <t>OTL</t>
  </si>
  <si>
    <t>GQNB</t>
  </si>
  <si>
    <t>Boutilimit Airport</t>
  </si>
  <si>
    <t>OTM</t>
  </si>
  <si>
    <t>KOTM</t>
  </si>
  <si>
    <t>Ottumwa Industrial Airport</t>
  </si>
  <si>
    <t>OTN</t>
  </si>
  <si>
    <t>KOTN</t>
  </si>
  <si>
    <t>Ed-Air Airport</t>
  </si>
  <si>
    <t>OTP</t>
  </si>
  <si>
    <t>LROP</t>
  </si>
  <si>
    <t>Henri Coandă International Airport</t>
  </si>
  <si>
    <t>OTR</t>
  </si>
  <si>
    <t>MRCC</t>
  </si>
  <si>
    <t>Coto 47 Airport</t>
  </si>
  <si>
    <t>OTZ</t>
  </si>
  <si>
    <t>PAOT</t>
  </si>
  <si>
    <t>Ralph Wien Memorial Airport</t>
  </si>
  <si>
    <t>OUA</t>
  </si>
  <si>
    <t>DFFD</t>
  </si>
  <si>
    <t>Ouagadougou Airport</t>
  </si>
  <si>
    <t>OUD</t>
  </si>
  <si>
    <t>GMFO</t>
  </si>
  <si>
    <t>Oujda Angads Airport</t>
  </si>
  <si>
    <t>OUE</t>
  </si>
  <si>
    <t>FCOU</t>
  </si>
  <si>
    <t>Ouesso Airport</t>
  </si>
  <si>
    <t>OUG</t>
  </si>
  <si>
    <t>DFCC</t>
  </si>
  <si>
    <t>Ouahigouya Airport</t>
  </si>
  <si>
    <t>OUH</t>
  </si>
  <si>
    <t>FAOH</t>
  </si>
  <si>
    <t>Oudtshoorn Airport</t>
  </si>
  <si>
    <t>OUI</t>
  </si>
  <si>
    <t>VLHS</t>
  </si>
  <si>
    <t>Ban Huoeisay Airport</t>
  </si>
  <si>
    <t>OUL</t>
  </si>
  <si>
    <t>EFOU</t>
  </si>
  <si>
    <t>Oulu Airport</t>
  </si>
  <si>
    <t>OUN</t>
  </si>
  <si>
    <t>KOUN</t>
  </si>
  <si>
    <t>University of Oklahoma Westheimer Airport</t>
  </si>
  <si>
    <t>OUR</t>
  </si>
  <si>
    <t>FKKI</t>
  </si>
  <si>
    <t>Batouri Airport</t>
  </si>
  <si>
    <t>OUS</t>
  </si>
  <si>
    <t>SDOU</t>
  </si>
  <si>
    <t>Ourinhos Airport</t>
  </si>
  <si>
    <t>OUT</t>
  </si>
  <si>
    <t>FTTS</t>
  </si>
  <si>
    <t>Bousso Airport</t>
  </si>
  <si>
    <t>OUZ</t>
  </si>
  <si>
    <t>GQPZ</t>
  </si>
  <si>
    <t>Tazadit Airport</t>
  </si>
  <si>
    <t>OVA</t>
  </si>
  <si>
    <t>FMSL</t>
  </si>
  <si>
    <t>Bekily Airport</t>
  </si>
  <si>
    <t>OVB</t>
  </si>
  <si>
    <t>UNNT</t>
  </si>
  <si>
    <t>Novosibirsk Tolmachevo Airport</t>
  </si>
  <si>
    <t>OVD</t>
  </si>
  <si>
    <t>LEAS</t>
  </si>
  <si>
    <t>Asturias Airport (Oviedo Airport)</t>
  </si>
  <si>
    <t>OVE</t>
  </si>
  <si>
    <t>KOVE</t>
  </si>
  <si>
    <t>Oroville Municipal Airport</t>
  </si>
  <si>
    <t>OVG</t>
  </si>
  <si>
    <t>FAOB</t>
  </si>
  <si>
    <t>Overberg Airport</t>
  </si>
  <si>
    <t>OVL</t>
  </si>
  <si>
    <t>SCOV</t>
  </si>
  <si>
    <t>El Tuqui Airport</t>
  </si>
  <si>
    <t>KOVL</t>
  </si>
  <si>
    <t>Olivia Regional Airport</t>
  </si>
  <si>
    <t>OVO</t>
  </si>
  <si>
    <t>KOVO</t>
  </si>
  <si>
    <t>North Vernon Airport</t>
  </si>
  <si>
    <t>OVR</t>
  </si>
  <si>
    <t>SAZF</t>
  </si>
  <si>
    <t>Olavarria Airport</t>
  </si>
  <si>
    <t>OVS</t>
  </si>
  <si>
    <t>USHS</t>
  </si>
  <si>
    <t>Sovetskiy Airport</t>
  </si>
  <si>
    <t>OWA</t>
  </si>
  <si>
    <t>KOWA</t>
  </si>
  <si>
    <t>Owatonna Degner Regional Airport</t>
  </si>
  <si>
    <t>OWB</t>
  </si>
  <si>
    <t>KOWB</t>
  </si>
  <si>
    <t>Owensboro-Daviess County Airport</t>
  </si>
  <si>
    <t>OWD</t>
  </si>
  <si>
    <t>KOWD</t>
  </si>
  <si>
    <t>Norwood Memorial Airport</t>
  </si>
  <si>
    <t>OWI</t>
  </si>
  <si>
    <t>KOWI</t>
  </si>
  <si>
    <t>Ottawa Municipal Airport</t>
  </si>
  <si>
    <t>OWK</t>
  </si>
  <si>
    <t>KOWK</t>
  </si>
  <si>
    <t>Central Maine Airport of Norridgewock</t>
  </si>
  <si>
    <t>OWX</t>
  </si>
  <si>
    <t>KOWX</t>
  </si>
  <si>
    <t>Putnam County Airport</t>
  </si>
  <si>
    <t>OXB</t>
  </si>
  <si>
    <t>GGOV</t>
  </si>
  <si>
    <t>Osvaldo Vieiro International Airport</t>
  </si>
  <si>
    <t>OXC</t>
  </si>
  <si>
    <t>KOXC</t>
  </si>
  <si>
    <t>Waterbury-Oxford Airport</t>
  </si>
  <si>
    <t>OXD</t>
  </si>
  <si>
    <t>KOXD</t>
  </si>
  <si>
    <t>Miami University Airport</t>
  </si>
  <si>
    <t>OXF</t>
  </si>
  <si>
    <t>EGTK</t>
  </si>
  <si>
    <t>Oxford (Kidlington) Airport</t>
  </si>
  <si>
    <t>OXI</t>
  </si>
  <si>
    <t>KOXI</t>
  </si>
  <si>
    <t>Starke County Airport</t>
  </si>
  <si>
    <t>OXP</t>
  </si>
  <si>
    <t>SOOG</t>
  </si>
  <si>
    <t>Saint-Georges-de-l'Oyapock Airport</t>
  </si>
  <si>
    <t>OXR</t>
  </si>
  <si>
    <t>KOXR</t>
  </si>
  <si>
    <t>Oxnard Airport</t>
  </si>
  <si>
    <t>OXV</t>
  </si>
  <si>
    <t>KOXV</t>
  </si>
  <si>
    <t>Knoxville Municipal Airport</t>
  </si>
  <si>
    <t>OXY</t>
  </si>
  <si>
    <t>YMNY</t>
  </si>
  <si>
    <t>Morney Airport</t>
  </si>
  <si>
    <t>OYA</t>
  </si>
  <si>
    <t>SATG</t>
  </si>
  <si>
    <t>Goya Airport</t>
  </si>
  <si>
    <t>OYE</t>
  </si>
  <si>
    <t>FOGO</t>
  </si>
  <si>
    <t>Oyem Airport</t>
  </si>
  <si>
    <t>OYK</t>
  </si>
  <si>
    <t>SBOI</t>
  </si>
  <si>
    <t>Oiapoque Airport ; Oiapoque, Amapa , Brasil</t>
  </si>
  <si>
    <t>OYL</t>
  </si>
  <si>
    <t>HKMY</t>
  </si>
  <si>
    <t>Moyale Airport</t>
  </si>
  <si>
    <t>OYN</t>
  </si>
  <si>
    <t>YOUY</t>
  </si>
  <si>
    <t>Ouyen Airport</t>
  </si>
  <si>
    <t>OYO</t>
  </si>
  <si>
    <t>SAZH</t>
  </si>
  <si>
    <t>Tres Arroyos Airport</t>
  </si>
  <si>
    <t>OZA</t>
  </si>
  <si>
    <t>KOZA</t>
  </si>
  <si>
    <t>Ozona Municipal Airport</t>
  </si>
  <si>
    <t>OZC</t>
  </si>
  <si>
    <t>RPMO</t>
  </si>
  <si>
    <t>Labo Airport</t>
  </si>
  <si>
    <t>OZG</t>
  </si>
  <si>
    <t>GMAZ</t>
  </si>
  <si>
    <t>Zagora Airport</t>
  </si>
  <si>
    <t>OZH</t>
  </si>
  <si>
    <t>UKDE</t>
  </si>
  <si>
    <t>Zaporizhzhia International Airport</t>
  </si>
  <si>
    <t>OZP</t>
  </si>
  <si>
    <t>LEMO</t>
  </si>
  <si>
    <t>Moron Air Base</t>
  </si>
  <si>
    <t>OZR</t>
  </si>
  <si>
    <t>KOZR</t>
  </si>
  <si>
    <t>Cairns Army Airfield (Fort Rucker)</t>
  </si>
  <si>
    <t>OZW</t>
  </si>
  <si>
    <t>KOZW</t>
  </si>
  <si>
    <t>Livingston County Airport</t>
  </si>
  <si>
    <t>OZZ</t>
  </si>
  <si>
    <t>GMMZ</t>
  </si>
  <si>
    <t>Ouarzazate Airport</t>
  </si>
  <si>
    <t>PAA</t>
  </si>
  <si>
    <t>VYPA</t>
  </si>
  <si>
    <t>Hpa-N Airport</t>
  </si>
  <si>
    <t>PAB</t>
  </si>
  <si>
    <t>VABI</t>
  </si>
  <si>
    <t>Bilaspur Airport</t>
  </si>
  <si>
    <t>MPMG</t>
  </si>
  <si>
    <t>Marcos A. Gelabert International Airport</t>
  </si>
  <si>
    <t>PAD</t>
  </si>
  <si>
    <t>EDLP</t>
  </si>
  <si>
    <t>Paderborn/Lippstadt Airport</t>
  </si>
  <si>
    <t>PAE</t>
  </si>
  <si>
    <t>KPAE</t>
  </si>
  <si>
    <t>Paine Field</t>
  </si>
  <si>
    <t>PAF</t>
  </si>
  <si>
    <t>LPMT</t>
  </si>
  <si>
    <t>Montijo Airport</t>
  </si>
  <si>
    <t>RPMP</t>
  </si>
  <si>
    <t>Pagadian Airport</t>
  </si>
  <si>
    <t>PAH</t>
  </si>
  <si>
    <t>KPAH</t>
  </si>
  <si>
    <t>Barkley Regional Airport</t>
  </si>
  <si>
    <t>PAJ</t>
  </si>
  <si>
    <t>OPPC</t>
  </si>
  <si>
    <t>Parachinar Airport</t>
  </si>
  <si>
    <t>PAM</t>
  </si>
  <si>
    <t>KPAM</t>
  </si>
  <si>
    <t>Tyndall Air Force Base</t>
  </si>
  <si>
    <t>PAN</t>
  </si>
  <si>
    <t>VTSK</t>
  </si>
  <si>
    <t>Pattani Airport</t>
  </si>
  <si>
    <t>KPAN</t>
  </si>
  <si>
    <t>Payson Airport</t>
  </si>
  <si>
    <t>PAO</t>
  </si>
  <si>
    <t>KPAO</t>
  </si>
  <si>
    <t>Palo Alto Airport</t>
  </si>
  <si>
    <t>PAP</t>
  </si>
  <si>
    <t>MTPP</t>
  </si>
  <si>
    <t>Port-au-Prince International Airport</t>
  </si>
  <si>
    <t>PAQ</t>
  </si>
  <si>
    <t>PAAQ</t>
  </si>
  <si>
    <t>Palmer Municipal Airport</t>
  </si>
  <si>
    <t>PAS</t>
  </si>
  <si>
    <t>LGPA</t>
  </si>
  <si>
    <t>Paros National Airport</t>
  </si>
  <si>
    <t>PAT</t>
  </si>
  <si>
    <t>VEPT</t>
  </si>
  <si>
    <t>Jay Prakash Narayan Airport</t>
  </si>
  <si>
    <t>PAU</t>
  </si>
  <si>
    <t>VYPK</t>
  </si>
  <si>
    <t>Pauk Airport</t>
  </si>
  <si>
    <t>PAV</t>
  </si>
  <si>
    <t>SBUF</t>
  </si>
  <si>
    <t>Paulo Afonso Airport</t>
  </si>
  <si>
    <t>PAX</t>
  </si>
  <si>
    <t>MTPX</t>
  </si>
  <si>
    <t>Port-de-Paix Airport</t>
  </si>
  <si>
    <t>PAY</t>
  </si>
  <si>
    <t>WBKP</t>
  </si>
  <si>
    <t>Pamol Airport</t>
  </si>
  <si>
    <t>PAZ</t>
  </si>
  <si>
    <t>MMPA</t>
  </si>
  <si>
    <t>El Tajín National Airport</t>
  </si>
  <si>
    <t>PBB</t>
  </si>
  <si>
    <t>SBPB</t>
  </si>
  <si>
    <t>Prefeito Doutor João Silva Filho Airport</t>
  </si>
  <si>
    <t>SSPN</t>
  </si>
  <si>
    <t>Paranaíba Airport</t>
  </si>
  <si>
    <t>PBC</t>
  </si>
  <si>
    <t>MMPB</t>
  </si>
  <si>
    <t>Hermanos Serdán International Airport</t>
  </si>
  <si>
    <t>PBD</t>
  </si>
  <si>
    <t>VAPR</t>
  </si>
  <si>
    <t>Porbandar Airport</t>
  </si>
  <si>
    <t>PBE</t>
  </si>
  <si>
    <t>SKPR</t>
  </si>
  <si>
    <t>Puerto Berrio Airport</t>
  </si>
  <si>
    <t>PBF</t>
  </si>
  <si>
    <t>KPBF</t>
  </si>
  <si>
    <t>Grider Field</t>
  </si>
  <si>
    <t>PBG</t>
  </si>
  <si>
    <t>KPBG</t>
  </si>
  <si>
    <t>Plattsburgh International Airport</t>
  </si>
  <si>
    <t>PBH</t>
  </si>
  <si>
    <t>VQPR</t>
  </si>
  <si>
    <t>Paro Airport</t>
  </si>
  <si>
    <t>PBI</t>
  </si>
  <si>
    <t>KPBI</t>
  </si>
  <si>
    <t>Palm Beach International Airport</t>
  </si>
  <si>
    <t>PBJ</t>
  </si>
  <si>
    <t>NVSI</t>
  </si>
  <si>
    <t>Tavie Airport</t>
  </si>
  <si>
    <t>PBL</t>
  </si>
  <si>
    <t>SVPC</t>
  </si>
  <si>
    <t>General Bartolome Salom International Airport</t>
  </si>
  <si>
    <t>PBM</t>
  </si>
  <si>
    <t>SMJP</t>
  </si>
  <si>
    <t>Johan Adolf Pengel International Airport</t>
  </si>
  <si>
    <t>PBN</t>
  </si>
  <si>
    <t>FNPA</t>
  </si>
  <si>
    <t>Porto Amboim Airport</t>
  </si>
  <si>
    <t>PBO</t>
  </si>
  <si>
    <t>YPBO</t>
  </si>
  <si>
    <t>Paraburdoo Airport</t>
  </si>
  <si>
    <t>PBP</t>
  </si>
  <si>
    <t>MRIA</t>
  </si>
  <si>
    <t>Punta Islita Airport</t>
  </si>
  <si>
    <t>PBQ</t>
  </si>
  <si>
    <t>SWPM</t>
  </si>
  <si>
    <t>Pimenta Bueno Airport</t>
  </si>
  <si>
    <t>PBR</t>
  </si>
  <si>
    <t>MGPB</t>
  </si>
  <si>
    <t>Puerto Barrios Airport</t>
  </si>
  <si>
    <t>PBU</t>
  </si>
  <si>
    <t>VYPT</t>
  </si>
  <si>
    <t>Putao Airport</t>
  </si>
  <si>
    <t>PBV</t>
  </si>
  <si>
    <t>PAPB</t>
  </si>
  <si>
    <t>St George Airport</t>
  </si>
  <si>
    <t>PBX</t>
  </si>
  <si>
    <t>KPBX</t>
  </si>
  <si>
    <t>Pike County Airport (Hatcher Field)</t>
  </si>
  <si>
    <t>PBZ</t>
  </si>
  <si>
    <t>FAPG</t>
  </si>
  <si>
    <t>Plettenberg Bay Airport</t>
  </si>
  <si>
    <t>PCA</t>
  </si>
  <si>
    <t>PAOC</t>
  </si>
  <si>
    <t>Portage Creek Airport</t>
  </si>
  <si>
    <t>PCB</t>
  </si>
  <si>
    <t>WIHP</t>
  </si>
  <si>
    <t>Pondok Cabe Air Base</t>
  </si>
  <si>
    <t>PCF</t>
  </si>
  <si>
    <t>FAPS</t>
  </si>
  <si>
    <t>Potchefstroom Airport</t>
  </si>
  <si>
    <t>PCL</t>
  </si>
  <si>
    <t>SPCL</t>
  </si>
  <si>
    <t>Captain Rolden International Airport</t>
  </si>
  <si>
    <t>PCN</t>
  </si>
  <si>
    <t>NZPN</t>
  </si>
  <si>
    <t>Picton Aerodrome</t>
  </si>
  <si>
    <t>PCP</t>
  </si>
  <si>
    <t>FPPR</t>
  </si>
  <si>
    <t>Principe Airport</t>
  </si>
  <si>
    <t>PCR</t>
  </si>
  <si>
    <t>SKPC</t>
  </si>
  <si>
    <t>German Olano Airport</t>
  </si>
  <si>
    <t>PCS</t>
  </si>
  <si>
    <t>SNPC</t>
  </si>
  <si>
    <t>Picos Airport</t>
  </si>
  <si>
    <t>PCW</t>
  </si>
  <si>
    <t>KPCW</t>
  </si>
  <si>
    <t>Carl R. Keller Field</t>
  </si>
  <si>
    <t>PDA</t>
  </si>
  <si>
    <t>SKPD</t>
  </si>
  <si>
    <t>Obando Airport</t>
  </si>
  <si>
    <t>PDC</t>
  </si>
  <si>
    <t>NWWQ</t>
  </si>
  <si>
    <t>Mueo Airport</t>
  </si>
  <si>
    <t>KPDC</t>
  </si>
  <si>
    <t>Prairie du Chien Municipal Airport</t>
  </si>
  <si>
    <t>PDE</t>
  </si>
  <si>
    <t>YPDI</t>
  </si>
  <si>
    <t>Pandie Pandie Airport</t>
  </si>
  <si>
    <t>PDF</t>
  </si>
  <si>
    <t>SNRD</t>
  </si>
  <si>
    <t>Prado Airport</t>
  </si>
  <si>
    <t>PDG</t>
  </si>
  <si>
    <t>WIMG</t>
  </si>
  <si>
    <t>Tabing Airport</t>
  </si>
  <si>
    <t>WIPT</t>
  </si>
  <si>
    <t>Minangkabau International Airport</t>
  </si>
  <si>
    <t>PDK</t>
  </si>
  <si>
    <t>KPDK</t>
  </si>
  <si>
    <t>DeKalb-Peachtree Airport</t>
  </si>
  <si>
    <t>PDL</t>
  </si>
  <si>
    <t>LPPD</t>
  </si>
  <si>
    <t>João Paulo II Airport (Ponta Delgada Airport)</t>
  </si>
  <si>
    <t>PDO</t>
  </si>
  <si>
    <t>WIPQ</t>
  </si>
  <si>
    <t>Pendopo Airport</t>
  </si>
  <si>
    <t>PDP</t>
  </si>
  <si>
    <t>SULS</t>
  </si>
  <si>
    <t>Capitan Corbeta CA Curbelo International Airport</t>
  </si>
  <si>
    <t>PDS</t>
  </si>
  <si>
    <t>MMPG</t>
  </si>
  <si>
    <t>Piedras Negras International Airport</t>
  </si>
  <si>
    <t>PDT</t>
  </si>
  <si>
    <t>KPDT</t>
  </si>
  <si>
    <t>Eastern Oregon Regional Airport</t>
  </si>
  <si>
    <t>PDU</t>
  </si>
  <si>
    <t>SUPU</t>
  </si>
  <si>
    <t>Tydeo Larre Borges Airport</t>
  </si>
  <si>
    <t>PDV</t>
  </si>
  <si>
    <t>LBPD</t>
  </si>
  <si>
    <t>Plovdiv International Airport</t>
  </si>
  <si>
    <t>PDX</t>
  </si>
  <si>
    <t>KPDX</t>
  </si>
  <si>
    <t>Portland International Airport</t>
  </si>
  <si>
    <t>PDZ</t>
  </si>
  <si>
    <t>SVPE</t>
  </si>
  <si>
    <t>Pedernales Airport</t>
  </si>
  <si>
    <t>YPSH</t>
  </si>
  <si>
    <t>Penneshaw Airport</t>
  </si>
  <si>
    <t>KPEA</t>
  </si>
  <si>
    <t>Pella Municipal Airport</t>
  </si>
  <si>
    <t>PED</t>
  </si>
  <si>
    <t>LKPD</t>
  </si>
  <si>
    <t>Pardubice Airport</t>
  </si>
  <si>
    <t>PEE</t>
  </si>
  <si>
    <t>USPP</t>
  </si>
  <si>
    <t>Bolshoye Savino Airport</t>
  </si>
  <si>
    <t>PEG</t>
  </si>
  <si>
    <t>LIRZ</t>
  </si>
  <si>
    <t>Perugia / San Egidio Airport</t>
  </si>
  <si>
    <t>PEH</t>
  </si>
  <si>
    <t>SAZP</t>
  </si>
  <si>
    <t>Comodoro Pedro Zanni Airport</t>
  </si>
  <si>
    <t>PEI</t>
  </si>
  <si>
    <t>SKPE</t>
  </si>
  <si>
    <t>Matecaña International Airport</t>
  </si>
  <si>
    <t>PEK</t>
  </si>
  <si>
    <t>ZBAA</t>
  </si>
  <si>
    <t>Beijing Capital International Airport</t>
  </si>
  <si>
    <t>PEL</t>
  </si>
  <si>
    <t>FXPG</t>
  </si>
  <si>
    <t>Pelaneng Airport</t>
  </si>
  <si>
    <t>SPTU</t>
  </si>
  <si>
    <t>Puerto Maldonado International Airport</t>
  </si>
  <si>
    <t>PEN</t>
  </si>
  <si>
    <t>WMKP</t>
  </si>
  <si>
    <t>Penang International Airport</t>
  </si>
  <si>
    <t>PEO</t>
  </si>
  <si>
    <t>KPEO</t>
  </si>
  <si>
    <t>Penn Yan Airport</t>
  </si>
  <si>
    <t>PEQ</t>
  </si>
  <si>
    <t>KPEQ</t>
  </si>
  <si>
    <t>Pecos Municipal Airport</t>
  </si>
  <si>
    <t>YPPH</t>
  </si>
  <si>
    <t>Perth Airport</t>
  </si>
  <si>
    <t>ULPB</t>
  </si>
  <si>
    <t>Besovets Airport, Petrozavodsk, Russia</t>
  </si>
  <si>
    <t>PET</t>
  </si>
  <si>
    <t>SBPK</t>
  </si>
  <si>
    <t>Aeroporto Internacional de Pelotas</t>
  </si>
  <si>
    <t>PEU</t>
  </si>
  <si>
    <t>MHPL</t>
  </si>
  <si>
    <t>Puerto Lempira Airport</t>
  </si>
  <si>
    <t>PEV</t>
  </si>
  <si>
    <t>LHPP</t>
  </si>
  <si>
    <t>Pécs Pogány Airport</t>
  </si>
  <si>
    <t>PEW</t>
  </si>
  <si>
    <t>OPPS</t>
  </si>
  <si>
    <t>Peshawar Airport</t>
  </si>
  <si>
    <t>PEX</t>
  </si>
  <si>
    <t>UUYP</t>
  </si>
  <si>
    <t>Pechora Airport</t>
  </si>
  <si>
    <t>KPEX</t>
  </si>
  <si>
    <t>Paynesville Municipal Airport</t>
  </si>
  <si>
    <t>PEZ</t>
  </si>
  <si>
    <t>UWPP</t>
  </si>
  <si>
    <t>Penza Airport</t>
  </si>
  <si>
    <t>PFB</t>
  </si>
  <si>
    <t>SBPF</t>
  </si>
  <si>
    <t>Aeroporto de Passo Fundo</t>
  </si>
  <si>
    <t>PFC</t>
  </si>
  <si>
    <t>KPFC</t>
  </si>
  <si>
    <t>Pacific City State Airport</t>
  </si>
  <si>
    <t>PFJ</t>
  </si>
  <si>
    <t>BIPA</t>
  </si>
  <si>
    <t>Patreksfjordur Airport</t>
  </si>
  <si>
    <t>PFN</t>
  </si>
  <si>
    <t>KPFN</t>
  </si>
  <si>
    <t>Panama City-Bay County International Airport</t>
  </si>
  <si>
    <t>PFO</t>
  </si>
  <si>
    <t>LCPH</t>
  </si>
  <si>
    <t>Paphos International Airport</t>
  </si>
  <si>
    <t>PFQ</t>
  </si>
  <si>
    <t>OITP</t>
  </si>
  <si>
    <t>Parsabade Moghan Airport</t>
  </si>
  <si>
    <t>PFR</t>
  </si>
  <si>
    <t>FZVS</t>
  </si>
  <si>
    <t>Ilebo Airport</t>
  </si>
  <si>
    <t>PGA</t>
  </si>
  <si>
    <t>KPGA</t>
  </si>
  <si>
    <t>Page Municipal Airport</t>
  </si>
  <si>
    <t>PGD</t>
  </si>
  <si>
    <t>KPGD</t>
  </si>
  <si>
    <t>Charlotte County Airport</t>
  </si>
  <si>
    <t>PGF</t>
  </si>
  <si>
    <t>LFMP</t>
  </si>
  <si>
    <t>Perpignan/Rivesaltes Aéroport</t>
  </si>
  <si>
    <t>PGH</t>
  </si>
  <si>
    <t>VIPT</t>
  </si>
  <si>
    <t>Pantnagar Airport</t>
  </si>
  <si>
    <t>PGI</t>
  </si>
  <si>
    <t>FNCH</t>
  </si>
  <si>
    <t>Chitato Airport</t>
  </si>
  <si>
    <t>PGK</t>
  </si>
  <si>
    <t>WIPK</t>
  </si>
  <si>
    <t>Pangkal Pinang (Depati Amir) Airport</t>
  </si>
  <si>
    <t>PGR</t>
  </si>
  <si>
    <t>KPGR</t>
  </si>
  <si>
    <t>Kirk Field</t>
  </si>
  <si>
    <t>PGV</t>
  </si>
  <si>
    <t>KPGV</t>
  </si>
  <si>
    <t>Pitt-Greenville Airport</t>
  </si>
  <si>
    <t>PGX</t>
  </si>
  <si>
    <t>LFBX</t>
  </si>
  <si>
    <t>Perigueux-Bassillac Aéroport</t>
  </si>
  <si>
    <t>PGZ</t>
  </si>
  <si>
    <t>SSZW</t>
  </si>
  <si>
    <t>Ponta Grossa Airport</t>
  </si>
  <si>
    <t>PHA</t>
  </si>
  <si>
    <t>VVPR</t>
  </si>
  <si>
    <t>Phan Rang Airport</t>
  </si>
  <si>
    <t>PHB</t>
  </si>
  <si>
    <t>Dr. Joao Silva Filho Airport</t>
  </si>
  <si>
    <t>PHC</t>
  </si>
  <si>
    <t>DNPO</t>
  </si>
  <si>
    <t>Port Harcourt International Airport (Omagwa International Ai</t>
  </si>
  <si>
    <t>PHD</t>
  </si>
  <si>
    <t>KPHD</t>
  </si>
  <si>
    <t>Harry Clever Field</t>
  </si>
  <si>
    <t>PHE</t>
  </si>
  <si>
    <t>YPPD</t>
  </si>
  <si>
    <t>Port Hedland International Airport</t>
  </si>
  <si>
    <t>PHF</t>
  </si>
  <si>
    <t>KPHF</t>
  </si>
  <si>
    <t>Newport News/Williamsburg International Airport</t>
  </si>
  <si>
    <t>PHG</t>
  </si>
  <si>
    <t>KPHG</t>
  </si>
  <si>
    <t>Phillipsburg Municipal Airport</t>
  </si>
  <si>
    <t>PHH</t>
  </si>
  <si>
    <t>VVPT</t>
  </si>
  <si>
    <t>Phan Thiet Airport</t>
  </si>
  <si>
    <t>PHI</t>
  </si>
  <si>
    <t>SNYE</t>
  </si>
  <si>
    <t>Pinheiro Airport</t>
  </si>
  <si>
    <t>PHK</t>
  </si>
  <si>
    <t>KPHK</t>
  </si>
  <si>
    <t>Palm Beach County Glades Airport</t>
  </si>
  <si>
    <t>PHL</t>
  </si>
  <si>
    <t>KPHL</t>
  </si>
  <si>
    <t>Philadelphia International Airport</t>
  </si>
  <si>
    <t>PHN</t>
  </si>
  <si>
    <t>KPHN</t>
  </si>
  <si>
    <t>St. Clair County International Airport</t>
  </si>
  <si>
    <t>PHO</t>
  </si>
  <si>
    <t>PAPO</t>
  </si>
  <si>
    <t>Point Hope Airport</t>
  </si>
  <si>
    <t>PHP</t>
  </si>
  <si>
    <t>KPHP</t>
  </si>
  <si>
    <t>Philip Airport</t>
  </si>
  <si>
    <t>PHS</t>
  </si>
  <si>
    <t>VTPP</t>
  </si>
  <si>
    <t>Phitsanulok Airport</t>
  </si>
  <si>
    <t>PHT</t>
  </si>
  <si>
    <t>KPHT</t>
  </si>
  <si>
    <t>Henry County Airport</t>
  </si>
  <si>
    <t>PHW</t>
  </si>
  <si>
    <t>FAPH</t>
  </si>
  <si>
    <t>Hendrik Van Eck Airport</t>
  </si>
  <si>
    <t>PHX</t>
  </si>
  <si>
    <t>KPHX</t>
  </si>
  <si>
    <t>Sky Harbor International Airport</t>
  </si>
  <si>
    <t>PHY</t>
  </si>
  <si>
    <t>VTPB</t>
  </si>
  <si>
    <t>Phetchabun Airport</t>
  </si>
  <si>
    <t>PIA</t>
  </si>
  <si>
    <t>KPIA</t>
  </si>
  <si>
    <t>General Wayne A. Downing Peoria International Airport</t>
  </si>
  <si>
    <t>PIB</t>
  </si>
  <si>
    <t>KPIB</t>
  </si>
  <si>
    <t>Hattiesburg-Laurel Regional Airport</t>
  </si>
  <si>
    <t>PIC</t>
  </si>
  <si>
    <t>MBPI</t>
  </si>
  <si>
    <t>Pine Cay Airport</t>
  </si>
  <si>
    <t>PID</t>
  </si>
  <si>
    <t>MYPI</t>
  </si>
  <si>
    <t>Paradise Island Airport</t>
  </si>
  <si>
    <t>PIE</t>
  </si>
  <si>
    <t>KPIE</t>
  </si>
  <si>
    <t>St. Petersburg-Clearwater International Airport</t>
  </si>
  <si>
    <t>PIF</t>
  </si>
  <si>
    <t>RCSQ</t>
  </si>
  <si>
    <t>Pingtung North Airport</t>
  </si>
  <si>
    <t>PIH</t>
  </si>
  <si>
    <t>KPIH</t>
  </si>
  <si>
    <t>Pocatello Regional Airport</t>
  </si>
  <si>
    <t>PIK</t>
  </si>
  <si>
    <t>EGPK</t>
  </si>
  <si>
    <t>Glasgow Prestwick International Airport</t>
  </si>
  <si>
    <t>SGPI</t>
  </si>
  <si>
    <t>Carlos Miguel Gimenez Airport</t>
  </si>
  <si>
    <t>PIM</t>
  </si>
  <si>
    <t>KPIM</t>
  </si>
  <si>
    <t>Callaway Gardens-Harris County Airport</t>
  </si>
  <si>
    <t>PIN</t>
  </si>
  <si>
    <t>SWPI</t>
  </si>
  <si>
    <t>Parintins Airport</t>
  </si>
  <si>
    <t>PIO</t>
  </si>
  <si>
    <t>SPSO</t>
  </si>
  <si>
    <t>Capitán FAP Renán Elías Olivera International Airport</t>
  </si>
  <si>
    <t>PIR</t>
  </si>
  <si>
    <t>KPIR</t>
  </si>
  <si>
    <t>Pierre Regional Airport</t>
  </si>
  <si>
    <t>PIS</t>
  </si>
  <si>
    <t>LFBI</t>
  </si>
  <si>
    <t>Poitiers - Biard Airport</t>
  </si>
  <si>
    <t>PIT</t>
  </si>
  <si>
    <t>KPIT</t>
  </si>
  <si>
    <t>Pittsburgh International Airport</t>
  </si>
  <si>
    <t>PIU</t>
  </si>
  <si>
    <t>SPUR</t>
  </si>
  <si>
    <t>Piura Airport</t>
  </si>
  <si>
    <t>PIV</t>
  </si>
  <si>
    <t>SNPX</t>
  </si>
  <si>
    <t>Pirapora Airport</t>
  </si>
  <si>
    <t>SNRA</t>
  </si>
  <si>
    <t>Fazenda Santo André Airport</t>
  </si>
  <si>
    <t>PIW</t>
  </si>
  <si>
    <t>CZMN</t>
  </si>
  <si>
    <t>Pikwitonei Airport</t>
  </si>
  <si>
    <t>PIX</t>
  </si>
  <si>
    <t>LPPI</t>
  </si>
  <si>
    <t>Pico Airport</t>
  </si>
  <si>
    <t>PIZ</t>
  </si>
  <si>
    <t>PPIZ</t>
  </si>
  <si>
    <t>Point Lay LRRS Airport</t>
  </si>
  <si>
    <t>PJA</t>
  </si>
  <si>
    <t>ESUP</t>
  </si>
  <si>
    <t>Pajala Airport</t>
  </si>
  <si>
    <t>PJC</t>
  </si>
  <si>
    <t>SGPJ</t>
  </si>
  <si>
    <t>Dr. Augusto Roberto Fuster International Airport</t>
  </si>
  <si>
    <t>PJG</t>
  </si>
  <si>
    <t>OPPG</t>
  </si>
  <si>
    <t>Panjgur Airport</t>
  </si>
  <si>
    <t>PJM</t>
  </si>
  <si>
    <t>MRPJ</t>
  </si>
  <si>
    <t>Puerto Jimenez Airport</t>
  </si>
  <si>
    <t>PJY</t>
  </si>
  <si>
    <t>KPJY</t>
  </si>
  <si>
    <t>Pinckneyville-Du Quoin Airport</t>
  </si>
  <si>
    <t>PJZ</t>
  </si>
  <si>
    <t>KPJZ</t>
  </si>
  <si>
    <t>Puerto Juarez</t>
  </si>
  <si>
    <t>PKB</t>
  </si>
  <si>
    <t>KPKB</t>
  </si>
  <si>
    <t>Mid-Ohio Valley Regional Airport</t>
  </si>
  <si>
    <t>PKC</t>
  </si>
  <si>
    <t>UHPP</t>
  </si>
  <si>
    <t>Yelizovo Airport</t>
  </si>
  <si>
    <t>PKD</t>
  </si>
  <si>
    <t>KPKD</t>
  </si>
  <si>
    <t>Park Rapids Municipal Airport (Konshok Field)</t>
  </si>
  <si>
    <t>PKE</t>
  </si>
  <si>
    <t>YPKS</t>
  </si>
  <si>
    <t>Parkes Airport</t>
  </si>
  <si>
    <t>PKF</t>
  </si>
  <si>
    <t>KPKF</t>
  </si>
  <si>
    <t>Park Falls Municipal Airport</t>
  </si>
  <si>
    <t>PKG</t>
  </si>
  <si>
    <t>WMPA</t>
  </si>
  <si>
    <t>Pulau Pangkor Airport</t>
  </si>
  <si>
    <t>PKH</t>
  </si>
  <si>
    <t>LGHL</t>
  </si>
  <si>
    <t>Porto Cheli Airport</t>
  </si>
  <si>
    <t>PKK</t>
  </si>
  <si>
    <t>VYPU</t>
  </si>
  <si>
    <t>Pakhokku Airport</t>
  </si>
  <si>
    <t>PKN</t>
  </si>
  <si>
    <t>WAOI</t>
  </si>
  <si>
    <t>Iskandar Airport</t>
  </si>
  <si>
    <t>PKO</t>
  </si>
  <si>
    <t>DBBP</t>
  </si>
  <si>
    <t>Parakou Airport</t>
  </si>
  <si>
    <t>PKP</t>
  </si>
  <si>
    <t>NTGP</t>
  </si>
  <si>
    <t>Puka Puka Airport</t>
  </si>
  <si>
    <t>PKR</t>
  </si>
  <si>
    <t>VNPK</t>
  </si>
  <si>
    <t>Pokhara Airport</t>
  </si>
  <si>
    <t>PKT</t>
  </si>
  <si>
    <t>YPKT</t>
  </si>
  <si>
    <t>Port Keats Airport</t>
  </si>
  <si>
    <t>PKU</t>
  </si>
  <si>
    <t>WIBB</t>
  </si>
  <si>
    <t>Sultan Syarif Kasim II Airport</t>
  </si>
  <si>
    <t>PKV</t>
  </si>
  <si>
    <t>ULOO</t>
  </si>
  <si>
    <t>Pskov Airport</t>
  </si>
  <si>
    <t>PKW</t>
  </si>
  <si>
    <t>FBSP</t>
  </si>
  <si>
    <t>Selebi Phikwe Airport</t>
  </si>
  <si>
    <t>PKX</t>
  </si>
  <si>
    <t>ZBAD</t>
  </si>
  <si>
    <t>Beijing Daxing International Airport</t>
  </si>
  <si>
    <t>PKY</t>
  </si>
  <si>
    <t>WAOP</t>
  </si>
  <si>
    <t>Tjilik Riwut Airport</t>
  </si>
  <si>
    <t>PKZ</t>
  </si>
  <si>
    <t>VLPS</t>
  </si>
  <si>
    <t>Pakse International Airport</t>
  </si>
  <si>
    <t>PLB</t>
  </si>
  <si>
    <t>KPLB</t>
  </si>
  <si>
    <t>Clinton County Airport</t>
  </si>
  <si>
    <t>PLD</t>
  </si>
  <si>
    <t>MRSR</t>
  </si>
  <si>
    <t>Playa Samara Airport</t>
  </si>
  <si>
    <t>KPLD</t>
  </si>
  <si>
    <t>Portland Municipal Airport</t>
  </si>
  <si>
    <t>PLF</t>
  </si>
  <si>
    <t>FTTP</t>
  </si>
  <si>
    <t>Pala Airport</t>
  </si>
  <si>
    <t>PLH</t>
  </si>
  <si>
    <t>EGHD</t>
  </si>
  <si>
    <t>Plymouth City Airport</t>
  </si>
  <si>
    <t>PLK</t>
  </si>
  <si>
    <t>KPLK</t>
  </si>
  <si>
    <t>M. Graham Clark - Taney County Airport</t>
  </si>
  <si>
    <t>PLL</t>
  </si>
  <si>
    <t>SBMN</t>
  </si>
  <si>
    <t>Ponta Pelada Airport</t>
  </si>
  <si>
    <t>PLM</t>
  </si>
  <si>
    <t>WIPP</t>
  </si>
  <si>
    <t>Sultan Mahmud Badaruddin II Airport</t>
  </si>
  <si>
    <t>PLN</t>
  </si>
  <si>
    <t>KPLN</t>
  </si>
  <si>
    <t>Pellston Regional Airport</t>
  </si>
  <si>
    <t>PLO</t>
  </si>
  <si>
    <t>YPLC</t>
  </si>
  <si>
    <t>Port Lincoln Airport</t>
  </si>
  <si>
    <t>PLP</t>
  </si>
  <si>
    <t>MPLP</t>
  </si>
  <si>
    <t>Captain Ramon Xatruch Airport</t>
  </si>
  <si>
    <t>PLQ</t>
  </si>
  <si>
    <t>EYPA</t>
  </si>
  <si>
    <t>Palanga International Airport</t>
  </si>
  <si>
    <t>PLR</t>
  </si>
  <si>
    <t>KPLR</t>
  </si>
  <si>
    <t>St. Clair County Airport</t>
  </si>
  <si>
    <t>PLS</t>
  </si>
  <si>
    <t>MBPV</t>
  </si>
  <si>
    <t>Providenciales International Airport</t>
  </si>
  <si>
    <t>PLT</t>
  </si>
  <si>
    <t>SKPL</t>
  </si>
  <si>
    <t>Plato Airport</t>
  </si>
  <si>
    <t>PLU</t>
  </si>
  <si>
    <t>SBBH</t>
  </si>
  <si>
    <t>Pampulha Domestic Airport</t>
  </si>
  <si>
    <t>PLV</t>
  </si>
  <si>
    <t>UKHP</t>
  </si>
  <si>
    <t>Suprunovka Airport</t>
  </si>
  <si>
    <t>PLW</t>
  </si>
  <si>
    <t>WAML</t>
  </si>
  <si>
    <t>Mutiara Airport</t>
  </si>
  <si>
    <t>PLX</t>
  </si>
  <si>
    <t>Semey Airport</t>
  </si>
  <si>
    <t>PLZ</t>
  </si>
  <si>
    <t>FAPE</t>
  </si>
  <si>
    <t>Port Elizabeth Airport</t>
  </si>
  <si>
    <t>PMA</t>
  </si>
  <si>
    <t>HTPE</t>
  </si>
  <si>
    <t>Pemba Airport</t>
  </si>
  <si>
    <t>PMB</t>
  </si>
  <si>
    <t>KPMB</t>
  </si>
  <si>
    <t>Pembina Municipal Airport</t>
  </si>
  <si>
    <t>PMC</t>
  </si>
  <si>
    <t>SCTE</t>
  </si>
  <si>
    <t>El Tepual Airport</t>
  </si>
  <si>
    <t>PMD</t>
  </si>
  <si>
    <t>KPMD</t>
  </si>
  <si>
    <t>Palmdale Regional Airport</t>
  </si>
  <si>
    <t>PMF</t>
  </si>
  <si>
    <t>LIMP</t>
  </si>
  <si>
    <t>Parma Airport (Aeroporto di Parma "Giuseppe Verdi")</t>
  </si>
  <si>
    <t>PMG</t>
  </si>
  <si>
    <t>SBPP</t>
  </si>
  <si>
    <t>Ponta Porã International Airport</t>
  </si>
  <si>
    <t>PMH</t>
  </si>
  <si>
    <t>KPMH</t>
  </si>
  <si>
    <t>Greater Portsmouth Regional Airport</t>
  </si>
  <si>
    <t>PMI</t>
  </si>
  <si>
    <t>LEPA</t>
  </si>
  <si>
    <t>Son Sant Joan Airport (Palma de Mallorca Airport)</t>
  </si>
  <si>
    <t>PMK</t>
  </si>
  <si>
    <t>YPAM</t>
  </si>
  <si>
    <t>Palm Island Airport</t>
  </si>
  <si>
    <t>PMO</t>
  </si>
  <si>
    <t>LICJ</t>
  </si>
  <si>
    <t>Palermo International Airport (Aeroporto Falcone e Borsellin</t>
  </si>
  <si>
    <t>PMQ</t>
  </si>
  <si>
    <t>SAWP</t>
  </si>
  <si>
    <t>Perito Moreno Airport</t>
  </si>
  <si>
    <t>PMR</t>
  </si>
  <si>
    <t>NZPM</t>
  </si>
  <si>
    <t>Palmerston North International Airport</t>
  </si>
  <si>
    <t>PMS</t>
  </si>
  <si>
    <t>OSPR</t>
  </si>
  <si>
    <t>Palmyra Airport</t>
  </si>
  <si>
    <t>PMU</t>
  </si>
  <si>
    <t>KPMU</t>
  </si>
  <si>
    <t>Panola County Airport</t>
  </si>
  <si>
    <t>PMV</t>
  </si>
  <si>
    <t>SVMG</t>
  </si>
  <si>
    <t>Del Caribe International General Santiago Marino Airport</t>
  </si>
  <si>
    <t>PMW</t>
  </si>
  <si>
    <t>SBPJ</t>
  </si>
  <si>
    <t>Brigadeiro Lysias Rodrigues Airport</t>
  </si>
  <si>
    <t>SWPJ</t>
  </si>
  <si>
    <t>Fazenda São Caetano Airport</t>
  </si>
  <si>
    <t>PMY</t>
  </si>
  <si>
    <t>SAVY</t>
  </si>
  <si>
    <t>El Tehuelche Airport</t>
  </si>
  <si>
    <t>PMZ</t>
  </si>
  <si>
    <t>MRPM</t>
  </si>
  <si>
    <t>Palmar Sur Airport</t>
  </si>
  <si>
    <t>KPMZ</t>
  </si>
  <si>
    <t>Plymouth Municipal Airport</t>
  </si>
  <si>
    <t>PNA</t>
  </si>
  <si>
    <t>LEPP</t>
  </si>
  <si>
    <t>Pamplona Airport</t>
  </si>
  <si>
    <t>KPNA</t>
  </si>
  <si>
    <t>Ralph Wenz Field</t>
  </si>
  <si>
    <t>PNB</t>
  </si>
  <si>
    <t>SBPN</t>
  </si>
  <si>
    <t>Porto Nacional Airport</t>
  </si>
  <si>
    <t>PNC</t>
  </si>
  <si>
    <t>KPNC</t>
  </si>
  <si>
    <t>Ponca City Regional Airport</t>
  </si>
  <si>
    <t>PNE</t>
  </si>
  <si>
    <t>KPNE</t>
  </si>
  <si>
    <t>Northeast Philadelphia Airport</t>
  </si>
  <si>
    <t>PNG</t>
  </si>
  <si>
    <t>SSPG</t>
  </si>
  <si>
    <t>Paranaguá Airport</t>
  </si>
  <si>
    <t>PNH</t>
  </si>
  <si>
    <t>VDPP</t>
  </si>
  <si>
    <t>Pochentong International Airport</t>
  </si>
  <si>
    <t>PNI</t>
  </si>
  <si>
    <t>PTPN</t>
  </si>
  <si>
    <t>Pohnpei International Airport</t>
  </si>
  <si>
    <t>PNK</t>
  </si>
  <si>
    <t>WIOO</t>
  </si>
  <si>
    <t>Supadio Airport</t>
  </si>
  <si>
    <t>PNL</t>
  </si>
  <si>
    <t>LICG</t>
  </si>
  <si>
    <t>Pantelleria Airport</t>
  </si>
  <si>
    <t>PNM</t>
  </si>
  <si>
    <t>KPNM</t>
  </si>
  <si>
    <t>Princeton Municipal Airport (Minnesota)</t>
  </si>
  <si>
    <t>PNN</t>
  </si>
  <si>
    <t>KPNN</t>
  </si>
  <si>
    <t>Princeton Municipal Airport (Maine)</t>
  </si>
  <si>
    <t>PNP</t>
  </si>
  <si>
    <t>AYGR</t>
  </si>
  <si>
    <t>Girua Airport</t>
  </si>
  <si>
    <t>PNQ</t>
  </si>
  <si>
    <t>VAPO</t>
  </si>
  <si>
    <t>Pune International Airport</t>
  </si>
  <si>
    <t>PNR</t>
  </si>
  <si>
    <t>FCPP</t>
  </si>
  <si>
    <t>Pointe Noire Airport</t>
  </si>
  <si>
    <t>PNS</t>
  </si>
  <si>
    <t>KPNS</t>
  </si>
  <si>
    <t>Pensacola Regional Airport</t>
  </si>
  <si>
    <t>PNT</t>
  </si>
  <si>
    <t>SCNT</t>
  </si>
  <si>
    <t>Tte. Julio Gallardo Airport</t>
  </si>
  <si>
    <t>KPNT</t>
  </si>
  <si>
    <t>Pontiac Municipal Airport</t>
  </si>
  <si>
    <t>PNV</t>
  </si>
  <si>
    <t>EYPP</t>
  </si>
  <si>
    <t>PanevÄ—Å¾ys Air Base</t>
  </si>
  <si>
    <t>PNY</t>
  </si>
  <si>
    <t>VOPC</t>
  </si>
  <si>
    <t>Pondicherry Airport</t>
  </si>
  <si>
    <t>PNZ</t>
  </si>
  <si>
    <t>SBPL</t>
  </si>
  <si>
    <t>Senador Nilo Coelho International Airport</t>
  </si>
  <si>
    <t>POA</t>
  </si>
  <si>
    <t>SBPA</t>
  </si>
  <si>
    <t>Salgado Filho International Airport</t>
  </si>
  <si>
    <t>POB</t>
  </si>
  <si>
    <t>KPOB</t>
  </si>
  <si>
    <t>Pope Air Force Base</t>
  </si>
  <si>
    <t>POC</t>
  </si>
  <si>
    <t>KPOC</t>
  </si>
  <si>
    <t>Brackett Field</t>
  </si>
  <si>
    <t>POD</t>
  </si>
  <si>
    <t>GOSP</t>
  </si>
  <si>
    <t>Podor Airport</t>
  </si>
  <si>
    <t>POE</t>
  </si>
  <si>
    <t>KPOE</t>
  </si>
  <si>
    <t>Polk Army Airfield</t>
  </si>
  <si>
    <t>POF</t>
  </si>
  <si>
    <t>KPOF</t>
  </si>
  <si>
    <t>Poplar Bluff Municipal Airport</t>
  </si>
  <si>
    <t>POG</t>
  </si>
  <si>
    <t>FOOG</t>
  </si>
  <si>
    <t>Port Gentil Airport</t>
  </si>
  <si>
    <t>POH</t>
  </si>
  <si>
    <t>KPOH</t>
  </si>
  <si>
    <t>Pocahontas Municipal Airport</t>
  </si>
  <si>
    <t>POI</t>
  </si>
  <si>
    <t>SLPO</t>
  </si>
  <si>
    <t>Capitan Nicolas Rojas Airport</t>
  </si>
  <si>
    <t>POJ</t>
  </si>
  <si>
    <t>SNPD</t>
  </si>
  <si>
    <t>Patos de Minas Airport</t>
  </si>
  <si>
    <t>POL</t>
  </si>
  <si>
    <t>FQPB</t>
  </si>
  <si>
    <t>POM</t>
  </si>
  <si>
    <t>AYPY</t>
  </si>
  <si>
    <t>Jacksons International Airport</t>
  </si>
  <si>
    <t>PON</t>
  </si>
  <si>
    <t>MGPP</t>
  </si>
  <si>
    <t>Poptún Airport</t>
  </si>
  <si>
    <t>POO</t>
  </si>
  <si>
    <t>SBPC</t>
  </si>
  <si>
    <t>Poços de Caldas Airport</t>
  </si>
  <si>
    <t>POP</t>
  </si>
  <si>
    <t>MDPP</t>
  </si>
  <si>
    <t>Puerto Plata Airport</t>
  </si>
  <si>
    <t>POR</t>
  </si>
  <si>
    <t>EFPO</t>
  </si>
  <si>
    <t>Pori Airport</t>
  </si>
  <si>
    <t>POS</t>
  </si>
  <si>
    <t>TTPP</t>
  </si>
  <si>
    <t>Piarco International Airport</t>
  </si>
  <si>
    <t>POT</t>
  </si>
  <si>
    <t>MKKJ</t>
  </si>
  <si>
    <t>Ken Jones Aerodrome</t>
  </si>
  <si>
    <t>POU</t>
  </si>
  <si>
    <t>KPOU</t>
  </si>
  <si>
    <t>Dutchess County Airport</t>
  </si>
  <si>
    <t>POV</t>
  </si>
  <si>
    <t>LZPW</t>
  </si>
  <si>
    <t>PreÅ¡ov Air Base</t>
  </si>
  <si>
    <t>POW</t>
  </si>
  <si>
    <t>LJPZ</t>
  </si>
  <si>
    <t>Portoro? Airport</t>
  </si>
  <si>
    <t>POX</t>
  </si>
  <si>
    <t>LFPT</t>
  </si>
  <si>
    <t>Pontoise Airport</t>
  </si>
  <si>
    <t>POY</t>
  </si>
  <si>
    <t>KPOY</t>
  </si>
  <si>
    <t>Powell Municipal Airport</t>
  </si>
  <si>
    <t>POZ</t>
  </si>
  <si>
    <t>EPPO</t>
  </si>
  <si>
    <t>Pozna?-?awica Airport</t>
  </si>
  <si>
    <t>PPA</t>
  </si>
  <si>
    <t>KPPA</t>
  </si>
  <si>
    <t>Perry Lefors Field</t>
  </si>
  <si>
    <t>PPB</t>
  </si>
  <si>
    <t>SBDN</t>
  </si>
  <si>
    <t>Presidente Prudente Airport</t>
  </si>
  <si>
    <t>PPC</t>
  </si>
  <si>
    <t>PAPR</t>
  </si>
  <si>
    <t>Prospect Creek Airport</t>
  </si>
  <si>
    <t>PPF</t>
  </si>
  <si>
    <t>KPPF</t>
  </si>
  <si>
    <t>Tri-City Airport</t>
  </si>
  <si>
    <t>PPG</t>
  </si>
  <si>
    <t>NSTU</t>
  </si>
  <si>
    <t>Pago Pago International Airport</t>
  </si>
  <si>
    <t>PPH</t>
  </si>
  <si>
    <t>SVPH</t>
  </si>
  <si>
    <t>Perai Tepuy Airport</t>
  </si>
  <si>
    <t>PPI</t>
  </si>
  <si>
    <t>YPIR</t>
  </si>
  <si>
    <t>Port Pirie Airport</t>
  </si>
  <si>
    <t>PPJ</t>
  </si>
  <si>
    <t>WIIG</t>
  </si>
  <si>
    <t>Pulau Panjang Airport</t>
  </si>
  <si>
    <t>PPK</t>
  </si>
  <si>
    <t>UACP</t>
  </si>
  <si>
    <t>Petropavlovsk Airport</t>
  </si>
  <si>
    <t>PPL</t>
  </si>
  <si>
    <t>VNPL</t>
  </si>
  <si>
    <t>Phaplu Airport</t>
  </si>
  <si>
    <t>PPM</t>
  </si>
  <si>
    <t>KPMP</t>
  </si>
  <si>
    <t>Pompano Beach Airpark</t>
  </si>
  <si>
    <t>PPN</t>
  </si>
  <si>
    <t>SKPP</t>
  </si>
  <si>
    <t>Guillermo León Valencia Airport</t>
  </si>
  <si>
    <t>PPO</t>
  </si>
  <si>
    <t>KPPO</t>
  </si>
  <si>
    <t>La Porte Municipal Airport</t>
  </si>
  <si>
    <t>PPP</t>
  </si>
  <si>
    <t>YBPN</t>
  </si>
  <si>
    <t>Whitsunday Coast Airport</t>
  </si>
  <si>
    <t>PPQ</t>
  </si>
  <si>
    <t>NZPP</t>
  </si>
  <si>
    <t>Paraparaumu Airport</t>
  </si>
  <si>
    <t>KPPQ</t>
  </si>
  <si>
    <t>Pittsfield Penstone Municipal Airport</t>
  </si>
  <si>
    <t>PPR</t>
  </si>
  <si>
    <t>WIDE</t>
  </si>
  <si>
    <t>Pasir Pangaraan Airport</t>
  </si>
  <si>
    <t>PPS</t>
  </si>
  <si>
    <t>RPVP</t>
  </si>
  <si>
    <t>Puerto Princesa Airport</t>
  </si>
  <si>
    <t>PPT</t>
  </si>
  <si>
    <t>NTAA</t>
  </si>
  <si>
    <t>Faa'a International Airport</t>
  </si>
  <si>
    <t>PPU</t>
  </si>
  <si>
    <t>VYPP</t>
  </si>
  <si>
    <t>Hpapun Airport</t>
  </si>
  <si>
    <t>PPW</t>
  </si>
  <si>
    <t>EGEP</t>
  </si>
  <si>
    <t>Papa Westray Airport</t>
  </si>
  <si>
    <t>PPY</t>
  </si>
  <si>
    <t>SNZA</t>
  </si>
  <si>
    <t>Pouso Alegre Airport</t>
  </si>
  <si>
    <t>PQC</t>
  </si>
  <si>
    <t>VVPQ</t>
  </si>
  <si>
    <t>Phu Quoc Airport</t>
  </si>
  <si>
    <t>PQE</t>
  </si>
  <si>
    <t>SKPQ</t>
  </si>
  <si>
    <t>German Olano Air Base</t>
  </si>
  <si>
    <t>PQI</t>
  </si>
  <si>
    <t>KPQI</t>
  </si>
  <si>
    <t>Northern Maine Regional Airport at Presque Isle</t>
  </si>
  <si>
    <t>PQL</t>
  </si>
  <si>
    <t>KPQL</t>
  </si>
  <si>
    <t>Trent Lott International Airport</t>
  </si>
  <si>
    <t>PQM</t>
  </si>
  <si>
    <t>MMPQ</t>
  </si>
  <si>
    <t>Palenque International Airport</t>
  </si>
  <si>
    <t>PQN</t>
  </si>
  <si>
    <t>KPQN</t>
  </si>
  <si>
    <t>Pipestone Municipal Airport</t>
  </si>
  <si>
    <t>PQQ</t>
  </si>
  <si>
    <t>YPMQ</t>
  </si>
  <si>
    <t>Port Macquarie Airport</t>
  </si>
  <si>
    <t>PRA</t>
  </si>
  <si>
    <t>SAAP</t>
  </si>
  <si>
    <t>General Justo José de Urquiza Airport</t>
  </si>
  <si>
    <t>PRB</t>
  </si>
  <si>
    <t>KPRB</t>
  </si>
  <si>
    <t>Paso Robles Municipal Airport</t>
  </si>
  <si>
    <t>PRC</t>
  </si>
  <si>
    <t>KPRC</t>
  </si>
  <si>
    <t>Ernest A. Love Field</t>
  </si>
  <si>
    <t>PRD</t>
  </si>
  <si>
    <t>YPDO</t>
  </si>
  <si>
    <t>Pardoo Airport</t>
  </si>
  <si>
    <t>PRG</t>
  </si>
  <si>
    <t>LKPR</t>
  </si>
  <si>
    <t>Václav Havel Airport Prague</t>
  </si>
  <si>
    <t>KPRG</t>
  </si>
  <si>
    <t>Edgar County Airport</t>
  </si>
  <si>
    <t>PRH</t>
  </si>
  <si>
    <t>VTCP</t>
  </si>
  <si>
    <t>Phrae Airport</t>
  </si>
  <si>
    <t>PRK</t>
  </si>
  <si>
    <t>FAPK</t>
  </si>
  <si>
    <t>Prieska Airport</t>
  </si>
  <si>
    <t>PRM</t>
  </si>
  <si>
    <t>LPPM</t>
  </si>
  <si>
    <t>Portimao Airport</t>
  </si>
  <si>
    <t>PRN</t>
  </si>
  <si>
    <t>BKPR</t>
  </si>
  <si>
    <t>Pristina International Airport</t>
  </si>
  <si>
    <t>PRO</t>
  </si>
  <si>
    <t>KPRO</t>
  </si>
  <si>
    <t>Perry Municipal Airport</t>
  </si>
  <si>
    <t>PRP</t>
  </si>
  <si>
    <t>LFKO</t>
  </si>
  <si>
    <t>Propriano Airport</t>
  </si>
  <si>
    <t>PRQ</t>
  </si>
  <si>
    <t>SARS</t>
  </si>
  <si>
    <t>Presidencia Roque Sáenz Peña Airport</t>
  </si>
  <si>
    <t>PRR</t>
  </si>
  <si>
    <t>SYPR</t>
  </si>
  <si>
    <t>Paruima Airport</t>
  </si>
  <si>
    <t>PRS</t>
  </si>
  <si>
    <t>AGGP</t>
  </si>
  <si>
    <t>Parasi Airport</t>
  </si>
  <si>
    <t>PRU</t>
  </si>
  <si>
    <t>VYPY</t>
  </si>
  <si>
    <t>Pyay Airport</t>
  </si>
  <si>
    <t>PRV</t>
  </si>
  <si>
    <t>LKPO</t>
  </si>
  <si>
    <t>PÅ™erov Air Base</t>
  </si>
  <si>
    <t>PRX</t>
  </si>
  <si>
    <t>KPRX</t>
  </si>
  <si>
    <t>Cox Field</t>
  </si>
  <si>
    <t>PRY</t>
  </si>
  <si>
    <t>FAWB</t>
  </si>
  <si>
    <t>Wonderboom Airport</t>
  </si>
  <si>
    <t>PRZ</t>
  </si>
  <si>
    <t>KPRZ</t>
  </si>
  <si>
    <t>Portales Municipal Airport</t>
  </si>
  <si>
    <t>PSA</t>
  </si>
  <si>
    <t>LIRP</t>
  </si>
  <si>
    <t>Galileo Galilei Airport</t>
  </si>
  <si>
    <t>PSB</t>
  </si>
  <si>
    <t>KPSB</t>
  </si>
  <si>
    <t>Mid-State Airport</t>
  </si>
  <si>
    <t>PSC</t>
  </si>
  <si>
    <t>KPSC</t>
  </si>
  <si>
    <t>Tri-Cities Airport</t>
  </si>
  <si>
    <t>PSD</t>
  </si>
  <si>
    <t>HEPS</t>
  </si>
  <si>
    <t>Port Said Airport</t>
  </si>
  <si>
    <t>PSE</t>
  </si>
  <si>
    <t>TJPS</t>
  </si>
  <si>
    <t>Mercedita Airport</t>
  </si>
  <si>
    <t>PSF</t>
  </si>
  <si>
    <t>KPSF</t>
  </si>
  <si>
    <t>Pittsfield Municipal Airport</t>
  </si>
  <si>
    <t>PSG</t>
  </si>
  <si>
    <t>PAPG</t>
  </si>
  <si>
    <t>Petersburg James A. Johnson Airport</t>
  </si>
  <si>
    <t>PSH</t>
  </si>
  <si>
    <t>EDXO</t>
  </si>
  <si>
    <t>St. Peter-Ording Airport</t>
  </si>
  <si>
    <t>PSI</t>
  </si>
  <si>
    <t>OPPI</t>
  </si>
  <si>
    <t>Pasni Airport</t>
  </si>
  <si>
    <t>PSJ</t>
  </si>
  <si>
    <t>WAMP</t>
  </si>
  <si>
    <t>Kasiguncu Airport</t>
  </si>
  <si>
    <t>PSK</t>
  </si>
  <si>
    <t>KPSK</t>
  </si>
  <si>
    <t>New River Valley Airport</t>
  </si>
  <si>
    <t>PSL</t>
  </si>
  <si>
    <t>EGPT</t>
  </si>
  <si>
    <t>PSM</t>
  </si>
  <si>
    <t>KPSM</t>
  </si>
  <si>
    <t>Portsmouth International Airport at Pease</t>
  </si>
  <si>
    <t>PSN</t>
  </si>
  <si>
    <t>KPSN</t>
  </si>
  <si>
    <t>Palestine Municipal Airport</t>
  </si>
  <si>
    <t>PSO</t>
  </si>
  <si>
    <t>SKPS</t>
  </si>
  <si>
    <t>Antonio Nariño Airport</t>
  </si>
  <si>
    <t>PSP</t>
  </si>
  <si>
    <t>KPSP</t>
  </si>
  <si>
    <t>Palm Springs International Airport</t>
  </si>
  <si>
    <t>PSR</t>
  </si>
  <si>
    <t>LIBP</t>
  </si>
  <si>
    <t>Pescara Airport</t>
  </si>
  <si>
    <t>PSS</t>
  </si>
  <si>
    <t>SARP</t>
  </si>
  <si>
    <t>Libertador General José de San Martín Airport</t>
  </si>
  <si>
    <t>PSU</t>
  </si>
  <si>
    <t>WIOP</t>
  </si>
  <si>
    <t>Pangsuma Airport</t>
  </si>
  <si>
    <t>PSW</t>
  </si>
  <si>
    <t>SNOS</t>
  </si>
  <si>
    <t>Municipal José Figueiredo Airport</t>
  </si>
  <si>
    <t>PSX</t>
  </si>
  <si>
    <t>KPSX</t>
  </si>
  <si>
    <t>Palacios Municipal Airport</t>
  </si>
  <si>
    <t>PSY</t>
  </si>
  <si>
    <t>SFAL</t>
  </si>
  <si>
    <t>Stanley Airport</t>
  </si>
  <si>
    <t>PSZ</t>
  </si>
  <si>
    <t>SLPS</t>
  </si>
  <si>
    <t>Puerto Suárez International Airport</t>
  </si>
  <si>
    <t>PTB</t>
  </si>
  <si>
    <t>KPTB</t>
  </si>
  <si>
    <t>Dinwiddie County Airport</t>
  </si>
  <si>
    <t>PTD</t>
  </si>
  <si>
    <t>KPTD</t>
  </si>
  <si>
    <t>Potsdam Municipal Airport (Damon Field)</t>
  </si>
  <si>
    <t>PTF</t>
  </si>
  <si>
    <t>NFFO</t>
  </si>
  <si>
    <t>Malolo Lailai Island Airport</t>
  </si>
  <si>
    <t>PTG</t>
  </si>
  <si>
    <t>FAPI</t>
  </si>
  <si>
    <t>Pietersburg Municipal Airport</t>
  </si>
  <si>
    <t>FAPP</t>
  </si>
  <si>
    <t>Polokwane International Airport</t>
  </si>
  <si>
    <t>PTH</t>
  </si>
  <si>
    <t>PAPH</t>
  </si>
  <si>
    <t>Port Heiden Airport</t>
  </si>
  <si>
    <t>PTJ</t>
  </si>
  <si>
    <t>YPOD</t>
  </si>
  <si>
    <t>Portland Airport</t>
  </si>
  <si>
    <t>PTK</t>
  </si>
  <si>
    <t>KPTK</t>
  </si>
  <si>
    <t>Oakland County International Airport</t>
  </si>
  <si>
    <t>PTM</t>
  </si>
  <si>
    <t>SVPT</t>
  </si>
  <si>
    <t>Palmarito Airport</t>
  </si>
  <si>
    <t>PTN</t>
  </si>
  <si>
    <t>KPTN</t>
  </si>
  <si>
    <t>Harry P. Williams Memorial Airport</t>
  </si>
  <si>
    <t>PTO</t>
  </si>
  <si>
    <t>SSPB</t>
  </si>
  <si>
    <t>Pato Branco Airport</t>
  </si>
  <si>
    <t>PTP</t>
  </si>
  <si>
    <t>TFFR</t>
  </si>
  <si>
    <t>Pointe-à-Pitre International Airport</t>
  </si>
  <si>
    <t>PTQ</t>
  </si>
  <si>
    <t>SNMZ</t>
  </si>
  <si>
    <t>Porto de Moz Airport</t>
  </si>
  <si>
    <t>PTS</t>
  </si>
  <si>
    <t>KPTS</t>
  </si>
  <si>
    <t>Atkinson Municipal Airport</t>
  </si>
  <si>
    <t>PTT</t>
  </si>
  <si>
    <t>KPTT</t>
  </si>
  <si>
    <t>Pratt Industrial Airport</t>
  </si>
  <si>
    <t>PTU</t>
  </si>
  <si>
    <t>PAPM</t>
  </si>
  <si>
    <t>Platinum Airport</t>
  </si>
  <si>
    <t>PTV</t>
  </si>
  <si>
    <t>KPTV</t>
  </si>
  <si>
    <t>Porterville Municipal Airport</t>
  </si>
  <si>
    <t>PTW</t>
  </si>
  <si>
    <t>KPTW</t>
  </si>
  <si>
    <t>Pottstown Limerick Airport</t>
  </si>
  <si>
    <t>PTX</t>
  </si>
  <si>
    <t>SKPI</t>
  </si>
  <si>
    <t>Pitalito Airport</t>
  </si>
  <si>
    <t>PTY</t>
  </si>
  <si>
    <t>MPTO</t>
  </si>
  <si>
    <t>Tocumen International Airport</t>
  </si>
  <si>
    <t>PTZ</t>
  </si>
  <si>
    <t>SEPA</t>
  </si>
  <si>
    <t>Rio Amazonas Airport</t>
  </si>
  <si>
    <t>SESM</t>
  </si>
  <si>
    <t>PUB</t>
  </si>
  <si>
    <t>KPUB</t>
  </si>
  <si>
    <t>Pueblo Memorial Airport</t>
  </si>
  <si>
    <t>PUC</t>
  </si>
  <si>
    <t>KPUC</t>
  </si>
  <si>
    <t>Carbon County Airport</t>
  </si>
  <si>
    <t>PUD</t>
  </si>
  <si>
    <t>SAWD</t>
  </si>
  <si>
    <t>Puerto deseado Airport</t>
  </si>
  <si>
    <t>PUF</t>
  </si>
  <si>
    <t>LFBP</t>
  </si>
  <si>
    <t>Pyrenees Airport</t>
  </si>
  <si>
    <t>PUG</t>
  </si>
  <si>
    <t>YPAG</t>
  </si>
  <si>
    <t>Port Augusta Airport</t>
  </si>
  <si>
    <t>PUI</t>
  </si>
  <si>
    <t>VEPU</t>
  </si>
  <si>
    <t>Purnea Airport</t>
  </si>
  <si>
    <t>PUJ</t>
  </si>
  <si>
    <t>MDPC</t>
  </si>
  <si>
    <t>Punta Cana International Airport</t>
  </si>
  <si>
    <t>PUK</t>
  </si>
  <si>
    <t>NTGQ</t>
  </si>
  <si>
    <t>Pukarua Airport</t>
  </si>
  <si>
    <t>PUN</t>
  </si>
  <si>
    <t>FZOP</t>
  </si>
  <si>
    <t>Punia Airport</t>
  </si>
  <si>
    <t>PUP</t>
  </si>
  <si>
    <t>DFCP</t>
  </si>
  <si>
    <t>Po Airport</t>
  </si>
  <si>
    <t>PUQ</t>
  </si>
  <si>
    <t>SCCI</t>
  </si>
  <si>
    <t>Carlos Ibanez Del Campo International Airport</t>
  </si>
  <si>
    <t>PUR</t>
  </si>
  <si>
    <t>SLPR</t>
  </si>
  <si>
    <t>Puerto Rico Airport</t>
  </si>
  <si>
    <t>PUS</t>
  </si>
  <si>
    <t>RKPK</t>
  </si>
  <si>
    <t>Gimhae International Airport</t>
  </si>
  <si>
    <t>RKPP</t>
  </si>
  <si>
    <t>PUU</t>
  </si>
  <si>
    <t>SKAS</t>
  </si>
  <si>
    <t>Tres de Mayo Airport</t>
  </si>
  <si>
    <t>PUV</t>
  </si>
  <si>
    <t>NWWP</t>
  </si>
  <si>
    <t>Poum Airport</t>
  </si>
  <si>
    <t>PUW</t>
  </si>
  <si>
    <t>KPUW</t>
  </si>
  <si>
    <t>Pullman-Moscow Regional Airport</t>
  </si>
  <si>
    <t>PUX</t>
  </si>
  <si>
    <t>SCPV</t>
  </si>
  <si>
    <t>El Mirador Airport</t>
  </si>
  <si>
    <t>PUY</t>
  </si>
  <si>
    <t>LDPL</t>
  </si>
  <si>
    <t>Pula Airport</t>
  </si>
  <si>
    <t>PUZ</t>
  </si>
  <si>
    <t>MNPC</t>
  </si>
  <si>
    <t>Puerto Cabezas Airport</t>
  </si>
  <si>
    <t>PVA</t>
  </si>
  <si>
    <t>SKPV</t>
  </si>
  <si>
    <t>El Embrujo Airport Providencia Island, Colombia</t>
  </si>
  <si>
    <t>PVB</t>
  </si>
  <si>
    <t>KPVB</t>
  </si>
  <si>
    <t>Platteville Municipal Airport</t>
  </si>
  <si>
    <t>PVC</t>
  </si>
  <si>
    <t>KPVC</t>
  </si>
  <si>
    <t>Provincetown Municipal Airport</t>
  </si>
  <si>
    <t>PVD</t>
  </si>
  <si>
    <t>KPVD</t>
  </si>
  <si>
    <t>Theodore Francis Green State Airport</t>
  </si>
  <si>
    <t>PVF</t>
  </si>
  <si>
    <t>KPVF</t>
  </si>
  <si>
    <t>Placerville Airport</t>
  </si>
  <si>
    <t>PVG</t>
  </si>
  <si>
    <t>ZSPD</t>
  </si>
  <si>
    <t>Shanghai Pudong International Airport</t>
  </si>
  <si>
    <t>PVH</t>
  </si>
  <si>
    <t>SBPV</t>
  </si>
  <si>
    <t>Governador Jorge Teixeira de Oliveira International Airport</t>
  </si>
  <si>
    <t>PVI</t>
  </si>
  <si>
    <t>SSPI</t>
  </si>
  <si>
    <t>Paranavaí Airport</t>
  </si>
  <si>
    <t>PVJ</t>
  </si>
  <si>
    <t>KPVJ</t>
  </si>
  <si>
    <t>Pauls Valley Municipal Airport</t>
  </si>
  <si>
    <t>PVK</t>
  </si>
  <si>
    <t>LGPZ</t>
  </si>
  <si>
    <t>Aktion Airport</t>
  </si>
  <si>
    <t>PVN</t>
  </si>
  <si>
    <t>LBPL</t>
  </si>
  <si>
    <t>Dolna Mitropoliya Air Base</t>
  </si>
  <si>
    <t>PVO</t>
  </si>
  <si>
    <t>SEPV</t>
  </si>
  <si>
    <t>Reales Tamarindos Airport</t>
  </si>
  <si>
    <t>PVR</t>
  </si>
  <si>
    <t>MMPR</t>
  </si>
  <si>
    <t>Puerto Vallarta International Airport</t>
  </si>
  <si>
    <t>PVS</t>
  </si>
  <si>
    <t>UHMD</t>
  </si>
  <si>
    <t>Provideniya Bay Airport</t>
  </si>
  <si>
    <t>PVU</t>
  </si>
  <si>
    <t>KPVU</t>
  </si>
  <si>
    <t>Provo Municipal Airport</t>
  </si>
  <si>
    <t>PVW</t>
  </si>
  <si>
    <t>KPVW</t>
  </si>
  <si>
    <t>Hale County Airport</t>
  </si>
  <si>
    <t>PWA</t>
  </si>
  <si>
    <t>KPWA</t>
  </si>
  <si>
    <t>Wiley Post Airport</t>
  </si>
  <si>
    <t>PWC</t>
  </si>
  <si>
    <t>KPWC</t>
  </si>
  <si>
    <t>Pine River Regional Airport</t>
  </si>
  <si>
    <t>PWD</t>
  </si>
  <si>
    <t>KPWD</t>
  </si>
  <si>
    <t>Sher-Wood Airport</t>
  </si>
  <si>
    <t>PWE</t>
  </si>
  <si>
    <t>UHMP</t>
  </si>
  <si>
    <t>Pevek Airport</t>
  </si>
  <si>
    <t>PWG</t>
  </si>
  <si>
    <t>KPWG</t>
  </si>
  <si>
    <t>McGregor Executive Airport</t>
  </si>
  <si>
    <t>PWK</t>
  </si>
  <si>
    <t>KPWK</t>
  </si>
  <si>
    <t>Chicago Executive Airport</t>
  </si>
  <si>
    <t>PWL</t>
  </si>
  <si>
    <t>WIAP</t>
  </si>
  <si>
    <t>Purwokerto Airport</t>
  </si>
  <si>
    <t>PWM</t>
  </si>
  <si>
    <t>KPWM</t>
  </si>
  <si>
    <t>Portland International Jetport (formerly Portland-Westbrook</t>
  </si>
  <si>
    <t>PWN</t>
  </si>
  <si>
    <t>MYCP</t>
  </si>
  <si>
    <t>Pitts Town Airport</t>
  </si>
  <si>
    <t>PWO</t>
  </si>
  <si>
    <t>FZQC</t>
  </si>
  <si>
    <t>Pweto Airport</t>
  </si>
  <si>
    <t>PWQ</t>
  </si>
  <si>
    <t>UASP</t>
  </si>
  <si>
    <t>Pavlodar Airport</t>
  </si>
  <si>
    <t>PWT</t>
  </si>
  <si>
    <t>KPWT</t>
  </si>
  <si>
    <t>Bremerton National Airport</t>
  </si>
  <si>
    <t>PXE</t>
  </si>
  <si>
    <t>KPXE</t>
  </si>
  <si>
    <t>Perry-Houston County Airport</t>
  </si>
  <si>
    <t>PXK</t>
  </si>
  <si>
    <t>PAXK</t>
  </si>
  <si>
    <t>Paxson Airport</t>
  </si>
  <si>
    <t>PXM</t>
  </si>
  <si>
    <t>MMPS</t>
  </si>
  <si>
    <t>Puerto Escondido International Airport</t>
  </si>
  <si>
    <t>PXO</t>
  </si>
  <si>
    <t>LPPS</t>
  </si>
  <si>
    <t>Porto Santo Airport</t>
  </si>
  <si>
    <t>PXU</t>
  </si>
  <si>
    <t>VVPK</t>
  </si>
  <si>
    <t>Pleiku Airport</t>
  </si>
  <si>
    <t>PYB</t>
  </si>
  <si>
    <t>VEJP</t>
  </si>
  <si>
    <t>Jeypore Airport</t>
  </si>
  <si>
    <t>PYE</t>
  </si>
  <si>
    <t>NCPY</t>
  </si>
  <si>
    <t>Tongareva Airport</t>
  </si>
  <si>
    <t>PYG</t>
  </si>
  <si>
    <t>VEPY</t>
  </si>
  <si>
    <t>Pakyong Airport</t>
  </si>
  <si>
    <t>PYH</t>
  </si>
  <si>
    <t>SVPA</t>
  </si>
  <si>
    <t>Cacique Aramare Airport</t>
  </si>
  <si>
    <t>PYJ</t>
  </si>
  <si>
    <t>UERP</t>
  </si>
  <si>
    <t>Polyarny Airport</t>
  </si>
  <si>
    <t>PYM</t>
  </si>
  <si>
    <t>KPYM</t>
  </si>
  <si>
    <t>PYN</t>
  </si>
  <si>
    <t>KPYN</t>
  </si>
  <si>
    <t>Piedmont Municipal Airport</t>
  </si>
  <si>
    <t>PYO</t>
  </si>
  <si>
    <t>SEPT</t>
  </si>
  <si>
    <t>Putumayo Airport</t>
  </si>
  <si>
    <t>PYR</t>
  </si>
  <si>
    <t>LGAD</t>
  </si>
  <si>
    <t>Andravida Airport</t>
  </si>
  <si>
    <t>PYX</t>
  </si>
  <si>
    <t>KPYX</t>
  </si>
  <si>
    <t>Perryton Ochiltree County Airport</t>
  </si>
  <si>
    <t>PYY</t>
  </si>
  <si>
    <t>VTCI</t>
  </si>
  <si>
    <t>PZA</t>
  </si>
  <si>
    <t>SKPZ</t>
  </si>
  <si>
    <t>Paz De Ariporo Airport</t>
  </si>
  <si>
    <t>PZB</t>
  </si>
  <si>
    <t>FAPM</t>
  </si>
  <si>
    <t>Pietermaritzburg Airport</t>
  </si>
  <si>
    <t>PZH</t>
  </si>
  <si>
    <t>OPZB</t>
  </si>
  <si>
    <t>Zhob Airport</t>
  </si>
  <si>
    <t>PZL</t>
  </si>
  <si>
    <t>FADQ</t>
  </si>
  <si>
    <t>Zulu Inyala Airport</t>
  </si>
  <si>
    <t>PZO</t>
  </si>
  <si>
    <t>SVPR</t>
  </si>
  <si>
    <t>General Manuel Carlos Piar International Airport</t>
  </si>
  <si>
    <t>PZQ</t>
  </si>
  <si>
    <t>KPZQ</t>
  </si>
  <si>
    <t>Presque Isle County Airport</t>
  </si>
  <si>
    <t>PZU</t>
  </si>
  <si>
    <t>HSPN</t>
  </si>
  <si>
    <t>Port Sudan New International Airport</t>
  </si>
  <si>
    <t>PZY</t>
  </si>
  <si>
    <t>LZPP</t>
  </si>
  <si>
    <t>Piestany Airport</t>
  </si>
  <si>
    <t>QAC</t>
  </si>
  <si>
    <t>SSQT</t>
  </si>
  <si>
    <t>Castro Airport</t>
  </si>
  <si>
    <t>QAK</t>
  </si>
  <si>
    <t>SBBQ</t>
  </si>
  <si>
    <t>Major Brigadeiro Doorgal Borges Airport</t>
  </si>
  <si>
    <t>QAM</t>
  </si>
  <si>
    <t>LFAY</t>
  </si>
  <si>
    <t>Amiens-Glisy Airport</t>
  </si>
  <si>
    <t>QAR</t>
  </si>
  <si>
    <t>EHDL</t>
  </si>
  <si>
    <t>Deelen Air Base</t>
  </si>
  <si>
    <t>QAS</t>
  </si>
  <si>
    <t>DAOI</t>
  </si>
  <si>
    <t>Ech Cheliff Airport</t>
  </si>
  <si>
    <t>QBA</t>
  </si>
  <si>
    <t>QBC</t>
  </si>
  <si>
    <t>CYBD</t>
  </si>
  <si>
    <t>Bella Coola Airport</t>
  </si>
  <si>
    <t>QBQ</t>
  </si>
  <si>
    <t>LFSA</t>
  </si>
  <si>
    <t>Besançon Thise Airport</t>
  </si>
  <si>
    <t>QBX</t>
  </si>
  <si>
    <t>SNOB</t>
  </si>
  <si>
    <t>Sobral Airport</t>
  </si>
  <si>
    <t>QCH</t>
  </si>
  <si>
    <t>SNCX</t>
  </si>
  <si>
    <t>Colatina Airport</t>
  </si>
  <si>
    <t>QCJ</t>
  </si>
  <si>
    <t>SDBK</t>
  </si>
  <si>
    <t>Botucatu Airport</t>
  </si>
  <si>
    <t>QCN</t>
  </si>
  <si>
    <t>SSCN</t>
  </si>
  <si>
    <t>Canela Airport</t>
  </si>
  <si>
    <t>QCO</t>
  </si>
  <si>
    <t>MUCO</t>
  </si>
  <si>
    <t>Colón Airport</t>
  </si>
  <si>
    <t>QCP</t>
  </si>
  <si>
    <t>SNKN</t>
  </si>
  <si>
    <t>Currais Novos Airport</t>
  </si>
  <si>
    <t>QCR</t>
  </si>
  <si>
    <t>SSKU</t>
  </si>
  <si>
    <t>Curitibanos Airport</t>
  </si>
  <si>
    <t>QCY</t>
  </si>
  <si>
    <t>EGXC</t>
  </si>
  <si>
    <t>RAF Coningsby</t>
  </si>
  <si>
    <t>QDB</t>
  </si>
  <si>
    <t>SSKS</t>
  </si>
  <si>
    <t>Cachoeira do Sul Airport</t>
  </si>
  <si>
    <t>QDC</t>
  </si>
  <si>
    <t>SDDR</t>
  </si>
  <si>
    <t>Dracena Airport</t>
  </si>
  <si>
    <t>QDF</t>
  </si>
  <si>
    <t>SNKF</t>
  </si>
  <si>
    <t>Conselheiro Lafaiete Airport</t>
  </si>
  <si>
    <t>QEF</t>
  </si>
  <si>
    <t>EDFE</t>
  </si>
  <si>
    <t>Frankfurt Egelsbach Airport</t>
  </si>
  <si>
    <t>QEO</t>
  </si>
  <si>
    <t>EPKW</t>
  </si>
  <si>
    <t>Bielsko-Bialo Kaniow Airfield</t>
  </si>
  <si>
    <t>QFD</t>
  </si>
  <si>
    <t>DAAK</t>
  </si>
  <si>
    <t>Boufarik Airport</t>
  </si>
  <si>
    <t>QFO</t>
  </si>
  <si>
    <t>EGSU</t>
  </si>
  <si>
    <t>Duxford Airport</t>
  </si>
  <si>
    <t>QFR</t>
  </si>
  <si>
    <t>LIRH</t>
  </si>
  <si>
    <t>Frosinone Military Airport</t>
  </si>
  <si>
    <t>QGA</t>
  </si>
  <si>
    <t>SSGY</t>
  </si>
  <si>
    <t>Guaíra Airport</t>
  </si>
  <si>
    <t>QGB</t>
  </si>
  <si>
    <t>SDYM</t>
  </si>
  <si>
    <t>Limeira Airport</t>
  </si>
  <si>
    <t>QGC</t>
  </si>
  <si>
    <t>SDLP</t>
  </si>
  <si>
    <t>Lençóis Paulista Airport</t>
  </si>
  <si>
    <t>QGF</t>
  </si>
  <si>
    <t>SSNG</t>
  </si>
  <si>
    <t>Montenegro Airport</t>
  </si>
  <si>
    <t>QGP</t>
  </si>
  <si>
    <t>SNGN</t>
  </si>
  <si>
    <t>Garanhuns, Pernambuco, Brazil</t>
  </si>
  <si>
    <t>QGS</t>
  </si>
  <si>
    <t>SDUO</t>
  </si>
  <si>
    <t>Alagoinhas Airport</t>
  </si>
  <si>
    <t>QGU</t>
  </si>
  <si>
    <t>RJNG</t>
  </si>
  <si>
    <t>Gifu Air Base</t>
  </si>
  <si>
    <t>QGY</t>
  </si>
  <si>
    <t>LHPR</t>
  </si>
  <si>
    <t>Győr-Pér International Airport</t>
  </si>
  <si>
    <t>QHA</t>
  </si>
  <si>
    <t>EBZH</t>
  </si>
  <si>
    <t>Kiewit Airfield</t>
  </si>
  <si>
    <t>QHB</t>
  </si>
  <si>
    <t>SDPW</t>
  </si>
  <si>
    <t>Piracicaba Airport</t>
  </si>
  <si>
    <t>QHD</t>
  </si>
  <si>
    <t>ETIE</t>
  </si>
  <si>
    <t>Heidelberg AAF</t>
  </si>
  <si>
    <t>QHN</t>
  </si>
  <si>
    <t>SWTY</t>
  </si>
  <si>
    <t>Taguatinga Airport</t>
  </si>
  <si>
    <t>QHP</t>
  </si>
  <si>
    <t>SBTA</t>
  </si>
  <si>
    <t>Base de Aviação de Taubaté Airport</t>
  </si>
  <si>
    <t>QHR</t>
  </si>
  <si>
    <t>HAHM</t>
  </si>
  <si>
    <t>Harar Meda Airport</t>
  </si>
  <si>
    <t>QHV</t>
  </si>
  <si>
    <t>SSNH</t>
  </si>
  <si>
    <t>Novo Hamburgo Airport</t>
  </si>
  <si>
    <t>QID</t>
  </si>
  <si>
    <t>SNVI</t>
  </si>
  <si>
    <t>Mélio Viana Airport</t>
  </si>
  <si>
    <t>QIE</t>
  </si>
  <si>
    <t>LFMI</t>
  </si>
  <si>
    <t>Istres Le Tubé/Istres Air Base (BA 125) Airport</t>
  </si>
  <si>
    <t>QIG</t>
  </si>
  <si>
    <t>SNIG</t>
  </si>
  <si>
    <t>Iguatu Airport</t>
  </si>
  <si>
    <t>QIQ</t>
  </si>
  <si>
    <t>SDRK</t>
  </si>
  <si>
    <t>Rio Claro Airport</t>
  </si>
  <si>
    <t>QIT</t>
  </si>
  <si>
    <t>SNIP</t>
  </si>
  <si>
    <t>Itapetinga Airport</t>
  </si>
  <si>
    <t>QJB</t>
  </si>
  <si>
    <t>OEJB</t>
  </si>
  <si>
    <t>Jubail Airport</t>
  </si>
  <si>
    <t>QJD</t>
  </si>
  <si>
    <t>YJIN</t>
  </si>
  <si>
    <t>Jindabyne Airport</t>
  </si>
  <si>
    <t>QKF</t>
  </si>
  <si>
    <t>EDLK</t>
  </si>
  <si>
    <t>Krefeld-Egelsberg Airport</t>
  </si>
  <si>
    <t>QKX</t>
  </si>
  <si>
    <t>ENKA</t>
  </si>
  <si>
    <t>Kautokeino Air Base</t>
  </si>
  <si>
    <t>QLA</t>
  </si>
  <si>
    <t>EGHL</t>
  </si>
  <si>
    <t>Lasham Airfield</t>
  </si>
  <si>
    <t>QLC</t>
  </si>
  <si>
    <t>EPGL</t>
  </si>
  <si>
    <t>Gliwice Glider Airport</t>
  </si>
  <si>
    <t>QLD</t>
  </si>
  <si>
    <t>DAAB</t>
  </si>
  <si>
    <t>Blida Airport</t>
  </si>
  <si>
    <t>QLF</t>
  </si>
  <si>
    <t>EFLA</t>
  </si>
  <si>
    <t>Lahti Vesivehmaa Airport</t>
  </si>
  <si>
    <t>QLT</t>
  </si>
  <si>
    <t>LIRL</t>
  </si>
  <si>
    <t>Latina Airport</t>
  </si>
  <si>
    <t>QLU</t>
  </si>
  <si>
    <t>EPLR</t>
  </si>
  <si>
    <t>Lublin Radwiec Airport</t>
  </si>
  <si>
    <t>QMF</t>
  </si>
  <si>
    <t>SSMF</t>
  </si>
  <si>
    <t>Mafra Airport</t>
  </si>
  <si>
    <t>QMJ</t>
  </si>
  <si>
    <t>OIAI</t>
  </si>
  <si>
    <t>Shahid Asyaee Airport</t>
  </si>
  <si>
    <t>QMM</t>
  </si>
  <si>
    <t>LILQ</t>
  </si>
  <si>
    <t>Massa Cinquale Airport</t>
  </si>
  <si>
    <t>QMZ</t>
  </si>
  <si>
    <t>EDFZ</t>
  </si>
  <si>
    <t>Mainz-Finthen Airport</t>
  </si>
  <si>
    <t>QNC</t>
  </si>
  <si>
    <t>LSGN</t>
  </si>
  <si>
    <t>Neuchatel Airport</t>
  </si>
  <si>
    <t>QND</t>
  </si>
  <si>
    <t>LYNS</t>
  </si>
  <si>
    <t>Cenej Airport</t>
  </si>
  <si>
    <t>QNJ</t>
  </si>
  <si>
    <t>LFLI</t>
  </si>
  <si>
    <t>Annemasse Airport</t>
  </si>
  <si>
    <t>QNM</t>
  </si>
  <si>
    <t>EBNM</t>
  </si>
  <si>
    <t>Suarlée Airport</t>
  </si>
  <si>
    <t>QNS</t>
  </si>
  <si>
    <t>SBCO</t>
  </si>
  <si>
    <t>Canoas Airport</t>
  </si>
  <si>
    <t>QNV</t>
  </si>
  <si>
    <t>SDNY</t>
  </si>
  <si>
    <t>Aeroclube Airport</t>
  </si>
  <si>
    <t>QNX</t>
  </si>
  <si>
    <t>LFLM</t>
  </si>
  <si>
    <t>Mâcon-Charnay Airport</t>
  </si>
  <si>
    <t>QOA</t>
  </si>
  <si>
    <t>SDKK</t>
  </si>
  <si>
    <t>Mococa Airport</t>
  </si>
  <si>
    <t>QOB</t>
  </si>
  <si>
    <t>EDQF</t>
  </si>
  <si>
    <t>Ansbach-Petersdorf Airport</t>
  </si>
  <si>
    <t>QOE</t>
  </si>
  <si>
    <t>ETNN</t>
  </si>
  <si>
    <t>Norvenich Airport</t>
  </si>
  <si>
    <t>QOJ</t>
  </si>
  <si>
    <t>SSSB</t>
  </si>
  <si>
    <t>São Borja Airport</t>
  </si>
  <si>
    <t>QOW</t>
  </si>
  <si>
    <t>DNIM</t>
  </si>
  <si>
    <t>Sam Mbakwe International Cargo Airport</t>
  </si>
  <si>
    <t>QPA</t>
  </si>
  <si>
    <t>LIPU</t>
  </si>
  <si>
    <t>Padova Airport</t>
  </si>
  <si>
    <t>QPD</t>
  </si>
  <si>
    <t>MUPR</t>
  </si>
  <si>
    <t>Pinar Del Rio Airport</t>
  </si>
  <si>
    <t>QPG</t>
  </si>
  <si>
    <t>WSAP</t>
  </si>
  <si>
    <t>Paya Lebar Airbase, Paya Lebar, Singapore</t>
  </si>
  <si>
    <t>QPH</t>
  </si>
  <si>
    <t>FBPY</t>
  </si>
  <si>
    <t>Palapye Airport</t>
  </si>
  <si>
    <t>QPM</t>
  </si>
  <si>
    <t>EPOP</t>
  </si>
  <si>
    <t>Opole-Polska Nowa Wieś Airport</t>
  </si>
  <si>
    <t>QPS</t>
  </si>
  <si>
    <t>SBYS</t>
  </si>
  <si>
    <t>Campo Fontenelle (military)</t>
  </si>
  <si>
    <t>QPZ</t>
  </si>
  <si>
    <t>LIMS</t>
  </si>
  <si>
    <t>Piacenza Airport</t>
  </si>
  <si>
    <t>QRA</t>
  </si>
  <si>
    <t>FAGM</t>
  </si>
  <si>
    <t>Rand Airport</t>
  </si>
  <si>
    <t>QRC</t>
  </si>
  <si>
    <t>SCRG</t>
  </si>
  <si>
    <t>De La Independencia Airport</t>
  </si>
  <si>
    <t>QRE</t>
  </si>
  <si>
    <t>SSKZ</t>
  </si>
  <si>
    <t>Carazinho Airport</t>
  </si>
  <si>
    <t>QRM</t>
  </si>
  <si>
    <t>YNRM</t>
  </si>
  <si>
    <t>Narromine Airport</t>
  </si>
  <si>
    <t>QRO</t>
  </si>
  <si>
    <t>MMQT</t>
  </si>
  <si>
    <t>Querétaro International Airport</t>
  </si>
  <si>
    <t>QRR</t>
  </si>
  <si>
    <t>YWRN</t>
  </si>
  <si>
    <t>Warren Airport</t>
  </si>
  <si>
    <t>LIQN</t>
  </si>
  <si>
    <t>Rieti Airport</t>
  </si>
  <si>
    <t>QRZ</t>
  </si>
  <si>
    <t>SDRS</t>
  </si>
  <si>
    <t>Resende Airport</t>
  </si>
  <si>
    <t>QSA</t>
  </si>
  <si>
    <t>LELL</t>
  </si>
  <si>
    <t>Sabadell Airport</t>
  </si>
  <si>
    <t>QSC</t>
  </si>
  <si>
    <t>SDSC</t>
  </si>
  <si>
    <t>São Carlos Airport</t>
  </si>
  <si>
    <t>QSF</t>
  </si>
  <si>
    <t>DAAS</t>
  </si>
  <si>
    <t>Ain Arnat Airport</t>
  </si>
  <si>
    <t>QSI</t>
  </si>
  <si>
    <t>HTMS</t>
  </si>
  <si>
    <t>Moshi Airport</t>
  </si>
  <si>
    <t>QSN</t>
  </si>
  <si>
    <t>MUNB</t>
  </si>
  <si>
    <t>San Nicolas De Bari Airport</t>
  </si>
  <si>
    <t>QSR</t>
  </si>
  <si>
    <t>LIRI</t>
  </si>
  <si>
    <t>Salerno Airport</t>
  </si>
  <si>
    <t>QSX</t>
  </si>
  <si>
    <t>SYNA</t>
  </si>
  <si>
    <t>New Amsterdam Airport</t>
  </si>
  <si>
    <t>QTJ</t>
  </si>
  <si>
    <t>LFOR</t>
  </si>
  <si>
    <t>Chartres Champhol Airport</t>
  </si>
  <si>
    <t>QUG</t>
  </si>
  <si>
    <t>EGHR</t>
  </si>
  <si>
    <t>Goodwood Airfield</t>
  </si>
  <si>
    <t>QUN</t>
  </si>
  <si>
    <t>RKNC</t>
  </si>
  <si>
    <t>A-306 Airport</t>
  </si>
  <si>
    <t>QUS</t>
  </si>
  <si>
    <t>DNGU</t>
  </si>
  <si>
    <t>Gusau Airport</t>
  </si>
  <si>
    <t>QUT</t>
  </si>
  <si>
    <t>RJTU</t>
  </si>
  <si>
    <t>Utsunomiya Air Field</t>
  </si>
  <si>
    <t>QUY</t>
  </si>
  <si>
    <t>EGUY</t>
  </si>
  <si>
    <t>RAF Wyton</t>
  </si>
  <si>
    <t>QVA</t>
  </si>
  <si>
    <t>LILN</t>
  </si>
  <si>
    <t>Varese / Venegono Airport</t>
  </si>
  <si>
    <t>QVB</t>
  </si>
  <si>
    <t>SSUV</t>
  </si>
  <si>
    <t>União da Vitória Airport</t>
  </si>
  <si>
    <t>QVE</t>
  </si>
  <si>
    <t>EFFO</t>
  </si>
  <si>
    <t>Forssa Airport</t>
  </si>
  <si>
    <t>QVP</t>
  </si>
  <si>
    <t>SDRR</t>
  </si>
  <si>
    <t>Avaré-Arandu Airport</t>
  </si>
  <si>
    <t>QWS</t>
  </si>
  <si>
    <t>EPNT</t>
  </si>
  <si>
    <t>Nowy Targ Airport</t>
  </si>
  <si>
    <t>QXB</t>
  </si>
  <si>
    <t>LFMA</t>
  </si>
  <si>
    <t>Aix Les Milles Airport</t>
  </si>
  <si>
    <t>QXC</t>
  </si>
  <si>
    <t>SNXS</t>
  </si>
  <si>
    <t>Fazenda São Braz Airport</t>
  </si>
  <si>
    <t>QXD</t>
  </si>
  <si>
    <t>SNKI</t>
  </si>
  <si>
    <t>Cachoeiro do Itapemirim Airport</t>
  </si>
  <si>
    <t>QYD</t>
  </si>
  <si>
    <t>EPOK</t>
  </si>
  <si>
    <t>Gdynia-Babie Doły Air Base</t>
  </si>
  <si>
    <t>QYR</t>
  </si>
  <si>
    <t>LFQB</t>
  </si>
  <si>
    <t>Barberey Airport</t>
  </si>
  <si>
    <t>QYY</t>
  </si>
  <si>
    <t>EPBK</t>
  </si>
  <si>
    <t>Białystok-Krywlany Airport</t>
  </si>
  <si>
    <t>QZD</t>
  </si>
  <si>
    <t>LHUD</t>
  </si>
  <si>
    <t>Szeged Glider Airport</t>
  </si>
  <si>
    <t>QZN</t>
  </si>
  <si>
    <t>DAAZ</t>
  </si>
  <si>
    <t>Relizane Airport</t>
  </si>
  <si>
    <t>QZO</t>
  </si>
  <si>
    <t>LIQB</t>
  </si>
  <si>
    <t>Arezzo Airport</t>
  </si>
  <si>
    <t>RAB</t>
  </si>
  <si>
    <t>AYRB</t>
  </si>
  <si>
    <t>Rabaul Airport, Rabaul, Papua New Guinea</t>
  </si>
  <si>
    <t>AYTK</t>
  </si>
  <si>
    <t>Tokua Airport</t>
  </si>
  <si>
    <t>KRAC</t>
  </si>
  <si>
    <t>John H. Batten Airport</t>
  </si>
  <si>
    <t>RAE</t>
  </si>
  <si>
    <t>OERR</t>
  </si>
  <si>
    <t>Arar Domestic Airport</t>
  </si>
  <si>
    <t>RAG</t>
  </si>
  <si>
    <t>NZRA</t>
  </si>
  <si>
    <t>Raglan Airfield</t>
  </si>
  <si>
    <t>RAH</t>
  </si>
  <si>
    <t>OERF</t>
  </si>
  <si>
    <t>Rafha Domestic Airport</t>
  </si>
  <si>
    <t>RAI</t>
  </si>
  <si>
    <t>GVFM</t>
  </si>
  <si>
    <t>Praia International Airport</t>
  </si>
  <si>
    <t>GVNP</t>
  </si>
  <si>
    <t>RAJ</t>
  </si>
  <si>
    <t>VARK</t>
  </si>
  <si>
    <t>Rajkot Airport</t>
  </si>
  <si>
    <t>RAK</t>
  </si>
  <si>
    <t>GMMX</t>
  </si>
  <si>
    <t>Menara International Airport</t>
  </si>
  <si>
    <t>RAL</t>
  </si>
  <si>
    <t>KRAL</t>
  </si>
  <si>
    <t>Riverside Municipal Airport</t>
  </si>
  <si>
    <t>RAM</t>
  </si>
  <si>
    <t>YRNG</t>
  </si>
  <si>
    <t>Ramingining Airport</t>
  </si>
  <si>
    <t>RAN</t>
  </si>
  <si>
    <t>LIDR</t>
  </si>
  <si>
    <t>Ravenna Airport</t>
  </si>
  <si>
    <t>RAO</t>
  </si>
  <si>
    <t>SBRP</t>
  </si>
  <si>
    <t>Leite Lopes Airport</t>
  </si>
  <si>
    <t>RAP</t>
  </si>
  <si>
    <t>KRAP</t>
  </si>
  <si>
    <t>Rapid City Regional Airport</t>
  </si>
  <si>
    <t>RAR</t>
  </si>
  <si>
    <t>NCRG</t>
  </si>
  <si>
    <t>Rarotonga International Airport</t>
  </si>
  <si>
    <t>RAS</t>
  </si>
  <si>
    <t>OIGG</t>
  </si>
  <si>
    <t>Rasht Airport</t>
  </si>
  <si>
    <t>KRAS</t>
  </si>
  <si>
    <t>Mustang Beach Airport</t>
  </si>
  <si>
    <t>RAV</t>
  </si>
  <si>
    <t>SKCN</t>
  </si>
  <si>
    <t>Cravo Norte Airport</t>
  </si>
  <si>
    <t>RAW</t>
  </si>
  <si>
    <t>KRAW</t>
  </si>
  <si>
    <t>Warsaw Municipal Airport</t>
  </si>
  <si>
    <t>RAZ</t>
  </si>
  <si>
    <t>OPRT</t>
  </si>
  <si>
    <t>Rawalakot Airport</t>
  </si>
  <si>
    <t>RBA</t>
  </si>
  <si>
    <t>GMME</t>
  </si>
  <si>
    <t>Sale Airport</t>
  </si>
  <si>
    <t>RBB</t>
  </si>
  <si>
    <t>SWBR</t>
  </si>
  <si>
    <t>Borba Airport</t>
  </si>
  <si>
    <t>RBC</t>
  </si>
  <si>
    <t>YROI</t>
  </si>
  <si>
    <t>Robinvale Airport</t>
  </si>
  <si>
    <t>RBD</t>
  </si>
  <si>
    <t>KRBD</t>
  </si>
  <si>
    <t>Dallas Executive Airport</t>
  </si>
  <si>
    <t>RBE</t>
  </si>
  <si>
    <t>VDRK</t>
  </si>
  <si>
    <t>Ratanakiri Airport</t>
  </si>
  <si>
    <t>KRBE</t>
  </si>
  <si>
    <t>Rock County Airport</t>
  </si>
  <si>
    <t>RBG</t>
  </si>
  <si>
    <t>KRBG</t>
  </si>
  <si>
    <t>Roseburg Regional Airport</t>
  </si>
  <si>
    <t>RBJ</t>
  </si>
  <si>
    <t>RJCR</t>
  </si>
  <si>
    <t>Rebun Airport</t>
  </si>
  <si>
    <t>RBL</t>
  </si>
  <si>
    <t>KRBL</t>
  </si>
  <si>
    <t>Red Bluff Municipal Airport</t>
  </si>
  <si>
    <t>RBM</t>
  </si>
  <si>
    <t>EDMS</t>
  </si>
  <si>
    <t>Straubing Airport</t>
  </si>
  <si>
    <t>KRBM</t>
  </si>
  <si>
    <t>Robinson AAF/NG</t>
  </si>
  <si>
    <t>RBO</t>
  </si>
  <si>
    <t>SLRB</t>
  </si>
  <si>
    <t>Roboré Airport</t>
  </si>
  <si>
    <t>KRBO</t>
  </si>
  <si>
    <t>Nueces County Airport</t>
  </si>
  <si>
    <t>RBQ</t>
  </si>
  <si>
    <t>SLRQ</t>
  </si>
  <si>
    <t>Rurrenabaque Airport</t>
  </si>
  <si>
    <t>RBR</t>
  </si>
  <si>
    <t>SBRB</t>
  </si>
  <si>
    <t>Presidente Medici International Airport</t>
  </si>
  <si>
    <t>RBS</t>
  </si>
  <si>
    <t>YORB</t>
  </si>
  <si>
    <t>Orbost Airport</t>
  </si>
  <si>
    <t>RBT</t>
  </si>
  <si>
    <t>HKMB</t>
  </si>
  <si>
    <t>Segel Airport</t>
  </si>
  <si>
    <t>RBU</t>
  </si>
  <si>
    <t>YROE</t>
  </si>
  <si>
    <t>Roebourne Airport</t>
  </si>
  <si>
    <t>RBV</t>
  </si>
  <si>
    <t>AGRM</t>
  </si>
  <si>
    <t>Ramata Airport</t>
  </si>
  <si>
    <t>RBW</t>
  </si>
  <si>
    <t>KRBW</t>
  </si>
  <si>
    <t>Lowcountry Regional Airport</t>
  </si>
  <si>
    <t>RBY</t>
  </si>
  <si>
    <t>PARY</t>
  </si>
  <si>
    <t>Ruby Airport</t>
  </si>
  <si>
    <t>RCA</t>
  </si>
  <si>
    <t>KRCA</t>
  </si>
  <si>
    <t>Ellsworth AFB</t>
  </si>
  <si>
    <t>RCB</t>
  </si>
  <si>
    <t>FARB</t>
  </si>
  <si>
    <t>Richards Bay Airport</t>
  </si>
  <si>
    <t>RCH</t>
  </si>
  <si>
    <t>SKRH</t>
  </si>
  <si>
    <t>Almirante Padilla Airport</t>
  </si>
  <si>
    <t>RCK</t>
  </si>
  <si>
    <t>KRCK</t>
  </si>
  <si>
    <t>H. H. Coffield Regional Airport</t>
  </si>
  <si>
    <t>NVSR</t>
  </si>
  <si>
    <t>Redcliffe Airport</t>
  </si>
  <si>
    <t>YRMD</t>
  </si>
  <si>
    <t>Richmond Airport</t>
  </si>
  <si>
    <t>RCO</t>
  </si>
  <si>
    <t>LFDN</t>
  </si>
  <si>
    <t>Rochefort-Saint-Agnant (BA 721) Airport</t>
  </si>
  <si>
    <t>RCQ</t>
  </si>
  <si>
    <t>SATR</t>
  </si>
  <si>
    <t>Reconquista Airport</t>
  </si>
  <si>
    <t>RCR</t>
  </si>
  <si>
    <t>KRCR</t>
  </si>
  <si>
    <t>Fulton County Airport</t>
  </si>
  <si>
    <t>RCS</t>
  </si>
  <si>
    <t>EGTO</t>
  </si>
  <si>
    <t>Rochester Airport</t>
  </si>
  <si>
    <t>RCT</t>
  </si>
  <si>
    <t>KRCT</t>
  </si>
  <si>
    <t>Nartron Field</t>
  </si>
  <si>
    <t>RCU</t>
  </si>
  <si>
    <t>SAOC</t>
  </si>
  <si>
    <t>Area De Material Airport</t>
  </si>
  <si>
    <t>KRCX</t>
  </si>
  <si>
    <t>Rusk County Airport</t>
  </si>
  <si>
    <t>RCY</t>
  </si>
  <si>
    <t>MYRP</t>
  </si>
  <si>
    <t>Rum Cay Airport</t>
  </si>
  <si>
    <t>RDC</t>
  </si>
  <si>
    <t>SNDC</t>
  </si>
  <si>
    <t>Redenção Airport</t>
  </si>
  <si>
    <t>RDD</t>
  </si>
  <si>
    <t>KRDD</t>
  </si>
  <si>
    <t>Redding Municipal Airport</t>
  </si>
  <si>
    <t>RDE</t>
  </si>
  <si>
    <t>WASM</t>
  </si>
  <si>
    <t>Merdei Airport</t>
  </si>
  <si>
    <t>RDG</t>
  </si>
  <si>
    <t>KRDG</t>
  </si>
  <si>
    <t>Reading Regional Airport (Carl A. Spaatz Field)</t>
  </si>
  <si>
    <t>RDK</t>
  </si>
  <si>
    <t>KRDK</t>
  </si>
  <si>
    <t>Red Oak Municipal Airport</t>
  </si>
  <si>
    <t>RDM</t>
  </si>
  <si>
    <t>KRDM</t>
  </si>
  <si>
    <t>Roberts Field</t>
  </si>
  <si>
    <t>RDN</t>
  </si>
  <si>
    <t>WMPR</t>
  </si>
  <si>
    <t>LTS Pulau Redang Airport</t>
  </si>
  <si>
    <t>RDR</t>
  </si>
  <si>
    <t>KRDR</t>
  </si>
  <si>
    <t>Grand Forks AFB</t>
  </si>
  <si>
    <t>SAHS</t>
  </si>
  <si>
    <t>Rincon De Los Sauces Airport</t>
  </si>
  <si>
    <t>RDT</t>
  </si>
  <si>
    <t>GOSR</t>
  </si>
  <si>
    <t>Richard Toll Airport</t>
  </si>
  <si>
    <t>RDU</t>
  </si>
  <si>
    <t>KRDU</t>
  </si>
  <si>
    <t>Raleigh-Durham International Airport</t>
  </si>
  <si>
    <t>RDZ</t>
  </si>
  <si>
    <t>LFCR</t>
  </si>
  <si>
    <t>Rodez-Marcillac Airport</t>
  </si>
  <si>
    <t>REA</t>
  </si>
  <si>
    <t>NTGE</t>
  </si>
  <si>
    <t>Reao Airport</t>
  </si>
  <si>
    <t>REC</t>
  </si>
  <si>
    <t>SBRF</t>
  </si>
  <si>
    <t>Guararapes International Airport</t>
  </si>
  <si>
    <t>RED</t>
  </si>
  <si>
    <t>KRED</t>
  </si>
  <si>
    <t>Red Lodge Airport</t>
  </si>
  <si>
    <t>REG</t>
  </si>
  <si>
    <t>LICR</t>
  </si>
  <si>
    <t>Reggio Calabria Airport</t>
  </si>
  <si>
    <t>REI</t>
  </si>
  <si>
    <t>SOOR</t>
  </si>
  <si>
    <t>Regina Airport</t>
  </si>
  <si>
    <t>REK</t>
  </si>
  <si>
    <t>BIRK</t>
  </si>
  <si>
    <t>Reykjavík Airport</t>
  </si>
  <si>
    <t>REL</t>
  </si>
  <si>
    <t>SAVT</t>
  </si>
  <si>
    <t>Almirante Zar Airport</t>
  </si>
  <si>
    <t>REN</t>
  </si>
  <si>
    <t>UWOO</t>
  </si>
  <si>
    <t>Orenburg Tsentralny Airport</t>
  </si>
  <si>
    <t>REO</t>
  </si>
  <si>
    <t>KREO</t>
  </si>
  <si>
    <t>Rome State Airport</t>
  </si>
  <si>
    <t>REP</t>
  </si>
  <si>
    <t>VDSR</t>
  </si>
  <si>
    <t>Angkor International Airport</t>
  </si>
  <si>
    <t>SPQN</t>
  </si>
  <si>
    <t>Requena Airport</t>
  </si>
  <si>
    <t>RER</t>
  </si>
  <si>
    <t>MGRT</t>
  </si>
  <si>
    <t>Retalhuleu Airport</t>
  </si>
  <si>
    <t>RES</t>
  </si>
  <si>
    <t>SARE</t>
  </si>
  <si>
    <t>Resistencia International Airport</t>
  </si>
  <si>
    <t>RET</t>
  </si>
  <si>
    <t>ENRS</t>
  </si>
  <si>
    <t>Røst Airport</t>
  </si>
  <si>
    <t>REU</t>
  </si>
  <si>
    <t>LERS</t>
  </si>
  <si>
    <t>Reus Airport</t>
  </si>
  <si>
    <t>MMRX</t>
  </si>
  <si>
    <t>General Lucio Blanco International Airport</t>
  </si>
  <si>
    <t>REY</t>
  </si>
  <si>
    <t>SLRY</t>
  </si>
  <si>
    <t>Reyes Airport</t>
  </si>
  <si>
    <t>RFA</t>
  </si>
  <si>
    <t>FEGR</t>
  </si>
  <si>
    <t>Rafaï Airport</t>
  </si>
  <si>
    <t>RFD</t>
  </si>
  <si>
    <t>KRFD</t>
  </si>
  <si>
    <t>Chicago Rockford International Airport</t>
  </si>
  <si>
    <t>KRFG</t>
  </si>
  <si>
    <t>Rooke Field</t>
  </si>
  <si>
    <t>RFN</t>
  </si>
  <si>
    <t>BIRG</t>
  </si>
  <si>
    <t>Raufarhöfn Airport</t>
  </si>
  <si>
    <t>RFP</t>
  </si>
  <si>
    <t>NTTR</t>
  </si>
  <si>
    <t>Raiatea Airport</t>
  </si>
  <si>
    <t>RFR</t>
  </si>
  <si>
    <t>MRRF</t>
  </si>
  <si>
    <t>Rio Frio / Progreso Airport</t>
  </si>
  <si>
    <t>MNRT</t>
  </si>
  <si>
    <t>Rosita Airport</t>
  </si>
  <si>
    <t>RGA</t>
  </si>
  <si>
    <t>SAWE</t>
  </si>
  <si>
    <t>Hermes Quijada International Airport</t>
  </si>
  <si>
    <t>RGB</t>
  </si>
  <si>
    <t>KRGB</t>
  </si>
  <si>
    <t>RGH</t>
  </si>
  <si>
    <t>VEBG</t>
  </si>
  <si>
    <t>Balurghat Airport</t>
  </si>
  <si>
    <t>RGI</t>
  </si>
  <si>
    <t>NTTG</t>
  </si>
  <si>
    <t>Rangiroa Airport</t>
  </si>
  <si>
    <t>RGK</t>
  </si>
  <si>
    <t>KRGK</t>
  </si>
  <si>
    <t>Red Wing Regional Airport</t>
  </si>
  <si>
    <t>RGL</t>
  </si>
  <si>
    <t>SAWG</t>
  </si>
  <si>
    <t>Piloto Civil Norberto Fernández International Airport</t>
  </si>
  <si>
    <t>RGN</t>
  </si>
  <si>
    <t>VYYY</t>
  </si>
  <si>
    <t>Yangon International Airport</t>
  </si>
  <si>
    <t>RGS</t>
  </si>
  <si>
    <t>LEBG</t>
  </si>
  <si>
    <t>Burgos Airport</t>
  </si>
  <si>
    <t>RGT</t>
  </si>
  <si>
    <t>WIPR</t>
  </si>
  <si>
    <t>Japura Airport</t>
  </si>
  <si>
    <t>RHA</t>
  </si>
  <si>
    <t>BIRE</t>
  </si>
  <si>
    <t>Reykhólar Airport</t>
  </si>
  <si>
    <t>RHD</t>
  </si>
  <si>
    <t>SANH</t>
  </si>
  <si>
    <t>Las Termas Airport</t>
  </si>
  <si>
    <t>RHE</t>
  </si>
  <si>
    <t>LFSR</t>
  </si>
  <si>
    <t>Reims-Champagne (BA 112) Airport</t>
  </si>
  <si>
    <t>RHI</t>
  </si>
  <si>
    <t>KRHI</t>
  </si>
  <si>
    <t>Rhinelander-Oneida County Airport</t>
  </si>
  <si>
    <t>RHL</t>
  </si>
  <si>
    <t>YRYH</t>
  </si>
  <si>
    <t>Roy Hill Station Airport</t>
  </si>
  <si>
    <t>RHO</t>
  </si>
  <si>
    <t>LGRP</t>
  </si>
  <si>
    <t>Rhodes International Airport, "Diagoras"</t>
  </si>
  <si>
    <t>RHP</t>
  </si>
  <si>
    <t>VNRC</t>
  </si>
  <si>
    <t>Ramechhap Airport</t>
  </si>
  <si>
    <t>KRHP</t>
  </si>
  <si>
    <t>Andrews-Murphy Airport</t>
  </si>
  <si>
    <t>RHV</t>
  </si>
  <si>
    <t>KRHV</t>
  </si>
  <si>
    <t>Reid-Hillview Airport of Santa Clara County</t>
  </si>
  <si>
    <t>RIA</t>
  </si>
  <si>
    <t>SBSM</t>
  </si>
  <si>
    <t>RIB</t>
  </si>
  <si>
    <t>SLRI</t>
  </si>
  <si>
    <t>Riberalta Airport</t>
  </si>
  <si>
    <t>RIC</t>
  </si>
  <si>
    <t>KRIC</t>
  </si>
  <si>
    <t>Richmond International Airport</t>
  </si>
  <si>
    <t>RID</t>
  </si>
  <si>
    <t>KRID</t>
  </si>
  <si>
    <t>Richmond Municipal Airport</t>
  </si>
  <si>
    <t>RIF</t>
  </si>
  <si>
    <t>KRIF</t>
  </si>
  <si>
    <t>Richfield Municipal Airport</t>
  </si>
  <si>
    <t>RIJ</t>
  </si>
  <si>
    <t>SPJA</t>
  </si>
  <si>
    <t>Juan Simons Vela Airport</t>
  </si>
  <si>
    <t>RIK</t>
  </si>
  <si>
    <t>MRCR</t>
  </si>
  <si>
    <t>Carrillo Airport</t>
  </si>
  <si>
    <t>RIL</t>
  </si>
  <si>
    <t>KRIL</t>
  </si>
  <si>
    <t>Garfield County Regional Airport</t>
  </si>
  <si>
    <t>RIM</t>
  </si>
  <si>
    <t>SPLN</t>
  </si>
  <si>
    <t>San Nicolas Airport</t>
  </si>
  <si>
    <t>RIN</t>
  </si>
  <si>
    <t>AGRC</t>
  </si>
  <si>
    <t>Ringi Cove Airport</t>
  </si>
  <si>
    <t>RIR</t>
  </si>
  <si>
    <t>KRIR</t>
  </si>
  <si>
    <t>Flabob Airport</t>
  </si>
  <si>
    <t>RJER</t>
  </si>
  <si>
    <t>Rishiri Airport</t>
  </si>
  <si>
    <t>RIU</t>
  </si>
  <si>
    <t>KRIU</t>
  </si>
  <si>
    <t>Rancho Murieta Airport</t>
  </si>
  <si>
    <t>RIV</t>
  </si>
  <si>
    <t>KRIV</t>
  </si>
  <si>
    <t>March ARB</t>
  </si>
  <si>
    <t>RIW</t>
  </si>
  <si>
    <t>KRIW</t>
  </si>
  <si>
    <t>Riverton Regional Airport</t>
  </si>
  <si>
    <t>RIX</t>
  </si>
  <si>
    <t>EVRA</t>
  </si>
  <si>
    <t>Riga International Airport</t>
  </si>
  <si>
    <t>RIY</t>
  </si>
  <si>
    <t>OYRN</t>
  </si>
  <si>
    <t>Mukalla International Airport</t>
  </si>
  <si>
    <t>RJA</t>
  </si>
  <si>
    <t>VORY</t>
  </si>
  <si>
    <t>Rajahmundry Airport</t>
  </si>
  <si>
    <t>RJB</t>
  </si>
  <si>
    <t>VNRB</t>
  </si>
  <si>
    <t>Rajbiraj Airport</t>
  </si>
  <si>
    <t>RJD</t>
  </si>
  <si>
    <t>KRJD</t>
  </si>
  <si>
    <t>Ridgely Airpark</t>
  </si>
  <si>
    <t>RJH</t>
  </si>
  <si>
    <t>VGRJ</t>
  </si>
  <si>
    <t>Shah Makhdum Airport</t>
  </si>
  <si>
    <t>RJK</t>
  </si>
  <si>
    <t>LDRI</t>
  </si>
  <si>
    <t>Riviera Kvarner Airport</t>
  </si>
  <si>
    <t>RJL</t>
  </si>
  <si>
    <t>LELO</t>
  </si>
  <si>
    <t>Logroño-Agoncillo Airport</t>
  </si>
  <si>
    <t>RJN</t>
  </si>
  <si>
    <t>OIKR</t>
  </si>
  <si>
    <t>Rafsanjan Airport</t>
  </si>
  <si>
    <t>RKC</t>
  </si>
  <si>
    <t>K1O5</t>
  </si>
  <si>
    <t>Montague-Yreka Rohrer Field</t>
  </si>
  <si>
    <t>RKD</t>
  </si>
  <si>
    <t>KRKD</t>
  </si>
  <si>
    <t>Knox County Regional Airport</t>
  </si>
  <si>
    <t>RKE</t>
  </si>
  <si>
    <t>EKRK</t>
  </si>
  <si>
    <t>Roskilde Airport</t>
  </si>
  <si>
    <t>RKO</t>
  </si>
  <si>
    <t>WIBR</t>
  </si>
  <si>
    <t>Rokot Airport</t>
  </si>
  <si>
    <t>RKP</t>
  </si>
  <si>
    <t>KRKP</t>
  </si>
  <si>
    <t>Aransas County Airport</t>
  </si>
  <si>
    <t>RKR</t>
  </si>
  <si>
    <t>KRKR</t>
  </si>
  <si>
    <t>Robert S. Kerr Airport</t>
  </si>
  <si>
    <t>RKS</t>
  </si>
  <si>
    <t>KRKS</t>
  </si>
  <si>
    <t>Rock Springs-Sweetwater County Airport</t>
  </si>
  <si>
    <t>RKT</t>
  </si>
  <si>
    <t>OMRK</t>
  </si>
  <si>
    <t>Ras Al Khaimah International Airport</t>
  </si>
  <si>
    <t>RKW</t>
  </si>
  <si>
    <t>KRKW</t>
  </si>
  <si>
    <t>Rockwood Municipal Airport</t>
  </si>
  <si>
    <t>RLA</t>
  </si>
  <si>
    <t>K07</t>
  </si>
  <si>
    <t>Rolla Downtown Airport</t>
  </si>
  <si>
    <t>RLD</t>
  </si>
  <si>
    <t>KRLD</t>
  </si>
  <si>
    <t>Richland Airport</t>
  </si>
  <si>
    <t>RLG</t>
  </si>
  <si>
    <t>ETNL</t>
  </si>
  <si>
    <t>Rostock Laage Airport</t>
  </si>
  <si>
    <t>RLO</t>
  </si>
  <si>
    <t>SAOS</t>
  </si>
  <si>
    <t>Valle Del Conlara International Airport</t>
  </si>
  <si>
    <t>RMA</t>
  </si>
  <si>
    <t>YROM</t>
  </si>
  <si>
    <t>Roma Airport</t>
  </si>
  <si>
    <t>RMB</t>
  </si>
  <si>
    <t>OOBR</t>
  </si>
  <si>
    <t>Buraimi Airport</t>
  </si>
  <si>
    <t>RME</t>
  </si>
  <si>
    <t>KRME</t>
  </si>
  <si>
    <t>Griffiss Airpark</t>
  </si>
  <si>
    <t>RMF</t>
  </si>
  <si>
    <t>HEMA</t>
  </si>
  <si>
    <t>Marsa Alam International Airport</t>
  </si>
  <si>
    <t>RMG</t>
  </si>
  <si>
    <t>KRMG</t>
  </si>
  <si>
    <t>Richard B. Russell Airport</t>
  </si>
  <si>
    <t>RMI</t>
  </si>
  <si>
    <t>LIPR</t>
  </si>
  <si>
    <t>Federico Fellini International Airport</t>
  </si>
  <si>
    <t>RMK</t>
  </si>
  <si>
    <t>YREN</t>
  </si>
  <si>
    <t>Renmark Airport</t>
  </si>
  <si>
    <t>RML</t>
  </si>
  <si>
    <t>VCCC</t>
  </si>
  <si>
    <t>Ratmalana Airport</t>
  </si>
  <si>
    <t>RMN</t>
  </si>
  <si>
    <t>KRMN</t>
  </si>
  <si>
    <t>Stafford Regional Airport</t>
  </si>
  <si>
    <t>RMQ</t>
  </si>
  <si>
    <t>RCMQ</t>
  </si>
  <si>
    <t>Taichung International Airport</t>
  </si>
  <si>
    <t>RMS</t>
  </si>
  <si>
    <t>ETAR</t>
  </si>
  <si>
    <t>Ramstein Air Base</t>
  </si>
  <si>
    <t>RMY</t>
  </si>
  <si>
    <t>KRMY</t>
  </si>
  <si>
    <t>Brooks Field</t>
  </si>
  <si>
    <t>RNA</t>
  </si>
  <si>
    <t>AGAR</t>
  </si>
  <si>
    <t>Ulawa Airport</t>
  </si>
  <si>
    <t>RNB</t>
  </si>
  <si>
    <t>ESDF</t>
  </si>
  <si>
    <t>Ronneby Airport</t>
  </si>
  <si>
    <t>RNC</t>
  </si>
  <si>
    <t>KRNC</t>
  </si>
  <si>
    <t>Warren County Memorial Airport</t>
  </si>
  <si>
    <t>RND</t>
  </si>
  <si>
    <t>KRND</t>
  </si>
  <si>
    <t>Randolph AFB</t>
  </si>
  <si>
    <t>RNE</t>
  </si>
  <si>
    <t>LFLO</t>
  </si>
  <si>
    <t>Roanne-Renaison Airport</t>
  </si>
  <si>
    <t>RNH</t>
  </si>
  <si>
    <t>KRNH</t>
  </si>
  <si>
    <t>New Richmond Regional Airport</t>
  </si>
  <si>
    <t>RNI</t>
  </si>
  <si>
    <t>MNCI</t>
  </si>
  <si>
    <t>Corn Island Airport</t>
  </si>
  <si>
    <t>RNJ</t>
  </si>
  <si>
    <t>RORY</t>
  </si>
  <si>
    <t>Yoron Airport</t>
  </si>
  <si>
    <t>RNL</t>
  </si>
  <si>
    <t>AGGR</t>
  </si>
  <si>
    <t>Rennell/Tingoa Airport</t>
  </si>
  <si>
    <t>RNM</t>
  </si>
  <si>
    <t>KRNM</t>
  </si>
  <si>
    <t>Ramona Airport</t>
  </si>
  <si>
    <t>RNN</t>
  </si>
  <si>
    <t>EKRN</t>
  </si>
  <si>
    <t>Bornholm Airport</t>
  </si>
  <si>
    <t>RNO</t>
  </si>
  <si>
    <t>KRNO</t>
  </si>
  <si>
    <t>Reno-Tahoe International Airport</t>
  </si>
  <si>
    <t>RNP</t>
  </si>
  <si>
    <t>KRNP</t>
  </si>
  <si>
    <t>Owosso Community Airport</t>
  </si>
  <si>
    <t>RNS</t>
  </si>
  <si>
    <t>LFRN</t>
  </si>
  <si>
    <t>St. Jacques Airport</t>
  </si>
  <si>
    <t>RNT</t>
  </si>
  <si>
    <t>KRNT</t>
  </si>
  <si>
    <t>Renton Municipal Airport</t>
  </si>
  <si>
    <t>RNU</t>
  </si>
  <si>
    <t>WBKR</t>
  </si>
  <si>
    <t>Ranau Airport</t>
  </si>
  <si>
    <t>RNV</t>
  </si>
  <si>
    <t>KRNV</t>
  </si>
  <si>
    <t>Cleveland Municipal Airport</t>
  </si>
  <si>
    <t>ROA</t>
  </si>
  <si>
    <t>KROA</t>
  </si>
  <si>
    <t>Roanoke Regional Airport (Woodrum Field)</t>
  </si>
  <si>
    <t>ROB</t>
  </si>
  <si>
    <t>GLRB</t>
  </si>
  <si>
    <t>Roberts International Airport</t>
  </si>
  <si>
    <t>ROC</t>
  </si>
  <si>
    <t>KROC</t>
  </si>
  <si>
    <t>Greater Rochester International Airport</t>
  </si>
  <si>
    <t>ROD</t>
  </si>
  <si>
    <t>FARS</t>
  </si>
  <si>
    <t>Robertson Airport</t>
  </si>
  <si>
    <t>ROG</t>
  </si>
  <si>
    <t>KROG</t>
  </si>
  <si>
    <t>Rogers Municipal Airport (Carter Field)</t>
  </si>
  <si>
    <t>ROH</t>
  </si>
  <si>
    <t>YROB</t>
  </si>
  <si>
    <t>Robinhood Airport</t>
  </si>
  <si>
    <t>ROI</t>
  </si>
  <si>
    <t>VTUV</t>
  </si>
  <si>
    <t>Roi Et Airport</t>
  </si>
  <si>
    <t>ROK</t>
  </si>
  <si>
    <t>YBRK</t>
  </si>
  <si>
    <t>Rockhampton Airport</t>
  </si>
  <si>
    <t>KBRK</t>
  </si>
  <si>
    <t>ROO</t>
  </si>
  <si>
    <t>SWRD</t>
  </si>
  <si>
    <t>Rondonópolis Airport</t>
  </si>
  <si>
    <t>PGRO</t>
  </si>
  <si>
    <t>Rota International Airport</t>
  </si>
  <si>
    <t>ROR</t>
  </si>
  <si>
    <t>PTRO</t>
  </si>
  <si>
    <t>Babelthuap Airport</t>
  </si>
  <si>
    <t>ROS</t>
  </si>
  <si>
    <t>SAAR</t>
  </si>
  <si>
    <t>Rosario - Islas Malvinas International Airport</t>
  </si>
  <si>
    <t>ROT</t>
  </si>
  <si>
    <t>NZRO</t>
  </si>
  <si>
    <t>Rotorua Airport</t>
  </si>
  <si>
    <t>ROU</t>
  </si>
  <si>
    <t>LBRS</t>
  </si>
  <si>
    <t>Rousse Airport</t>
  </si>
  <si>
    <t>ROV</t>
  </si>
  <si>
    <t>URRR</t>
  </si>
  <si>
    <t>Rostov-on-Don Airport</t>
  </si>
  <si>
    <t>ROW</t>
  </si>
  <si>
    <t>KROW</t>
  </si>
  <si>
    <t>Roswell International Air Center</t>
  </si>
  <si>
    <t>KROX</t>
  </si>
  <si>
    <t>Roseau Municipal Airport (Rudy Billberg Field)</t>
  </si>
  <si>
    <t>ROY</t>
  </si>
  <si>
    <t>SAWM</t>
  </si>
  <si>
    <t>Rio Mayo Airport</t>
  </si>
  <si>
    <t>KRPB</t>
  </si>
  <si>
    <t>Belleville Municipal Airport</t>
  </si>
  <si>
    <t>RPH</t>
  </si>
  <si>
    <t>KRPH</t>
  </si>
  <si>
    <t>Graham Municipal Airport</t>
  </si>
  <si>
    <t>RPJ</t>
  </si>
  <si>
    <t>KRPJ</t>
  </si>
  <si>
    <t>Rochelle Municipal Airport (Koritz Field)</t>
  </si>
  <si>
    <t>RPM</t>
  </si>
  <si>
    <t>YNGU</t>
  </si>
  <si>
    <t>Ngukurr Airport</t>
  </si>
  <si>
    <t>RPN</t>
  </si>
  <si>
    <t>LLIB</t>
  </si>
  <si>
    <t>Rosh Pina Airport</t>
  </si>
  <si>
    <t>RPR</t>
  </si>
  <si>
    <t>VARP</t>
  </si>
  <si>
    <t>Raipur Airport</t>
  </si>
  <si>
    <t>RPX</t>
  </si>
  <si>
    <t>KRPX</t>
  </si>
  <si>
    <t>Roundup Airport</t>
  </si>
  <si>
    <t>RQB</t>
  </si>
  <si>
    <t>KRQB</t>
  </si>
  <si>
    <t>Roben-Hood Airport</t>
  </si>
  <si>
    <t>RQE</t>
  </si>
  <si>
    <t>KRQE</t>
  </si>
  <si>
    <t>Window Rock Airport</t>
  </si>
  <si>
    <t>RQO</t>
  </si>
  <si>
    <t>KRQO</t>
  </si>
  <si>
    <t>El Reno Regional Airport</t>
  </si>
  <si>
    <t>YMRE</t>
  </si>
  <si>
    <t>Marree Airport</t>
  </si>
  <si>
    <t>RRG</t>
  </si>
  <si>
    <t>FIMR</t>
  </si>
  <si>
    <t>Plaine Corail Airport</t>
  </si>
  <si>
    <t>RRK</t>
  </si>
  <si>
    <t>VERK</t>
  </si>
  <si>
    <t>Rourkela Airport</t>
  </si>
  <si>
    <t>RRL</t>
  </si>
  <si>
    <t>KRRL</t>
  </si>
  <si>
    <t>Merrill Municipal Airport</t>
  </si>
  <si>
    <t>RRQ</t>
  </si>
  <si>
    <t>KRRQ</t>
  </si>
  <si>
    <t>Rock Rapids Municipal Airport</t>
  </si>
  <si>
    <t>RRS</t>
  </si>
  <si>
    <t>ENRO</t>
  </si>
  <si>
    <t>Røros Airport</t>
  </si>
  <si>
    <t>RRT</t>
  </si>
  <si>
    <t>KRRT</t>
  </si>
  <si>
    <t>Warroad International Airport (Swede Carlson Field)</t>
  </si>
  <si>
    <t>RSA</t>
  </si>
  <si>
    <t>SAZR</t>
  </si>
  <si>
    <t>Santa Rosa Airport</t>
  </si>
  <si>
    <t>YRSB</t>
  </si>
  <si>
    <t>Roseberth Airport</t>
  </si>
  <si>
    <t>RSD</t>
  </si>
  <si>
    <t>MYER</t>
  </si>
  <si>
    <t>Rock Sound Airport</t>
  </si>
  <si>
    <t>RSH</t>
  </si>
  <si>
    <t>PARS</t>
  </si>
  <si>
    <t>Russian Mission Airport</t>
  </si>
  <si>
    <t>RSK</t>
  </si>
  <si>
    <t>WASC</t>
  </si>
  <si>
    <t>Abresso Airport</t>
  </si>
  <si>
    <t>RSL</t>
  </si>
  <si>
    <t>KRSL</t>
  </si>
  <si>
    <t>Russell Municipal Airport</t>
  </si>
  <si>
    <t>RSN</t>
  </si>
  <si>
    <t>KRSN</t>
  </si>
  <si>
    <t>Ruston Regional Airport</t>
  </si>
  <si>
    <t>RST</t>
  </si>
  <si>
    <t>KRST</t>
  </si>
  <si>
    <t>Rochester International Airport</t>
  </si>
  <si>
    <t>RSU</t>
  </si>
  <si>
    <t>RKJY</t>
  </si>
  <si>
    <t>Yeosu Airport</t>
  </si>
  <si>
    <t>RSV</t>
  </si>
  <si>
    <t>KRSV</t>
  </si>
  <si>
    <t>Robinson Municipal Airport</t>
  </si>
  <si>
    <t>RSW</t>
  </si>
  <si>
    <t>KRSW</t>
  </si>
  <si>
    <t>Southwest Florida International Airport</t>
  </si>
  <si>
    <t>RTA</t>
  </si>
  <si>
    <t>NFNR</t>
  </si>
  <si>
    <t>Rotuma Airport</t>
  </si>
  <si>
    <t>RTB</t>
  </si>
  <si>
    <t>MHRO</t>
  </si>
  <si>
    <t>Juan Manuel Gálvez International Airport</t>
  </si>
  <si>
    <t>RTC</t>
  </si>
  <si>
    <t>VARG</t>
  </si>
  <si>
    <t>Ratnagiri Airport</t>
  </si>
  <si>
    <t>RTG</t>
  </si>
  <si>
    <t>WATG</t>
  </si>
  <si>
    <t>Satar Tacik Airport</t>
  </si>
  <si>
    <t>RTM</t>
  </si>
  <si>
    <t>EHRD</t>
  </si>
  <si>
    <t>Rotterdam Airport</t>
  </si>
  <si>
    <t>RTN</t>
  </si>
  <si>
    <t>KRTN</t>
  </si>
  <si>
    <t>Raton Municipal Airport (Crews Field)</t>
  </si>
  <si>
    <t>RTP</t>
  </si>
  <si>
    <t>YRTP</t>
  </si>
  <si>
    <t>Rutland Plains Airport</t>
  </si>
  <si>
    <t>RTS</t>
  </si>
  <si>
    <t>YRTI</t>
  </si>
  <si>
    <t>Rottnest Island Airport</t>
  </si>
  <si>
    <t>RTW</t>
  </si>
  <si>
    <t>UWSS</t>
  </si>
  <si>
    <t>Saratov Tsentralny Airport</t>
  </si>
  <si>
    <t>RTY</t>
  </si>
  <si>
    <t>YMYT</t>
  </si>
  <si>
    <t>Merty Merty Airport</t>
  </si>
  <si>
    <t>RUA</t>
  </si>
  <si>
    <t>HUAR</t>
  </si>
  <si>
    <t>Arua Airport</t>
  </si>
  <si>
    <t>RUE</t>
  </si>
  <si>
    <t>KRUE</t>
  </si>
  <si>
    <t>Russellville Regional Airport</t>
  </si>
  <si>
    <t>RUG</t>
  </si>
  <si>
    <t>ZSRG</t>
  </si>
  <si>
    <t>Rugao Air Base</t>
  </si>
  <si>
    <t>KRUG</t>
  </si>
  <si>
    <t>Rugby Municipal Airport</t>
  </si>
  <si>
    <t>RUH</t>
  </si>
  <si>
    <t>OERK</t>
  </si>
  <si>
    <t>King Khalid International Airport</t>
  </si>
  <si>
    <t>RUK</t>
  </si>
  <si>
    <t>VNRK</t>
  </si>
  <si>
    <t>Rukumkot Airport</t>
  </si>
  <si>
    <t>RUM</t>
  </si>
  <si>
    <t>VNRT</t>
  </si>
  <si>
    <t>Rumjatar Airport</t>
  </si>
  <si>
    <t>RUN</t>
  </si>
  <si>
    <t>FMEE</t>
  </si>
  <si>
    <t>Roland Garros Airport</t>
  </si>
  <si>
    <t>RUP</t>
  </si>
  <si>
    <t>VERU</t>
  </si>
  <si>
    <t>Rupsi Airport</t>
  </si>
  <si>
    <t>RUQ</t>
  </si>
  <si>
    <t>KRUQ</t>
  </si>
  <si>
    <t>Rowan County Airport</t>
  </si>
  <si>
    <t>RUR</t>
  </si>
  <si>
    <t>NTAR</t>
  </si>
  <si>
    <t>Rurutu Airport</t>
  </si>
  <si>
    <t>RUS</t>
  </si>
  <si>
    <t>AGGU</t>
  </si>
  <si>
    <t>Marau Airport</t>
  </si>
  <si>
    <t>RUT</t>
  </si>
  <si>
    <t>KRUT</t>
  </si>
  <si>
    <t>Rutland State Airport</t>
  </si>
  <si>
    <t>RUV</t>
  </si>
  <si>
    <t>MGRB</t>
  </si>
  <si>
    <t>Rubelsanto Airport</t>
  </si>
  <si>
    <t>RUY</t>
  </si>
  <si>
    <t>MHRU</t>
  </si>
  <si>
    <t>Copan Ruinas Airport</t>
  </si>
  <si>
    <t>RVA</t>
  </si>
  <si>
    <t>FMSG</t>
  </si>
  <si>
    <t>Farafangana Airport</t>
  </si>
  <si>
    <t>RVD</t>
  </si>
  <si>
    <t>SWLC</t>
  </si>
  <si>
    <t>General Leite de Castro Airport</t>
  </si>
  <si>
    <t>RVE</t>
  </si>
  <si>
    <t>SKSA</t>
  </si>
  <si>
    <t>Los Colonizadores Airport</t>
  </si>
  <si>
    <t>RVJ</t>
  </si>
  <si>
    <t>KRVJ</t>
  </si>
  <si>
    <t>Reidsville Municipal Airport (Swinton Smith Field)</t>
  </si>
  <si>
    <t>RVK</t>
  </si>
  <si>
    <t>ENRM</t>
  </si>
  <si>
    <t>Rørvik Airport, Ryum</t>
  </si>
  <si>
    <t>RVL</t>
  </si>
  <si>
    <t>KRVL</t>
  </si>
  <si>
    <t>Mifflin County Airport</t>
  </si>
  <si>
    <t>RVN</t>
  </si>
  <si>
    <t>EFRN</t>
  </si>
  <si>
    <t>Rovaniemi Airport, Rovaniemi, Finland</t>
  </si>
  <si>
    <t>EFRO</t>
  </si>
  <si>
    <t>Rovaniemi Airport</t>
  </si>
  <si>
    <t>KRVN</t>
  </si>
  <si>
    <t>Hawkins County Airport</t>
  </si>
  <si>
    <t>RVO</t>
  </si>
  <si>
    <t>FARI</t>
  </si>
  <si>
    <t>Reivilo Airport</t>
  </si>
  <si>
    <t>RVS</t>
  </si>
  <si>
    <t>KRVS</t>
  </si>
  <si>
    <t>Richard Lloyd Jones Jr. Airport</t>
  </si>
  <si>
    <t>RVT</t>
  </si>
  <si>
    <t>YNRV</t>
  </si>
  <si>
    <t>Ravensthorpe Airport</t>
  </si>
  <si>
    <t>RVY</t>
  </si>
  <si>
    <t>SURV</t>
  </si>
  <si>
    <t>Presidente General Don Oscar D. Gestido International Airport</t>
  </si>
  <si>
    <t>RWF</t>
  </si>
  <si>
    <t>KRWF</t>
  </si>
  <si>
    <t>Redwood Falls Municipal Airport</t>
  </si>
  <si>
    <t>RWI</t>
  </si>
  <si>
    <t>KRWI</t>
  </si>
  <si>
    <t>Rocky Mount-Wilson Regional Airport</t>
  </si>
  <si>
    <t>RWL</t>
  </si>
  <si>
    <t>KRWL</t>
  </si>
  <si>
    <t>Rawlins Municipal Airport (Harvey Field)</t>
  </si>
  <si>
    <t>RWN</t>
  </si>
  <si>
    <t>UKLR</t>
  </si>
  <si>
    <t>Rivne International Airport</t>
  </si>
  <si>
    <t>KRWN</t>
  </si>
  <si>
    <t>Arens Field</t>
  </si>
  <si>
    <t>KRXE</t>
  </si>
  <si>
    <t>Rexburg-Madison County Airport</t>
  </si>
  <si>
    <t>RPVR</t>
  </si>
  <si>
    <t>Roxas Airport</t>
  </si>
  <si>
    <t>RYB</t>
  </si>
  <si>
    <t>UUBK</t>
  </si>
  <si>
    <t>Staroselye Airport</t>
  </si>
  <si>
    <t>RYG</t>
  </si>
  <si>
    <t>ENRY</t>
  </si>
  <si>
    <t>Rygge Airport/Rygge Air Station</t>
  </si>
  <si>
    <t>RYK</t>
  </si>
  <si>
    <t>OPRK</t>
  </si>
  <si>
    <t>Shaikh Zaid Airport</t>
  </si>
  <si>
    <t>RYM</t>
  </si>
  <si>
    <t>KRYM</t>
  </si>
  <si>
    <t>Ray S. Miller AAF/NG</t>
  </si>
  <si>
    <t>RYN</t>
  </si>
  <si>
    <t>LFCY</t>
  </si>
  <si>
    <t>Royan-Médis Airport</t>
  </si>
  <si>
    <t>KRYN</t>
  </si>
  <si>
    <t>Ryan Field</t>
  </si>
  <si>
    <t>RYO</t>
  </si>
  <si>
    <t>SAWT</t>
  </si>
  <si>
    <t>28 De Noviembre Airport</t>
  </si>
  <si>
    <t>RYV</t>
  </si>
  <si>
    <t>KRYV</t>
  </si>
  <si>
    <t>Watertown Municipal Airport, Watertown, Wisconsin, United St</t>
  </si>
  <si>
    <t>RYY</t>
  </si>
  <si>
    <t>KRYY</t>
  </si>
  <si>
    <t>Cobb County Airport (McCollum Field)</t>
  </si>
  <si>
    <t>RZA</t>
  </si>
  <si>
    <t>SAWU</t>
  </si>
  <si>
    <t>Santa Cruz Airport</t>
  </si>
  <si>
    <t>RZE</t>
  </si>
  <si>
    <t>EPRZ</t>
  </si>
  <si>
    <t>Rzeszów-Jasionka Airport</t>
  </si>
  <si>
    <t>RZL</t>
  </si>
  <si>
    <t>KRZL</t>
  </si>
  <si>
    <t>Jasper County Airport</t>
  </si>
  <si>
    <t>RZN</t>
  </si>
  <si>
    <t>UUWR</t>
  </si>
  <si>
    <t>Turlatovo Airport</t>
  </si>
  <si>
    <t>KRZN</t>
  </si>
  <si>
    <t>Burnett County Airport</t>
  </si>
  <si>
    <t>RZR</t>
  </si>
  <si>
    <t>OINR</t>
  </si>
  <si>
    <t>Ramsar Airport</t>
  </si>
  <si>
    <t>RZT</t>
  </si>
  <si>
    <t>KRZT</t>
  </si>
  <si>
    <t>Ross County Airport</t>
  </si>
  <si>
    <t>RZZ</t>
  </si>
  <si>
    <t>KRZZ</t>
  </si>
  <si>
    <t>Halifax County Airport</t>
  </si>
  <si>
    <t>SAA</t>
  </si>
  <si>
    <t>KSAA</t>
  </si>
  <si>
    <t>Shively Field</t>
  </si>
  <si>
    <t>SAB</t>
  </si>
  <si>
    <t>TNCS</t>
  </si>
  <si>
    <t>Juancho E. Yrausquin Airport</t>
  </si>
  <si>
    <t>SAC</t>
  </si>
  <si>
    <t>KSAC</t>
  </si>
  <si>
    <t>Sacramento Executive Airport</t>
  </si>
  <si>
    <t>SAD</t>
  </si>
  <si>
    <t>KSAD</t>
  </si>
  <si>
    <t>Safford Regional Airport</t>
  </si>
  <si>
    <t>SAF</t>
  </si>
  <si>
    <t>KSAF</t>
  </si>
  <si>
    <t>Santa Fe Municipal Airport</t>
  </si>
  <si>
    <t>SAH</t>
  </si>
  <si>
    <t>OYSN</t>
  </si>
  <si>
    <t>El Rahaba Airport (Sanaa International)</t>
  </si>
  <si>
    <t>SAK</t>
  </si>
  <si>
    <t>BIKR</t>
  </si>
  <si>
    <t>Sauðárkrókur Airport</t>
  </si>
  <si>
    <t>SAL</t>
  </si>
  <si>
    <t>MSLP</t>
  </si>
  <si>
    <t>Comalapa International Airport (El Salvador International)</t>
  </si>
  <si>
    <t>SAN</t>
  </si>
  <si>
    <t>KSAN</t>
  </si>
  <si>
    <t>San Diego International Airport</t>
  </si>
  <si>
    <t>SAO</t>
  </si>
  <si>
    <t>SBMT</t>
  </si>
  <si>
    <t>Campo de Marte Airport</t>
  </si>
  <si>
    <t>SAP</t>
  </si>
  <si>
    <t>MHLM</t>
  </si>
  <si>
    <t>La Mesa International Airport</t>
  </si>
  <si>
    <t>SAQ</t>
  </si>
  <si>
    <t>MYAN</t>
  </si>
  <si>
    <t>San Andros Airport</t>
  </si>
  <si>
    <t>SAR</t>
  </si>
  <si>
    <t>KSAR</t>
  </si>
  <si>
    <t>Sparta Community Airport (Hunter Field)</t>
  </si>
  <si>
    <t>SAS</t>
  </si>
  <si>
    <t>KSAS</t>
  </si>
  <si>
    <t>Salton Sea Airport</t>
  </si>
  <si>
    <t>SAT</t>
  </si>
  <si>
    <t>KSAT</t>
  </si>
  <si>
    <t>San Antonio International Airport</t>
  </si>
  <si>
    <t>SAU</t>
  </si>
  <si>
    <t>WRKS</t>
  </si>
  <si>
    <t>Sawu Airport</t>
  </si>
  <si>
    <t>SAV</t>
  </si>
  <si>
    <t>KSAV</t>
  </si>
  <si>
    <t>Savannah/Hilton Head International Airport</t>
  </si>
  <si>
    <t>SAW</t>
  </si>
  <si>
    <t>LTFJ</t>
  </si>
  <si>
    <t>Sabiha Gokcen International Airport</t>
  </si>
  <si>
    <t>SAY</t>
  </si>
  <si>
    <t>LIQS</t>
  </si>
  <si>
    <t>Siena Airport</t>
  </si>
  <si>
    <t>SAZ</t>
  </si>
  <si>
    <t>GLST</t>
  </si>
  <si>
    <t>Sasstown Airport</t>
  </si>
  <si>
    <t>KSAZ</t>
  </si>
  <si>
    <t>Staples Municipal Airport</t>
  </si>
  <si>
    <t>SBA</t>
  </si>
  <si>
    <t>KSBA</t>
  </si>
  <si>
    <t>Santa Barbara Municipal Airport</t>
  </si>
  <si>
    <t>SBB</t>
  </si>
  <si>
    <t>SVSB</t>
  </si>
  <si>
    <t>Santa Bárbara de Barinas Airport</t>
  </si>
  <si>
    <t>SBD</t>
  </si>
  <si>
    <t>KSBD</t>
  </si>
  <si>
    <t>San Bernardino International Airport</t>
  </si>
  <si>
    <t>SBF</t>
  </si>
  <si>
    <t>OADS</t>
  </si>
  <si>
    <t>Sardeh Band Airport</t>
  </si>
  <si>
    <t>SBG</t>
  </si>
  <si>
    <t>WITB</t>
  </si>
  <si>
    <t>Maimun Saleh Airport</t>
  </si>
  <si>
    <t>SBH</t>
  </si>
  <si>
    <t>TFFJ</t>
  </si>
  <si>
    <t>Gustaf III Airport</t>
  </si>
  <si>
    <t>SBI</t>
  </si>
  <si>
    <t>GUSB</t>
  </si>
  <si>
    <t>Sambailo Airport</t>
  </si>
  <si>
    <t>SBJ</t>
  </si>
  <si>
    <t>SNMX</t>
  </si>
  <si>
    <t>São Mateus Airport</t>
  </si>
  <si>
    <t>SBK</t>
  </si>
  <si>
    <t>LFRT</t>
  </si>
  <si>
    <t>Saint-Brieuc-Armor Airport</t>
  </si>
  <si>
    <t>SBL</t>
  </si>
  <si>
    <t>SLSA</t>
  </si>
  <si>
    <t>Santa Ana del Yacuma Airport</t>
  </si>
  <si>
    <t>SBM</t>
  </si>
  <si>
    <t>KSBM</t>
  </si>
  <si>
    <t>Sheboygan County Memorial Airport</t>
  </si>
  <si>
    <t>SBN</t>
  </si>
  <si>
    <t>KSBN</t>
  </si>
  <si>
    <t>South Bend Regional Airport</t>
  </si>
  <si>
    <t>SBO</t>
  </si>
  <si>
    <t>KSBO</t>
  </si>
  <si>
    <t>Emanuel County Airport</t>
  </si>
  <si>
    <t>SBP</t>
  </si>
  <si>
    <t>KSBP</t>
  </si>
  <si>
    <t>San Luis Obispo County Regional Airport</t>
  </si>
  <si>
    <t>SBQ</t>
  </si>
  <si>
    <t>OPSB</t>
  </si>
  <si>
    <t>Sibi Airport</t>
  </si>
  <si>
    <t>SBR</t>
  </si>
  <si>
    <t>YSII</t>
  </si>
  <si>
    <t>Saibai Island Airport</t>
  </si>
  <si>
    <t>SBS</t>
  </si>
  <si>
    <t>KSBS</t>
  </si>
  <si>
    <t>Steamboat Springs Airport (Bob Adams Field)</t>
  </si>
  <si>
    <t>SBU</t>
  </si>
  <si>
    <t>KSBU</t>
  </si>
  <si>
    <t>Blue Earth Municipal Airport</t>
  </si>
  <si>
    <t>FASB</t>
  </si>
  <si>
    <t>Springbok Airport</t>
  </si>
  <si>
    <t>SBW</t>
  </si>
  <si>
    <t>WBGS</t>
  </si>
  <si>
    <t>Sibu Airport</t>
  </si>
  <si>
    <t>SBX</t>
  </si>
  <si>
    <t>KSBX</t>
  </si>
  <si>
    <t>Shelby Airport</t>
  </si>
  <si>
    <t>SBY</t>
  </si>
  <si>
    <t>KSBY</t>
  </si>
  <si>
    <t>Salisbury-Ocean City Wicomico Regional Airport</t>
  </si>
  <si>
    <t>SBZ</t>
  </si>
  <si>
    <t>LRSB</t>
  </si>
  <si>
    <t>Sibiu International Airport</t>
  </si>
  <si>
    <t>SCB</t>
  </si>
  <si>
    <t>KSCB</t>
  </si>
  <si>
    <t>Scribner State Airport</t>
  </si>
  <si>
    <t>SCC</t>
  </si>
  <si>
    <t>PASC</t>
  </si>
  <si>
    <t>Deadhorse Airport</t>
  </si>
  <si>
    <t>SCD</t>
  </si>
  <si>
    <t>MHUL</t>
  </si>
  <si>
    <t>Sulaco Airport</t>
  </si>
  <si>
    <t>SCE</t>
  </si>
  <si>
    <t>KUNV</t>
  </si>
  <si>
    <t>University Park Airport</t>
  </si>
  <si>
    <t>SCF</t>
  </si>
  <si>
    <t>KSDL</t>
  </si>
  <si>
    <t>Scottsdale Airport</t>
  </si>
  <si>
    <t>SCG</t>
  </si>
  <si>
    <t>YSPK</t>
  </si>
  <si>
    <t>Spring Creek Airport</t>
  </si>
  <si>
    <t>SCH</t>
  </si>
  <si>
    <t>KSCH</t>
  </si>
  <si>
    <t>Schenectady County Airport</t>
  </si>
  <si>
    <t>SCI</t>
  </si>
  <si>
    <t>SVPM</t>
  </si>
  <si>
    <t>Paramillo Airport</t>
  </si>
  <si>
    <t>SCK</t>
  </si>
  <si>
    <t>KSCK</t>
  </si>
  <si>
    <t>Stockton Metropolitan Airport</t>
  </si>
  <si>
    <t>SCL</t>
  </si>
  <si>
    <t>SCEL</t>
  </si>
  <si>
    <t>Comodoro Arturo Merino Benitez International Airport</t>
  </si>
  <si>
    <t>SCN</t>
  </si>
  <si>
    <t>EDDR</t>
  </si>
  <si>
    <t>Saarbrücken Airport</t>
  </si>
  <si>
    <t>UATE</t>
  </si>
  <si>
    <t>Aktau Airport</t>
  </si>
  <si>
    <t>SCP</t>
  </si>
  <si>
    <t>LFNC</t>
  </si>
  <si>
    <t>Mont-Dauphin - St-Crépin Airport</t>
  </si>
  <si>
    <t>SCQ</t>
  </si>
  <si>
    <t>LEST</t>
  </si>
  <si>
    <t>Santiago de Compostela Airport</t>
  </si>
  <si>
    <t>SCS</t>
  </si>
  <si>
    <t>EGPM</t>
  </si>
  <si>
    <t>Scatsta Airport</t>
  </si>
  <si>
    <t>SCT</t>
  </si>
  <si>
    <t>OYSQ</t>
  </si>
  <si>
    <t>Socotra International Airport</t>
  </si>
  <si>
    <t>SCU</t>
  </si>
  <si>
    <t>MUCU</t>
  </si>
  <si>
    <t>Antonio Maceo International Airport</t>
  </si>
  <si>
    <t>SCV</t>
  </si>
  <si>
    <t>LRSV</t>
  </si>
  <si>
    <t>Suceava Airport</t>
  </si>
  <si>
    <t>SCW</t>
  </si>
  <si>
    <t>UUYY</t>
  </si>
  <si>
    <t>Syktyvkar Airport</t>
  </si>
  <si>
    <t>SCX</t>
  </si>
  <si>
    <t>KSCX</t>
  </si>
  <si>
    <t>Salina Cruz Airport</t>
  </si>
  <si>
    <t>SEST</t>
  </si>
  <si>
    <t>San Cristóbal Airport</t>
  </si>
  <si>
    <t>SCZ</t>
  </si>
  <si>
    <t>AGGL</t>
  </si>
  <si>
    <t>Santa Cruz/Graciosa Bay/Luova Airport</t>
  </si>
  <si>
    <t>SDA</t>
  </si>
  <si>
    <t>ORBI</t>
  </si>
  <si>
    <t>Baghdad International Airport (formerly ORBS/Saddam Internat</t>
  </si>
  <si>
    <t>KSDA</t>
  </si>
  <si>
    <t>Shenandoah Municipal Airport</t>
  </si>
  <si>
    <t>SDB</t>
  </si>
  <si>
    <t>FASD</t>
  </si>
  <si>
    <t>Saldanha /Vredenburg Airport</t>
  </si>
  <si>
    <t>SDD</t>
  </si>
  <si>
    <t>FNUB</t>
  </si>
  <si>
    <t>Lubango Airport</t>
  </si>
  <si>
    <t>SDE</t>
  </si>
  <si>
    <t>SANE</t>
  </si>
  <si>
    <t>Vicecomodoro Ángel de la Paz Aragonés Airport</t>
  </si>
  <si>
    <t>SDF</t>
  </si>
  <si>
    <t>KSDF</t>
  </si>
  <si>
    <t>Louisville International Airport (Standiford Field)</t>
  </si>
  <si>
    <t>SDG</t>
  </si>
  <si>
    <t>OICS</t>
  </si>
  <si>
    <t>Sanandaj Airport</t>
  </si>
  <si>
    <t>SDH</t>
  </si>
  <si>
    <t>MHRS</t>
  </si>
  <si>
    <t>Santa Rosa Copán Airport</t>
  </si>
  <si>
    <t>SDJ</t>
  </si>
  <si>
    <t>RJSS</t>
  </si>
  <si>
    <t>Sendai Airport</t>
  </si>
  <si>
    <t>SDK</t>
  </si>
  <si>
    <t>WBKS</t>
  </si>
  <si>
    <t>Sandakan Airport</t>
  </si>
  <si>
    <t>SDL</t>
  </si>
  <si>
    <t>ESNN</t>
  </si>
  <si>
    <t>Sundsvall-Härnösand Airport (Midlanda Airport)</t>
  </si>
  <si>
    <t>SDM</t>
  </si>
  <si>
    <t>KSDM</t>
  </si>
  <si>
    <t>Brown Field Municipal Airport</t>
  </si>
  <si>
    <t>SDN</t>
  </si>
  <si>
    <t>ENSD</t>
  </si>
  <si>
    <t>Sandane Airport, Anda</t>
  </si>
  <si>
    <t>SDP</t>
  </si>
  <si>
    <t>PASD</t>
  </si>
  <si>
    <t>Sand Point Airport</t>
  </si>
  <si>
    <t>SDQ</t>
  </si>
  <si>
    <t>MDSD</t>
  </si>
  <si>
    <t>Las Américas International Airport</t>
  </si>
  <si>
    <t>SDR</t>
  </si>
  <si>
    <t>LEXJ</t>
  </si>
  <si>
    <t>Santander - Parayas Airport</t>
  </si>
  <si>
    <t>SDS</t>
  </si>
  <si>
    <t>RJSD</t>
  </si>
  <si>
    <t>Sado Airport</t>
  </si>
  <si>
    <t>SDT</t>
  </si>
  <si>
    <t>OPSS</t>
  </si>
  <si>
    <t>Saidu Sharif Airport</t>
  </si>
  <si>
    <t>SDU</t>
  </si>
  <si>
    <t>SBRJ</t>
  </si>
  <si>
    <t>Santos Dumont Airport</t>
  </si>
  <si>
    <t>SDV</t>
  </si>
  <si>
    <t>LLSD</t>
  </si>
  <si>
    <t>Sde Dov Airport</t>
  </si>
  <si>
    <t>SDX</t>
  </si>
  <si>
    <t>KSEZ</t>
  </si>
  <si>
    <t>Sedona Airport</t>
  </si>
  <si>
    <t>SDY</t>
  </si>
  <si>
    <t>KSDY</t>
  </si>
  <si>
    <t>Sidney-Richland Municipal Airport</t>
  </si>
  <si>
    <t>SEA</t>
  </si>
  <si>
    <t>KSEA</t>
  </si>
  <si>
    <t>Seattle-Tacoma International Airport</t>
  </si>
  <si>
    <t>SEB</t>
  </si>
  <si>
    <t>HLLS</t>
  </si>
  <si>
    <t>Sabha Airport</t>
  </si>
  <si>
    <t>SEE</t>
  </si>
  <si>
    <t>KSEE</t>
  </si>
  <si>
    <t>Gillespie Field</t>
  </si>
  <si>
    <t>SEF</t>
  </si>
  <si>
    <t>KSEF</t>
  </si>
  <si>
    <t>Sebring Regional Airport</t>
  </si>
  <si>
    <t>SEG</t>
  </si>
  <si>
    <t>KSEG</t>
  </si>
  <si>
    <t>Penn Valley Airport</t>
  </si>
  <si>
    <t>SEH</t>
  </si>
  <si>
    <t>WAJS</t>
  </si>
  <si>
    <t>Senggeh Airport</t>
  </si>
  <si>
    <t>SEM</t>
  </si>
  <si>
    <t>KSEM</t>
  </si>
  <si>
    <t>Craig Field</t>
  </si>
  <si>
    <t>SEN</t>
  </si>
  <si>
    <t>EGMC</t>
  </si>
  <si>
    <t>London Southend Airport</t>
  </si>
  <si>
    <t>SEO</t>
  </si>
  <si>
    <t>DISG</t>
  </si>
  <si>
    <t>Seguela Airport</t>
  </si>
  <si>
    <t>SEP</t>
  </si>
  <si>
    <t>KSEP</t>
  </si>
  <si>
    <t>Clark Field Municipal Airport</t>
  </si>
  <si>
    <t>SEQ</t>
  </si>
  <si>
    <t>WIBS</t>
  </si>
  <si>
    <t>Sungai Pakning Bengkalis Airport</t>
  </si>
  <si>
    <t>KSEQ</t>
  </si>
  <si>
    <t>Randolph AFB Aux.</t>
  </si>
  <si>
    <t>SER</t>
  </si>
  <si>
    <t>KSER</t>
  </si>
  <si>
    <t>Freeman Municipal Airport</t>
  </si>
  <si>
    <t>SET</t>
  </si>
  <si>
    <t>KSET</t>
  </si>
  <si>
    <t>St. Charles County Smartt Airport</t>
  </si>
  <si>
    <t>SEU</t>
  </si>
  <si>
    <t>HTSN</t>
  </si>
  <si>
    <t>Seronera Airport</t>
  </si>
  <si>
    <t>SEV</t>
  </si>
  <si>
    <t>UKCS</t>
  </si>
  <si>
    <t>Sievierodonetsk Airport</t>
  </si>
  <si>
    <t>SEW</t>
  </si>
  <si>
    <t>HE24</t>
  </si>
  <si>
    <t>Siwa Oasis North Airport</t>
  </si>
  <si>
    <t>SEY</t>
  </si>
  <si>
    <t>GQNS</t>
  </si>
  <si>
    <t>Sélibaby Airport</t>
  </si>
  <si>
    <t>SEZ</t>
  </si>
  <si>
    <t>FSIA</t>
  </si>
  <si>
    <t>Seychelles International Airport</t>
  </si>
  <si>
    <t>SFA</t>
  </si>
  <si>
    <t>DTTX</t>
  </si>
  <si>
    <t>Sfax Thyna International Airport</t>
  </si>
  <si>
    <t>SFB</t>
  </si>
  <si>
    <t>KSFB</t>
  </si>
  <si>
    <t>Orlando Sanford International Airport</t>
  </si>
  <si>
    <t>SFC</t>
  </si>
  <si>
    <t>TFFC</t>
  </si>
  <si>
    <t>St-François Airport</t>
  </si>
  <si>
    <t>SFD</t>
  </si>
  <si>
    <t>KSFD</t>
  </si>
  <si>
    <t>Bob Wiley Field</t>
  </si>
  <si>
    <t>SVSR</t>
  </si>
  <si>
    <t>Las Flecheras Airport</t>
  </si>
  <si>
    <t>SFE</t>
  </si>
  <si>
    <t>RPUS</t>
  </si>
  <si>
    <t>SFF</t>
  </si>
  <si>
    <t>KSFF</t>
  </si>
  <si>
    <t>Felts Field</t>
  </si>
  <si>
    <t>SFG</t>
  </si>
  <si>
    <t>L'Espérance Airport</t>
  </si>
  <si>
    <t>SFH</t>
  </si>
  <si>
    <t>MMSF</t>
  </si>
  <si>
    <t>San Felipe International Airport</t>
  </si>
  <si>
    <t>SFI</t>
  </si>
  <si>
    <t>GMMS</t>
  </si>
  <si>
    <t>Safi Airport</t>
  </si>
  <si>
    <t>SFJ</t>
  </si>
  <si>
    <t>BGSF</t>
  </si>
  <si>
    <t>Kangerlussuaq Airport</t>
  </si>
  <si>
    <t>SFK</t>
  </si>
  <si>
    <t>SNSW</t>
  </si>
  <si>
    <t>Soure Airport</t>
  </si>
  <si>
    <t>SPIP</t>
  </si>
  <si>
    <t>Satipo Airport</t>
  </si>
  <si>
    <t>SFL</t>
  </si>
  <si>
    <t>GVSF</t>
  </si>
  <si>
    <t>São Filipe Airport</t>
  </si>
  <si>
    <t>SFM</t>
  </si>
  <si>
    <t>KSFM</t>
  </si>
  <si>
    <t>Sanford Regional Airport</t>
  </si>
  <si>
    <t>SFN</t>
  </si>
  <si>
    <t>SAAV</t>
  </si>
  <si>
    <t>Sauce Viejo Airport</t>
  </si>
  <si>
    <t>SFO</t>
  </si>
  <si>
    <t>KSFO</t>
  </si>
  <si>
    <t>San Francisco International Airport</t>
  </si>
  <si>
    <t>SFQ</t>
  </si>
  <si>
    <t>LTCH</t>
  </si>
  <si>
    <t>Şanlıurfa Airport</t>
  </si>
  <si>
    <t>KSFQ</t>
  </si>
  <si>
    <t>Suffolk Executive Airport</t>
  </si>
  <si>
    <t>SFS</t>
  </si>
  <si>
    <t>RPLB</t>
  </si>
  <si>
    <t>Subic Bay International Airport</t>
  </si>
  <si>
    <t>SFT</t>
  </si>
  <si>
    <t>ESNS</t>
  </si>
  <si>
    <t>Skellefteä Airport</t>
  </si>
  <si>
    <t>SFY</t>
  </si>
  <si>
    <t>KSFY</t>
  </si>
  <si>
    <t>Tri-Township Airport</t>
  </si>
  <si>
    <t>SFZ</t>
  </si>
  <si>
    <t>KSFZ</t>
  </si>
  <si>
    <t>North Central State Airport</t>
  </si>
  <si>
    <t>SGA</t>
  </si>
  <si>
    <t>OASN</t>
  </si>
  <si>
    <t>Sheghnan Airport</t>
  </si>
  <si>
    <t>SGC</t>
  </si>
  <si>
    <t>USRR</t>
  </si>
  <si>
    <t>Surgut Airport</t>
  </si>
  <si>
    <t>SGD</t>
  </si>
  <si>
    <t>EKSB</t>
  </si>
  <si>
    <t>Sønderborg Airport</t>
  </si>
  <si>
    <t>SGE</t>
  </si>
  <si>
    <t>EDGS</t>
  </si>
  <si>
    <t>Siegerland Airport</t>
  </si>
  <si>
    <t>SGF</t>
  </si>
  <si>
    <t>KSGF</t>
  </si>
  <si>
    <t>Springfield-Branson National Airport</t>
  </si>
  <si>
    <t>SGG</t>
  </si>
  <si>
    <t>WBGY</t>
  </si>
  <si>
    <t>Simanggang Airport</t>
  </si>
  <si>
    <t>SGH</t>
  </si>
  <si>
    <t>KSGH</t>
  </si>
  <si>
    <t>Springfield-Beckley Municipal Airport</t>
  </si>
  <si>
    <t>SGI</t>
  </si>
  <si>
    <t>OPSR</t>
  </si>
  <si>
    <t>Mushaf Air Base</t>
  </si>
  <si>
    <t>SGN</t>
  </si>
  <si>
    <t>VVTS</t>
  </si>
  <si>
    <t>Tan Son Nhat International Airport</t>
  </si>
  <si>
    <t>SGO</t>
  </si>
  <si>
    <t>YSGE</t>
  </si>
  <si>
    <t>SGP</t>
  </si>
  <si>
    <t>YSHG</t>
  </si>
  <si>
    <t>Shay Gap Airport</t>
  </si>
  <si>
    <t>SGQ</t>
  </si>
  <si>
    <t>WRLA</t>
  </si>
  <si>
    <t>Sanggata Airport</t>
  </si>
  <si>
    <t>SGR</t>
  </si>
  <si>
    <t>KSGR</t>
  </si>
  <si>
    <t>Sugar Land Regional Airport</t>
  </si>
  <si>
    <t>SGS</t>
  </si>
  <si>
    <t>RPMN</t>
  </si>
  <si>
    <t>Sanga Sanga Airport</t>
  </si>
  <si>
    <t>KSGS</t>
  </si>
  <si>
    <t>South St. Paul Municipal Airport (Richard E. Fleming Field)</t>
  </si>
  <si>
    <t>SGT</t>
  </si>
  <si>
    <t>KSGT</t>
  </si>
  <si>
    <t>Stuttgart Municipal Airport</t>
  </si>
  <si>
    <t>SGU</t>
  </si>
  <si>
    <t>KSGU</t>
  </si>
  <si>
    <t>St. George Municipal Airport</t>
  </si>
  <si>
    <t>SGV</t>
  </si>
  <si>
    <t>SAVS</t>
  </si>
  <si>
    <t>Sierra Grande Airport</t>
  </si>
  <si>
    <t>SGX</t>
  </si>
  <si>
    <t>HTSO</t>
  </si>
  <si>
    <t>Songea Airport</t>
  </si>
  <si>
    <t>SGY</t>
  </si>
  <si>
    <t>PAGY</t>
  </si>
  <si>
    <t>Skagway Airport</t>
  </si>
  <si>
    <t>SGZ</t>
  </si>
  <si>
    <t>VTSH</t>
  </si>
  <si>
    <t>Songkhla Airport</t>
  </si>
  <si>
    <t>SHA</t>
  </si>
  <si>
    <t>ZSSS</t>
  </si>
  <si>
    <t>Shanghai Hongqiao International Airport</t>
  </si>
  <si>
    <t>SHB</t>
  </si>
  <si>
    <t>RJCN</t>
  </si>
  <si>
    <t>Nakashibetsu Airport</t>
  </si>
  <si>
    <t>SHD</t>
  </si>
  <si>
    <t>KSHD</t>
  </si>
  <si>
    <t>Shenandoah Valley Regional Airport</t>
  </si>
  <si>
    <t>SHE</t>
  </si>
  <si>
    <t>ZYTX</t>
  </si>
  <si>
    <t>Shenyang Taoxian International Airport</t>
  </si>
  <si>
    <t>SHG</t>
  </si>
  <si>
    <t>PAHG</t>
  </si>
  <si>
    <t>Shungnak Airport</t>
  </si>
  <si>
    <t>SHH</t>
  </si>
  <si>
    <t>PASH</t>
  </si>
  <si>
    <t>Shishmaref Airport</t>
  </si>
  <si>
    <t>SHI</t>
  </si>
  <si>
    <t>RORS</t>
  </si>
  <si>
    <t>Shimojishima Airport</t>
  </si>
  <si>
    <t>SHJ</t>
  </si>
  <si>
    <t>OMSJ</t>
  </si>
  <si>
    <t>Sharjah International Airport</t>
  </si>
  <si>
    <t>SHK</t>
  </si>
  <si>
    <t>FXSH</t>
  </si>
  <si>
    <t>Sehonghong Airport</t>
  </si>
  <si>
    <t>VEBI</t>
  </si>
  <si>
    <t>Shillong Airport</t>
  </si>
  <si>
    <t>KSHL</t>
  </si>
  <si>
    <t>Sheldon Municipal Airport</t>
  </si>
  <si>
    <t>SHM</t>
  </si>
  <si>
    <t>RJBD</t>
  </si>
  <si>
    <t>Nanki-Shirahama Airport</t>
  </si>
  <si>
    <t>SHN</t>
  </si>
  <si>
    <t>KSHN</t>
  </si>
  <si>
    <t>Sanderson Field</t>
  </si>
  <si>
    <t>SHO</t>
  </si>
  <si>
    <t>RKND</t>
  </si>
  <si>
    <t>Sokcho Airport</t>
  </si>
  <si>
    <t>SHP</t>
  </si>
  <si>
    <t>ZBSH</t>
  </si>
  <si>
    <t>Shanhaiguan Airport</t>
  </si>
  <si>
    <t>SHQ</t>
  </si>
  <si>
    <t>YSPT</t>
  </si>
  <si>
    <t>Southport Airport</t>
  </si>
  <si>
    <t>KSHR</t>
  </si>
  <si>
    <t>Sheridan County Airport</t>
  </si>
  <si>
    <t>SHS</t>
  </si>
  <si>
    <t>ZHSS</t>
  </si>
  <si>
    <t>Shashi Airport</t>
  </si>
  <si>
    <t>SHT</t>
  </si>
  <si>
    <t>YSHT</t>
  </si>
  <si>
    <t>Shepparton Airport</t>
  </si>
  <si>
    <t>SHU</t>
  </si>
  <si>
    <t>YSMP</t>
  </si>
  <si>
    <t>Smith Point Airport</t>
  </si>
  <si>
    <t>SHV</t>
  </si>
  <si>
    <t>KSHV</t>
  </si>
  <si>
    <t>Shreveport Regional Airport</t>
  </si>
  <si>
    <t>SHW</t>
  </si>
  <si>
    <t>OESH</t>
  </si>
  <si>
    <t>Sharurah Airport</t>
  </si>
  <si>
    <t>SHY</t>
  </si>
  <si>
    <t>HTSY</t>
  </si>
  <si>
    <t>Shinyanga Airport</t>
  </si>
  <si>
    <t>SHZ</t>
  </si>
  <si>
    <t>FXSS</t>
  </si>
  <si>
    <t>Seshutes Airport</t>
  </si>
  <si>
    <t>SIA</t>
  </si>
  <si>
    <t>ZLSN</t>
  </si>
  <si>
    <t>Xiguan Airport</t>
  </si>
  <si>
    <t>SIB</t>
  </si>
  <si>
    <t>FCBS</t>
  </si>
  <si>
    <t>Sibiti Airport</t>
  </si>
  <si>
    <t>SIC</t>
  </si>
  <si>
    <t>LTCM</t>
  </si>
  <si>
    <t>Sinop Airport</t>
  </si>
  <si>
    <t>SID</t>
  </si>
  <si>
    <t>GVAC</t>
  </si>
  <si>
    <t>Amilcar Cabral International Airport</t>
  </si>
  <si>
    <t>SIE</t>
  </si>
  <si>
    <t>LPSI</t>
  </si>
  <si>
    <t>Sines Airport</t>
  </si>
  <si>
    <t>SIF</t>
  </si>
  <si>
    <t>VNSI</t>
  </si>
  <si>
    <t>Simara Airport</t>
  </si>
  <si>
    <t>SIG</t>
  </si>
  <si>
    <t>TJIG</t>
  </si>
  <si>
    <t>Fernando Luis Ribas Dominicci Airport</t>
  </si>
  <si>
    <t>SIH</t>
  </si>
  <si>
    <t>VNDT</t>
  </si>
  <si>
    <t>Doti Airport</t>
  </si>
  <si>
    <t>SII</t>
  </si>
  <si>
    <t>GMMF</t>
  </si>
  <si>
    <t>Sania Ramel Airport</t>
  </si>
  <si>
    <t>SIJ</t>
  </si>
  <si>
    <t>BISI</t>
  </si>
  <si>
    <t>Siglufjordur Airport</t>
  </si>
  <si>
    <t>SIK</t>
  </si>
  <si>
    <t>KSIK</t>
  </si>
  <si>
    <t>Sikeston Memorial Municipal Airport</t>
  </si>
  <si>
    <t>SIN</t>
  </si>
  <si>
    <t>WSSS</t>
  </si>
  <si>
    <t>Singapore Changi Airport</t>
  </si>
  <si>
    <t>SIO</t>
  </si>
  <si>
    <t>YSMI</t>
  </si>
  <si>
    <t>Smithton Airport</t>
  </si>
  <si>
    <t>SIP</t>
  </si>
  <si>
    <t>UKFF</t>
  </si>
  <si>
    <t>Simferopol International Airport</t>
  </si>
  <si>
    <t>SIQ</t>
  </si>
  <si>
    <t>WIDS</t>
  </si>
  <si>
    <t>Dabo Airport</t>
  </si>
  <si>
    <t>SIR</t>
  </si>
  <si>
    <t>LSGS</t>
  </si>
  <si>
    <t>Sion Airport</t>
  </si>
  <si>
    <t>SIS</t>
  </si>
  <si>
    <t>FASS</t>
  </si>
  <si>
    <t>Sishen Airport</t>
  </si>
  <si>
    <t>SIT</t>
  </si>
  <si>
    <t>PASI</t>
  </si>
  <si>
    <t>Sitka Rocky Gutierrez Airport</t>
  </si>
  <si>
    <t>SIU</t>
  </si>
  <si>
    <t>MNSI</t>
  </si>
  <si>
    <t>Siuna Airport</t>
  </si>
  <si>
    <t>SIV</t>
  </si>
  <si>
    <t>KSIV</t>
  </si>
  <si>
    <t>Sullivan County Airport</t>
  </si>
  <si>
    <t>SIX</t>
  </si>
  <si>
    <t>YSGT</t>
  </si>
  <si>
    <t>Singleton Airport</t>
  </si>
  <si>
    <t>SIY</t>
  </si>
  <si>
    <t>KSIY</t>
  </si>
  <si>
    <t>Siskiyou County Airport</t>
  </si>
  <si>
    <t>SJA</t>
  </si>
  <si>
    <t>SPJN</t>
  </si>
  <si>
    <t>San Juan de Marcona Airport</t>
  </si>
  <si>
    <t>SJB</t>
  </si>
  <si>
    <t>SLJO</t>
  </si>
  <si>
    <t>San Joaquín Airport</t>
  </si>
  <si>
    <t>SJC</t>
  </si>
  <si>
    <t>KSJC</t>
  </si>
  <si>
    <t>Norman Y. Mineta San José International Airport</t>
  </si>
  <si>
    <t>SJD</t>
  </si>
  <si>
    <t>MMSD</t>
  </si>
  <si>
    <t>Los Cabos International Airport</t>
  </si>
  <si>
    <t>SJE</t>
  </si>
  <si>
    <t>SKSJ</t>
  </si>
  <si>
    <t>Jorge Enrique González Airport</t>
  </si>
  <si>
    <t>SJI</t>
  </si>
  <si>
    <t>RPUH</t>
  </si>
  <si>
    <t>San Jose Airport</t>
  </si>
  <si>
    <t>SJJ</t>
  </si>
  <si>
    <t>LQSA</t>
  </si>
  <si>
    <t>Sarajevo International Airport</t>
  </si>
  <si>
    <t>SJK</t>
  </si>
  <si>
    <t>SBSJ</t>
  </si>
  <si>
    <t>São José dos Campos Regional Airport</t>
  </si>
  <si>
    <t>SJL</t>
  </si>
  <si>
    <t>SBUA</t>
  </si>
  <si>
    <t>São Gabriel da Cachoeira Airport</t>
  </si>
  <si>
    <t>SJN</t>
  </si>
  <si>
    <t>KSJN</t>
  </si>
  <si>
    <t>St. Johns Industrial Air Park</t>
  </si>
  <si>
    <t>SJO</t>
  </si>
  <si>
    <t>MROC</t>
  </si>
  <si>
    <t>Juan Santamaría International Airport</t>
  </si>
  <si>
    <t>SJP</t>
  </si>
  <si>
    <t>SBSR</t>
  </si>
  <si>
    <t>Prof. Eribel Manoel Reino State Airport</t>
  </si>
  <si>
    <t>SJQ</t>
  </si>
  <si>
    <t>FLSS</t>
  </si>
  <si>
    <t>Sesheke Airport</t>
  </si>
  <si>
    <t>SJS</t>
  </si>
  <si>
    <t>SLJE</t>
  </si>
  <si>
    <t>San José De Chiquitos Airport</t>
  </si>
  <si>
    <t>SJT</t>
  </si>
  <si>
    <t>KSJT</t>
  </si>
  <si>
    <t>San Angelo Regional Airport (Mathis Field)</t>
  </si>
  <si>
    <t>SJU</t>
  </si>
  <si>
    <t>TJSJ</t>
  </si>
  <si>
    <t>Luis Muñoz Marín International Airport</t>
  </si>
  <si>
    <t>SJV</t>
  </si>
  <si>
    <t>SLJV</t>
  </si>
  <si>
    <t>San Javier Airport</t>
  </si>
  <si>
    <t>SJW</t>
  </si>
  <si>
    <t>ZBSJ</t>
  </si>
  <si>
    <t>Shijiazhuang Daguocun International Airport</t>
  </si>
  <si>
    <t>SJX</t>
  </si>
  <si>
    <t>KSJX</t>
  </si>
  <si>
    <t>Beaver Island Airport</t>
  </si>
  <si>
    <t>SJY</t>
  </si>
  <si>
    <t>EFSI</t>
  </si>
  <si>
    <t>Seinäjoki Airport</t>
  </si>
  <si>
    <t>SJZ</t>
  </si>
  <si>
    <t>LPSJ</t>
  </si>
  <si>
    <t>São Jorge Airport</t>
  </si>
  <si>
    <t>SKA</t>
  </si>
  <si>
    <t>KSKA</t>
  </si>
  <si>
    <t>Fairchild AFB</t>
  </si>
  <si>
    <t>SKB</t>
  </si>
  <si>
    <t>TKPK</t>
  </si>
  <si>
    <t>Robert L. Bradshaw International Airport</t>
  </si>
  <si>
    <t>SKD</t>
  </si>
  <si>
    <t>UTSS</t>
  </si>
  <si>
    <t>Samarkand Airport</t>
  </si>
  <si>
    <t>SKE</t>
  </si>
  <si>
    <t>ENSN</t>
  </si>
  <si>
    <t>Skien Airport, Geiteryggen</t>
  </si>
  <si>
    <t>SKF</t>
  </si>
  <si>
    <t>KSKF</t>
  </si>
  <si>
    <t>Lackland AFB (Kelly Field Annex)</t>
  </si>
  <si>
    <t>SKG</t>
  </si>
  <si>
    <t>LGTS</t>
  </si>
  <si>
    <t>Makedonia Airport</t>
  </si>
  <si>
    <t>SKH</t>
  </si>
  <si>
    <t>VNSK</t>
  </si>
  <si>
    <t>Surkhet Airport</t>
  </si>
  <si>
    <t>SKI</t>
  </si>
  <si>
    <t>KSKI</t>
  </si>
  <si>
    <t>Sac City Municipal Airport</t>
  </si>
  <si>
    <t>SKL</t>
  </si>
  <si>
    <t>XBRO</t>
  </si>
  <si>
    <t>Skye Bridge Ashaig Airport</t>
  </si>
  <si>
    <t>SKN</t>
  </si>
  <si>
    <t>ENSK</t>
  </si>
  <si>
    <t>Stokmarknes Airport, Skagen</t>
  </si>
  <si>
    <t>SKO</t>
  </si>
  <si>
    <t>DNSO</t>
  </si>
  <si>
    <t>Sadiq Abubakar III International Airport</t>
  </si>
  <si>
    <t>SKP</t>
  </si>
  <si>
    <t>LWSK</t>
  </si>
  <si>
    <t>Skopje Airport</t>
  </si>
  <si>
    <t>SKQ</t>
  </si>
  <si>
    <t>FXSK</t>
  </si>
  <si>
    <t>Sekakes Airport</t>
  </si>
  <si>
    <t>SKS</t>
  </si>
  <si>
    <t>EKSP</t>
  </si>
  <si>
    <t>Skrydstrup Airport</t>
  </si>
  <si>
    <t>SKT</t>
  </si>
  <si>
    <t>OPST</t>
  </si>
  <si>
    <t>Sialkot International Airport</t>
  </si>
  <si>
    <t>SKU</t>
  </si>
  <si>
    <t>LGSY</t>
  </si>
  <si>
    <t>Skiros Airport</t>
  </si>
  <si>
    <t>SKV</t>
  </si>
  <si>
    <t>HESC</t>
  </si>
  <si>
    <t>St. Catherine International Airport</t>
  </si>
  <si>
    <t>SKW</t>
  </si>
  <si>
    <t>PASW</t>
  </si>
  <si>
    <t>Skwentna Airport</t>
  </si>
  <si>
    <t>SKX</t>
  </si>
  <si>
    <t>UWPS</t>
  </si>
  <si>
    <t>Saransk Airport</t>
  </si>
  <si>
    <t>KSKX</t>
  </si>
  <si>
    <t>Taos Regional Airport</t>
  </si>
  <si>
    <t>SKY</t>
  </si>
  <si>
    <t>KSKY</t>
  </si>
  <si>
    <t>Griffing Sandusky Airport</t>
  </si>
  <si>
    <t>SKZ</t>
  </si>
  <si>
    <t>OPSK</t>
  </si>
  <si>
    <t>Sukkur Airport</t>
  </si>
  <si>
    <t>SLA</t>
  </si>
  <si>
    <t>SASA</t>
  </si>
  <si>
    <t>Martín Miguel de Güemes International Airport</t>
  </si>
  <si>
    <t>SLB</t>
  </si>
  <si>
    <t>KSLB</t>
  </si>
  <si>
    <t>Storm Lake Municipal Airport</t>
  </si>
  <si>
    <t>SLC</t>
  </si>
  <si>
    <t>KSLC</t>
  </si>
  <si>
    <t>Salt Lake City International Airport</t>
  </si>
  <si>
    <t>SLD</t>
  </si>
  <si>
    <t>LZSL</t>
  </si>
  <si>
    <t>Sliač Airport</t>
  </si>
  <si>
    <t>SLE</t>
  </si>
  <si>
    <t>KSLE</t>
  </si>
  <si>
    <t>McNary Field</t>
  </si>
  <si>
    <t>SLF</t>
  </si>
  <si>
    <t>OESL</t>
  </si>
  <si>
    <t>Sulayel Airport</t>
  </si>
  <si>
    <t>SLG</t>
  </si>
  <si>
    <t>KSLG</t>
  </si>
  <si>
    <t>Smith Field</t>
  </si>
  <si>
    <t>SLH</t>
  </si>
  <si>
    <t>KSLH</t>
  </si>
  <si>
    <t>Cheboygan County Airport</t>
  </si>
  <si>
    <t>NVSC</t>
  </si>
  <si>
    <t>Sola Airport</t>
  </si>
  <si>
    <t>SLI</t>
  </si>
  <si>
    <t>KSLI</t>
  </si>
  <si>
    <t>Los Alamitos Army Airfield</t>
  </si>
  <si>
    <t>FLSW</t>
  </si>
  <si>
    <t>Solwesi Airport</t>
  </si>
  <si>
    <t>SLJ</t>
  </si>
  <si>
    <t>KSLJ</t>
  </si>
  <si>
    <t>Hagler Army Airfield</t>
  </si>
  <si>
    <t>SLK</t>
  </si>
  <si>
    <t>KSLK</t>
  </si>
  <si>
    <t>Adirondack Regional Airport</t>
  </si>
  <si>
    <t>SLL</t>
  </si>
  <si>
    <t>OOSA</t>
  </si>
  <si>
    <t>Salalah Airport</t>
  </si>
  <si>
    <t>SLM</t>
  </si>
  <si>
    <t>LESA</t>
  </si>
  <si>
    <t>Matacán Airport</t>
  </si>
  <si>
    <t>SLN</t>
  </si>
  <si>
    <t>KSLN</t>
  </si>
  <si>
    <t>Salina Municipal Airport</t>
  </si>
  <si>
    <t>SLO</t>
  </si>
  <si>
    <t>KSLO</t>
  </si>
  <si>
    <t>Salem-Leckrone Airport</t>
  </si>
  <si>
    <t>SLP</t>
  </si>
  <si>
    <t>MMSP</t>
  </si>
  <si>
    <t>Ponciano Arriaga International Airport</t>
  </si>
  <si>
    <t>SLQ</t>
  </si>
  <si>
    <t>PASL</t>
  </si>
  <si>
    <t>Sleetmute Airport</t>
  </si>
  <si>
    <t>SLR</t>
  </si>
  <si>
    <t>KSLR</t>
  </si>
  <si>
    <t>Sulphur Springs Municipal Airport</t>
  </si>
  <si>
    <t>SLS</t>
  </si>
  <si>
    <t>LBSS</t>
  </si>
  <si>
    <t>Silistra Polkovnik Lambrinovo Airfield</t>
  </si>
  <si>
    <t>SLU</t>
  </si>
  <si>
    <t>TLPC</t>
  </si>
  <si>
    <t>George F. L. Charles Airport</t>
  </si>
  <si>
    <t>SLV</t>
  </si>
  <si>
    <t>VISM</t>
  </si>
  <si>
    <t>Shimla Airport</t>
  </si>
  <si>
    <t>SLW</t>
  </si>
  <si>
    <t>MMIO</t>
  </si>
  <si>
    <t>Plan de Guadalupe International Airport</t>
  </si>
  <si>
    <t>SLX</t>
  </si>
  <si>
    <t>MBSY</t>
  </si>
  <si>
    <t>Salt Cay Airport</t>
  </si>
  <si>
    <t>SLY</t>
  </si>
  <si>
    <t>USDD</t>
  </si>
  <si>
    <t>Salekhard Airport</t>
  </si>
  <si>
    <t>SLZ</t>
  </si>
  <si>
    <t>SBSL</t>
  </si>
  <si>
    <t>Marechal Cunha Machado International Airport</t>
  </si>
  <si>
    <t>SMA</t>
  </si>
  <si>
    <t>LPAZ</t>
  </si>
  <si>
    <t>Aeroporto de Santa Maria</t>
  </si>
  <si>
    <t>SMB</t>
  </si>
  <si>
    <t>SCSB</t>
  </si>
  <si>
    <t>Franco Bianco Airport</t>
  </si>
  <si>
    <t>SMD</t>
  </si>
  <si>
    <t>KSMD</t>
  </si>
  <si>
    <t>SME</t>
  </si>
  <si>
    <t>KSME</t>
  </si>
  <si>
    <t>Somerset-Pulaski County Airport (J.T. Wilson Field)</t>
  </si>
  <si>
    <t>SMF</t>
  </si>
  <si>
    <t>KSMF</t>
  </si>
  <si>
    <t>Sacramento International Airport</t>
  </si>
  <si>
    <t>SMG</t>
  </si>
  <si>
    <t>SPMR</t>
  </si>
  <si>
    <t>SMI</t>
  </si>
  <si>
    <t>LGSM</t>
  </si>
  <si>
    <t>Samos International Airport "Aristarchos of Samos"</t>
  </si>
  <si>
    <t>SML</t>
  </si>
  <si>
    <t>MYLS</t>
  </si>
  <si>
    <t>Stella Maris Airport</t>
  </si>
  <si>
    <t>SMM</t>
  </si>
  <si>
    <t>WBKA</t>
  </si>
  <si>
    <t>Semporna Airport</t>
  </si>
  <si>
    <t>SMN</t>
  </si>
  <si>
    <t>KSMN</t>
  </si>
  <si>
    <t>Lemhi County Airport</t>
  </si>
  <si>
    <t>SMO</t>
  </si>
  <si>
    <t>KSMO</t>
  </si>
  <si>
    <t>Santa Monica Municipal Airport</t>
  </si>
  <si>
    <t>SMQ</t>
  </si>
  <si>
    <t>WAOS</t>
  </si>
  <si>
    <t>Sampit Airport</t>
  </si>
  <si>
    <t>SMR</t>
  </si>
  <si>
    <t>SKSM</t>
  </si>
  <si>
    <t>Simón Bolívar Airport</t>
  </si>
  <si>
    <t>SMS</t>
  </si>
  <si>
    <t>FMMS</t>
  </si>
  <si>
    <t>Sainte Marie Airport</t>
  </si>
  <si>
    <t>KSMS</t>
  </si>
  <si>
    <t>Sumter Airport</t>
  </si>
  <si>
    <t>SMU</t>
  </si>
  <si>
    <t>PASP</t>
  </si>
  <si>
    <t>Sheep Mountain Airport</t>
  </si>
  <si>
    <t>SMV</t>
  </si>
  <si>
    <t>LSZS</t>
  </si>
  <si>
    <t>St Moritz - Samedan Airport</t>
  </si>
  <si>
    <t>SMW</t>
  </si>
  <si>
    <t>GMMA</t>
  </si>
  <si>
    <t>Smara Airport</t>
  </si>
  <si>
    <t>SMX</t>
  </si>
  <si>
    <t>KSMX</t>
  </si>
  <si>
    <t>Santa Maria Public Airport (Capt. G. Allan Hancock Field)</t>
  </si>
  <si>
    <t>SMY</t>
  </si>
  <si>
    <t>GOTS</t>
  </si>
  <si>
    <t>Simenti Airport</t>
  </si>
  <si>
    <t>SMZ</t>
  </si>
  <si>
    <t>SMST</t>
  </si>
  <si>
    <t>Stoelmans Eiland Airport</t>
  </si>
  <si>
    <t>SNA</t>
  </si>
  <si>
    <t>KSNA</t>
  </si>
  <si>
    <t>SNB</t>
  </si>
  <si>
    <t>YSNB</t>
  </si>
  <si>
    <t>Snake Bay Airport</t>
  </si>
  <si>
    <t>SNC</t>
  </si>
  <si>
    <t>SESA</t>
  </si>
  <si>
    <t>General Ulpiano Paez Airport</t>
  </si>
  <si>
    <t>KSNC</t>
  </si>
  <si>
    <t>Chester Airport</t>
  </si>
  <si>
    <t>SNE</t>
  </si>
  <si>
    <t>GVSN</t>
  </si>
  <si>
    <t>Preguiça Airport</t>
  </si>
  <si>
    <t>SNF</t>
  </si>
  <si>
    <t>SVSP</t>
  </si>
  <si>
    <t>Sub Teniente Nestor Arias Airport</t>
  </si>
  <si>
    <t>SNG</t>
  </si>
  <si>
    <t>SLSI</t>
  </si>
  <si>
    <t>Capitán Av. Juan Cochamanidis S. Airport</t>
  </si>
  <si>
    <t>SNH</t>
  </si>
  <si>
    <t>YSPE</t>
  </si>
  <si>
    <t>Stanthorpe Airport</t>
  </si>
  <si>
    <t>KSNH</t>
  </si>
  <si>
    <t>Savannah-Hardin County Airport</t>
  </si>
  <si>
    <t>SNI</t>
  </si>
  <si>
    <t>GLGE</t>
  </si>
  <si>
    <t>Greenville Sinoe Airport</t>
  </si>
  <si>
    <t>SNJ</t>
  </si>
  <si>
    <t>MUSJ</t>
  </si>
  <si>
    <t>San Julian Air Base</t>
  </si>
  <si>
    <t>SNK</t>
  </si>
  <si>
    <t>KSNK</t>
  </si>
  <si>
    <t>Winston Field</t>
  </si>
  <si>
    <t>SNL</t>
  </si>
  <si>
    <t>KSNL</t>
  </si>
  <si>
    <t>Shawnee Regional Airport</t>
  </si>
  <si>
    <t>SNM</t>
  </si>
  <si>
    <t>SLSM</t>
  </si>
  <si>
    <t>San Ignacio de Moxos Airport</t>
  </si>
  <si>
    <t>SNN</t>
  </si>
  <si>
    <t>EINN</t>
  </si>
  <si>
    <t>Shannon International Airport</t>
  </si>
  <si>
    <t>SNO</t>
  </si>
  <si>
    <t>VTUI</t>
  </si>
  <si>
    <t>Sakon Nakhon Airport</t>
  </si>
  <si>
    <t>SNP</t>
  </si>
  <si>
    <t>PASN</t>
  </si>
  <si>
    <t>St. Paul Island Airport</t>
  </si>
  <si>
    <t>SNR</t>
  </si>
  <si>
    <t>LFRZ</t>
  </si>
  <si>
    <t>Saint-Nazaire-Montoir Airport</t>
  </si>
  <si>
    <t>SNS</t>
  </si>
  <si>
    <t>KSNS</t>
  </si>
  <si>
    <t>Salinas Municipal Airport</t>
  </si>
  <si>
    <t>SNU</t>
  </si>
  <si>
    <t>MUSC</t>
  </si>
  <si>
    <t>Abel Santamaria Airport</t>
  </si>
  <si>
    <t>SNV</t>
  </si>
  <si>
    <t>SVSE</t>
  </si>
  <si>
    <t>Santa Elena de Uairen Airport</t>
  </si>
  <si>
    <t>SNW</t>
  </si>
  <si>
    <t>VYTD</t>
  </si>
  <si>
    <t>Thandwe Airport</t>
  </si>
  <si>
    <t>SNX</t>
  </si>
  <si>
    <t>MDSB</t>
  </si>
  <si>
    <t>Sabana de Mar Airport</t>
  </si>
  <si>
    <t>KSNY</t>
  </si>
  <si>
    <t>Sidney Municipal Airport (Lloyd W. Carr Field)</t>
  </si>
  <si>
    <t>SNZ</t>
  </si>
  <si>
    <t>SBSC</t>
  </si>
  <si>
    <t>SOA</t>
  </si>
  <si>
    <t>KSOA</t>
  </si>
  <si>
    <t>Sonora Municipal Airport</t>
  </si>
  <si>
    <t>SOB</t>
  </si>
  <si>
    <t>LHSM</t>
  </si>
  <si>
    <t>Sármellék International Airport</t>
  </si>
  <si>
    <t>SOC</t>
  </si>
  <si>
    <t>WARQ</t>
  </si>
  <si>
    <t>Adi Sumarmo Wiryokusumo Airport</t>
  </si>
  <si>
    <t>SOD</t>
  </si>
  <si>
    <t>SDCO</t>
  </si>
  <si>
    <t>Sorocaba Airport</t>
  </si>
  <si>
    <t>SOE</t>
  </si>
  <si>
    <t>FCOS</t>
  </si>
  <si>
    <t>Souanke Airport</t>
  </si>
  <si>
    <t>SOF</t>
  </si>
  <si>
    <t>LBSF</t>
  </si>
  <si>
    <t>Sofia Airport</t>
  </si>
  <si>
    <t>SOG</t>
  </si>
  <si>
    <t>ENSG</t>
  </si>
  <si>
    <t>Sogndal Airport, Haukåsen</t>
  </si>
  <si>
    <t>SOJ</t>
  </si>
  <si>
    <t>ENSR</t>
  </si>
  <si>
    <t>Sørkjosen Airport</t>
  </si>
  <si>
    <t>SOK</t>
  </si>
  <si>
    <t>FXSM</t>
  </si>
  <si>
    <t>Semonkong Airport</t>
  </si>
  <si>
    <t>SOM</t>
  </si>
  <si>
    <t>SVST</t>
  </si>
  <si>
    <t>San Tomé Airport</t>
  </si>
  <si>
    <t>SON</t>
  </si>
  <si>
    <t>NVSS</t>
  </si>
  <si>
    <t>Santo Pekoa International Airport</t>
  </si>
  <si>
    <t>SOO</t>
  </si>
  <si>
    <t>ESNY</t>
  </si>
  <si>
    <t>Söderhamn Airport</t>
  </si>
  <si>
    <t>SOP</t>
  </si>
  <si>
    <t>KSOP</t>
  </si>
  <si>
    <t>Moore County Airport</t>
  </si>
  <si>
    <t>SOQ</t>
  </si>
  <si>
    <t>WASS</t>
  </si>
  <si>
    <t>Sorong (Jefman) Airport</t>
  </si>
  <si>
    <t>SOT</t>
  </si>
  <si>
    <t>EFSO</t>
  </si>
  <si>
    <t>Sodankyla Airport</t>
  </si>
  <si>
    <t>SOU</t>
  </si>
  <si>
    <t>EGHI</t>
  </si>
  <si>
    <t>Southampton Airport</t>
  </si>
  <si>
    <t>SOV</t>
  </si>
  <si>
    <t>PASO</t>
  </si>
  <si>
    <t>Seldovia Airport</t>
  </si>
  <si>
    <t>SOW</t>
  </si>
  <si>
    <t>KSOW</t>
  </si>
  <si>
    <t>Show Low Regional Airport</t>
  </si>
  <si>
    <t>SOX</t>
  </si>
  <si>
    <t>SKSO</t>
  </si>
  <si>
    <t>Alberto Lleras Camargo Airport</t>
  </si>
  <si>
    <t>SOY</t>
  </si>
  <si>
    <t>EGER</t>
  </si>
  <si>
    <t>Stronsay Airport</t>
  </si>
  <si>
    <t>KSOY</t>
  </si>
  <si>
    <t>Sioux Center Municipal Airport</t>
  </si>
  <si>
    <t>SOZ</t>
  </si>
  <si>
    <t>LFKS</t>
  </si>
  <si>
    <t>Solenzara (BA 126) Air Base</t>
  </si>
  <si>
    <t>SPA</t>
  </si>
  <si>
    <t>KSPA</t>
  </si>
  <si>
    <t>Spartanburg Downtown Memorial Airport</t>
  </si>
  <si>
    <t>SPC</t>
  </si>
  <si>
    <t>GCLA</t>
  </si>
  <si>
    <t>La Palma Airport</t>
  </si>
  <si>
    <t>SPD</t>
  </si>
  <si>
    <t>VGSD</t>
  </si>
  <si>
    <t>Saidpur Airport</t>
  </si>
  <si>
    <t>SPE</t>
  </si>
  <si>
    <t>WBKO</t>
  </si>
  <si>
    <t>Sepulot Airport</t>
  </si>
  <si>
    <t>KSPF</t>
  </si>
  <si>
    <t>Black Hills Airport (Clyde Ice Field)</t>
  </si>
  <si>
    <t>SPG</t>
  </si>
  <si>
    <t>KSPG</t>
  </si>
  <si>
    <t>Albert Whitted Airport</t>
  </si>
  <si>
    <t>SPH</t>
  </si>
  <si>
    <t>KSPH</t>
  </si>
  <si>
    <t>Springhill Airport</t>
  </si>
  <si>
    <t>SPI</t>
  </si>
  <si>
    <t>KSPI</t>
  </si>
  <si>
    <t>Abraham Lincoln Capital Airport</t>
  </si>
  <si>
    <t>SPJ</t>
  </si>
  <si>
    <t>LGSP</t>
  </si>
  <si>
    <t>Sparti Airport</t>
  </si>
  <si>
    <t>SPM</t>
  </si>
  <si>
    <t>ETAD</t>
  </si>
  <si>
    <t>Spangdahlem Air Base</t>
  </si>
  <si>
    <t>SPN</t>
  </si>
  <si>
    <t>PGSN</t>
  </si>
  <si>
    <t>Saipan International Airport</t>
  </si>
  <si>
    <t>SPP</t>
  </si>
  <si>
    <t>FNME</t>
  </si>
  <si>
    <t>Menongue Airport</t>
  </si>
  <si>
    <t>SPS</t>
  </si>
  <si>
    <t>KSPS</t>
  </si>
  <si>
    <t>Sheppard AFB / Wichita Falls Municipal Airport</t>
  </si>
  <si>
    <t>SPU</t>
  </si>
  <si>
    <t>LDSP</t>
  </si>
  <si>
    <t>Split Airport</t>
  </si>
  <si>
    <t>SPW</t>
  </si>
  <si>
    <t>KSPW</t>
  </si>
  <si>
    <t>Spencer Municipal Airport</t>
  </si>
  <si>
    <t>SPY</t>
  </si>
  <si>
    <t>DISP</t>
  </si>
  <si>
    <t>San Pedro Airport</t>
  </si>
  <si>
    <t>SPZ</t>
  </si>
  <si>
    <t>KASG</t>
  </si>
  <si>
    <t>Springdale Municipal Airport</t>
  </si>
  <si>
    <t>SQC</t>
  </si>
  <si>
    <t>YSCR</t>
  </si>
  <si>
    <t>Southern Cross Airport</t>
  </si>
  <si>
    <t>SQD</t>
  </si>
  <si>
    <t>SPSF</t>
  </si>
  <si>
    <t>San Francisco Airport</t>
  </si>
  <si>
    <t>SQG</t>
  </si>
  <si>
    <t>WIOS</t>
  </si>
  <si>
    <t>Sintang(Susilo) Airport</t>
  </si>
  <si>
    <t>SQH</t>
  </si>
  <si>
    <t>VVNS</t>
  </si>
  <si>
    <t>Na-San Airport</t>
  </si>
  <si>
    <t>SQI</t>
  </si>
  <si>
    <t>KSQI</t>
  </si>
  <si>
    <t>Whiteside County Airport (Jos. H. Bittorf Field)</t>
  </si>
  <si>
    <t>SQL</t>
  </si>
  <si>
    <t>KSQL</t>
  </si>
  <si>
    <t>San Carlos Airport</t>
  </si>
  <si>
    <t>SQM</t>
  </si>
  <si>
    <t>SWUA</t>
  </si>
  <si>
    <t>São Miguel do Araguaia Airport</t>
  </si>
  <si>
    <t>SQN</t>
  </si>
  <si>
    <t>WAPN</t>
  </si>
  <si>
    <t>Emalamo Sanana Airport</t>
  </si>
  <si>
    <t>SQO</t>
  </si>
  <si>
    <t>ESUD</t>
  </si>
  <si>
    <t>Storuman Airport</t>
  </si>
  <si>
    <t>SQQ</t>
  </si>
  <si>
    <t>EYSA</t>
  </si>
  <si>
    <t>Šiauliai International Airport</t>
  </si>
  <si>
    <t>SQR</t>
  </si>
  <si>
    <t>WAWS</t>
  </si>
  <si>
    <t>Soroako Airport</t>
  </si>
  <si>
    <t>SQU</t>
  </si>
  <si>
    <t>SPOA</t>
  </si>
  <si>
    <t>Saposoa Airport</t>
  </si>
  <si>
    <t>SQW</t>
  </si>
  <si>
    <t>EKSV</t>
  </si>
  <si>
    <t>Skive Airport</t>
  </si>
  <si>
    <t>SQX</t>
  </si>
  <si>
    <t>SSOE</t>
  </si>
  <si>
    <t>São Miguel do Oeste Airport</t>
  </si>
  <si>
    <t>SQY</t>
  </si>
  <si>
    <t>SSRU</t>
  </si>
  <si>
    <t>São Lourenço do Sul Airport</t>
  </si>
  <si>
    <t>SQZ</t>
  </si>
  <si>
    <t>EGXP</t>
  </si>
  <si>
    <t>RAF Scampton</t>
  </si>
  <si>
    <t>SRA</t>
  </si>
  <si>
    <t>SSZR</t>
  </si>
  <si>
    <t>SRB</t>
  </si>
  <si>
    <t>SLSR</t>
  </si>
  <si>
    <t>Santa Rosa De Yacuma Airport</t>
  </si>
  <si>
    <t>KSRB</t>
  </si>
  <si>
    <t>Upper Cumberland Regional Airport</t>
  </si>
  <si>
    <t>SRC</t>
  </si>
  <si>
    <t>KSRC</t>
  </si>
  <si>
    <t>Searcy Municipal Airport</t>
  </si>
  <si>
    <t>SRD</t>
  </si>
  <si>
    <t>SLRA</t>
  </si>
  <si>
    <t>San Ramón Airport</t>
  </si>
  <si>
    <t>SRE</t>
  </si>
  <si>
    <t>SLSU</t>
  </si>
  <si>
    <t>Juana Azurduy de Padilla International Airport</t>
  </si>
  <si>
    <t>KSRE</t>
  </si>
  <si>
    <t>Seminole Municipal Airport</t>
  </si>
  <si>
    <t>SRG</t>
  </si>
  <si>
    <t>WARS</t>
  </si>
  <si>
    <t>Achmad Yani International Airport</t>
  </si>
  <si>
    <t>SRH</t>
  </si>
  <si>
    <t>FTTA</t>
  </si>
  <si>
    <t>Sarh Airport</t>
  </si>
  <si>
    <t>SRI</t>
  </si>
  <si>
    <t>WALS</t>
  </si>
  <si>
    <t>Temindung Airport</t>
  </si>
  <si>
    <t>SRJ</t>
  </si>
  <si>
    <t>SLSB</t>
  </si>
  <si>
    <t>Capitán Germán Quiroga Guardia Airport</t>
  </si>
  <si>
    <t>SRN</t>
  </si>
  <si>
    <t>YSRN</t>
  </si>
  <si>
    <t>Strahan Airport</t>
  </si>
  <si>
    <t>SRP</t>
  </si>
  <si>
    <t>ENSA</t>
  </si>
  <si>
    <t>Stord Airport, Sørstokken</t>
  </si>
  <si>
    <t>ENSO</t>
  </si>
  <si>
    <t>Stord Airport</t>
  </si>
  <si>
    <t>SRQ</t>
  </si>
  <si>
    <t>KSRQ</t>
  </si>
  <si>
    <t>Sarasota-Bradenton International Airport</t>
  </si>
  <si>
    <t>SRR</t>
  </si>
  <si>
    <t>KSRR</t>
  </si>
  <si>
    <t>Sierra Blanca Regional Airport</t>
  </si>
  <si>
    <t>SRT</t>
  </si>
  <si>
    <t>HUSO</t>
  </si>
  <si>
    <t>Soroti Airport</t>
  </si>
  <si>
    <t>SRX</t>
  </si>
  <si>
    <t>HLGD</t>
  </si>
  <si>
    <t>Gardabya Airport</t>
  </si>
  <si>
    <t>SRY</t>
  </si>
  <si>
    <t>OINZ</t>
  </si>
  <si>
    <t>Sari, Iran</t>
  </si>
  <si>
    <t>SRZ</t>
  </si>
  <si>
    <t>SLET</t>
  </si>
  <si>
    <t>El Trompillo Airport</t>
  </si>
  <si>
    <t>SSA</t>
  </si>
  <si>
    <t>SBSV</t>
  </si>
  <si>
    <t>Deputado Luís Eduardo Magalhães International Airport</t>
  </si>
  <si>
    <t>SSC</t>
  </si>
  <si>
    <t>KSSC</t>
  </si>
  <si>
    <t>Shaw AFB</t>
  </si>
  <si>
    <t>SSD</t>
  </si>
  <si>
    <t>SCSF</t>
  </si>
  <si>
    <t>Víctor Lafón Airport</t>
  </si>
  <si>
    <t>SSE</t>
  </si>
  <si>
    <t>VASL</t>
  </si>
  <si>
    <t>Solapur Airport</t>
  </si>
  <si>
    <t>SSF</t>
  </si>
  <si>
    <t>KSSF</t>
  </si>
  <si>
    <t>Stinson Municipal Airport</t>
  </si>
  <si>
    <t>SSG</t>
  </si>
  <si>
    <t>FGSL</t>
  </si>
  <si>
    <t>Malabo International Airport (Saint Isabel Airport)</t>
  </si>
  <si>
    <t>SSH</t>
  </si>
  <si>
    <t>HESH</t>
  </si>
  <si>
    <t>Sharm El Sheikh International Airport</t>
  </si>
  <si>
    <t>SSI</t>
  </si>
  <si>
    <t>KSSI</t>
  </si>
  <si>
    <t>Malcolm McKinnon Airport</t>
  </si>
  <si>
    <t>SSJ</t>
  </si>
  <si>
    <t>ENST</t>
  </si>
  <si>
    <t>Sandnessjøen Airport, Stokka</t>
  </si>
  <si>
    <t>SSN</t>
  </si>
  <si>
    <t>RKSM</t>
  </si>
  <si>
    <t>Seoul Airbase</t>
  </si>
  <si>
    <t>SSO</t>
  </si>
  <si>
    <t>SNLO</t>
  </si>
  <si>
    <t>São Lourenço Airport</t>
  </si>
  <si>
    <t>SSQ</t>
  </si>
  <si>
    <t>CSR8</t>
  </si>
  <si>
    <t>La Sarre Airport</t>
  </si>
  <si>
    <t>KSSQ</t>
  </si>
  <si>
    <t>Shell Lake Municipal Airport</t>
  </si>
  <si>
    <t>SSR</t>
  </si>
  <si>
    <t>NVSH</t>
  </si>
  <si>
    <t>Sara Airport</t>
  </si>
  <si>
    <t>SST</t>
  </si>
  <si>
    <t>SAZL</t>
  </si>
  <si>
    <t>Santa Teresita Airport</t>
  </si>
  <si>
    <t>SSX</t>
  </si>
  <si>
    <t>LTAQ</t>
  </si>
  <si>
    <t>Samsun Samair Airport</t>
  </si>
  <si>
    <t>SSY</t>
  </si>
  <si>
    <t>FNBC</t>
  </si>
  <si>
    <t>Mbanza Congo Airport</t>
  </si>
  <si>
    <t>SSZ</t>
  </si>
  <si>
    <t>SBST</t>
  </si>
  <si>
    <t>Santos Air Base</t>
  </si>
  <si>
    <t>STA</t>
  </si>
  <si>
    <t>EKVJ</t>
  </si>
  <si>
    <t>Stauning Vestjylland Airport</t>
  </si>
  <si>
    <t>STB</t>
  </si>
  <si>
    <t>SVSZ</t>
  </si>
  <si>
    <t>Santa Bárbara del Zulia Airport</t>
  </si>
  <si>
    <t>STC</t>
  </si>
  <si>
    <t>KSTC</t>
  </si>
  <si>
    <t>St. Cloud Regional Airport</t>
  </si>
  <si>
    <t>STD</t>
  </si>
  <si>
    <t>SVSO</t>
  </si>
  <si>
    <t>Mayor Buenaventura Vivas Airport</t>
  </si>
  <si>
    <t>STE</t>
  </si>
  <si>
    <t>KSTE</t>
  </si>
  <si>
    <t>Stevens Point Municipal Airport</t>
  </si>
  <si>
    <t>STG</t>
  </si>
  <si>
    <t>St. George Airport</t>
  </si>
  <si>
    <t>STH</t>
  </si>
  <si>
    <t>YSMR</t>
  </si>
  <si>
    <t>Strathmore Airport</t>
  </si>
  <si>
    <t>STI</t>
  </si>
  <si>
    <t>MDST</t>
  </si>
  <si>
    <t>Cibao International Airport</t>
  </si>
  <si>
    <t>STJ</t>
  </si>
  <si>
    <t>KSTJ</t>
  </si>
  <si>
    <t>Rosecrans Memorial Airport</t>
  </si>
  <si>
    <t>STK</t>
  </si>
  <si>
    <t>KSTK</t>
  </si>
  <si>
    <t>Sterling Municipal Airport</t>
  </si>
  <si>
    <t>STL</t>
  </si>
  <si>
    <t>KSTL</t>
  </si>
  <si>
    <t>St. Louis Lambert International Airport</t>
  </si>
  <si>
    <t>STM</t>
  </si>
  <si>
    <t>SBSN</t>
  </si>
  <si>
    <t>Maestro Wilson Fonseca Airport</t>
  </si>
  <si>
    <t>STN</t>
  </si>
  <si>
    <t>EGSS</t>
  </si>
  <si>
    <t>London Stansted Airport</t>
  </si>
  <si>
    <t>STP</t>
  </si>
  <si>
    <t>KSTP</t>
  </si>
  <si>
    <t>St. Paul Downtown Airport (Holman Field)</t>
  </si>
  <si>
    <t>STQ</t>
  </si>
  <si>
    <t>KOYM</t>
  </si>
  <si>
    <t>St. Marys Municipal Airport</t>
  </si>
  <si>
    <t>STR</t>
  </si>
  <si>
    <t>EDDS</t>
  </si>
  <si>
    <t>Stuttgart Airport</t>
  </si>
  <si>
    <t>STS</t>
  </si>
  <si>
    <t>KSTS</t>
  </si>
  <si>
    <t>Charles M. Schulz Sonoma County Airport</t>
  </si>
  <si>
    <t>STT</t>
  </si>
  <si>
    <t>TIST</t>
  </si>
  <si>
    <t>Cyril E. King Airport</t>
  </si>
  <si>
    <t>STV</t>
  </si>
  <si>
    <t>VASU</t>
  </si>
  <si>
    <t>Surat Airport</t>
  </si>
  <si>
    <t>STW</t>
  </si>
  <si>
    <t>URMT</t>
  </si>
  <si>
    <t>Stavropol Shpakovskoye Airport</t>
  </si>
  <si>
    <t>STX</t>
  </si>
  <si>
    <t>TISX</t>
  </si>
  <si>
    <t>Henry E. Rohlsen Airport</t>
  </si>
  <si>
    <t>STY</t>
  </si>
  <si>
    <t>SUSO</t>
  </si>
  <si>
    <t>Nueva Hesperides International Airport</t>
  </si>
  <si>
    <t>STZ</t>
  </si>
  <si>
    <t>SWST</t>
  </si>
  <si>
    <t>SUA</t>
  </si>
  <si>
    <t>KSUA</t>
  </si>
  <si>
    <t>Witham Field</t>
  </si>
  <si>
    <t>SUB</t>
  </si>
  <si>
    <t>WARR</t>
  </si>
  <si>
    <t>Juanda International Airport</t>
  </si>
  <si>
    <t>SUD</t>
  </si>
  <si>
    <t>KSUD</t>
  </si>
  <si>
    <t>Stroud Municipal Airport</t>
  </si>
  <si>
    <t>SUE</t>
  </si>
  <si>
    <t>KSUE</t>
  </si>
  <si>
    <t>Door County Cherryland Airport</t>
  </si>
  <si>
    <t>SUF</t>
  </si>
  <si>
    <t>LICA</t>
  </si>
  <si>
    <t>Lamezia Terme International Airport</t>
  </si>
  <si>
    <t>SUG</t>
  </si>
  <si>
    <t>RPMS</t>
  </si>
  <si>
    <t>Surigao Airport</t>
  </si>
  <si>
    <t>SUH</t>
  </si>
  <si>
    <t>OOSR</t>
  </si>
  <si>
    <t>Sur Airport</t>
  </si>
  <si>
    <t>SUI</t>
  </si>
  <si>
    <t>UGSS</t>
  </si>
  <si>
    <t>Sukhumi Dranda Airport</t>
  </si>
  <si>
    <t>SUJ</t>
  </si>
  <si>
    <t>LRSM</t>
  </si>
  <si>
    <t>Satu Mare International Airport</t>
  </si>
  <si>
    <t>SUL</t>
  </si>
  <si>
    <t>OPSU</t>
  </si>
  <si>
    <t>Sui Airport</t>
  </si>
  <si>
    <t>SUN</t>
  </si>
  <si>
    <t>KSUN</t>
  </si>
  <si>
    <t>Friedman Memorial Airport</t>
  </si>
  <si>
    <t>SUP</t>
  </si>
  <si>
    <t>WART</t>
  </si>
  <si>
    <t>Trunojoyo Airport</t>
  </si>
  <si>
    <t>SUQ</t>
  </si>
  <si>
    <t>SESC</t>
  </si>
  <si>
    <t>Sucua Airport</t>
  </si>
  <si>
    <t>CJV7</t>
  </si>
  <si>
    <t>Summer Beaver Airport</t>
  </si>
  <si>
    <t>SUS</t>
  </si>
  <si>
    <t>KSUS</t>
  </si>
  <si>
    <t>Spirit of St. Louis Airport</t>
  </si>
  <si>
    <t>SUT</t>
  </si>
  <si>
    <t>HTSU</t>
  </si>
  <si>
    <t>Sumbawanga Airport</t>
  </si>
  <si>
    <t>KSUT</t>
  </si>
  <si>
    <t>Brunswick County Airport</t>
  </si>
  <si>
    <t>SUU</t>
  </si>
  <si>
    <t>KSUU</t>
  </si>
  <si>
    <t>Travis AFB</t>
  </si>
  <si>
    <t>SUV</t>
  </si>
  <si>
    <t>NFNA</t>
  </si>
  <si>
    <t>Nausori International Airport</t>
  </si>
  <si>
    <t>SUW</t>
  </si>
  <si>
    <t>KSUW</t>
  </si>
  <si>
    <t>Richard I. Bong Airport</t>
  </si>
  <si>
    <t>SUX</t>
  </si>
  <si>
    <t>KSUX</t>
  </si>
  <si>
    <t>Sioux Gateway Airport</t>
  </si>
  <si>
    <t>SVA</t>
  </si>
  <si>
    <t>PASA</t>
  </si>
  <si>
    <t>Savoonga Airport</t>
  </si>
  <si>
    <t>SVB</t>
  </si>
  <si>
    <t>FMNS</t>
  </si>
  <si>
    <t>Sambava Airport</t>
  </si>
  <si>
    <t>SVC</t>
  </si>
  <si>
    <t>KSVC</t>
  </si>
  <si>
    <t>Grant County Airport</t>
  </si>
  <si>
    <t>SVD</t>
  </si>
  <si>
    <t>TVSV</t>
  </si>
  <si>
    <t>E.T. Joshua Airport</t>
  </si>
  <si>
    <t>SVE</t>
  </si>
  <si>
    <t>KSVE</t>
  </si>
  <si>
    <t>Susanville Municipal Airport</t>
  </si>
  <si>
    <t>SVF</t>
  </si>
  <si>
    <t>DBBS</t>
  </si>
  <si>
    <t>Savé Airport</t>
  </si>
  <si>
    <t>SVG</t>
  </si>
  <si>
    <t>ENZV</t>
  </si>
  <si>
    <t>Stavanger Airport, Sola</t>
  </si>
  <si>
    <t>SVH</t>
  </si>
  <si>
    <t>KSVH</t>
  </si>
  <si>
    <t>Statesville Regional Airport</t>
  </si>
  <si>
    <t>SVI</t>
  </si>
  <si>
    <t>SKSV</t>
  </si>
  <si>
    <t>Eduardo Falla Solano Airport</t>
  </si>
  <si>
    <t>SVJ</t>
  </si>
  <si>
    <t>ENSH</t>
  </si>
  <si>
    <t>Svolvær Airport, Helle</t>
  </si>
  <si>
    <t>SVL</t>
  </si>
  <si>
    <t>EFSA</t>
  </si>
  <si>
    <t>Savonlinna Airport</t>
  </si>
  <si>
    <t>SVN</t>
  </si>
  <si>
    <t>KSVN</t>
  </si>
  <si>
    <t>Hunter AAF</t>
  </si>
  <si>
    <t>SVO</t>
  </si>
  <si>
    <t>UUEE</t>
  </si>
  <si>
    <t>Sheremetyevo International Airport</t>
  </si>
  <si>
    <t>SVP</t>
  </si>
  <si>
    <t>FNKU</t>
  </si>
  <si>
    <t>Kuito Airport</t>
  </si>
  <si>
    <t>SVQ</t>
  </si>
  <si>
    <t>LEZL</t>
  </si>
  <si>
    <t>San Pablo Airport</t>
  </si>
  <si>
    <t>SVU</t>
  </si>
  <si>
    <t>NFNS</t>
  </si>
  <si>
    <t>Savusavu Airport</t>
  </si>
  <si>
    <t>SVW</t>
  </si>
  <si>
    <t>PASV</t>
  </si>
  <si>
    <t>Sparrevohn LRRS</t>
  </si>
  <si>
    <t>SVX</t>
  </si>
  <si>
    <t>USSS</t>
  </si>
  <si>
    <t>Koltsovo International Airport</t>
  </si>
  <si>
    <t>SVZ</t>
  </si>
  <si>
    <t>SVSA</t>
  </si>
  <si>
    <t>Juan Vicente Gómez International Airport</t>
  </si>
  <si>
    <t>SWA</t>
  </si>
  <si>
    <t>ZGOW</t>
  </si>
  <si>
    <t>Shantou Waisha Airport</t>
  </si>
  <si>
    <t>SWC</t>
  </si>
  <si>
    <t>YSWL</t>
  </si>
  <si>
    <t>Stawell Airport</t>
  </si>
  <si>
    <t>SWD</t>
  </si>
  <si>
    <t>PAWD</t>
  </si>
  <si>
    <t>Seward Airport</t>
  </si>
  <si>
    <t>SWF</t>
  </si>
  <si>
    <t>KSWF</t>
  </si>
  <si>
    <t>Stewart International Airport</t>
  </si>
  <si>
    <t>SWH</t>
  </si>
  <si>
    <t>YSWH</t>
  </si>
  <si>
    <t>Swan Hill Airport</t>
  </si>
  <si>
    <t>SWI</t>
  </si>
  <si>
    <t>KSWI</t>
  </si>
  <si>
    <t>Sherman Municipal Airport</t>
  </si>
  <si>
    <t>SWJ</t>
  </si>
  <si>
    <t>NVSX</t>
  </si>
  <si>
    <t>Southwest Bay Airport</t>
  </si>
  <si>
    <t>SWN</t>
  </si>
  <si>
    <t>OPSW</t>
  </si>
  <si>
    <t>Sahiwal Airport</t>
  </si>
  <si>
    <t>SWO</t>
  </si>
  <si>
    <t>KSWO</t>
  </si>
  <si>
    <t>Stillwater Regional Airport</t>
  </si>
  <si>
    <t>FYSM</t>
  </si>
  <si>
    <t>Swakopmund Airport</t>
  </si>
  <si>
    <t>SWQ</t>
  </si>
  <si>
    <t>WADS</t>
  </si>
  <si>
    <t>Sumbawa Besar Airport</t>
  </si>
  <si>
    <t>SWS</t>
  </si>
  <si>
    <t>EGFH</t>
  </si>
  <si>
    <t>Swansea Airport</t>
  </si>
  <si>
    <t>SWT</t>
  </si>
  <si>
    <t>KSWT</t>
  </si>
  <si>
    <t>Seward Municipal Airport</t>
  </si>
  <si>
    <t>SWU</t>
  </si>
  <si>
    <t>RKSW</t>
  </si>
  <si>
    <t>Suwon Airport</t>
  </si>
  <si>
    <t>SWW</t>
  </si>
  <si>
    <t>KSWW</t>
  </si>
  <si>
    <t>Avenger Field</t>
  </si>
  <si>
    <t>SWX</t>
  </si>
  <si>
    <t>FBSW</t>
  </si>
  <si>
    <t>Shakawe Airport</t>
  </si>
  <si>
    <t>SWY</t>
  </si>
  <si>
    <t>WMBA</t>
  </si>
  <si>
    <t>Sitiawan Airport</t>
  </si>
  <si>
    <t>SXB</t>
  </si>
  <si>
    <t>LFST</t>
  </si>
  <si>
    <t>Strasbourg Entzheim International Airport</t>
  </si>
  <si>
    <t>SXE</t>
  </si>
  <si>
    <t>YMES</t>
  </si>
  <si>
    <t>RAAF Base East Sale</t>
  </si>
  <si>
    <t>SXF</t>
  </si>
  <si>
    <t>EDDB</t>
  </si>
  <si>
    <t>Berlin-Schönefeld International Airport</t>
  </si>
  <si>
    <t>SXG</t>
  </si>
  <si>
    <t>FLSN</t>
  </si>
  <si>
    <t>Senanga Airport</t>
  </si>
  <si>
    <t>SXI</t>
  </si>
  <si>
    <t>OIBS</t>
  </si>
  <si>
    <t>Sirri Island Airport</t>
  </si>
  <si>
    <t>SXJ</t>
  </si>
  <si>
    <t>ZWSS</t>
  </si>
  <si>
    <t>Shanshan Airport</t>
  </si>
  <si>
    <t>SXK</t>
  </si>
  <si>
    <t>WAPI</t>
  </si>
  <si>
    <t>Saumlaki Airport</t>
  </si>
  <si>
    <t>SXL</t>
  </si>
  <si>
    <t>EISG</t>
  </si>
  <si>
    <t>Sligo Airport</t>
  </si>
  <si>
    <t>SXM</t>
  </si>
  <si>
    <t>TNCM</t>
  </si>
  <si>
    <t>Princess Juliana International Airport</t>
  </si>
  <si>
    <t>SXN</t>
  </si>
  <si>
    <t>FBSN</t>
  </si>
  <si>
    <t>Sua Pan Airport</t>
  </si>
  <si>
    <t>SXO</t>
  </si>
  <si>
    <t>SWFX</t>
  </si>
  <si>
    <t>São Félix do Araguaia Airport</t>
  </si>
  <si>
    <t>SXQ</t>
  </si>
  <si>
    <t>PASX</t>
  </si>
  <si>
    <t>Soldotna Airport</t>
  </si>
  <si>
    <t>SXR</t>
  </si>
  <si>
    <t>VISR</t>
  </si>
  <si>
    <t>Sheikh Ul Alam International Airport, Srinagar, India</t>
  </si>
  <si>
    <t>SXS</t>
  </si>
  <si>
    <t>WBKH</t>
  </si>
  <si>
    <t>Sahabat [Sahabat 16] Airport</t>
  </si>
  <si>
    <t>SXT</t>
  </si>
  <si>
    <t>WMAN</t>
  </si>
  <si>
    <t>Sungai Tiang Airport</t>
  </si>
  <si>
    <t>SXU</t>
  </si>
  <si>
    <t>HASD</t>
  </si>
  <si>
    <t>Soddu Airport</t>
  </si>
  <si>
    <t>SXV</t>
  </si>
  <si>
    <t>VOSM</t>
  </si>
  <si>
    <t>Salem Airport</t>
  </si>
  <si>
    <t>SXX</t>
  </si>
  <si>
    <t>SNFX</t>
  </si>
  <si>
    <t>São Félix do Xingu Airport</t>
  </si>
  <si>
    <t>SXZ</t>
  </si>
  <si>
    <t>LTCL</t>
  </si>
  <si>
    <t>Siirt Airport</t>
  </si>
  <si>
    <t>SYA</t>
  </si>
  <si>
    <t>PASY</t>
  </si>
  <si>
    <t>Eareckson AS</t>
  </si>
  <si>
    <t>SYC</t>
  </si>
  <si>
    <t>SPOV</t>
  </si>
  <si>
    <t>Shiringayoc/Hacienda Hda Mejia Airport</t>
  </si>
  <si>
    <t>SPSY</t>
  </si>
  <si>
    <t>Shiringayoc Airport</t>
  </si>
  <si>
    <t>SYD</t>
  </si>
  <si>
    <t>YSSY</t>
  </si>
  <si>
    <t>Sydney Airport</t>
  </si>
  <si>
    <t>SYE</t>
  </si>
  <si>
    <t>OYSH</t>
  </si>
  <si>
    <t>Sadah Airport</t>
  </si>
  <si>
    <t>SYF</t>
  </si>
  <si>
    <t>KSYF</t>
  </si>
  <si>
    <t>Cheyenne County Municipal Airport</t>
  </si>
  <si>
    <t>SYI</t>
  </si>
  <si>
    <t>KSYI</t>
  </si>
  <si>
    <t>Shelbyville Municipal Airport (Bomar Field)</t>
  </si>
  <si>
    <t>SYJ</t>
  </si>
  <si>
    <t>OIKY</t>
  </si>
  <si>
    <t>Sirjan Airport</t>
  </si>
  <si>
    <t>SYK</t>
  </si>
  <si>
    <t>BIST</t>
  </si>
  <si>
    <t>Stykkishólmur Airport</t>
  </si>
  <si>
    <t>SYL</t>
  </si>
  <si>
    <t>KSYL</t>
  </si>
  <si>
    <t>Roberts Army Heliport</t>
  </si>
  <si>
    <t>SYM</t>
  </si>
  <si>
    <t>ZPSM</t>
  </si>
  <si>
    <t>Simao Airport</t>
  </si>
  <si>
    <t>SYN</t>
  </si>
  <si>
    <t>KSYN</t>
  </si>
  <si>
    <t>Stanton Airfield</t>
  </si>
  <si>
    <t>SYO</t>
  </si>
  <si>
    <t>RJSY</t>
  </si>
  <si>
    <t>Shonai Airport</t>
  </si>
  <si>
    <t>SYP</t>
  </si>
  <si>
    <t>MPSA</t>
  </si>
  <si>
    <t>Ruben Cantu Airport</t>
  </si>
  <si>
    <t>SYQ</t>
  </si>
  <si>
    <t>MRPV</t>
  </si>
  <si>
    <t>Tobías Bolaños International Airport</t>
  </si>
  <si>
    <t>SYR</t>
  </si>
  <si>
    <t>KSYR</t>
  </si>
  <si>
    <t>Syracuse Hancock International Airport</t>
  </si>
  <si>
    <t>SYT</t>
  </si>
  <si>
    <t>LFLN</t>
  </si>
  <si>
    <t>Saint-Yan Airport</t>
  </si>
  <si>
    <t>SYU</t>
  </si>
  <si>
    <t>YWBS</t>
  </si>
  <si>
    <t>Warraber Island Airport</t>
  </si>
  <si>
    <t>SYV</t>
  </si>
  <si>
    <t>KSYV</t>
  </si>
  <si>
    <t>Sylvester Airport</t>
  </si>
  <si>
    <t>SYW</t>
  </si>
  <si>
    <t>OPSN</t>
  </si>
  <si>
    <t>Sehwan Sharif Airport</t>
  </si>
  <si>
    <t>SYX</t>
  </si>
  <si>
    <t>ZJSY</t>
  </si>
  <si>
    <t>Sanya Fenghuang International Airport</t>
  </si>
  <si>
    <t>SYY</t>
  </si>
  <si>
    <t>EGPO</t>
  </si>
  <si>
    <t>Stornoway Airport</t>
  </si>
  <si>
    <t>SYZ</t>
  </si>
  <si>
    <t>OISS</t>
  </si>
  <si>
    <t>Shiraz International Airport</t>
  </si>
  <si>
    <t>SZA</t>
  </si>
  <si>
    <t>FNSO</t>
  </si>
  <si>
    <t>Soyo Airport</t>
  </si>
  <si>
    <t>SZB</t>
  </si>
  <si>
    <t>WMSA</t>
  </si>
  <si>
    <t>Sultan Abdul Aziz Shah Airport</t>
  </si>
  <si>
    <t>SZD</t>
  </si>
  <si>
    <t>EGSY</t>
  </si>
  <si>
    <t>Sheffield City Airport</t>
  </si>
  <si>
    <t>SZF</t>
  </si>
  <si>
    <t>LTFH</t>
  </si>
  <si>
    <t>Carsamba Airport</t>
  </si>
  <si>
    <t>SZG</t>
  </si>
  <si>
    <t>LOWS</t>
  </si>
  <si>
    <t>Salzburg Airport</t>
  </si>
  <si>
    <t>SZJ</t>
  </si>
  <si>
    <t>MUSN</t>
  </si>
  <si>
    <t>Siguanea Airport</t>
  </si>
  <si>
    <t>SZK</t>
  </si>
  <si>
    <t>FASZ</t>
  </si>
  <si>
    <t>Skukuza Airport</t>
  </si>
  <si>
    <t>SZL</t>
  </si>
  <si>
    <t>KSZL</t>
  </si>
  <si>
    <t>Whiteman AFB</t>
  </si>
  <si>
    <t>SZN</t>
  </si>
  <si>
    <t>KSZN</t>
  </si>
  <si>
    <t>Santa Cruz Island Airport</t>
  </si>
  <si>
    <t>SZQ</t>
  </si>
  <si>
    <t>KSZP</t>
  </si>
  <si>
    <t>Saenz Peña Airport</t>
  </si>
  <si>
    <t>SZR</t>
  </si>
  <si>
    <t>LBSZ</t>
  </si>
  <si>
    <t>Stara Zagora Airport</t>
  </si>
  <si>
    <t>SZS</t>
  </si>
  <si>
    <t>NZRC</t>
  </si>
  <si>
    <t>Ryans Creek Aerodrome</t>
  </si>
  <si>
    <t>SZT</t>
  </si>
  <si>
    <t>MMSC</t>
  </si>
  <si>
    <t>San Cristobal De Las Casas Airport</t>
  </si>
  <si>
    <t>KSZT</t>
  </si>
  <si>
    <t>Sandpoint Airport</t>
  </si>
  <si>
    <t>SZV</t>
  </si>
  <si>
    <t>ZSSZ</t>
  </si>
  <si>
    <t>Guangfu Airport</t>
  </si>
  <si>
    <t>SZW</t>
  </si>
  <si>
    <t>EDOP</t>
  </si>
  <si>
    <t>Schwerin Parchim Airport</t>
  </si>
  <si>
    <t>SZX</t>
  </si>
  <si>
    <t>ZGSZ</t>
  </si>
  <si>
    <t>Shenzhen Bao'an International Airport</t>
  </si>
  <si>
    <t>SZY</t>
  </si>
  <si>
    <t>EPSY</t>
  </si>
  <si>
    <t>Szczytno-Snationalrt</t>
  </si>
  <si>
    <t>KSZY</t>
  </si>
  <si>
    <t>Robert Sibley Airport</t>
  </si>
  <si>
    <t>SZZ</t>
  </si>
  <si>
    <t>EPSC</t>
  </si>
  <si>
    <t>Solidarity Szczecin–Goleniów Airport</t>
  </si>
  <si>
    <t>TAB</t>
  </si>
  <si>
    <t>TTCP</t>
  </si>
  <si>
    <t>Crown Point International Airport</t>
  </si>
  <si>
    <t>TAC</t>
  </si>
  <si>
    <t>RPVA</t>
  </si>
  <si>
    <t>Daniel Z. Romualdez Airport</t>
  </si>
  <si>
    <t>TAD</t>
  </si>
  <si>
    <t>KTAD</t>
  </si>
  <si>
    <t>Perry Stokes Airport</t>
  </si>
  <si>
    <t>TAE</t>
  </si>
  <si>
    <t>RKTN</t>
  </si>
  <si>
    <t>Daegu International Airport</t>
  </si>
  <si>
    <t>TAF</t>
  </si>
  <si>
    <t>DAOL</t>
  </si>
  <si>
    <t>Tafaraoui Airport</t>
  </si>
  <si>
    <t>TAG</t>
  </si>
  <si>
    <t>RPVT</t>
  </si>
  <si>
    <t>Tagbilaran Airport</t>
  </si>
  <si>
    <t>TAH</t>
  </si>
  <si>
    <t>NVVW</t>
  </si>
  <si>
    <t>Tanna Airport</t>
  </si>
  <si>
    <t>TAI</t>
  </si>
  <si>
    <t>OYTZ</t>
  </si>
  <si>
    <t>Ta'izz International Airport</t>
  </si>
  <si>
    <t>TAK</t>
  </si>
  <si>
    <t>RJOT</t>
  </si>
  <si>
    <t>Takamatsu Airport</t>
  </si>
  <si>
    <t>TAL</t>
  </si>
  <si>
    <t>PATA</t>
  </si>
  <si>
    <t>Ralph M. Calhoun Memorial Airport</t>
  </si>
  <si>
    <t>TAM</t>
  </si>
  <si>
    <t>MMTM</t>
  </si>
  <si>
    <t>General Francisco Javier Mina International Airport</t>
  </si>
  <si>
    <t>TAN</t>
  </si>
  <si>
    <t>YTGA</t>
  </si>
  <si>
    <t>Tangalooma Airport</t>
  </si>
  <si>
    <t>KTAN</t>
  </si>
  <si>
    <t>Taunton Municipal Airport</t>
  </si>
  <si>
    <t>TAO</t>
  </si>
  <si>
    <t>ZSQD</t>
  </si>
  <si>
    <t>Qingdao Liuting International Airport</t>
  </si>
  <si>
    <t>TAP</t>
  </si>
  <si>
    <t>MMTP</t>
  </si>
  <si>
    <t>Tapachula International Airport</t>
  </si>
  <si>
    <t>TAQ</t>
  </si>
  <si>
    <t>YTAR</t>
  </si>
  <si>
    <t>Tarcoola Airport</t>
  </si>
  <si>
    <t>TAR</t>
  </si>
  <si>
    <t>LIBG</t>
  </si>
  <si>
    <t>Taranto / Grottaglie Airport</t>
  </si>
  <si>
    <t>TAS</t>
  </si>
  <si>
    <t>UTTT</t>
  </si>
  <si>
    <t>Yuzhny Airport</t>
  </si>
  <si>
    <t>TAT</t>
  </si>
  <si>
    <t>LZTT</t>
  </si>
  <si>
    <t>Poprad-Tatry Airport</t>
  </si>
  <si>
    <t>TAW</t>
  </si>
  <si>
    <t>SUTB</t>
  </si>
  <si>
    <t>Tacuarembo Airport</t>
  </si>
  <si>
    <t>TAX</t>
  </si>
  <si>
    <t>WAPT</t>
  </si>
  <si>
    <t>Taliabu Island Airport</t>
  </si>
  <si>
    <t>TAY</t>
  </si>
  <si>
    <t>EETU</t>
  </si>
  <si>
    <t>Tartu-Ülenurme Airport</t>
  </si>
  <si>
    <t>TAZ</t>
  </si>
  <si>
    <t>UTAT</t>
  </si>
  <si>
    <t>Daşoguz Airport</t>
  </si>
  <si>
    <t>KTAZ</t>
  </si>
  <si>
    <t>Taylorville Municipal Airport</t>
  </si>
  <si>
    <t>TBB</t>
  </si>
  <si>
    <t>VVTH</t>
  </si>
  <si>
    <t>Dong Tac Airport</t>
  </si>
  <si>
    <t>TBF</t>
  </si>
  <si>
    <t>NGTE</t>
  </si>
  <si>
    <t>Tabiteuea North Airport</t>
  </si>
  <si>
    <t>TBG</t>
  </si>
  <si>
    <t>AYTB</t>
  </si>
  <si>
    <t>Tabubil Airport</t>
  </si>
  <si>
    <t>TBH</t>
  </si>
  <si>
    <t>RPVU</t>
  </si>
  <si>
    <t>Romblon Airport</t>
  </si>
  <si>
    <t>TBJ</t>
  </si>
  <si>
    <t>DTKA</t>
  </si>
  <si>
    <t>Tabarka 7 Novembre Airport</t>
  </si>
  <si>
    <t>TBK</t>
  </si>
  <si>
    <t>YTBR</t>
  </si>
  <si>
    <t>Timber Creek Airport</t>
  </si>
  <si>
    <t>TBL</t>
  </si>
  <si>
    <t>YTAB</t>
  </si>
  <si>
    <t>Tableland Homestead Airport</t>
  </si>
  <si>
    <t>TBN</t>
  </si>
  <si>
    <t>KTBN</t>
  </si>
  <si>
    <t>Waynesville Regional Airport (Forney Field)</t>
  </si>
  <si>
    <t>TBO</t>
  </si>
  <si>
    <t>HTTB</t>
  </si>
  <si>
    <t>Tabora Airport</t>
  </si>
  <si>
    <t>TBP</t>
  </si>
  <si>
    <t>SPME</t>
  </si>
  <si>
    <t>Capitan FAP Pedro Canga Rodriguez Airport</t>
  </si>
  <si>
    <t>TBR</t>
  </si>
  <si>
    <t>KTBR</t>
  </si>
  <si>
    <t>Statesboro-Bulloch County Airport</t>
  </si>
  <si>
    <t>TBS</t>
  </si>
  <si>
    <t>UGTB</t>
  </si>
  <si>
    <t>Tbilisi International Airport</t>
  </si>
  <si>
    <t>TBT</t>
  </si>
  <si>
    <t>SBTT</t>
  </si>
  <si>
    <t>Tabatinga International Airport</t>
  </si>
  <si>
    <t>TBU</t>
  </si>
  <si>
    <t>SKTB</t>
  </si>
  <si>
    <t>Tibú Airport</t>
  </si>
  <si>
    <t>NFTF</t>
  </si>
  <si>
    <t>Fua?amotu International Airport</t>
  </si>
  <si>
    <t>TBW</t>
  </si>
  <si>
    <t>UUOT</t>
  </si>
  <si>
    <t>Donskoye Airport</t>
  </si>
  <si>
    <t>TBY</t>
  </si>
  <si>
    <t>FBTS</t>
  </si>
  <si>
    <t>Tshabong Airport</t>
  </si>
  <si>
    <t>TBZ</t>
  </si>
  <si>
    <t>OITT</t>
  </si>
  <si>
    <t>Tabriz International Airport</t>
  </si>
  <si>
    <t>TCA</t>
  </si>
  <si>
    <t>YTNK</t>
  </si>
  <si>
    <t>Tennant Creek Airport</t>
  </si>
  <si>
    <t>TCB</t>
  </si>
  <si>
    <t>MYAT</t>
  </si>
  <si>
    <t>Treasure Cay Airport</t>
  </si>
  <si>
    <t>TCC</t>
  </si>
  <si>
    <t>KTCC</t>
  </si>
  <si>
    <t>Tucumcari Municipal Airport</t>
  </si>
  <si>
    <t>TCE</t>
  </si>
  <si>
    <t>LRTC</t>
  </si>
  <si>
    <t>Tulcea Airport</t>
  </si>
  <si>
    <t>TCG</t>
  </si>
  <si>
    <t>ZWTC</t>
  </si>
  <si>
    <t>Tacheng Airport</t>
  </si>
  <si>
    <t>SPCH</t>
  </si>
  <si>
    <t>Tocache Airport</t>
  </si>
  <si>
    <t>TCH</t>
  </si>
  <si>
    <t>FOOT</t>
  </si>
  <si>
    <t>Tchibanga Airport</t>
  </si>
  <si>
    <t>TCL</t>
  </si>
  <si>
    <t>KTCL</t>
  </si>
  <si>
    <t>Tuscaloosa Regional Airport</t>
  </si>
  <si>
    <t>TCM</t>
  </si>
  <si>
    <t>KTCM</t>
  </si>
  <si>
    <t>McChord AFB</t>
  </si>
  <si>
    <t>TCN</t>
  </si>
  <si>
    <t>MMHC</t>
  </si>
  <si>
    <t>Tehuacán Airport</t>
  </si>
  <si>
    <t>TCO</t>
  </si>
  <si>
    <t>SKCO</t>
  </si>
  <si>
    <t>TCP</t>
  </si>
  <si>
    <t>HETB</t>
  </si>
  <si>
    <t>Taba International Airport</t>
  </si>
  <si>
    <t>TCQ</t>
  </si>
  <si>
    <t>SPTN</t>
  </si>
  <si>
    <t>Coronel FAP Carlos Ciriani Santa Rosa International Airport</t>
  </si>
  <si>
    <t>TCS</t>
  </si>
  <si>
    <t>KTCS</t>
  </si>
  <si>
    <t>Truth or Consequences Municipal Airport</t>
  </si>
  <si>
    <t>TCU</t>
  </si>
  <si>
    <t>FATN</t>
  </si>
  <si>
    <t>Thaba Nchu Tar Airport</t>
  </si>
  <si>
    <t>TCW</t>
  </si>
  <si>
    <t>YTOC</t>
  </si>
  <si>
    <t>Tocumwal Airport</t>
  </si>
  <si>
    <t>TCX</t>
  </si>
  <si>
    <t>OIMT</t>
  </si>
  <si>
    <t>Tabas Airport</t>
  </si>
  <si>
    <t>TCY</t>
  </si>
  <si>
    <t>KTCY</t>
  </si>
  <si>
    <t>Tracy Municipal Airport</t>
  </si>
  <si>
    <t>TCZ</t>
  </si>
  <si>
    <t>ZUTC</t>
  </si>
  <si>
    <t>Tengchong Tuofeng Airport</t>
  </si>
  <si>
    <t>TDA</t>
  </si>
  <si>
    <t>SKTD</t>
  </si>
  <si>
    <t>Trinidad Airport</t>
  </si>
  <si>
    <t>TDD</t>
  </si>
  <si>
    <t>SLTR</t>
  </si>
  <si>
    <t>Teniente Jorge Henrich Arauz Airport</t>
  </si>
  <si>
    <t>TDF</t>
  </si>
  <si>
    <t>KTDF</t>
  </si>
  <si>
    <t>Person County Airport</t>
  </si>
  <si>
    <t>TDG</t>
  </si>
  <si>
    <t>RPMW</t>
  </si>
  <si>
    <t>Tandag Airport</t>
  </si>
  <si>
    <t>TDJ</t>
  </si>
  <si>
    <t>HDTJ</t>
  </si>
  <si>
    <t>Tadjoura Airport</t>
  </si>
  <si>
    <t>TDK</t>
  </si>
  <si>
    <t>UAAT</t>
  </si>
  <si>
    <t>Taldykorgan Airport</t>
  </si>
  <si>
    <t>TDL</t>
  </si>
  <si>
    <t>SAZT</t>
  </si>
  <si>
    <t>Tandil Airport</t>
  </si>
  <si>
    <t>TDO</t>
  </si>
  <si>
    <t>KTDO</t>
  </si>
  <si>
    <t>South Lewis County Airport (Ed Carlson Memorial Field)</t>
  </si>
  <si>
    <t>TDR</t>
  </si>
  <si>
    <t>YTDR</t>
  </si>
  <si>
    <t>Theodore Airport</t>
  </si>
  <si>
    <t>TDV</t>
  </si>
  <si>
    <t>FMSN</t>
  </si>
  <si>
    <t>Samangoky Airport</t>
  </si>
  <si>
    <t>TDW</t>
  </si>
  <si>
    <t>KTDW</t>
  </si>
  <si>
    <t>Tradewind Airport</t>
  </si>
  <si>
    <t>TDX</t>
  </si>
  <si>
    <t>VTBO</t>
  </si>
  <si>
    <t>Trat Airport</t>
  </si>
  <si>
    <t>TDZ</t>
  </si>
  <si>
    <t>KTDZ</t>
  </si>
  <si>
    <t>Metcalf Field</t>
  </si>
  <si>
    <t>TEA</t>
  </si>
  <si>
    <t>MHTE</t>
  </si>
  <si>
    <t>Tela Airport</t>
  </si>
  <si>
    <t>TEB</t>
  </si>
  <si>
    <t>KTEB</t>
  </si>
  <si>
    <t>Teterboro Airport</t>
  </si>
  <si>
    <t>TEC</t>
  </si>
  <si>
    <t>SBTL</t>
  </si>
  <si>
    <t>Telêmaco Borba Airport</t>
  </si>
  <si>
    <t>TED</t>
  </si>
  <si>
    <t>EKTS</t>
  </si>
  <si>
    <t>Thisted Airport</t>
  </si>
  <si>
    <t>TEE</t>
  </si>
  <si>
    <t>DABS</t>
  </si>
  <si>
    <t>Cheikh Larbi Tébessi Airport</t>
  </si>
  <si>
    <t>TEF</t>
  </si>
  <si>
    <t>YTEF</t>
  </si>
  <si>
    <t>Telfer Airport</t>
  </si>
  <si>
    <t>TEG</t>
  </si>
  <si>
    <t>DFET</t>
  </si>
  <si>
    <t>Tenkodogo Airport</t>
  </si>
  <si>
    <t>TEI</t>
  </si>
  <si>
    <t>VETJ</t>
  </si>
  <si>
    <t>Tezu Airport</t>
  </si>
  <si>
    <t>TEL</t>
  </si>
  <si>
    <t>WBKE</t>
  </si>
  <si>
    <t>Telupid Airport</t>
  </si>
  <si>
    <t>KTEL</t>
  </si>
  <si>
    <t>Perry County Municipal Airport</t>
  </si>
  <si>
    <t>TEM</t>
  </si>
  <si>
    <t>YTEM</t>
  </si>
  <si>
    <t>Temora Airport</t>
  </si>
  <si>
    <t>TEN</t>
  </si>
  <si>
    <t>ZUTR</t>
  </si>
  <si>
    <t>Tongren Daxing Airport</t>
  </si>
  <si>
    <t>TEQ</t>
  </si>
  <si>
    <t>LTBU</t>
  </si>
  <si>
    <t>Çorlu Airport</t>
  </si>
  <si>
    <t>TER</t>
  </si>
  <si>
    <t>LPLA</t>
  </si>
  <si>
    <t>Lajes Airport</t>
  </si>
  <si>
    <t>TES</t>
  </si>
  <si>
    <t>HHTS</t>
  </si>
  <si>
    <t>Tessenei Airport</t>
  </si>
  <si>
    <t>TET</t>
  </si>
  <si>
    <t>FQTT</t>
  </si>
  <si>
    <t>Chingozi Airport</t>
  </si>
  <si>
    <t>TEU</t>
  </si>
  <si>
    <t>NZMO</t>
  </si>
  <si>
    <t>Manapouri Airport</t>
  </si>
  <si>
    <t>TEW</t>
  </si>
  <si>
    <t>KTEW</t>
  </si>
  <si>
    <t>Mason Jewett Field</t>
  </si>
  <si>
    <t>TEX</t>
  </si>
  <si>
    <t>KTEX</t>
  </si>
  <si>
    <t>Telluride Regional Airport</t>
  </si>
  <si>
    <t>TEY</t>
  </si>
  <si>
    <t>BITE</t>
  </si>
  <si>
    <t>Ãžingeyri Airport</t>
  </si>
  <si>
    <t>TEZ</t>
  </si>
  <si>
    <t>VETZ</t>
  </si>
  <si>
    <t>Tezpur Airport</t>
  </si>
  <si>
    <t>TFF</t>
  </si>
  <si>
    <t>SBTF</t>
  </si>
  <si>
    <t>Tefé Airport</t>
  </si>
  <si>
    <t>TFL</t>
  </si>
  <si>
    <t>SNTO</t>
  </si>
  <si>
    <t>Juscelino Kubitscheck Airport</t>
  </si>
  <si>
    <t>TFN</t>
  </si>
  <si>
    <t>GCXO</t>
  </si>
  <si>
    <t>Tenerife North Airport (Los Rodeos)</t>
  </si>
  <si>
    <t>TFS</t>
  </si>
  <si>
    <t>GCTS</t>
  </si>
  <si>
    <t>Tenerife South Airport (Reina Sofia)</t>
  </si>
  <si>
    <t>TFT</t>
  </si>
  <si>
    <t>OPTT</t>
  </si>
  <si>
    <t>Taftan Airport</t>
  </si>
  <si>
    <t>TGA</t>
  </si>
  <si>
    <t>WSAT</t>
  </si>
  <si>
    <t>Tengah Air Base</t>
  </si>
  <si>
    <t>TGC</t>
  </si>
  <si>
    <t>WBGT</t>
  </si>
  <si>
    <t>Tanjung Manis Airport</t>
  </si>
  <si>
    <t>KTGC</t>
  </si>
  <si>
    <t>Gibson County Airport</t>
  </si>
  <si>
    <t>TGD</t>
  </si>
  <si>
    <t>LYPG</t>
  </si>
  <si>
    <t>Podgorica Airport</t>
  </si>
  <si>
    <t>TGG</t>
  </si>
  <si>
    <t>WMKN</t>
  </si>
  <si>
    <t>Sultan Mahmud Airport</t>
  </si>
  <si>
    <t>TGH</t>
  </si>
  <si>
    <t>NVST</t>
  </si>
  <si>
    <t>Tongoa Island Airport</t>
  </si>
  <si>
    <t>TGI</t>
  </si>
  <si>
    <t>SPGM</t>
  </si>
  <si>
    <t>Tingo Maria Airport</t>
  </si>
  <si>
    <t>KTGI</t>
  </si>
  <si>
    <t>Tangier Island Airport</t>
  </si>
  <si>
    <t>TGJ</t>
  </si>
  <si>
    <t>NWWA</t>
  </si>
  <si>
    <t>Tiga Airport</t>
  </si>
  <si>
    <t>TGM</t>
  </si>
  <si>
    <t>MMTB</t>
  </si>
  <si>
    <t>Terán Air Base</t>
  </si>
  <si>
    <t>LRTM</t>
  </si>
  <si>
    <t>Târgu Mure? International Airport</t>
  </si>
  <si>
    <t>TGN</t>
  </si>
  <si>
    <t>YLTV</t>
  </si>
  <si>
    <t>Latrobe Valley Airport</t>
  </si>
  <si>
    <t>TGO</t>
  </si>
  <si>
    <t>ZBTL</t>
  </si>
  <si>
    <t>Tongliao Airport</t>
  </si>
  <si>
    <t>TGR</t>
  </si>
  <si>
    <t>DAUK</t>
  </si>
  <si>
    <t>Touggourt Sidi Madhi Airport</t>
  </si>
  <si>
    <t>TGT</t>
  </si>
  <si>
    <t>HTTG</t>
  </si>
  <si>
    <t>Tanga Airport</t>
  </si>
  <si>
    <t>TGU</t>
  </si>
  <si>
    <t>MHTG</t>
  </si>
  <si>
    <t>Toncontín International Airport</t>
  </si>
  <si>
    <t>TGZ</t>
  </si>
  <si>
    <t>MMTG</t>
  </si>
  <si>
    <t>Francisco Sarabia National Airport (Llano San Juan Airport)</t>
  </si>
  <si>
    <t>THA</t>
  </si>
  <si>
    <t>KTHA</t>
  </si>
  <si>
    <t>Tullahoma Regional Airport (William Northern Field)</t>
  </si>
  <si>
    <t>THB</t>
  </si>
  <si>
    <t>FXTA</t>
  </si>
  <si>
    <t>Thaba-Tseka Airport</t>
  </si>
  <si>
    <t>THC</t>
  </si>
  <si>
    <t>GLTN</t>
  </si>
  <si>
    <t>Tchien Airport</t>
  </si>
  <si>
    <t>THE</t>
  </si>
  <si>
    <t>SBTE</t>
  </si>
  <si>
    <t>Senador Petrônio Portella Regional Airport</t>
  </si>
  <si>
    <t>THF</t>
  </si>
  <si>
    <t>EDDI</t>
  </si>
  <si>
    <t>Tempelhof International Airport</t>
  </si>
  <si>
    <t>THG</t>
  </si>
  <si>
    <t>YTNG</t>
  </si>
  <si>
    <t>Thangool Airport</t>
  </si>
  <si>
    <t>THH</t>
  </si>
  <si>
    <t>NZTS</t>
  </si>
  <si>
    <t>Taharoa Aerodrome</t>
  </si>
  <si>
    <t>THI</t>
  </si>
  <si>
    <t>GQNC</t>
  </si>
  <si>
    <t>Tichitt Airport</t>
  </si>
  <si>
    <t>THK</t>
  </si>
  <si>
    <t>VLTK</t>
  </si>
  <si>
    <t>Thakhek Airport</t>
  </si>
  <si>
    <t>THL</t>
  </si>
  <si>
    <t>VYTL</t>
  </si>
  <si>
    <t>Tachilek Airport</t>
  </si>
  <si>
    <t>THM</t>
  </si>
  <si>
    <t>KTHM</t>
  </si>
  <si>
    <t>Thompson Falls Airport</t>
  </si>
  <si>
    <t>THN</t>
  </si>
  <si>
    <t>ESGT</t>
  </si>
  <si>
    <t>Trollhättan-Vänersborg Airport</t>
  </si>
  <si>
    <t>THO</t>
  </si>
  <si>
    <t>BITN</t>
  </si>
  <si>
    <t>Thorshofn Airport</t>
  </si>
  <si>
    <t>THP</t>
  </si>
  <si>
    <t>KTHP</t>
  </si>
  <si>
    <t>Hot Springs County-Thermopolis Municipal Airport</t>
  </si>
  <si>
    <t>THR</t>
  </si>
  <si>
    <t>OIII</t>
  </si>
  <si>
    <t>Mehrabad International Airport</t>
  </si>
  <si>
    <t>THS</t>
  </si>
  <si>
    <t>VTPO</t>
  </si>
  <si>
    <t>Sukhothai Airport</t>
  </si>
  <si>
    <t>THT</t>
  </si>
  <si>
    <t>GQNT</t>
  </si>
  <si>
    <t>Tamchakett Airport</t>
  </si>
  <si>
    <t>THU</t>
  </si>
  <si>
    <t>BGTL</t>
  </si>
  <si>
    <t>Thule Air Base</t>
  </si>
  <si>
    <t>THV</t>
  </si>
  <si>
    <t>KTHV</t>
  </si>
  <si>
    <t>York Airport</t>
  </si>
  <si>
    <t>THY</t>
  </si>
  <si>
    <t>FATH</t>
  </si>
  <si>
    <t>Thohoyandou Airport</t>
  </si>
  <si>
    <t>THZ</t>
  </si>
  <si>
    <t>DRRT</t>
  </si>
  <si>
    <t>Tahoua Airport</t>
  </si>
  <si>
    <t>TIA</t>
  </si>
  <si>
    <t>LATI</t>
  </si>
  <si>
    <t>Tirana International Airport</t>
  </si>
  <si>
    <t>TID</t>
  </si>
  <si>
    <t>DAOB</t>
  </si>
  <si>
    <t>Bou Chekif Airport</t>
  </si>
  <si>
    <t>TIE</t>
  </si>
  <si>
    <t>HATP</t>
  </si>
  <si>
    <t>Tippi Airport</t>
  </si>
  <si>
    <t>TIF</t>
  </si>
  <si>
    <t>OETF</t>
  </si>
  <si>
    <t>Taif Airport</t>
  </si>
  <si>
    <t>TIH</t>
  </si>
  <si>
    <t>NTGC</t>
  </si>
  <si>
    <t>Tikehau Airport</t>
  </si>
  <si>
    <t>TII</t>
  </si>
  <si>
    <t>OATN</t>
  </si>
  <si>
    <t>Tarin Kowt Airport</t>
  </si>
  <si>
    <t>TIJ</t>
  </si>
  <si>
    <t>MMTJ</t>
  </si>
  <si>
    <t>General Abelardo L. Rodríguez International Airport</t>
  </si>
  <si>
    <t>TIK</t>
  </si>
  <si>
    <t>KTIK</t>
  </si>
  <si>
    <t>Tinker AFB</t>
  </si>
  <si>
    <t>TIM</t>
  </si>
  <si>
    <t>WABP</t>
  </si>
  <si>
    <t>Moses Kilangin Airport</t>
  </si>
  <si>
    <t>TIN</t>
  </si>
  <si>
    <t>DAOF</t>
  </si>
  <si>
    <t>Tindouf Airport</t>
  </si>
  <si>
    <t>TIO</t>
  </si>
  <si>
    <t>VYHN</t>
  </si>
  <si>
    <t>Tilin Airport</t>
  </si>
  <si>
    <t>TIP</t>
  </si>
  <si>
    <t>HLLT</t>
  </si>
  <si>
    <t>Tripoli International Airport</t>
  </si>
  <si>
    <t>KTIP</t>
  </si>
  <si>
    <t>Rantoul National Aviation Center (Frank Elliott Field)</t>
  </si>
  <si>
    <t>TIQ</t>
  </si>
  <si>
    <t>PGWT</t>
  </si>
  <si>
    <t>Tinian International Airport</t>
  </si>
  <si>
    <t>TIR</t>
  </si>
  <si>
    <t>VOTP</t>
  </si>
  <si>
    <t>Tirupati Airport</t>
  </si>
  <si>
    <t>TIU</t>
  </si>
  <si>
    <t>NZTU</t>
  </si>
  <si>
    <t>Richard Pearse Airport</t>
  </si>
  <si>
    <t>TIV</t>
  </si>
  <si>
    <t>LYTV</t>
  </si>
  <si>
    <t>Tivat Airport</t>
  </si>
  <si>
    <t>TIW</t>
  </si>
  <si>
    <t>KTIW</t>
  </si>
  <si>
    <t>Tacoma Narrows Airport</t>
  </si>
  <si>
    <t>TIX</t>
  </si>
  <si>
    <t>KTIX</t>
  </si>
  <si>
    <t>Space Coast Regional Airport</t>
  </si>
  <si>
    <t>TIY</t>
  </si>
  <si>
    <t>GQND</t>
  </si>
  <si>
    <t>Tidjikja Airport</t>
  </si>
  <si>
    <t>TIZ</t>
  </si>
  <si>
    <t>AYTA</t>
  </si>
  <si>
    <t>Tari Airport</t>
  </si>
  <si>
    <t>TJ?</t>
  </si>
  <si>
    <t>USTR</t>
  </si>
  <si>
    <t>Roschino Airport</t>
  </si>
  <si>
    <t>TJA</t>
  </si>
  <si>
    <t>SLTJ</t>
  </si>
  <si>
    <t>Capitán Oriel Lea Plaza Airport</t>
  </si>
  <si>
    <t>TJB</t>
  </si>
  <si>
    <t>WIBT</t>
  </si>
  <si>
    <t>Tanjung Balai Airport</t>
  </si>
  <si>
    <t>TJG</t>
  </si>
  <si>
    <t>WAON</t>
  </si>
  <si>
    <t>Warukin Airport</t>
  </si>
  <si>
    <t>TJH</t>
  </si>
  <si>
    <t>RJBT</t>
  </si>
  <si>
    <t>Tajima Airport</t>
  </si>
  <si>
    <t>TJI</t>
  </si>
  <si>
    <t>MHTJ</t>
  </si>
  <si>
    <t>Trujillo Airport</t>
  </si>
  <si>
    <t>TJK</t>
  </si>
  <si>
    <t>LTAW</t>
  </si>
  <si>
    <t>Tokat Airport</t>
  </si>
  <si>
    <t>TJM</t>
  </si>
  <si>
    <t>Roshchino International Airport</t>
  </si>
  <si>
    <t>TJQ</t>
  </si>
  <si>
    <t>WIKD</t>
  </si>
  <si>
    <t>Buluh Tumbang Airport</t>
  </si>
  <si>
    <t>WIOD</t>
  </si>
  <si>
    <t>Buluh Tumbang (H A S Hanandjoeddin) Airport</t>
  </si>
  <si>
    <t>TJS</t>
  </si>
  <si>
    <t>WALG</t>
  </si>
  <si>
    <t>Tanjung Harapan Airport</t>
  </si>
  <si>
    <t>TJU</t>
  </si>
  <si>
    <t>UTDK</t>
  </si>
  <si>
    <t>Kulob Airport</t>
  </si>
  <si>
    <t>TJV</t>
  </si>
  <si>
    <t>VOTJ</t>
  </si>
  <si>
    <t>Tanjore Air Force Base</t>
  </si>
  <si>
    <t>TKA</t>
  </si>
  <si>
    <t>PATK</t>
  </si>
  <si>
    <t>Talkeetna Airport</t>
  </si>
  <si>
    <t>TKC</t>
  </si>
  <si>
    <t>FKKC</t>
  </si>
  <si>
    <t>Tiko Airport</t>
  </si>
  <si>
    <t>KTKC</t>
  </si>
  <si>
    <t>TKD</t>
  </si>
  <si>
    <t>DGTK</t>
  </si>
  <si>
    <t>Takoradi Airport</t>
  </si>
  <si>
    <t>TKG</t>
  </si>
  <si>
    <t>WIAT</t>
  </si>
  <si>
    <t>Radin Inten II (Branti) Airport</t>
  </si>
  <si>
    <t>TKH</t>
  </si>
  <si>
    <t>VTPI</t>
  </si>
  <si>
    <t>Takhli Airport</t>
  </si>
  <si>
    <t>TKI</t>
  </si>
  <si>
    <t>KTKI</t>
  </si>
  <si>
    <t>Collin County Regional Airport at McKinney</t>
  </si>
  <si>
    <t>TKJ</t>
  </si>
  <si>
    <t>PATJ</t>
  </si>
  <si>
    <t>Tok Airport</t>
  </si>
  <si>
    <t>TKK</t>
  </si>
  <si>
    <t>PTKK</t>
  </si>
  <si>
    <t>Chuuk International Airport</t>
  </si>
  <si>
    <t>TKN</t>
  </si>
  <si>
    <t>RJKN</t>
  </si>
  <si>
    <t>Tokunoshima Airport</t>
  </si>
  <si>
    <t>TKO</t>
  </si>
  <si>
    <t>FXTK</t>
  </si>
  <si>
    <t>Tlokoeng Airport</t>
  </si>
  <si>
    <t>KTKO</t>
  </si>
  <si>
    <t>Mankato Airport</t>
  </si>
  <si>
    <t>TKP</t>
  </si>
  <si>
    <t>NTGT</t>
  </si>
  <si>
    <t>Takapoto Airport</t>
  </si>
  <si>
    <t>TKQ</t>
  </si>
  <si>
    <t>HTKA</t>
  </si>
  <si>
    <t>Kigoma Airport</t>
  </si>
  <si>
    <t>TKR</t>
  </si>
  <si>
    <t>VGSG</t>
  </si>
  <si>
    <t>Thakurgaon Airport</t>
  </si>
  <si>
    <t>TKS</t>
  </si>
  <si>
    <t>RJOS</t>
  </si>
  <si>
    <t>Tokushima Airport</t>
  </si>
  <si>
    <t>TKT</t>
  </si>
  <si>
    <t>VTPT</t>
  </si>
  <si>
    <t>Tak Airport</t>
  </si>
  <si>
    <t>TKU</t>
  </si>
  <si>
    <t>EFTU</t>
  </si>
  <si>
    <t>Turku Airport</t>
  </si>
  <si>
    <t>TKV</t>
  </si>
  <si>
    <t>NTGO</t>
  </si>
  <si>
    <t>Tatakoto Airport</t>
  </si>
  <si>
    <t>KTKV</t>
  </si>
  <si>
    <t>Tomahawk Regional Airport</t>
  </si>
  <si>
    <t>TKX</t>
  </si>
  <si>
    <t>NTKR</t>
  </si>
  <si>
    <t>Takaroa Airport</t>
  </si>
  <si>
    <t>KTKX</t>
  </si>
  <si>
    <t>Kennett Memorial Airport</t>
  </si>
  <si>
    <t>TKY</t>
  </si>
  <si>
    <t>YTKY</t>
  </si>
  <si>
    <t>Turkey Creek Airport</t>
  </si>
  <si>
    <t>TKZ</t>
  </si>
  <si>
    <t>NZTO</t>
  </si>
  <si>
    <t>Tokoroa Airfield</t>
  </si>
  <si>
    <t>TLA</t>
  </si>
  <si>
    <t>PATE</t>
  </si>
  <si>
    <t>Teller Airport</t>
  </si>
  <si>
    <t>TLB</t>
  </si>
  <si>
    <t>OPTA</t>
  </si>
  <si>
    <t>Tarbela Dam Airport</t>
  </si>
  <si>
    <t>TLC</t>
  </si>
  <si>
    <t>MMTO</t>
  </si>
  <si>
    <t>Lic. Adolfo López Mateos International Airport</t>
  </si>
  <si>
    <t>TLD</t>
  </si>
  <si>
    <t>FBTL</t>
  </si>
  <si>
    <t>Limpopo Valley Airport</t>
  </si>
  <si>
    <t>TLE</t>
  </si>
  <si>
    <t>FMST</t>
  </si>
  <si>
    <t>Toliara Airport</t>
  </si>
  <si>
    <t>TLH</t>
  </si>
  <si>
    <t>KTLH</t>
  </si>
  <si>
    <t>Tallahassee Regional Airport</t>
  </si>
  <si>
    <t>TLI</t>
  </si>
  <si>
    <t>WAMI</t>
  </si>
  <si>
    <t>Toli Toli Airport</t>
  </si>
  <si>
    <t>TLJ</t>
  </si>
  <si>
    <t>PATL</t>
  </si>
  <si>
    <t>Tatalina LRRS</t>
  </si>
  <si>
    <t>TLL</t>
  </si>
  <si>
    <t>EETN</t>
  </si>
  <si>
    <t>Tallinn Airport</t>
  </si>
  <si>
    <t>TLM</t>
  </si>
  <si>
    <t>DAON</t>
  </si>
  <si>
    <t>Zenata â€“ Messali El Hadj Airport</t>
  </si>
  <si>
    <t>TLR</t>
  </si>
  <si>
    <t>KTLR</t>
  </si>
  <si>
    <t>Mefford Field</t>
  </si>
  <si>
    <t>TLS</t>
  </si>
  <si>
    <t>LFBO</t>
  </si>
  <si>
    <t>Toulouse Blagnac International Airport</t>
  </si>
  <si>
    <t>TLU</t>
  </si>
  <si>
    <t>SKTL</t>
  </si>
  <si>
    <t>Tolú Airport</t>
  </si>
  <si>
    <t>TLV</t>
  </si>
  <si>
    <t>LLBG</t>
  </si>
  <si>
    <t>Ben Gurion International Airport</t>
  </si>
  <si>
    <t>TLX</t>
  </si>
  <si>
    <t>SCTL</t>
  </si>
  <si>
    <t>Panguilemo Airport</t>
  </si>
  <si>
    <t>TLZ</t>
  </si>
  <si>
    <t>SWKT</t>
  </si>
  <si>
    <t>Catalão Airport</t>
  </si>
  <si>
    <t>TMA</t>
  </si>
  <si>
    <t>KTMA</t>
  </si>
  <si>
    <t>Henry Tift Myers Airport</t>
  </si>
  <si>
    <t>TMB</t>
  </si>
  <si>
    <t>KTMB</t>
  </si>
  <si>
    <t>Miami Executive Airport</t>
  </si>
  <si>
    <t>TMC</t>
  </si>
  <si>
    <t>WADT</t>
  </si>
  <si>
    <t>Tambolaka Airport</t>
  </si>
  <si>
    <t>TMD</t>
  </si>
  <si>
    <t>GQNH</t>
  </si>
  <si>
    <t>Timbedra Airport</t>
  </si>
  <si>
    <t>TME</t>
  </si>
  <si>
    <t>SKTM</t>
  </si>
  <si>
    <t>Gabriel Vargas Santos Airport</t>
  </si>
  <si>
    <t>TMG</t>
  </si>
  <si>
    <t>WBKM</t>
  </si>
  <si>
    <t>Tomanggong Airport</t>
  </si>
  <si>
    <t>TMH</t>
  </si>
  <si>
    <t>WAKT</t>
  </si>
  <si>
    <t>Tanah Merah Airport</t>
  </si>
  <si>
    <t>TMI</t>
  </si>
  <si>
    <t>VNTR</t>
  </si>
  <si>
    <t>Tumlingtar Airport</t>
  </si>
  <si>
    <t>TMJ</t>
  </si>
  <si>
    <t>UTST</t>
  </si>
  <si>
    <t>Termez Airport</t>
  </si>
  <si>
    <t>TML</t>
  </si>
  <si>
    <t>DGLE</t>
  </si>
  <si>
    <t>Tamale Airport</t>
  </si>
  <si>
    <t>TMM</t>
  </si>
  <si>
    <t>FMMT</t>
  </si>
  <si>
    <t>Toamasina Airport</t>
  </si>
  <si>
    <t>TMN</t>
  </si>
  <si>
    <t>NGTM</t>
  </si>
  <si>
    <t>Tamana Island Airport</t>
  </si>
  <si>
    <t>TMO</t>
  </si>
  <si>
    <t>SVTM</t>
  </si>
  <si>
    <t>Tumeremo Airport</t>
  </si>
  <si>
    <t>TMP</t>
  </si>
  <si>
    <t>EFTP</t>
  </si>
  <si>
    <t>Tampere-Pirkkala Airport</t>
  </si>
  <si>
    <t>TMQ</t>
  </si>
  <si>
    <t>DFEM</t>
  </si>
  <si>
    <t>Tambao Airport</t>
  </si>
  <si>
    <t>TMR</t>
  </si>
  <si>
    <t>DAAT</t>
  </si>
  <si>
    <t>Aguenar â€“ Hadj Bey Akhamok Airport</t>
  </si>
  <si>
    <t>TMS</t>
  </si>
  <si>
    <t>FPST</t>
  </si>
  <si>
    <t>São_Tomé_International_Airport</t>
  </si>
  <si>
    <t>TMT</t>
  </si>
  <si>
    <t>SBTB</t>
  </si>
  <si>
    <t>Trombetas Airport</t>
  </si>
  <si>
    <t>TMU</t>
  </si>
  <si>
    <t>MRTR</t>
  </si>
  <si>
    <t>Tambor Airport</t>
  </si>
  <si>
    <t>TMW</t>
  </si>
  <si>
    <t>YSTW</t>
  </si>
  <si>
    <t>Tamworth, New South Wales, Australia</t>
  </si>
  <si>
    <t>TMX</t>
  </si>
  <si>
    <t>DAUT</t>
  </si>
  <si>
    <t>Timimoun Airport</t>
  </si>
  <si>
    <t>TMZ</t>
  </si>
  <si>
    <t>NZTH</t>
  </si>
  <si>
    <t>Thames Aerodrome</t>
  </si>
  <si>
    <t>TNA</t>
  </si>
  <si>
    <t>ZSJN</t>
  </si>
  <si>
    <t>Yaoqiang Airport</t>
  </si>
  <si>
    <t>TNB</t>
  </si>
  <si>
    <t>WRLH</t>
  </si>
  <si>
    <t>Tanah Grogot Airport</t>
  </si>
  <si>
    <t>TNC</t>
  </si>
  <si>
    <t>PATC</t>
  </si>
  <si>
    <t>Tin City Long Range Radar Station</t>
  </si>
  <si>
    <t>TND</t>
  </si>
  <si>
    <t>MUTD</t>
  </si>
  <si>
    <t>Alberto Delgado Airport</t>
  </si>
  <si>
    <t>TNE</t>
  </si>
  <si>
    <t>RJFG</t>
  </si>
  <si>
    <t>New Tanegashima Airport</t>
  </si>
  <si>
    <t>TNF</t>
  </si>
  <si>
    <t>LFPN</t>
  </si>
  <si>
    <t>Toussus-le-Noble Airport</t>
  </si>
  <si>
    <t>TNG</t>
  </si>
  <si>
    <t>GMTT</t>
  </si>
  <si>
    <t>Ibn Batouta International Airport</t>
  </si>
  <si>
    <t>TNH</t>
  </si>
  <si>
    <t>ZYTN</t>
  </si>
  <si>
    <t>Tonghua Liuhe Airport</t>
  </si>
  <si>
    <t>TNI</t>
  </si>
  <si>
    <t>VIST</t>
  </si>
  <si>
    <t>Satna Airport</t>
  </si>
  <si>
    <t>TNJ</t>
  </si>
  <si>
    <t>WIDN</t>
  </si>
  <si>
    <t>Kijang Airport</t>
  </si>
  <si>
    <t>TNL</t>
  </si>
  <si>
    <t>UKLT</t>
  </si>
  <si>
    <t>Ternopil International Airport</t>
  </si>
  <si>
    <t>TNN</t>
  </si>
  <si>
    <t>RCNN</t>
  </si>
  <si>
    <t>Tainan Airport</t>
  </si>
  <si>
    <t>TNO</t>
  </si>
  <si>
    <t>MRCV</t>
  </si>
  <si>
    <t>Cabo Velas Airport</t>
  </si>
  <si>
    <t>MRTM</t>
  </si>
  <si>
    <t>Tamarindo Airport</t>
  </si>
  <si>
    <t>TNP</t>
  </si>
  <si>
    <t>KTNP</t>
  </si>
  <si>
    <t>Twentynine Palms Airport</t>
  </si>
  <si>
    <t>TNR</t>
  </si>
  <si>
    <t>FMMI</t>
  </si>
  <si>
    <t>Antananarivo Arivonimamo Airport</t>
  </si>
  <si>
    <t>TNT</t>
  </si>
  <si>
    <t>KTNT</t>
  </si>
  <si>
    <t>Dade-Collier Training and Transition Airport</t>
  </si>
  <si>
    <t>TNU</t>
  </si>
  <si>
    <t>KTNU</t>
  </si>
  <si>
    <t>Newton Municipal Airport</t>
  </si>
  <si>
    <t>TNV</t>
  </si>
  <si>
    <t>PLFA</t>
  </si>
  <si>
    <t>Tabuaeran Island Airport</t>
  </si>
  <si>
    <t>TNW</t>
  </si>
  <si>
    <t>PAFL</t>
  </si>
  <si>
    <t>Tin Creek Airport</t>
  </si>
  <si>
    <t>TNX</t>
  </si>
  <si>
    <t>VDST</t>
  </si>
  <si>
    <t>Stung Treng Airport</t>
  </si>
  <si>
    <t>TOA</t>
  </si>
  <si>
    <t>KTOA</t>
  </si>
  <si>
    <t>Zamperini Field</t>
  </si>
  <si>
    <t>TOB</t>
  </si>
  <si>
    <t>HLGN</t>
  </si>
  <si>
    <t>Gamal Abdel Nasser Airport</t>
  </si>
  <si>
    <t>KTOB</t>
  </si>
  <si>
    <t>Dodge Center Airport</t>
  </si>
  <si>
    <t>TOC</t>
  </si>
  <si>
    <t>KTOC</t>
  </si>
  <si>
    <t>Toccoa RG Letourneau Field</t>
  </si>
  <si>
    <t>TOD</t>
  </si>
  <si>
    <t>WMBT</t>
  </si>
  <si>
    <t>Pulau Tioman Airport</t>
  </si>
  <si>
    <t>TOE</t>
  </si>
  <si>
    <t>DTTZ</t>
  </si>
  <si>
    <t>Tozeur Nefta International Airport</t>
  </si>
  <si>
    <t>TOF</t>
  </si>
  <si>
    <t>UNTT</t>
  </si>
  <si>
    <t>Bogashevo Airport</t>
  </si>
  <si>
    <t>TOG</t>
  </si>
  <si>
    <t>PATG</t>
  </si>
  <si>
    <t>Togiak Airport</t>
  </si>
  <si>
    <t>TOH</t>
  </si>
  <si>
    <t>NVSD</t>
  </si>
  <si>
    <t>Torres Airstrip</t>
  </si>
  <si>
    <t>TOI</t>
  </si>
  <si>
    <t>KTOI</t>
  </si>
  <si>
    <t>Troy Municipal Airport</t>
  </si>
  <si>
    <t>TOJ</t>
  </si>
  <si>
    <t>LETO</t>
  </si>
  <si>
    <t>Madrid-Torrejón Airport</t>
  </si>
  <si>
    <t>TOL</t>
  </si>
  <si>
    <t>KTOL</t>
  </si>
  <si>
    <t>Toledo Express Airport</t>
  </si>
  <si>
    <t>TOM</t>
  </si>
  <si>
    <t>GATB</t>
  </si>
  <si>
    <t>Timbuktu Airport</t>
  </si>
  <si>
    <t>TOO</t>
  </si>
  <si>
    <t>MRSV</t>
  </si>
  <si>
    <t>San Vito De Java Airport</t>
  </si>
  <si>
    <t>TOP</t>
  </si>
  <si>
    <t>KTOP</t>
  </si>
  <si>
    <t>Philip Billard Municipal Airport</t>
  </si>
  <si>
    <t>TOQ</t>
  </si>
  <si>
    <t>SCBE</t>
  </si>
  <si>
    <t>Barriles Airport</t>
  </si>
  <si>
    <t>TOR</t>
  </si>
  <si>
    <t>KTOR</t>
  </si>
  <si>
    <t>Torrington Municipal Airport</t>
  </si>
  <si>
    <t>TOS</t>
  </si>
  <si>
    <t>ENTC</t>
  </si>
  <si>
    <t>Tromsø Airport</t>
  </si>
  <si>
    <t>TOT</t>
  </si>
  <si>
    <t>SMCD</t>
  </si>
  <si>
    <t>Coronie Airport</t>
  </si>
  <si>
    <t>SMCO</t>
  </si>
  <si>
    <t>Totness Airport</t>
  </si>
  <si>
    <t>TOU</t>
  </si>
  <si>
    <t>NWWU</t>
  </si>
  <si>
    <t>Touho Airport</t>
  </si>
  <si>
    <t>SBTD</t>
  </si>
  <si>
    <t>Toledo Airport</t>
  </si>
  <si>
    <t>TOX</t>
  </si>
  <si>
    <t>USTO</t>
  </si>
  <si>
    <t>Tobolsk Airport</t>
  </si>
  <si>
    <t>TOY</t>
  </si>
  <si>
    <t>RJNT</t>
  </si>
  <si>
    <t>Toyama Airport</t>
  </si>
  <si>
    <t>TPA</t>
  </si>
  <si>
    <t>KTPA</t>
  </si>
  <si>
    <t>Tampa International Airport</t>
  </si>
  <si>
    <t>TPC</t>
  </si>
  <si>
    <t>SETR</t>
  </si>
  <si>
    <t>Tarapoa Airport</t>
  </si>
  <si>
    <t>TPE</t>
  </si>
  <si>
    <t>RCTP</t>
  </si>
  <si>
    <t>Taoyuan International Airport</t>
  </si>
  <si>
    <t>TPF</t>
  </si>
  <si>
    <t>KTPF</t>
  </si>
  <si>
    <t>Peter O. Knight Airport</t>
  </si>
  <si>
    <t>TPG</t>
  </si>
  <si>
    <t>WMBI</t>
  </si>
  <si>
    <t>Taiping (Tekah) Airport</t>
  </si>
  <si>
    <t>TPH</t>
  </si>
  <si>
    <t>KTPH</t>
  </si>
  <si>
    <t>Tonopah Airport</t>
  </si>
  <si>
    <t>TPJ</t>
  </si>
  <si>
    <t>VNTJ</t>
  </si>
  <si>
    <t>Taplejung Airport</t>
  </si>
  <si>
    <t>TPK</t>
  </si>
  <si>
    <t>WITA</t>
  </si>
  <si>
    <t>Teuku Cut Ali Airport</t>
  </si>
  <si>
    <t>TPL</t>
  </si>
  <si>
    <t>KTPL</t>
  </si>
  <si>
    <t>Draughon-Miller Central Texas Regional Airport</t>
  </si>
  <si>
    <t>TPN</t>
  </si>
  <si>
    <t>SETI</t>
  </si>
  <si>
    <t>Tiputini Airport</t>
  </si>
  <si>
    <t>TPO</t>
  </si>
  <si>
    <t>PALJ</t>
  </si>
  <si>
    <t>Port Alsworth Airport</t>
  </si>
  <si>
    <t>TPP</t>
  </si>
  <si>
    <t>SPST</t>
  </si>
  <si>
    <t>Cadete FAP Guillermo Del Castillo Paredes Airport</t>
  </si>
  <si>
    <t>TPQ</t>
  </si>
  <si>
    <t>MMEP</t>
  </si>
  <si>
    <t>Amado Nervo National Airport</t>
  </si>
  <si>
    <t>TPR</t>
  </si>
  <si>
    <t>YTMP</t>
  </si>
  <si>
    <t>Tom Price Airport</t>
  </si>
  <si>
    <t>TPS</t>
  </si>
  <si>
    <t>LICT</t>
  </si>
  <si>
    <t>Trapani-Birgi Airport</t>
  </si>
  <si>
    <t>TQE</t>
  </si>
  <si>
    <t>KTQE</t>
  </si>
  <si>
    <t>Tekamah Municipal Airport</t>
  </si>
  <si>
    <t>TQH</t>
  </si>
  <si>
    <t>KTQH</t>
  </si>
  <si>
    <t>Tahlequah Municipal Airport</t>
  </si>
  <si>
    <t>TQK</t>
  </si>
  <si>
    <t>KTQK</t>
  </si>
  <si>
    <t>Scott City Municipal Airport</t>
  </si>
  <si>
    <t>TQN</t>
  </si>
  <si>
    <t>OATQ</t>
  </si>
  <si>
    <t>Taloqan Airport</t>
  </si>
  <si>
    <t>TQS</t>
  </si>
  <si>
    <t>SKTQ</t>
  </si>
  <si>
    <t>Tres Esquinas Air Base</t>
  </si>
  <si>
    <t>TRA</t>
  </si>
  <si>
    <t>RORT</t>
  </si>
  <si>
    <t>Tarama Airport</t>
  </si>
  <si>
    <t>TRB</t>
  </si>
  <si>
    <t>SKTU</t>
  </si>
  <si>
    <t>Gonzalo Mejía Airport</t>
  </si>
  <si>
    <t>TRC</t>
  </si>
  <si>
    <t>MMTC</t>
  </si>
  <si>
    <t>Francisco Sarabia International Airport (Torreon Internation</t>
  </si>
  <si>
    <t>TRD</t>
  </si>
  <si>
    <t>ENVA</t>
  </si>
  <si>
    <t>Trondheim Airport, Værnes</t>
  </si>
  <si>
    <t>TRE</t>
  </si>
  <si>
    <t>EGPU</t>
  </si>
  <si>
    <t>Tiree Airport</t>
  </si>
  <si>
    <t>TRF</t>
  </si>
  <si>
    <t>ENTO</t>
  </si>
  <si>
    <t>Sandefjord Airport, Torp</t>
  </si>
  <si>
    <t>TRG</t>
  </si>
  <si>
    <t>NZTG</t>
  </si>
  <si>
    <t>Tauranga Airport</t>
  </si>
  <si>
    <t>TRI</t>
  </si>
  <si>
    <t>KTRI</t>
  </si>
  <si>
    <t>Tri-Cities Regional Airport</t>
  </si>
  <si>
    <t>TRK</t>
  </si>
  <si>
    <t>WALR</t>
  </si>
  <si>
    <t>Juwata Airport</t>
  </si>
  <si>
    <t>KTRK</t>
  </si>
  <si>
    <t>Truckee-Tahoe Airport</t>
  </si>
  <si>
    <t>TRL</t>
  </si>
  <si>
    <t>KTRL</t>
  </si>
  <si>
    <t>Terrell Municipal Airport</t>
  </si>
  <si>
    <t>TRM</t>
  </si>
  <si>
    <t>KTRM</t>
  </si>
  <si>
    <t>Jacqueline Cochran Regional Airport</t>
  </si>
  <si>
    <t>TRN</t>
  </si>
  <si>
    <t>LIMF</t>
  </si>
  <si>
    <t>Turin International Airport</t>
  </si>
  <si>
    <t>TRO</t>
  </si>
  <si>
    <t>YTRE</t>
  </si>
  <si>
    <t>Taree Airport</t>
  </si>
  <si>
    <t>TRQ</t>
  </si>
  <si>
    <t>SBTK</t>
  </si>
  <si>
    <t>Tarauacá Airport</t>
  </si>
  <si>
    <t>TRR</t>
  </si>
  <si>
    <t>VCCT</t>
  </si>
  <si>
    <t>China Bay Airport</t>
  </si>
  <si>
    <t>TRS</t>
  </si>
  <si>
    <t>LIPQ</t>
  </si>
  <si>
    <t>Friuli Venezia Giulia Airport</t>
  </si>
  <si>
    <t>TRU</t>
  </si>
  <si>
    <t>SPRU</t>
  </si>
  <si>
    <t>Cap. FAP Carlos Martínez de Pinillos International Airport</t>
  </si>
  <si>
    <t>TRV</t>
  </si>
  <si>
    <t>VOTV</t>
  </si>
  <si>
    <t>Trivandrum International Airport</t>
  </si>
  <si>
    <t>TRW</t>
  </si>
  <si>
    <t>NGTA</t>
  </si>
  <si>
    <t>Bonriki International Airport</t>
  </si>
  <si>
    <t>TRX</t>
  </si>
  <si>
    <t>KTRX</t>
  </si>
  <si>
    <t>Trenton Municipal Airport</t>
  </si>
  <si>
    <t>TRY</t>
  </si>
  <si>
    <t>HUTO</t>
  </si>
  <si>
    <t>Tororo Airport</t>
  </si>
  <si>
    <t>TRZ</t>
  </si>
  <si>
    <t>VOTR</t>
  </si>
  <si>
    <t>Tiruchirapalli Airport</t>
  </si>
  <si>
    <t>TSA</t>
  </si>
  <si>
    <t>RCSS</t>
  </si>
  <si>
    <t>Taipei Songshan Airport</t>
  </si>
  <si>
    <t>TSB</t>
  </si>
  <si>
    <t>FYTM</t>
  </si>
  <si>
    <t>Tsumeb Airport</t>
  </si>
  <si>
    <t>TSC</t>
  </si>
  <si>
    <t>SETH</t>
  </si>
  <si>
    <t>Taisha Airport</t>
  </si>
  <si>
    <t>TSE</t>
  </si>
  <si>
    <t>UACC</t>
  </si>
  <si>
    <t>Astana Airport</t>
  </si>
  <si>
    <t>TSF</t>
  </si>
  <si>
    <t>LIPH</t>
  </si>
  <si>
    <t>Treviso Airport</t>
  </si>
  <si>
    <t>TSH</t>
  </si>
  <si>
    <t>FZUK</t>
  </si>
  <si>
    <t>Tshikapa Airport</t>
  </si>
  <si>
    <t>TSJ</t>
  </si>
  <si>
    <t>RJDT</t>
  </si>
  <si>
    <t>Tsushima Airport</t>
  </si>
  <si>
    <t>TSL</t>
  </si>
  <si>
    <t>MMTN</t>
  </si>
  <si>
    <t>Tamuín National Airport</t>
  </si>
  <si>
    <t>TSN</t>
  </si>
  <si>
    <t>ZBTJ</t>
  </si>
  <si>
    <t>Tianjin Binhai International Airport</t>
  </si>
  <si>
    <t>TSO</t>
  </si>
  <si>
    <t>KTSO</t>
  </si>
  <si>
    <t>Carroll County-Tolson Airport</t>
  </si>
  <si>
    <t>TSP</t>
  </si>
  <si>
    <t>KTSP</t>
  </si>
  <si>
    <t>Tehachapi Municipal Airport</t>
  </si>
  <si>
    <t>TSR</t>
  </si>
  <si>
    <t>LRTR</t>
  </si>
  <si>
    <t>Traian Vuia International Airport</t>
  </si>
  <si>
    <t>TST</t>
  </si>
  <si>
    <t>VTST</t>
  </si>
  <si>
    <t>Trang Airport</t>
  </si>
  <si>
    <t>TSU</t>
  </si>
  <si>
    <t>NGTS</t>
  </si>
  <si>
    <t>Tabiteuea South Airport</t>
  </si>
  <si>
    <t>TSV</t>
  </si>
  <si>
    <t>YBTL</t>
  </si>
  <si>
    <t>Townsville International Airport</t>
  </si>
  <si>
    <t>TSX</t>
  </si>
  <si>
    <t>WALT</t>
  </si>
  <si>
    <t>Tanjung Santan Airport</t>
  </si>
  <si>
    <t>TSY</t>
  </si>
  <si>
    <t>WIAM</t>
  </si>
  <si>
    <t>Tasikmalaya Airport</t>
  </si>
  <si>
    <t>Cibeureum Airport</t>
  </si>
  <si>
    <t>TSZ</t>
  </si>
  <si>
    <t>ZMTG</t>
  </si>
  <si>
    <t>Tsetserleg Airport</t>
  </si>
  <si>
    <t>TTA</t>
  </si>
  <si>
    <t>GMAT</t>
  </si>
  <si>
    <t>Tan Tan Airport {Plage Blanche Airport)</t>
  </si>
  <si>
    <t>TTB</t>
  </si>
  <si>
    <t>LIET</t>
  </si>
  <si>
    <t>Tortoli' / Arbatax Airport</t>
  </si>
  <si>
    <t>TTC</t>
  </si>
  <si>
    <t>SCTT</t>
  </si>
  <si>
    <t>Las Breas Airport</t>
  </si>
  <si>
    <t>TTD</t>
  </si>
  <si>
    <t>KTTD</t>
  </si>
  <si>
    <t>Portland-Troutdale Airport</t>
  </si>
  <si>
    <t>TTE</t>
  </si>
  <si>
    <t>WAMT</t>
  </si>
  <si>
    <t>Sultan Khairun Babullah Airport</t>
  </si>
  <si>
    <t>TTF</t>
  </si>
  <si>
    <t>KTTF</t>
  </si>
  <si>
    <t>Custer Airport</t>
  </si>
  <si>
    <t>TTG</t>
  </si>
  <si>
    <t>SAST</t>
  </si>
  <si>
    <t>Tartagal Airport</t>
  </si>
  <si>
    <t>TTH</t>
  </si>
  <si>
    <t>OOTH</t>
  </si>
  <si>
    <t>Thumrait Air Base</t>
  </si>
  <si>
    <t>TTI</t>
  </si>
  <si>
    <t>NTTE</t>
  </si>
  <si>
    <t>Tetiaroa Airport</t>
  </si>
  <si>
    <t>TTJ</t>
  </si>
  <si>
    <t>RJOR</t>
  </si>
  <si>
    <t>Tottori Airport</t>
  </si>
  <si>
    <t>TTN</t>
  </si>
  <si>
    <t>KTTN</t>
  </si>
  <si>
    <t>Trenton-Mercer Airport</t>
  </si>
  <si>
    <t>TTQ</t>
  </si>
  <si>
    <t>MRAO</t>
  </si>
  <si>
    <t>Tortuguero Airport</t>
  </si>
  <si>
    <t>TTR</t>
  </si>
  <si>
    <t>WAWT</t>
  </si>
  <si>
    <t>Pongtiku Airport</t>
  </si>
  <si>
    <t>TTS</t>
  </si>
  <si>
    <t>FMNT</t>
  </si>
  <si>
    <t>Tsaratanana Airport</t>
  </si>
  <si>
    <t>TTT</t>
  </si>
  <si>
    <t>RCFN</t>
  </si>
  <si>
    <t>Taitung Airport</t>
  </si>
  <si>
    <t>TTU</t>
  </si>
  <si>
    <t>GMTN</t>
  </si>
  <si>
    <t>Sania Ramel</t>
  </si>
  <si>
    <t>TTW</t>
  </si>
  <si>
    <t>PATW</t>
  </si>
  <si>
    <t>Cantwell Airport</t>
  </si>
  <si>
    <t>TUA</t>
  </si>
  <si>
    <t>SETU</t>
  </si>
  <si>
    <t>Teniente Coronel Luis a Mantilla International Airport</t>
  </si>
  <si>
    <t>TUB</t>
  </si>
  <si>
    <t>NTAT</t>
  </si>
  <si>
    <t>Tubuai Airport</t>
  </si>
  <si>
    <t>TUC</t>
  </si>
  <si>
    <t>SANT</t>
  </si>
  <si>
    <t>Teniente General Benjamín Matienzo International Airport</t>
  </si>
  <si>
    <t>TUD</t>
  </si>
  <si>
    <t>GOTT</t>
  </si>
  <si>
    <t>Tambacounda Airport</t>
  </si>
  <si>
    <t>TUF</t>
  </si>
  <si>
    <t>LFOT</t>
  </si>
  <si>
    <t>Tours Val de Loire Airport</t>
  </si>
  <si>
    <t>TUG</t>
  </si>
  <si>
    <t>RPUT</t>
  </si>
  <si>
    <t>Tuguegarao Airport</t>
  </si>
  <si>
    <t>TUI</t>
  </si>
  <si>
    <t>OETR</t>
  </si>
  <si>
    <t>Turaif Domestic Airport</t>
  </si>
  <si>
    <t>TUK</t>
  </si>
  <si>
    <t>OPTU</t>
  </si>
  <si>
    <t>Turbat International Airport</t>
  </si>
  <si>
    <t>TUL</t>
  </si>
  <si>
    <t>KTUL</t>
  </si>
  <si>
    <t>Tulsa International Airport</t>
  </si>
  <si>
    <t>TUM</t>
  </si>
  <si>
    <t>YTMU</t>
  </si>
  <si>
    <t>Tumut Airport</t>
  </si>
  <si>
    <t>TUN</t>
  </si>
  <si>
    <t>DTTA</t>
  </si>
  <si>
    <t>Tunis-Carthage International Airport</t>
  </si>
  <si>
    <t>TUO</t>
  </si>
  <si>
    <t>NZAP</t>
  </si>
  <si>
    <t>Taupo Airport</t>
  </si>
  <si>
    <t>TUP</t>
  </si>
  <si>
    <t>KTUP</t>
  </si>
  <si>
    <t>Tupelo Regional Airport</t>
  </si>
  <si>
    <t>TUQ</t>
  </si>
  <si>
    <t>DFOT</t>
  </si>
  <si>
    <t>Tougan Airport</t>
  </si>
  <si>
    <t>TUR</t>
  </si>
  <si>
    <t>SBTU</t>
  </si>
  <si>
    <t>Tucuruí Airport</t>
  </si>
  <si>
    <t>TUS</t>
  </si>
  <si>
    <t>KTUS</t>
  </si>
  <si>
    <t>Tucson International Airport</t>
  </si>
  <si>
    <t>TUU</t>
  </si>
  <si>
    <t>OETB</t>
  </si>
  <si>
    <t>Tabuk Regional Airport</t>
  </si>
  <si>
    <t>TUV</t>
  </si>
  <si>
    <t>SVTC</t>
  </si>
  <si>
    <t>Tucupita Airport</t>
  </si>
  <si>
    <t>TVA</t>
  </si>
  <si>
    <t>FMMR</t>
  </si>
  <si>
    <t>Morafenobe Airport</t>
  </si>
  <si>
    <t>TVB</t>
  </si>
  <si>
    <t>KTVB</t>
  </si>
  <si>
    <t>Cabool Memorial Airport</t>
  </si>
  <si>
    <t>TVC</t>
  </si>
  <si>
    <t>KTVC</t>
  </si>
  <si>
    <t>Cherry Capital Airport</t>
  </si>
  <si>
    <t>TVF</t>
  </si>
  <si>
    <t>KTVF</t>
  </si>
  <si>
    <t>Thief River Falls Regional Airport</t>
  </si>
  <si>
    <t>TVI</t>
  </si>
  <si>
    <t>KTVI</t>
  </si>
  <si>
    <t>Thomasville Regional Airport</t>
  </si>
  <si>
    <t>TVK</t>
  </si>
  <si>
    <t>KTVK</t>
  </si>
  <si>
    <t>TVL</t>
  </si>
  <si>
    <t>KTVL</t>
  </si>
  <si>
    <t>Lake Tahoe Airport</t>
  </si>
  <si>
    <t>TVR</t>
  </si>
  <si>
    <t>KTVR</t>
  </si>
  <si>
    <t>Vicksburg Tallulah Regional Airport</t>
  </si>
  <si>
    <t>TVU</t>
  </si>
  <si>
    <t>NFNM</t>
  </si>
  <si>
    <t>Matei Airport</t>
  </si>
  <si>
    <t>TVY</t>
  </si>
  <si>
    <t>VYDW</t>
  </si>
  <si>
    <t>Dawei Airport</t>
  </si>
  <si>
    <t>KTVY</t>
  </si>
  <si>
    <t>Tooele Valley Airport (Bolinder Field)</t>
  </si>
  <si>
    <t>TWB</t>
  </si>
  <si>
    <t>YTWB</t>
  </si>
  <si>
    <t>Toowoomba Airport</t>
  </si>
  <si>
    <t>TWF</t>
  </si>
  <si>
    <t>KTWF</t>
  </si>
  <si>
    <t>Joslin Field - Magic Valley Regional Airport</t>
  </si>
  <si>
    <t>TWM</t>
  </si>
  <si>
    <t>KTWM</t>
  </si>
  <si>
    <t>Richard B. Helgeson Airport</t>
  </si>
  <si>
    <t>TWU</t>
  </si>
  <si>
    <t>WBKW</t>
  </si>
  <si>
    <t>Tawau Airport</t>
  </si>
  <si>
    <t>TWZ</t>
  </si>
  <si>
    <t>NZUK</t>
  </si>
  <si>
    <t>Pukaki Airport</t>
  </si>
  <si>
    <t>TXG</t>
  </si>
  <si>
    <t>RCLG</t>
  </si>
  <si>
    <t>Taichung, Taiwan</t>
  </si>
  <si>
    <t>TXK</t>
  </si>
  <si>
    <t>KTXK</t>
  </si>
  <si>
    <t>Texarkana Regional Airport (Webb Field)</t>
  </si>
  <si>
    <t>TXL</t>
  </si>
  <si>
    <t>EDDT</t>
  </si>
  <si>
    <t>Tegel International Airport</t>
  </si>
  <si>
    <t>TXM</t>
  </si>
  <si>
    <t>WAST</t>
  </si>
  <si>
    <t>Teminabuan Airport</t>
  </si>
  <si>
    <t>TXN</t>
  </si>
  <si>
    <t>ZSTX</t>
  </si>
  <si>
    <t>Tunxi International Airport</t>
  </si>
  <si>
    <t>TXU</t>
  </si>
  <si>
    <t>DITB</t>
  </si>
  <si>
    <t>Tabou Airport</t>
  </si>
  <si>
    <t>TYB</t>
  </si>
  <si>
    <t>YTIB</t>
  </si>
  <si>
    <t>Tibooburra Airport</t>
  </si>
  <si>
    <t>TYD</t>
  </si>
  <si>
    <t>UHBW</t>
  </si>
  <si>
    <t>Tynda Airport</t>
  </si>
  <si>
    <t>TYF</t>
  </si>
  <si>
    <t>ESST</t>
  </si>
  <si>
    <t>Torsby Airport</t>
  </si>
  <si>
    <t>TYG</t>
  </si>
  <si>
    <t>YTHY</t>
  </si>
  <si>
    <t>Thylungra Airport</t>
  </si>
  <si>
    <t>TYL</t>
  </si>
  <si>
    <t>SPYL</t>
  </si>
  <si>
    <t>Capitan Montes Airport</t>
  </si>
  <si>
    <t>KTYL</t>
  </si>
  <si>
    <t>Taylor Airport</t>
  </si>
  <si>
    <t>TYM</t>
  </si>
  <si>
    <t>MYES</t>
  </si>
  <si>
    <t>Staniel Cay Airport</t>
  </si>
  <si>
    <t>TYN</t>
  </si>
  <si>
    <t>ZBYN</t>
  </si>
  <si>
    <t>Taiyuan Wusu Airport</t>
  </si>
  <si>
    <t>TYP</t>
  </si>
  <si>
    <t>YTMY</t>
  </si>
  <si>
    <t>Tobermorey Airport</t>
  </si>
  <si>
    <t>TYR</t>
  </si>
  <si>
    <t>KTYR</t>
  </si>
  <si>
    <t>Tyler Pounds Regional Airport</t>
  </si>
  <si>
    <t>TYS</t>
  </si>
  <si>
    <t>KTYS</t>
  </si>
  <si>
    <t>McGhee Tyson Airport</t>
  </si>
  <si>
    <t>TYT</t>
  </si>
  <si>
    <t>SUTR</t>
  </si>
  <si>
    <t>Treinta y Tres Airport</t>
  </si>
  <si>
    <t>TZL</t>
  </si>
  <si>
    <t>LQTZ</t>
  </si>
  <si>
    <t>Tuzla International Airport</t>
  </si>
  <si>
    <t>TZR</t>
  </si>
  <si>
    <t>LHTA</t>
  </si>
  <si>
    <t>Taszár Air Base</t>
  </si>
  <si>
    <t>KTZR</t>
  </si>
  <si>
    <t>Bolton Field</t>
  </si>
  <si>
    <t>TZT</t>
  </si>
  <si>
    <t>KTZT</t>
  </si>
  <si>
    <t>Belle Plaine Municipal Airport</t>
  </si>
  <si>
    <t>TZV</t>
  </si>
  <si>
    <t>KTZV</t>
  </si>
  <si>
    <t>Tompkinsville-Monroe County Airport</t>
  </si>
  <si>
    <t>TZX</t>
  </si>
  <si>
    <t>LTCG</t>
  </si>
  <si>
    <t>Trabzon Airport? Trabzon, Turkey</t>
  </si>
  <si>
    <t>UAB</t>
  </si>
  <si>
    <t>LTAG</t>
  </si>
  <si>
    <t>Incirlik Air Base</t>
  </si>
  <si>
    <t>UAC</t>
  </si>
  <si>
    <t>MM76</t>
  </si>
  <si>
    <t>San Luis Río Colorado Airport</t>
  </si>
  <si>
    <t>UAH</t>
  </si>
  <si>
    <t>NTMU</t>
  </si>
  <si>
    <t>Ua Huka Airport</t>
  </si>
  <si>
    <t>UAI</t>
  </si>
  <si>
    <t>WPDB</t>
  </si>
  <si>
    <t>Suai Airport</t>
  </si>
  <si>
    <t>UAK</t>
  </si>
  <si>
    <t>BGBW</t>
  </si>
  <si>
    <t>Narsarsuaq Airport</t>
  </si>
  <si>
    <t>UAL</t>
  </si>
  <si>
    <t>FNUA</t>
  </si>
  <si>
    <t>Luau Airport</t>
  </si>
  <si>
    <t>UAM</t>
  </si>
  <si>
    <t>PGUA</t>
  </si>
  <si>
    <t>Andersen Air Force Base</t>
  </si>
  <si>
    <t>UAO</t>
  </si>
  <si>
    <t>KUAO</t>
  </si>
  <si>
    <t>Aurora State Airport</t>
  </si>
  <si>
    <t>UAP</t>
  </si>
  <si>
    <t>NTMP</t>
  </si>
  <si>
    <t>Ua Pou Airport</t>
  </si>
  <si>
    <t>UAQ</t>
  </si>
  <si>
    <t>SANU</t>
  </si>
  <si>
    <t>Domingo Faustino Sarmiento Airport</t>
  </si>
  <si>
    <t>UAR</t>
  </si>
  <si>
    <t>GMFB</t>
  </si>
  <si>
    <t>Bouarfa Airport</t>
  </si>
  <si>
    <t>UAS</t>
  </si>
  <si>
    <t>HKSB</t>
  </si>
  <si>
    <t>Samburu South Airport</t>
  </si>
  <si>
    <t>UBA</t>
  </si>
  <si>
    <t>SBUR</t>
  </si>
  <si>
    <t>Uberaba Municipal Airport</t>
  </si>
  <si>
    <t>UBB</t>
  </si>
  <si>
    <t>YMAA</t>
  </si>
  <si>
    <t>Mabuiag Island Airport</t>
  </si>
  <si>
    <t>UBE</t>
  </si>
  <si>
    <t>KUBE</t>
  </si>
  <si>
    <t>Cumberland Municipal Airport</t>
  </si>
  <si>
    <t>UBJ</t>
  </si>
  <si>
    <t>RJDC</t>
  </si>
  <si>
    <t>Yamaguchi Ube Airport</t>
  </si>
  <si>
    <t>UBP</t>
  </si>
  <si>
    <t>VTUU</t>
  </si>
  <si>
    <t>Ubon Ratchathani Airport</t>
  </si>
  <si>
    <t>UBR</t>
  </si>
  <si>
    <t>WAJU</t>
  </si>
  <si>
    <t>Ubrub Airport</t>
  </si>
  <si>
    <t>UBS</t>
  </si>
  <si>
    <t>KUBS</t>
  </si>
  <si>
    <t>Columbus-Lowndes County Airport</t>
  </si>
  <si>
    <t>UBT</t>
  </si>
  <si>
    <t>SDUB</t>
  </si>
  <si>
    <t>Ubatuba Airport</t>
  </si>
  <si>
    <t>UBU</t>
  </si>
  <si>
    <t>YKAL</t>
  </si>
  <si>
    <t>Kalumburu Airport</t>
  </si>
  <si>
    <t>UBW</t>
  </si>
  <si>
    <t>PAKU</t>
  </si>
  <si>
    <t>Ugnu-Kuparuk Airport</t>
  </si>
  <si>
    <t>UBX</t>
  </si>
  <si>
    <t>KUBX</t>
  </si>
  <si>
    <t>Cuba Municipal Airport</t>
  </si>
  <si>
    <t>UCA</t>
  </si>
  <si>
    <t>KUCA</t>
  </si>
  <si>
    <t>Oneida County Airport</t>
  </si>
  <si>
    <t>UCK</t>
  </si>
  <si>
    <t>UKLC</t>
  </si>
  <si>
    <t>Lutsk Airport</t>
  </si>
  <si>
    <t>UCN</t>
  </si>
  <si>
    <t>GLBU</t>
  </si>
  <si>
    <t>Buchanan Airport</t>
  </si>
  <si>
    <t>GLLB</t>
  </si>
  <si>
    <t>Lamco Airport</t>
  </si>
  <si>
    <t>UCP</t>
  </si>
  <si>
    <t>KUCP</t>
  </si>
  <si>
    <t>New Castle Municipal Airport</t>
  </si>
  <si>
    <t>UCT</t>
  </si>
  <si>
    <t>UUYH</t>
  </si>
  <si>
    <t>Ukhta Airport</t>
  </si>
  <si>
    <t>UCY</t>
  </si>
  <si>
    <t>KUCY</t>
  </si>
  <si>
    <t>Everett-Stewart Airport</t>
  </si>
  <si>
    <t>UCZ</t>
  </si>
  <si>
    <t>SPIZ</t>
  </si>
  <si>
    <t>Uchiza Airport</t>
  </si>
  <si>
    <t>UDA</t>
  </si>
  <si>
    <t>YUDA</t>
  </si>
  <si>
    <t>Undara Airport</t>
  </si>
  <si>
    <t>UDD</t>
  </si>
  <si>
    <t>KUDD</t>
  </si>
  <si>
    <t>Bermuda Dunes Airport</t>
  </si>
  <si>
    <t>UDE</t>
  </si>
  <si>
    <t>EHVK</t>
  </si>
  <si>
    <t>Volkel Airport</t>
  </si>
  <si>
    <t>UDG</t>
  </si>
  <si>
    <t>KUDG</t>
  </si>
  <si>
    <t>Darlington County Jetport Airport</t>
  </si>
  <si>
    <t>UDI</t>
  </si>
  <si>
    <t>SBUL</t>
  </si>
  <si>
    <t>Ten. Cel. Av. César Bombonato Airport</t>
  </si>
  <si>
    <t>UDJ</t>
  </si>
  <si>
    <t>UKLU</t>
  </si>
  <si>
    <t>Uzhhorod International Airport</t>
  </si>
  <si>
    <t>UDN</t>
  </si>
  <si>
    <t>LIPD</t>
  </si>
  <si>
    <t>Udine / Campoformido Air Base</t>
  </si>
  <si>
    <t>UDR</t>
  </si>
  <si>
    <t>VAUD</t>
  </si>
  <si>
    <t>Maharana Pratap Airport</t>
  </si>
  <si>
    <t>UEE</t>
  </si>
  <si>
    <t>YQNS</t>
  </si>
  <si>
    <t>Queenstown Airport</t>
  </si>
  <si>
    <t>UEL</t>
  </si>
  <si>
    <t>FQQL</t>
  </si>
  <si>
    <t>Quelimane Airport</t>
  </si>
  <si>
    <t>UEN</t>
  </si>
  <si>
    <t>USDU</t>
  </si>
  <si>
    <t>Urengoy Airport</t>
  </si>
  <si>
    <t>UEO</t>
  </si>
  <si>
    <t>ROKJ</t>
  </si>
  <si>
    <t>Kumejima Airport</t>
  </si>
  <si>
    <t>UES</t>
  </si>
  <si>
    <t>KUES</t>
  </si>
  <si>
    <t>Waukesha County Airport</t>
  </si>
  <si>
    <t>UET</t>
  </si>
  <si>
    <t>OPQT</t>
  </si>
  <si>
    <t>Quetta International Airport</t>
  </si>
  <si>
    <t>UFA</t>
  </si>
  <si>
    <t>UWUU</t>
  </si>
  <si>
    <t>Ufa Airport</t>
  </si>
  <si>
    <t>UGA</t>
  </si>
  <si>
    <t>ZMBN</t>
  </si>
  <si>
    <t>Bulgan Airport</t>
  </si>
  <si>
    <t>UGB</t>
  </si>
  <si>
    <t>Ugashik Bay Airport</t>
  </si>
  <si>
    <t>UGC</t>
  </si>
  <si>
    <t>UTNU</t>
  </si>
  <si>
    <t>Urgench Airport</t>
  </si>
  <si>
    <t>UGN</t>
  </si>
  <si>
    <t>KUGN</t>
  </si>
  <si>
    <t>Waukegan National Airport</t>
  </si>
  <si>
    <t>UGO</t>
  </si>
  <si>
    <t>FNUG</t>
  </si>
  <si>
    <t>Uige Airport</t>
  </si>
  <si>
    <t>UGT</t>
  </si>
  <si>
    <t>ZMBR</t>
  </si>
  <si>
    <t>Bulagtai Resort Airport</t>
  </si>
  <si>
    <t>UHE</t>
  </si>
  <si>
    <t>LKKU</t>
  </si>
  <si>
    <t>Kunovice Airport</t>
  </si>
  <si>
    <t>UHF</t>
  </si>
  <si>
    <t>EGUA</t>
  </si>
  <si>
    <t>RAF Upper Heyford</t>
  </si>
  <si>
    <t>UIB</t>
  </si>
  <si>
    <t>SKUI</t>
  </si>
  <si>
    <t>El Caraño Airport</t>
  </si>
  <si>
    <t>UIH</t>
  </si>
  <si>
    <t>VVPC</t>
  </si>
  <si>
    <t>Phu Cat Airport</t>
  </si>
  <si>
    <t>UII</t>
  </si>
  <si>
    <t>MHUT</t>
  </si>
  <si>
    <t>Utila Airport</t>
  </si>
  <si>
    <t>UIK</t>
  </si>
  <si>
    <t>UIBS</t>
  </si>
  <si>
    <t>Ust-Ilimsk Airport</t>
  </si>
  <si>
    <t>UIL</t>
  </si>
  <si>
    <t>KUIL</t>
  </si>
  <si>
    <t>Quillayute Airport</t>
  </si>
  <si>
    <t>UIN</t>
  </si>
  <si>
    <t>KUIN</t>
  </si>
  <si>
    <t>Quincy Regional Airport (Baldwin Field)</t>
  </si>
  <si>
    <t>UIO</t>
  </si>
  <si>
    <t>SEQU</t>
  </si>
  <si>
    <t>Mariscal Sucre International Airport</t>
  </si>
  <si>
    <t>UIP</t>
  </si>
  <si>
    <t>LFRQ</t>
  </si>
  <si>
    <t>Quimper - Cornouaille Airport</t>
  </si>
  <si>
    <t>UIQ</t>
  </si>
  <si>
    <t>NVVQ</t>
  </si>
  <si>
    <t>Quion Hill Airport</t>
  </si>
  <si>
    <t>UIR</t>
  </si>
  <si>
    <t>YQDI</t>
  </si>
  <si>
    <t>Quirindi Airport</t>
  </si>
  <si>
    <t>UJE</t>
  </si>
  <si>
    <t>UJAP</t>
  </si>
  <si>
    <t>Ujae Atoll Airport</t>
  </si>
  <si>
    <t>UKA</t>
  </si>
  <si>
    <t>HKUK</t>
  </si>
  <si>
    <t>Ukunda Airstrip</t>
  </si>
  <si>
    <t>UKB</t>
  </si>
  <si>
    <t>RJBE</t>
  </si>
  <si>
    <t>Kobe Airport</t>
  </si>
  <si>
    <t>UKF</t>
  </si>
  <si>
    <t>KUKF</t>
  </si>
  <si>
    <t>Wilkes County Airport</t>
  </si>
  <si>
    <t>UKI</t>
  </si>
  <si>
    <t>KUKI</t>
  </si>
  <si>
    <t>Ukiah Municipal Airport</t>
  </si>
  <si>
    <t>UKK</t>
  </si>
  <si>
    <t>UASK</t>
  </si>
  <si>
    <t>Oskemen Airport</t>
  </si>
  <si>
    <t>UKL</t>
  </si>
  <si>
    <t>KUKL</t>
  </si>
  <si>
    <t>Coffey County Airport</t>
  </si>
  <si>
    <t>UKS</t>
  </si>
  <si>
    <t>UKFB</t>
  </si>
  <si>
    <t>Belbek Airport</t>
  </si>
  <si>
    <t>UKT</t>
  </si>
  <si>
    <t>KUKT</t>
  </si>
  <si>
    <t>Quakertown Airport</t>
  </si>
  <si>
    <t>UKX</t>
  </si>
  <si>
    <t>UITT</t>
  </si>
  <si>
    <t>Ust-Kut Airport</t>
  </si>
  <si>
    <t>ULA</t>
  </si>
  <si>
    <t>SAWJ</t>
  </si>
  <si>
    <t>Capitan D Daniel Vazquez Airport</t>
  </si>
  <si>
    <t>ULB</t>
  </si>
  <si>
    <t>NVSU</t>
  </si>
  <si>
    <t>Uléi Airport</t>
  </si>
  <si>
    <t>ULD</t>
  </si>
  <si>
    <t>FAUL</t>
  </si>
  <si>
    <t>Prince Mangosuthu Buthelezi Airport</t>
  </si>
  <si>
    <t>ULG</t>
  </si>
  <si>
    <t>ZMUL</t>
  </si>
  <si>
    <t>Ölgii Airport</t>
  </si>
  <si>
    <t>ULK</t>
  </si>
  <si>
    <t>UERL</t>
  </si>
  <si>
    <t>Lensk Airport</t>
  </si>
  <si>
    <t>ULM</t>
  </si>
  <si>
    <t>KULM</t>
  </si>
  <si>
    <t>New Ulm Municipal Airport</t>
  </si>
  <si>
    <t>ULN</t>
  </si>
  <si>
    <t>ZMUB</t>
  </si>
  <si>
    <t>Chinggis Khaan International Airport</t>
  </si>
  <si>
    <t>ULO</t>
  </si>
  <si>
    <t>ZMUG</t>
  </si>
  <si>
    <t>Ulaangom Airport</t>
  </si>
  <si>
    <t>ULP</t>
  </si>
  <si>
    <t>YQLP</t>
  </si>
  <si>
    <t>Quilpie Airport</t>
  </si>
  <si>
    <t>ULQ</t>
  </si>
  <si>
    <t>SKUL</t>
  </si>
  <si>
    <t>Farfan Airport</t>
  </si>
  <si>
    <t>ULS</t>
  </si>
  <si>
    <t>KULS</t>
  </si>
  <si>
    <t>Ulysses Airport</t>
  </si>
  <si>
    <t>ULU</t>
  </si>
  <si>
    <t>HUGU</t>
  </si>
  <si>
    <t>Gulu Airport</t>
  </si>
  <si>
    <t>ULV</t>
  </si>
  <si>
    <t>UWLL</t>
  </si>
  <si>
    <t>Ulyanovsk Baratayevka Airport</t>
  </si>
  <si>
    <t>ULY</t>
  </si>
  <si>
    <t>UWLW</t>
  </si>
  <si>
    <t>Ulyanovsk Vostochny Airport</t>
  </si>
  <si>
    <t>UMA</t>
  </si>
  <si>
    <t>MUMA</t>
  </si>
  <si>
    <t>Punta de Maisi Airport</t>
  </si>
  <si>
    <t>UME</t>
  </si>
  <si>
    <t>ESNU</t>
  </si>
  <si>
    <t>Alvik Airport</t>
  </si>
  <si>
    <t>UMI</t>
  </si>
  <si>
    <t>SPIL</t>
  </si>
  <si>
    <t>Quince Air Base</t>
  </si>
  <si>
    <t>UMM</t>
  </si>
  <si>
    <t>PAST</t>
  </si>
  <si>
    <t>Summit Airport (Alaska)</t>
  </si>
  <si>
    <t>UMP</t>
  </si>
  <si>
    <t>KUMP</t>
  </si>
  <si>
    <t>Indianapolis Metropolitan Airport</t>
  </si>
  <si>
    <t>UMR</t>
  </si>
  <si>
    <t>YPWR</t>
  </si>
  <si>
    <t>Woomera Airfield</t>
  </si>
  <si>
    <t>UMT</t>
  </si>
  <si>
    <t>PAUM</t>
  </si>
  <si>
    <t>Umiat Airport</t>
  </si>
  <si>
    <t>UMU</t>
  </si>
  <si>
    <t>SSUM</t>
  </si>
  <si>
    <t>Umuarama Airport</t>
  </si>
  <si>
    <t>UMY</t>
  </si>
  <si>
    <t>UKHS</t>
  </si>
  <si>
    <t>Sumy Airport</t>
  </si>
  <si>
    <t>UNA</t>
  </si>
  <si>
    <t>SBTC</t>
  </si>
  <si>
    <t>Hotel Transamérica Airport</t>
  </si>
  <si>
    <t>UND</t>
  </si>
  <si>
    <t>OAUZ</t>
  </si>
  <si>
    <t>Kunduz Airport</t>
  </si>
  <si>
    <t>UNE</t>
  </si>
  <si>
    <t>FXQN</t>
  </si>
  <si>
    <t>Qacha's Nek Airport</t>
  </si>
  <si>
    <t>UNG</t>
  </si>
  <si>
    <t>AYKI</t>
  </si>
  <si>
    <t>Kiunga Airport</t>
  </si>
  <si>
    <t>UNI</t>
  </si>
  <si>
    <t>TVSU</t>
  </si>
  <si>
    <t>Union Island Airport</t>
  </si>
  <si>
    <t>UNK</t>
  </si>
  <si>
    <t>PAUN</t>
  </si>
  <si>
    <t>Unalakleet Airport</t>
  </si>
  <si>
    <t>UNN</t>
  </si>
  <si>
    <t>VTSR</t>
  </si>
  <si>
    <t>Ranong Airport</t>
  </si>
  <si>
    <t>UNR</t>
  </si>
  <si>
    <t>ZMUH</t>
  </si>
  <si>
    <t>Öndörkhaan Airport</t>
  </si>
  <si>
    <t>UNT</t>
  </si>
  <si>
    <t>EGPW</t>
  </si>
  <si>
    <t>Unst Airport</t>
  </si>
  <si>
    <t>UNU</t>
  </si>
  <si>
    <t>KUNU</t>
  </si>
  <si>
    <t>Dodge County Airport</t>
  </si>
  <si>
    <t>UOL</t>
  </si>
  <si>
    <t>WAMY</t>
  </si>
  <si>
    <t>Buol Airport</t>
  </si>
  <si>
    <t>UOS</t>
  </si>
  <si>
    <t>KUOS</t>
  </si>
  <si>
    <t>UOX</t>
  </si>
  <si>
    <t>KUOX</t>
  </si>
  <si>
    <t>University-Oxford Airport</t>
  </si>
  <si>
    <t>UPB</t>
  </si>
  <si>
    <t>MUPB</t>
  </si>
  <si>
    <t>Playa Baracoa Airport</t>
  </si>
  <si>
    <t>UPG</t>
  </si>
  <si>
    <t>WAAA</t>
  </si>
  <si>
    <t>Hasanuddin International Airport</t>
  </si>
  <si>
    <t>UPL</t>
  </si>
  <si>
    <t>MRUP</t>
  </si>
  <si>
    <t>Upala Airport</t>
  </si>
  <si>
    <t>UPN</t>
  </si>
  <si>
    <t>MMPN</t>
  </si>
  <si>
    <t>Lic. y Gen. Ignacio López Rayón International Airport</t>
  </si>
  <si>
    <t>UPP</t>
  </si>
  <si>
    <t>PHUP</t>
  </si>
  <si>
    <t>Upolu Airport</t>
  </si>
  <si>
    <t>URA</t>
  </si>
  <si>
    <t>UARR</t>
  </si>
  <si>
    <t>Oral Ak Zhol Airport</t>
  </si>
  <si>
    <t>URC</t>
  </si>
  <si>
    <t>ZWWW</t>
  </si>
  <si>
    <t>Diwopu Airport</t>
  </si>
  <si>
    <t>URE</t>
  </si>
  <si>
    <t>EEKE</t>
  </si>
  <si>
    <t>Kuressaare Airport</t>
  </si>
  <si>
    <t>URG</t>
  </si>
  <si>
    <t>SBUG</t>
  </si>
  <si>
    <t>Aeroporto Internacional Rubem Berta</t>
  </si>
  <si>
    <t>URJ</t>
  </si>
  <si>
    <t>USHU</t>
  </si>
  <si>
    <t>Uray Airport</t>
  </si>
  <si>
    <t>URM</t>
  </si>
  <si>
    <t>SVUM</t>
  </si>
  <si>
    <t>Uriman Airport</t>
  </si>
  <si>
    <t>URO</t>
  </si>
  <si>
    <t>LFOP</t>
  </si>
  <si>
    <t>Rouen Airport</t>
  </si>
  <si>
    <t>URR</t>
  </si>
  <si>
    <t>SKUR</t>
  </si>
  <si>
    <t>Urrao Airport</t>
  </si>
  <si>
    <t>URS</t>
  </si>
  <si>
    <t>UUOK</t>
  </si>
  <si>
    <t>Kursk East Airport</t>
  </si>
  <si>
    <t>URT</t>
  </si>
  <si>
    <t>VTSB</t>
  </si>
  <si>
    <t>Surat Thani Airport</t>
  </si>
  <si>
    <t>URY</t>
  </si>
  <si>
    <t>OEGT</t>
  </si>
  <si>
    <t>Guriat Domestic Airport</t>
  </si>
  <si>
    <t>USE</t>
  </si>
  <si>
    <t>KUSE</t>
  </si>
  <si>
    <t>USH</t>
  </si>
  <si>
    <t>SAWH</t>
  </si>
  <si>
    <t>Ushuaia - Malvinas Argentinas International Airport</t>
  </si>
  <si>
    <t>USI</t>
  </si>
  <si>
    <t>SYMB</t>
  </si>
  <si>
    <t>Mabaruma Airport</t>
  </si>
  <si>
    <t>USK</t>
  </si>
  <si>
    <t>UUYS</t>
  </si>
  <si>
    <t>Usinsk Airport</t>
  </si>
  <si>
    <t>USL</t>
  </si>
  <si>
    <t>YUSL</t>
  </si>
  <si>
    <t>Useless Loop Airport</t>
  </si>
  <si>
    <t>USM</t>
  </si>
  <si>
    <t>VTSM</t>
  </si>
  <si>
    <t>Samui Airport</t>
  </si>
  <si>
    <t>USN</t>
  </si>
  <si>
    <t>RKPU</t>
  </si>
  <si>
    <t>Ulsan Airport</t>
  </si>
  <si>
    <t>USQ</t>
  </si>
  <si>
    <t>LTBO</t>
  </si>
  <si>
    <t>U?ak Airport</t>
  </si>
  <si>
    <t>USS</t>
  </si>
  <si>
    <t>MUSS</t>
  </si>
  <si>
    <t>Sancti Spiritus Airport</t>
  </si>
  <si>
    <t>UST</t>
  </si>
  <si>
    <t>KSGJ</t>
  </si>
  <si>
    <t>St. Augustine Airport</t>
  </si>
  <si>
    <t>USU</t>
  </si>
  <si>
    <t>RPVV</t>
  </si>
  <si>
    <t>Francisco B. Reyes Airport</t>
  </si>
  <si>
    <t>UTA</t>
  </si>
  <si>
    <t>KUTA</t>
  </si>
  <si>
    <t>Tunica Municipal Airport</t>
  </si>
  <si>
    <t>FVMU</t>
  </si>
  <si>
    <t>Mutare Airport</t>
  </si>
  <si>
    <t>UTB</t>
  </si>
  <si>
    <t>YMTB</t>
  </si>
  <si>
    <t>Muttaburra Airport</t>
  </si>
  <si>
    <t>UTE</t>
  </si>
  <si>
    <t>FABU</t>
  </si>
  <si>
    <t>Butterworth Airport</t>
  </si>
  <si>
    <t>UTG</t>
  </si>
  <si>
    <t>FXQG</t>
  </si>
  <si>
    <t>Quthing Airport</t>
  </si>
  <si>
    <t>UTH</t>
  </si>
  <si>
    <t>VTUD</t>
  </si>
  <si>
    <t>Udon Thani Airport</t>
  </si>
  <si>
    <t>UTI</t>
  </si>
  <si>
    <t>EFUT</t>
  </si>
  <si>
    <t>Utti Air Base</t>
  </si>
  <si>
    <t>UTK</t>
  </si>
  <si>
    <t>03N</t>
  </si>
  <si>
    <t>Utirik Airport</t>
  </si>
  <si>
    <t>UTN</t>
  </si>
  <si>
    <t>FAUP</t>
  </si>
  <si>
    <t>Upington Airport</t>
  </si>
  <si>
    <t>UTO</t>
  </si>
  <si>
    <t>PAIM</t>
  </si>
  <si>
    <t>Indian Mountain LRRS</t>
  </si>
  <si>
    <t>UTP</t>
  </si>
  <si>
    <t>VTBU</t>
  </si>
  <si>
    <t>U-Tapao International Airport</t>
  </si>
  <si>
    <t>UTR</t>
  </si>
  <si>
    <t>VTPU</t>
  </si>
  <si>
    <t>Uttaradit Airport</t>
  </si>
  <si>
    <t>UTS</t>
  </si>
  <si>
    <t>UUYX</t>
  </si>
  <si>
    <t>Ust-Tsylma Airport</t>
  </si>
  <si>
    <t>KUTS</t>
  </si>
  <si>
    <t>Huntsville Municipal Airport</t>
  </si>
  <si>
    <t>UTT</t>
  </si>
  <si>
    <t>FAUT</t>
  </si>
  <si>
    <t>K. D. Matanzima Airport</t>
  </si>
  <si>
    <t>UTW</t>
  </si>
  <si>
    <t>FAQT</t>
  </si>
  <si>
    <t>UUA</t>
  </si>
  <si>
    <t>UWKB</t>
  </si>
  <si>
    <t>Bugulma Airport</t>
  </si>
  <si>
    <t>UUD</t>
  </si>
  <si>
    <t>UIUU</t>
  </si>
  <si>
    <t>Ulan-Ude Airport (Mukhino)</t>
  </si>
  <si>
    <t>UUN</t>
  </si>
  <si>
    <t>ZMBU</t>
  </si>
  <si>
    <t>Baruun Urt Airport</t>
  </si>
  <si>
    <t>UUO</t>
  </si>
  <si>
    <t>PAUO</t>
  </si>
  <si>
    <t>Willow Airport</t>
  </si>
  <si>
    <t>UUS</t>
  </si>
  <si>
    <t>UHSS</t>
  </si>
  <si>
    <t>Yuzhno-Sakhalinsk Airport</t>
  </si>
  <si>
    <t>UUU</t>
  </si>
  <si>
    <t>KUUU</t>
  </si>
  <si>
    <t>Newport State Airport (Rhode Island)</t>
  </si>
  <si>
    <t>UUV</t>
  </si>
  <si>
    <t>KUUV</t>
  </si>
  <si>
    <t>Sullivan Regional Airport</t>
  </si>
  <si>
    <t>UVA</t>
  </si>
  <si>
    <t>KUVA</t>
  </si>
  <si>
    <t>Garner Field</t>
  </si>
  <si>
    <t>UVE</t>
  </si>
  <si>
    <t>NWWV</t>
  </si>
  <si>
    <t>Ouvéa Airport</t>
  </si>
  <si>
    <t>UVF</t>
  </si>
  <si>
    <t>TLPL</t>
  </si>
  <si>
    <t>Hewanorra International Airport</t>
  </si>
  <si>
    <t>UVL</t>
  </si>
  <si>
    <t>HEKG</t>
  </si>
  <si>
    <t>El Kharga Airport</t>
  </si>
  <si>
    <t>UWL</t>
  </si>
  <si>
    <t>KUWL</t>
  </si>
  <si>
    <t>New Castle-Henry County Municipal Airport</t>
  </si>
  <si>
    <t>UYF</t>
  </si>
  <si>
    <t>KUYF</t>
  </si>
  <si>
    <t>Madison County Airport</t>
  </si>
  <si>
    <t>UYL</t>
  </si>
  <si>
    <t>HSNN</t>
  </si>
  <si>
    <t>Nyala Airport</t>
  </si>
  <si>
    <t>UYN</t>
  </si>
  <si>
    <t>ZLYL</t>
  </si>
  <si>
    <t>Yulin Airport</t>
  </si>
  <si>
    <t>UYU</t>
  </si>
  <si>
    <t>SLUY</t>
  </si>
  <si>
    <t>Uyuni Airport</t>
  </si>
  <si>
    <t>UZA</t>
  </si>
  <si>
    <t>KUZA</t>
  </si>
  <si>
    <t>Rock Hill/York County Airport (Bryant Field)</t>
  </si>
  <si>
    <t>UZC</t>
  </si>
  <si>
    <t>LY88</t>
  </si>
  <si>
    <t>Ponikve Airport</t>
  </si>
  <si>
    <t>LYUZ</t>
  </si>
  <si>
    <t>U?ice-Ponikve Airport</t>
  </si>
  <si>
    <t>UZU</t>
  </si>
  <si>
    <t>SATU</t>
  </si>
  <si>
    <t>Curuzu Cuatia Airport</t>
  </si>
  <si>
    <t>VAA</t>
  </si>
  <si>
    <t>EFVA</t>
  </si>
  <si>
    <t>Vaasa Airport</t>
  </si>
  <si>
    <t>VAC</t>
  </si>
  <si>
    <t>EDWU</t>
  </si>
  <si>
    <t>Varrelbusch Airport</t>
  </si>
  <si>
    <t>VAD</t>
  </si>
  <si>
    <t>KVAD</t>
  </si>
  <si>
    <t>Moody AFB</t>
  </si>
  <si>
    <t>VAF</t>
  </si>
  <si>
    <t>LFLU</t>
  </si>
  <si>
    <t>Valence-Chabeuil Airport</t>
  </si>
  <si>
    <t>VAG</t>
  </si>
  <si>
    <t>SBVG</t>
  </si>
  <si>
    <t>Major Brigadeiro Trompowsky Airport</t>
  </si>
  <si>
    <t>VAH</t>
  </si>
  <si>
    <t>SLVG</t>
  </si>
  <si>
    <t>Capitán Av. Vidal Villagomez Toledo Airport</t>
  </si>
  <si>
    <t>VAI</t>
  </si>
  <si>
    <t>AYVN</t>
  </si>
  <si>
    <t>Vanimo Airport</t>
  </si>
  <si>
    <t>VAK</t>
  </si>
  <si>
    <t>PAVA</t>
  </si>
  <si>
    <t>Chevak Airport</t>
  </si>
  <si>
    <t>SNVB</t>
  </si>
  <si>
    <t>Valença Airport</t>
  </si>
  <si>
    <t>VAM</t>
  </si>
  <si>
    <t>VRMV</t>
  </si>
  <si>
    <t>Villa Airport</t>
  </si>
  <si>
    <t>VAN</t>
  </si>
  <si>
    <t>LTCI</t>
  </si>
  <si>
    <t>Ferit Melen Airport</t>
  </si>
  <si>
    <t>VAO</t>
  </si>
  <si>
    <t>AGGV</t>
  </si>
  <si>
    <t>Suavanao Airport</t>
  </si>
  <si>
    <t>VAP</t>
  </si>
  <si>
    <t>SCRD</t>
  </si>
  <si>
    <t>Rodelillo Airport</t>
  </si>
  <si>
    <t>VAR</t>
  </si>
  <si>
    <t>LBWN</t>
  </si>
  <si>
    <t>Varna Airport</t>
  </si>
  <si>
    <t>VAS</t>
  </si>
  <si>
    <t>LTAR</t>
  </si>
  <si>
    <t>Sivas Airport</t>
  </si>
  <si>
    <t>VAT</t>
  </si>
  <si>
    <t>FMMY</t>
  </si>
  <si>
    <t>Vatomandry Airport</t>
  </si>
  <si>
    <t>VAU</t>
  </si>
  <si>
    <t>NFNV</t>
  </si>
  <si>
    <t>Vatukoula Airport</t>
  </si>
  <si>
    <t>VAV</t>
  </si>
  <si>
    <t>NFTV</t>
  </si>
  <si>
    <t>Vava'u International Airport</t>
  </si>
  <si>
    <t>VAW</t>
  </si>
  <si>
    <t>ENSS</t>
  </si>
  <si>
    <t>Vardø Airport, Svartnes</t>
  </si>
  <si>
    <t>VBG</t>
  </si>
  <si>
    <t>KVBG</t>
  </si>
  <si>
    <t>Vandenberg AFB</t>
  </si>
  <si>
    <t>VBS</t>
  </si>
  <si>
    <t>LIPO</t>
  </si>
  <si>
    <t>Brescia Montichiari International Airport</t>
  </si>
  <si>
    <t>VBT</t>
  </si>
  <si>
    <t>KVBT</t>
  </si>
  <si>
    <t>Bentonville Municipal Airport (Louise M. Thaden Field)</t>
  </si>
  <si>
    <t>VBV</t>
  </si>
  <si>
    <t>NFVB</t>
  </si>
  <si>
    <t>Vanua Balavu Airport</t>
  </si>
  <si>
    <t>VBW</t>
  </si>
  <si>
    <t>KVBW</t>
  </si>
  <si>
    <t>Bridgewater Air Park Airport</t>
  </si>
  <si>
    <t>VBY</t>
  </si>
  <si>
    <t>ESSV</t>
  </si>
  <si>
    <t>Visby Airport</t>
  </si>
  <si>
    <t>VCA</t>
  </si>
  <si>
    <t>VVCT</t>
  </si>
  <si>
    <t>Tra Noc International Airport</t>
  </si>
  <si>
    <t>VCB</t>
  </si>
  <si>
    <t>KVCB</t>
  </si>
  <si>
    <t>Nut Tree Airport</t>
  </si>
  <si>
    <t>VCD</t>
  </si>
  <si>
    <t>YVRD</t>
  </si>
  <si>
    <t>Victoria River Downs Airport</t>
  </si>
  <si>
    <t>VCE</t>
  </si>
  <si>
    <t>LIPZ</t>
  </si>
  <si>
    <t>Marco Polo International Airport</t>
  </si>
  <si>
    <t>VCH</t>
  </si>
  <si>
    <t>SUVO</t>
  </si>
  <si>
    <t>Vichadero Airport</t>
  </si>
  <si>
    <t>VCL</t>
  </si>
  <si>
    <t>VVCA</t>
  </si>
  <si>
    <t>Chu Lai International Airport</t>
  </si>
  <si>
    <t>VCP</t>
  </si>
  <si>
    <t>SBKP</t>
  </si>
  <si>
    <t>Viracopos-Campinas International Airport</t>
  </si>
  <si>
    <t>VCR</t>
  </si>
  <si>
    <t>SVCO</t>
  </si>
  <si>
    <t>Carora Airport</t>
  </si>
  <si>
    <t>VCS</t>
  </si>
  <si>
    <t>VVCS</t>
  </si>
  <si>
    <t>Co Ong Airport</t>
  </si>
  <si>
    <t>VCT</t>
  </si>
  <si>
    <t>KVCT</t>
  </si>
  <si>
    <t>Victoria Regional Airport</t>
  </si>
  <si>
    <t>VCV</t>
  </si>
  <si>
    <t>KVCV</t>
  </si>
  <si>
    <t>Southern California Logistics Airport</t>
  </si>
  <si>
    <t>VDA</t>
  </si>
  <si>
    <t>LLOV</t>
  </si>
  <si>
    <t>Ovda International Airport</t>
  </si>
  <si>
    <t>VDB</t>
  </si>
  <si>
    <t>ENFG</t>
  </si>
  <si>
    <t>Fagernes Airport, Leirin</t>
  </si>
  <si>
    <t>VDC</t>
  </si>
  <si>
    <t>SBQV</t>
  </si>
  <si>
    <t>Vitória da Conquista Airport</t>
  </si>
  <si>
    <t>VDE</t>
  </si>
  <si>
    <t>GCHI</t>
  </si>
  <si>
    <t>Hierro Airport</t>
  </si>
  <si>
    <t>VDI</t>
  </si>
  <si>
    <t>KVDI</t>
  </si>
  <si>
    <t>Vidalia Regional Airport</t>
  </si>
  <si>
    <t>VDM</t>
  </si>
  <si>
    <t>SAVV</t>
  </si>
  <si>
    <t>Gobernador Edgardo Castello Airport</t>
  </si>
  <si>
    <t>VDP</t>
  </si>
  <si>
    <t>EKVD</t>
  </si>
  <si>
    <t>Vamdrup Airport</t>
  </si>
  <si>
    <t>SVVP</t>
  </si>
  <si>
    <t>Valle de La Pascua Airport</t>
  </si>
  <si>
    <t>VDR</t>
  </si>
  <si>
    <t>SAOD</t>
  </si>
  <si>
    <t>Villa Dolores Airport</t>
  </si>
  <si>
    <t>VDS</t>
  </si>
  <si>
    <t>ENVD</t>
  </si>
  <si>
    <t>Vadsø Airport</t>
  </si>
  <si>
    <t>VDY</t>
  </si>
  <si>
    <t>VOJV</t>
  </si>
  <si>
    <t>Vijayanagar Aerodrome (JSW)</t>
  </si>
  <si>
    <t>VDZ</t>
  </si>
  <si>
    <t>PAVD</t>
  </si>
  <si>
    <t>Valdez Pioneer Field</t>
  </si>
  <si>
    <t>VEL</t>
  </si>
  <si>
    <t>KVEL</t>
  </si>
  <si>
    <t>Vernal Airport</t>
  </si>
  <si>
    <t>VER</t>
  </si>
  <si>
    <t>MMVR</t>
  </si>
  <si>
    <t>General Heriberto Jara International Airport</t>
  </si>
  <si>
    <t>VES</t>
  </si>
  <si>
    <t>KVES</t>
  </si>
  <si>
    <t>Darke County Airport</t>
  </si>
  <si>
    <t>VEV</t>
  </si>
  <si>
    <t>AGBA</t>
  </si>
  <si>
    <t>Barakoma Airport</t>
  </si>
  <si>
    <t>VEY</t>
  </si>
  <si>
    <t>BIVM</t>
  </si>
  <si>
    <t>Vestmannaeyjar Airport</t>
  </si>
  <si>
    <t>VFA</t>
  </si>
  <si>
    <t>FVFA</t>
  </si>
  <si>
    <t>Victoria Falls Airport</t>
  </si>
  <si>
    <t>VGA</t>
  </si>
  <si>
    <t>VOBZ</t>
  </si>
  <si>
    <t>Vijayawada Airport</t>
  </si>
  <si>
    <t>VGD</t>
  </si>
  <si>
    <t>ULWW</t>
  </si>
  <si>
    <t>Vologda Airport</t>
  </si>
  <si>
    <t>VGO</t>
  </si>
  <si>
    <t>LEVX</t>
  </si>
  <si>
    <t>Vigo-Peinador Airport</t>
  </si>
  <si>
    <t>VGT</t>
  </si>
  <si>
    <t>KVGT</t>
  </si>
  <si>
    <t>North Las Vegas Airport</t>
  </si>
  <si>
    <t>VGZ</t>
  </si>
  <si>
    <t>SKVG</t>
  </si>
  <si>
    <t>Villa Garzón Airport</t>
  </si>
  <si>
    <t>VHC</t>
  </si>
  <si>
    <t>FNSA</t>
  </si>
  <si>
    <t>Saurimo Airport</t>
  </si>
  <si>
    <t>VHM</t>
  </si>
  <si>
    <t>ESNV</t>
  </si>
  <si>
    <t>Vilhelmina Airport</t>
  </si>
  <si>
    <t>VHN</t>
  </si>
  <si>
    <t>KVHN</t>
  </si>
  <si>
    <t>Culberson County Airport</t>
  </si>
  <si>
    <t>VHY</t>
  </si>
  <si>
    <t>LFLV</t>
  </si>
  <si>
    <t>Vichy-Charmeil Airport</t>
  </si>
  <si>
    <t>VHZ</t>
  </si>
  <si>
    <t>NTUV</t>
  </si>
  <si>
    <t>Vahitahi Airport</t>
  </si>
  <si>
    <t>VIA</t>
  </si>
  <si>
    <t>SSVI</t>
  </si>
  <si>
    <t>Videira Airport</t>
  </si>
  <si>
    <t>VIC</t>
  </si>
  <si>
    <t>LIPT</t>
  </si>
  <si>
    <t>Vicenza Airport</t>
  </si>
  <si>
    <t>VID</t>
  </si>
  <si>
    <t>LBVD</t>
  </si>
  <si>
    <t>Vidin Smurdan Airfield</t>
  </si>
  <si>
    <t>VIE</t>
  </si>
  <si>
    <t>LOWW</t>
  </si>
  <si>
    <t>Vienna International Airport</t>
  </si>
  <si>
    <t>VIG</t>
  </si>
  <si>
    <t>SVVG</t>
  </si>
  <si>
    <t>Juan Pablo Perez Alfonso Airport? El Vigía, Venezuela</t>
  </si>
  <si>
    <t>VIH</t>
  </si>
  <si>
    <t>KVIH</t>
  </si>
  <si>
    <t>Rolla National Airport</t>
  </si>
  <si>
    <t>VII</t>
  </si>
  <si>
    <t>VVVH</t>
  </si>
  <si>
    <t>Vinh Airport</t>
  </si>
  <si>
    <t>VIJ</t>
  </si>
  <si>
    <t>TUPW</t>
  </si>
  <si>
    <t>Virgin Gorda Airport</t>
  </si>
  <si>
    <t>VIL</t>
  </si>
  <si>
    <t>GMMH</t>
  </si>
  <si>
    <t>Dakhla Airport</t>
  </si>
  <si>
    <t>VIN</t>
  </si>
  <si>
    <t>UKWW</t>
  </si>
  <si>
    <t>Vinnytsia/Gavyryshivka Airport</t>
  </si>
  <si>
    <t>VIQ</t>
  </si>
  <si>
    <t>WPVQ</t>
  </si>
  <si>
    <t>Viqueque Airport</t>
  </si>
  <si>
    <t>KVIQ</t>
  </si>
  <si>
    <t>Neillsville Municipal Airport</t>
  </si>
  <si>
    <t>VIR</t>
  </si>
  <si>
    <t>FAVG</t>
  </si>
  <si>
    <t>Virginia Airport</t>
  </si>
  <si>
    <t>VIS</t>
  </si>
  <si>
    <t>KVIS</t>
  </si>
  <si>
    <t>Visalia Municipal Airport</t>
  </si>
  <si>
    <t>VIT</t>
  </si>
  <si>
    <t>LEVT</t>
  </si>
  <si>
    <t>Vitoria Foronda International Airport</t>
  </si>
  <si>
    <t>VIX</t>
  </si>
  <si>
    <t>SBVT</t>
  </si>
  <si>
    <t>Goiabeiras Airport</t>
  </si>
  <si>
    <t>VIY</t>
  </si>
  <si>
    <t>LFPV</t>
  </si>
  <si>
    <t>Villacoublay-Vélizy (BA 107) Air Base</t>
  </si>
  <si>
    <t>VJB</t>
  </si>
  <si>
    <t>FQXA</t>
  </si>
  <si>
    <t>Xai-Xai Airport</t>
  </si>
  <si>
    <t>VJI</t>
  </si>
  <si>
    <t>KVJI</t>
  </si>
  <si>
    <t>Virginia Highlands Airport</t>
  </si>
  <si>
    <t>VKG</t>
  </si>
  <si>
    <t>VVRG</t>
  </si>
  <si>
    <t>Rach Gia Airport</t>
  </si>
  <si>
    <t>VKO</t>
  </si>
  <si>
    <t>UUWW</t>
  </si>
  <si>
    <t>Vnukovo International Airport</t>
  </si>
  <si>
    <t>VKS</t>
  </si>
  <si>
    <t>KVKS</t>
  </si>
  <si>
    <t>Vicksburg Municipal Airport</t>
  </si>
  <si>
    <t>VKT</t>
  </si>
  <si>
    <t>UUYW</t>
  </si>
  <si>
    <t>Vorkuta Airport</t>
  </si>
  <si>
    <t>VLA</t>
  </si>
  <si>
    <t>KVLA</t>
  </si>
  <si>
    <t>Vandalia Municipal Airport</t>
  </si>
  <si>
    <t>VLC</t>
  </si>
  <si>
    <t>LEVC</t>
  </si>
  <si>
    <t>Valencia Airport</t>
  </si>
  <si>
    <t>VLD</t>
  </si>
  <si>
    <t>KVLD</t>
  </si>
  <si>
    <t>Valdosta Regional Airport</t>
  </si>
  <si>
    <t>VLG</t>
  </si>
  <si>
    <t>SAZV</t>
  </si>
  <si>
    <t>Villa Gesell - Pinamar International Airport</t>
  </si>
  <si>
    <t>VLI</t>
  </si>
  <si>
    <t>NVVV</t>
  </si>
  <si>
    <t>Bauerfield International Airport</t>
  </si>
  <si>
    <t>VLL</t>
  </si>
  <si>
    <t>LEVD</t>
  </si>
  <si>
    <t>Valladolid Airport</t>
  </si>
  <si>
    <t>VLM</t>
  </si>
  <si>
    <t>SLVM</t>
  </si>
  <si>
    <t>Teniente Coronel Rafael Pabón Airport</t>
  </si>
  <si>
    <t>VLN</t>
  </si>
  <si>
    <t>SVVA</t>
  </si>
  <si>
    <t>Arturo Michelena International Airport</t>
  </si>
  <si>
    <t>VLP</t>
  </si>
  <si>
    <t>SWVC</t>
  </si>
  <si>
    <t>Vila Rica Airport</t>
  </si>
  <si>
    <t>VLR</t>
  </si>
  <si>
    <t>SCLL</t>
  </si>
  <si>
    <t>Vallenar Airport</t>
  </si>
  <si>
    <t>VLS</t>
  </si>
  <si>
    <t>NVSV</t>
  </si>
  <si>
    <t>Valesdir Airport</t>
  </si>
  <si>
    <t>VLU</t>
  </si>
  <si>
    <t>ULOL</t>
  </si>
  <si>
    <t>Velikiye Luki Airport</t>
  </si>
  <si>
    <t>VLV</t>
  </si>
  <si>
    <t>SVVL</t>
  </si>
  <si>
    <t>Dr. Antonio Nicolás Briceno Airport</t>
  </si>
  <si>
    <t>VME</t>
  </si>
  <si>
    <t>SAOR</t>
  </si>
  <si>
    <t>Villa Reynolds Airport</t>
  </si>
  <si>
    <t>VMR</t>
  </si>
  <si>
    <t>KVMR</t>
  </si>
  <si>
    <t>Harold Davidson Field</t>
  </si>
  <si>
    <t>VNA</t>
  </si>
  <si>
    <t>VLSV</t>
  </si>
  <si>
    <t>Saravane Airport</t>
  </si>
  <si>
    <t>VNC</t>
  </si>
  <si>
    <t>KVNC</t>
  </si>
  <si>
    <t>Venice Municipal Airport</t>
  </si>
  <si>
    <t>VNE</t>
  </si>
  <si>
    <t>LFRV</t>
  </si>
  <si>
    <t>Vannes-Meucon Airport</t>
  </si>
  <si>
    <t>VNO</t>
  </si>
  <si>
    <t>EYVI</t>
  </si>
  <si>
    <t>Vilnius International Airport</t>
  </si>
  <si>
    <t>VNR</t>
  </si>
  <si>
    <t>YVRS</t>
  </si>
  <si>
    <t>Vanrook Station Airport</t>
  </si>
  <si>
    <t>VNS</t>
  </si>
  <si>
    <t>VIBN</t>
  </si>
  <si>
    <t>Varanasi Airport</t>
  </si>
  <si>
    <t>VNT</t>
  </si>
  <si>
    <t>EVVA</t>
  </si>
  <si>
    <t>Ventspils International Airport</t>
  </si>
  <si>
    <t>VNW</t>
  </si>
  <si>
    <t>KVNW</t>
  </si>
  <si>
    <t>Van Wert County Airport</t>
  </si>
  <si>
    <t>VNX</t>
  </si>
  <si>
    <t>FQVL</t>
  </si>
  <si>
    <t>Vilankulo Airport</t>
  </si>
  <si>
    <t>VNY</t>
  </si>
  <si>
    <t>KVNY</t>
  </si>
  <si>
    <t>Van Nuys Airport</t>
  </si>
  <si>
    <t>VOG</t>
  </si>
  <si>
    <t>URWW</t>
  </si>
  <si>
    <t>Gumrak Airport</t>
  </si>
  <si>
    <t>VOH</t>
  </si>
  <si>
    <t>FMNV</t>
  </si>
  <si>
    <t>Vohimarina Airport</t>
  </si>
  <si>
    <t>VOI</t>
  </si>
  <si>
    <t>GLVA</t>
  </si>
  <si>
    <t>Voinjama Airport</t>
  </si>
  <si>
    <t>VOK</t>
  </si>
  <si>
    <t>KVOK</t>
  </si>
  <si>
    <t>Volk Field</t>
  </si>
  <si>
    <t>LGBL</t>
  </si>
  <si>
    <t>International Airport of Central Greece</t>
  </si>
  <si>
    <t>VOT</t>
  </si>
  <si>
    <t>SDVG</t>
  </si>
  <si>
    <t>Votuporanga Airport</t>
  </si>
  <si>
    <t>VOZ</t>
  </si>
  <si>
    <t>UUOO</t>
  </si>
  <si>
    <t>Voronezh International Airport</t>
  </si>
  <si>
    <t>VPC</t>
  </si>
  <si>
    <t>KVPC</t>
  </si>
  <si>
    <t>Cartersville Airport</t>
  </si>
  <si>
    <t>VPE</t>
  </si>
  <si>
    <t>FNGI</t>
  </si>
  <si>
    <t>Ngjiva Pereira Airport</t>
  </si>
  <si>
    <t>VPN</t>
  </si>
  <si>
    <t>BIVO</t>
  </si>
  <si>
    <t>Vopnafjörður Airport</t>
  </si>
  <si>
    <t>VPS</t>
  </si>
  <si>
    <t>KVPS</t>
  </si>
  <si>
    <t>Okaloosa Regional Airport / Eglin AFB</t>
  </si>
  <si>
    <t>VPY</t>
  </si>
  <si>
    <t>FQCH</t>
  </si>
  <si>
    <t>Chimoio Airport</t>
  </si>
  <si>
    <t>VPZ</t>
  </si>
  <si>
    <t>KVPZ</t>
  </si>
  <si>
    <t>Porter County Municipal Airport</t>
  </si>
  <si>
    <t>VQS</t>
  </si>
  <si>
    <t>TJCG</t>
  </si>
  <si>
    <t>Vieques Airport</t>
  </si>
  <si>
    <t>TJVQ</t>
  </si>
  <si>
    <t>Antonio Rivera Rodriguez Airport</t>
  </si>
  <si>
    <t>VRA</t>
  </si>
  <si>
    <t>MUVR</t>
  </si>
  <si>
    <t>Juan Gualberto Gómez Airport</t>
  </si>
  <si>
    <t>VRB</t>
  </si>
  <si>
    <t>KVRB</t>
  </si>
  <si>
    <t>Vero Beach Municipal Airport</t>
  </si>
  <si>
    <t>VRC</t>
  </si>
  <si>
    <t>RPUV</t>
  </si>
  <si>
    <t>Virac Airport</t>
  </si>
  <si>
    <t>VRE</t>
  </si>
  <si>
    <t>FAVR</t>
  </si>
  <si>
    <t>Vredendal Airport</t>
  </si>
  <si>
    <t>VRK</t>
  </si>
  <si>
    <t>EFVR</t>
  </si>
  <si>
    <t>Varkaus Airport</t>
  </si>
  <si>
    <t>VRL</t>
  </si>
  <si>
    <t>LPVR</t>
  </si>
  <si>
    <t>Vila Real Airport</t>
  </si>
  <si>
    <t>VRN</t>
  </si>
  <si>
    <t>LIPX</t>
  </si>
  <si>
    <t>Verona / Villafranca Airport</t>
  </si>
  <si>
    <t>VRO</t>
  </si>
  <si>
    <t>MUKW</t>
  </si>
  <si>
    <t>Kawama Airport</t>
  </si>
  <si>
    <t>VRU</t>
  </si>
  <si>
    <t>FAVB</t>
  </si>
  <si>
    <t>Vryburg Airport</t>
  </si>
  <si>
    <t>VRY</t>
  </si>
  <si>
    <t>ENVR</t>
  </si>
  <si>
    <t>Værøy Heliport</t>
  </si>
  <si>
    <t>VSA</t>
  </si>
  <si>
    <t>MMVA</t>
  </si>
  <si>
    <t>Carlos Rovirosa Pérez International Airport</t>
  </si>
  <si>
    <t>VSE</t>
  </si>
  <si>
    <t>LPVZ</t>
  </si>
  <si>
    <t>Viseu Airport</t>
  </si>
  <si>
    <t>VSF</t>
  </si>
  <si>
    <t>KVSF</t>
  </si>
  <si>
    <t>Hartness State (Springfield) Airport</t>
  </si>
  <si>
    <t>VSG</t>
  </si>
  <si>
    <t>UKCW</t>
  </si>
  <si>
    <t>Luhansk Airport</t>
  </si>
  <si>
    <t>VSK</t>
  </si>
  <si>
    <t>KS98</t>
  </si>
  <si>
    <t>Vista Field</t>
  </si>
  <si>
    <t>VST</t>
  </si>
  <si>
    <t>ESOW</t>
  </si>
  <si>
    <t>Stockholm-Västerås Airport</t>
  </si>
  <si>
    <t>VTA</t>
  </si>
  <si>
    <t>KVTA</t>
  </si>
  <si>
    <t>Newark-Heath Airport</t>
  </si>
  <si>
    <t>VTB</t>
  </si>
  <si>
    <t>UMII</t>
  </si>
  <si>
    <t>Vitebsk East Airport</t>
  </si>
  <si>
    <t>VTE</t>
  </si>
  <si>
    <t>VLVT</t>
  </si>
  <si>
    <t>Wattay International Airport</t>
  </si>
  <si>
    <t>VTF</t>
  </si>
  <si>
    <t>NFVL</t>
  </si>
  <si>
    <t>Vatulele Airport</t>
  </si>
  <si>
    <t>VTG</t>
  </si>
  <si>
    <t>VVVT</t>
  </si>
  <si>
    <t>Vung Tau Airport</t>
  </si>
  <si>
    <t>VTI</t>
  </si>
  <si>
    <t>KVTI</t>
  </si>
  <si>
    <t>Vinton Veterans Memorial Airpark</t>
  </si>
  <si>
    <t>VTL</t>
  </si>
  <si>
    <t>LFSZ</t>
  </si>
  <si>
    <t>Vittel Champ De Course Airport</t>
  </si>
  <si>
    <t>VTN</t>
  </si>
  <si>
    <t>KVTN</t>
  </si>
  <si>
    <t>Miller Field</t>
  </si>
  <si>
    <t>VTU</t>
  </si>
  <si>
    <t>MUVT</t>
  </si>
  <si>
    <t>Hermanos Ameijeiras Airport</t>
  </si>
  <si>
    <t>VTZ</t>
  </si>
  <si>
    <t>VEVZ</t>
  </si>
  <si>
    <t>Vishakhapatnam Airport</t>
  </si>
  <si>
    <t>VUJ</t>
  </si>
  <si>
    <t>KVUJ</t>
  </si>
  <si>
    <t>Stanly County Airport</t>
  </si>
  <si>
    <t>VUO</t>
  </si>
  <si>
    <t>KVUO</t>
  </si>
  <si>
    <t>Pearson Field</t>
  </si>
  <si>
    <t>VUP</t>
  </si>
  <si>
    <t>SKVP</t>
  </si>
  <si>
    <t>Alfonso López Pumarejo Airport</t>
  </si>
  <si>
    <t>VUS</t>
  </si>
  <si>
    <t>ULWU</t>
  </si>
  <si>
    <t>Velikiy Ustyug Airport</t>
  </si>
  <si>
    <t>VVB</t>
  </si>
  <si>
    <t>FMMH</t>
  </si>
  <si>
    <t>Mahanoro Airport</t>
  </si>
  <si>
    <t>VVC</t>
  </si>
  <si>
    <t>SKVV</t>
  </si>
  <si>
    <t>Vanguardia Airport</t>
  </si>
  <si>
    <t>VVI</t>
  </si>
  <si>
    <t>SLVR</t>
  </si>
  <si>
    <t>Viru Viru International Airport</t>
  </si>
  <si>
    <t>VVK</t>
  </si>
  <si>
    <t>ESSW</t>
  </si>
  <si>
    <t>Västervik Airport</t>
  </si>
  <si>
    <t>VVO</t>
  </si>
  <si>
    <t>UHWW</t>
  </si>
  <si>
    <t>Vladivostok International Airport (Kievichi Airport)</t>
  </si>
  <si>
    <t>VVS</t>
  </si>
  <si>
    <t>KVVS</t>
  </si>
  <si>
    <t>Connellsville Airport</t>
  </si>
  <si>
    <t>VVV</t>
  </si>
  <si>
    <t>KVVV</t>
  </si>
  <si>
    <t>Ortonville Municipal Airport (Martinson Field)</t>
  </si>
  <si>
    <t>VVZ</t>
  </si>
  <si>
    <t>DAAP</t>
  </si>
  <si>
    <t>Illizi Takhamalt Airport</t>
  </si>
  <si>
    <t>VWU</t>
  </si>
  <si>
    <t>KVWU</t>
  </si>
  <si>
    <t>Waskish Municipal Airport</t>
  </si>
  <si>
    <t>VXC</t>
  </si>
  <si>
    <t>FQLC</t>
  </si>
  <si>
    <t>Lichinga Airport</t>
  </si>
  <si>
    <t>VXE</t>
  </si>
  <si>
    <t>GVSV</t>
  </si>
  <si>
    <t>Sao Pedro Airport</t>
  </si>
  <si>
    <t>VXO</t>
  </si>
  <si>
    <t>ESMX</t>
  </si>
  <si>
    <t>Växjö Airport</t>
  </si>
  <si>
    <t>VYD</t>
  </si>
  <si>
    <t>FAVY</t>
  </si>
  <si>
    <t>Vryheid Airport</t>
  </si>
  <si>
    <t>VYS</t>
  </si>
  <si>
    <t>KVYS</t>
  </si>
  <si>
    <t>Illinois Valley Regional Airport (Walter A. Duncan Field)</t>
  </si>
  <si>
    <t>WAA</t>
  </si>
  <si>
    <t>PAIW</t>
  </si>
  <si>
    <t>Wales Airport</t>
  </si>
  <si>
    <t>WAC</t>
  </si>
  <si>
    <t>HAWC</t>
  </si>
  <si>
    <t>Waca Airport</t>
  </si>
  <si>
    <t>WAF</t>
  </si>
  <si>
    <t>OPWN</t>
  </si>
  <si>
    <t>Wana Airport</t>
  </si>
  <si>
    <t>WAG</t>
  </si>
  <si>
    <t>NZWU</t>
  </si>
  <si>
    <t>Wanganui Airport</t>
  </si>
  <si>
    <t>WAI</t>
  </si>
  <si>
    <t>FMNW</t>
  </si>
  <si>
    <t>Ambalabe Airport</t>
  </si>
  <si>
    <t>WAK</t>
  </si>
  <si>
    <t>FMSZ</t>
  </si>
  <si>
    <t>Ankazoabo Airport</t>
  </si>
  <si>
    <t>WAL</t>
  </si>
  <si>
    <t>KWAL</t>
  </si>
  <si>
    <t>Wallops Flight Facility Airport</t>
  </si>
  <si>
    <t>WAM</t>
  </si>
  <si>
    <t>FMMZ</t>
  </si>
  <si>
    <t>Ambatondrazaka Airport</t>
  </si>
  <si>
    <t>WAP</t>
  </si>
  <si>
    <t>SCAP</t>
  </si>
  <si>
    <t>Alto Palena Airport</t>
  </si>
  <si>
    <t>WAQ</t>
  </si>
  <si>
    <t>FMMG</t>
  </si>
  <si>
    <t>Antsalova Airport</t>
  </si>
  <si>
    <t>WAR</t>
  </si>
  <si>
    <t>WAJR</t>
  </si>
  <si>
    <t>Waris Airport</t>
  </si>
  <si>
    <t>WAT</t>
  </si>
  <si>
    <t>EIWF</t>
  </si>
  <si>
    <t>Waterford Airport</t>
  </si>
  <si>
    <t>WAV</t>
  </si>
  <si>
    <t>YWAV</t>
  </si>
  <si>
    <t>Wave Hill Airport</t>
  </si>
  <si>
    <t>WAW</t>
  </si>
  <si>
    <t>EPWA</t>
  </si>
  <si>
    <t>Warsaw Chopin Airport</t>
  </si>
  <si>
    <t>WAX</t>
  </si>
  <si>
    <t>HLZW</t>
  </si>
  <si>
    <t>Zwara Airport</t>
  </si>
  <si>
    <t>WAY</t>
  </si>
  <si>
    <t>KWAY</t>
  </si>
  <si>
    <t>Greene County Airport</t>
  </si>
  <si>
    <t>WAZ</t>
  </si>
  <si>
    <t>YWCK</t>
  </si>
  <si>
    <t>Warwick Airport</t>
  </si>
  <si>
    <t>WBD</t>
  </si>
  <si>
    <t>FMNF</t>
  </si>
  <si>
    <t>Avaratra Airport</t>
  </si>
  <si>
    <t>WBG</t>
  </si>
  <si>
    <t>ETNS</t>
  </si>
  <si>
    <t>Schleswig Airport</t>
  </si>
  <si>
    <t>WBM</t>
  </si>
  <si>
    <t>AYWD</t>
  </si>
  <si>
    <t>Wapenamanda Airport</t>
  </si>
  <si>
    <t>WBO</t>
  </si>
  <si>
    <t>FMSB</t>
  </si>
  <si>
    <t>Antsoa Airport</t>
  </si>
  <si>
    <t>WBQ</t>
  </si>
  <si>
    <t>PAWB</t>
  </si>
  <si>
    <t>Beaver Airport</t>
  </si>
  <si>
    <t>WBU</t>
  </si>
  <si>
    <t>KBDU</t>
  </si>
  <si>
    <t>Boulder Municipal Airport</t>
  </si>
  <si>
    <t>WBW</t>
  </si>
  <si>
    <t>KWBW</t>
  </si>
  <si>
    <t>Wilkes-Barre Wyoming Valley Airport</t>
  </si>
  <si>
    <t>WCA</t>
  </si>
  <si>
    <t>SCST</t>
  </si>
  <si>
    <t>Gamboa Airport</t>
  </si>
  <si>
    <t>WCH</t>
  </si>
  <si>
    <t>SCTN</t>
  </si>
  <si>
    <t>Chaitén Airport</t>
  </si>
  <si>
    <t>WCR</t>
  </si>
  <si>
    <t>PALR</t>
  </si>
  <si>
    <t>Chandalar Lake Airport</t>
  </si>
  <si>
    <t>WDG</t>
  </si>
  <si>
    <t>KWDG</t>
  </si>
  <si>
    <t>Enid Woodring Regional Airport</t>
  </si>
  <si>
    <t>WDH</t>
  </si>
  <si>
    <t>FYWH</t>
  </si>
  <si>
    <t>Windhoek Hosea Kutako International Airport</t>
  </si>
  <si>
    <t>WDI</t>
  </si>
  <si>
    <t>YWND</t>
  </si>
  <si>
    <t>Wondai Airport</t>
  </si>
  <si>
    <t>WDR</t>
  </si>
  <si>
    <t>KWDR</t>
  </si>
  <si>
    <t>Winder-Barrow Airport</t>
  </si>
  <si>
    <t>WEA</t>
  </si>
  <si>
    <t>KWEA</t>
  </si>
  <si>
    <t>Parker County Airport</t>
  </si>
  <si>
    <t>WEF</t>
  </si>
  <si>
    <t>ZSWF</t>
  </si>
  <si>
    <t>Weifang Airport</t>
  </si>
  <si>
    <t>WEH</t>
  </si>
  <si>
    <t>ZSWH</t>
  </si>
  <si>
    <t>Weihai Airport</t>
  </si>
  <si>
    <t>WEI</t>
  </si>
  <si>
    <t>YBWP</t>
  </si>
  <si>
    <t>Weipa Airport</t>
  </si>
  <si>
    <t>WEL</t>
  </si>
  <si>
    <t>FAWM</t>
  </si>
  <si>
    <t>Welkom Airport</t>
  </si>
  <si>
    <t>WABG</t>
  </si>
  <si>
    <t>Wagethe Airport</t>
  </si>
  <si>
    <t>WEW</t>
  </si>
  <si>
    <t>YWWA</t>
  </si>
  <si>
    <t>Wee Waa Airport</t>
  </si>
  <si>
    <t>WEX</t>
  </si>
  <si>
    <t>EICD</t>
  </si>
  <si>
    <t>Castlebridge Airport</t>
  </si>
  <si>
    <t>WFI</t>
  </si>
  <si>
    <t>FMSF</t>
  </si>
  <si>
    <t>Fianarantsoa Airport</t>
  </si>
  <si>
    <t>WGA</t>
  </si>
  <si>
    <t>YSWG</t>
  </si>
  <si>
    <t>Wagga Wagga Airport</t>
  </si>
  <si>
    <t>WGB</t>
  </si>
  <si>
    <t>OPBR</t>
  </si>
  <si>
    <t>Bahawalnagar Airport</t>
  </si>
  <si>
    <t>WGC</t>
  </si>
  <si>
    <t>VOWA</t>
  </si>
  <si>
    <t>Warangal Airport</t>
  </si>
  <si>
    <t>WGE</t>
  </si>
  <si>
    <t>YWLG</t>
  </si>
  <si>
    <t>Walgett Airport</t>
  </si>
  <si>
    <t>WGP</t>
  </si>
  <si>
    <t>WADW</t>
  </si>
  <si>
    <t>Waingapu Airport</t>
  </si>
  <si>
    <t>WRRW</t>
  </si>
  <si>
    <t>WGT</t>
  </si>
  <si>
    <t>YWGT</t>
  </si>
  <si>
    <t>Wangaratta Airport</t>
  </si>
  <si>
    <t>WHF</t>
  </si>
  <si>
    <t>HSSW</t>
  </si>
  <si>
    <t>Wadi Halfa Airport</t>
  </si>
  <si>
    <t>KWHF</t>
  </si>
  <si>
    <t>WHK</t>
  </si>
  <si>
    <t>NZWK</t>
  </si>
  <si>
    <t>Whakatane Airport</t>
  </si>
  <si>
    <t>WHO</t>
  </si>
  <si>
    <t>NZFJ</t>
  </si>
  <si>
    <t>Franz Josef Aerodrome</t>
  </si>
  <si>
    <t>WHP</t>
  </si>
  <si>
    <t>KWHP</t>
  </si>
  <si>
    <t>Whiteman Airport</t>
  </si>
  <si>
    <t>WHS</t>
  </si>
  <si>
    <t>EGEH</t>
  </si>
  <si>
    <t>Whalsay Airport</t>
  </si>
  <si>
    <t>WHU</t>
  </si>
  <si>
    <t>ZSWU</t>
  </si>
  <si>
    <t>Wuhu Air Base</t>
  </si>
  <si>
    <t>WIC</t>
  </si>
  <si>
    <t>EGPC</t>
  </si>
  <si>
    <t>Wick Airport</t>
  </si>
  <si>
    <t>WIE</t>
  </si>
  <si>
    <t>ETOU</t>
  </si>
  <si>
    <t>Wiesbaden Army Airfield</t>
  </si>
  <si>
    <t>WIK</t>
  </si>
  <si>
    <t>NZKE</t>
  </si>
  <si>
    <t>Waiheke Reeve Airport</t>
  </si>
  <si>
    <t>WIL</t>
  </si>
  <si>
    <t>HKNW</t>
  </si>
  <si>
    <t>Wilson Airport</t>
  </si>
  <si>
    <t>WIN</t>
  </si>
  <si>
    <t>YWTN</t>
  </si>
  <si>
    <t>Winton Airport</t>
  </si>
  <si>
    <t>WIO</t>
  </si>
  <si>
    <t>YWCA</t>
  </si>
  <si>
    <t>Wilcannia Airport</t>
  </si>
  <si>
    <t>WIR</t>
  </si>
  <si>
    <t>NZWO</t>
  </si>
  <si>
    <t>Wairoa Airport</t>
  </si>
  <si>
    <t>WIT</t>
  </si>
  <si>
    <t>YWIT</t>
  </si>
  <si>
    <t>Wittenoom Airport</t>
  </si>
  <si>
    <t>WIX</t>
  </si>
  <si>
    <t>MMTX</t>
  </si>
  <si>
    <t>Tuxpan Airport</t>
  </si>
  <si>
    <t>WJF</t>
  </si>
  <si>
    <t>KWJF</t>
  </si>
  <si>
    <t>General William J. Fox Airfield</t>
  </si>
  <si>
    <t>WJR</t>
  </si>
  <si>
    <t>HKWJ</t>
  </si>
  <si>
    <t>Wajir Airport</t>
  </si>
  <si>
    <t>WJU</t>
  </si>
  <si>
    <t>RKNW</t>
  </si>
  <si>
    <t>Wonju Airport</t>
  </si>
  <si>
    <t>WKA</t>
  </si>
  <si>
    <t>NZWF</t>
  </si>
  <si>
    <t>Wanaka Airport</t>
  </si>
  <si>
    <t>WKB</t>
  </si>
  <si>
    <t>YWKB</t>
  </si>
  <si>
    <t>Warracknabeal Airport</t>
  </si>
  <si>
    <t>WKI</t>
  </si>
  <si>
    <t>FVWT</t>
  </si>
  <si>
    <t>Hwange Airport</t>
  </si>
  <si>
    <t>WKJ</t>
  </si>
  <si>
    <t>RJCW</t>
  </si>
  <si>
    <t>Wakkanai Airport</t>
  </si>
  <si>
    <t>WKK</t>
  </si>
  <si>
    <t>5A8</t>
  </si>
  <si>
    <t>Aleknagik / New Airport</t>
  </si>
  <si>
    <t>WKR</t>
  </si>
  <si>
    <t>MYAW</t>
  </si>
  <si>
    <t>Abaco I Walker C Airport</t>
  </si>
  <si>
    <t>WLA</t>
  </si>
  <si>
    <t>YWAL</t>
  </si>
  <si>
    <t>Wallal Airport</t>
  </si>
  <si>
    <t>WLC</t>
  </si>
  <si>
    <t>YWCH</t>
  </si>
  <si>
    <t>Walcha Airport</t>
  </si>
  <si>
    <t>WLD</t>
  </si>
  <si>
    <t>KWLD</t>
  </si>
  <si>
    <t>Strother Field</t>
  </si>
  <si>
    <t>WLG</t>
  </si>
  <si>
    <t>NZWN</t>
  </si>
  <si>
    <t>Wellington International Airport</t>
  </si>
  <si>
    <t>WLH</t>
  </si>
  <si>
    <t>NVSW</t>
  </si>
  <si>
    <t>Walaha Airport</t>
  </si>
  <si>
    <t>WLK</t>
  </si>
  <si>
    <t>PASK</t>
  </si>
  <si>
    <t>Selawik Airport</t>
  </si>
  <si>
    <t>WLO</t>
  </si>
  <si>
    <t>YWTL</t>
  </si>
  <si>
    <t>Waterloo Airport</t>
  </si>
  <si>
    <t>WLS</t>
  </si>
  <si>
    <t>NLWW</t>
  </si>
  <si>
    <t>Hihifo Airport</t>
  </si>
  <si>
    <t>WLW</t>
  </si>
  <si>
    <t>KWLW</t>
  </si>
  <si>
    <t>Willows-Glenn County Airport</t>
  </si>
  <si>
    <t>WMA</t>
  </si>
  <si>
    <t>FMNX</t>
  </si>
  <si>
    <t>Mandritsara Airport</t>
  </si>
  <si>
    <t>WMB</t>
  </si>
  <si>
    <t>YWBL</t>
  </si>
  <si>
    <t>Warrnambool Airport</t>
  </si>
  <si>
    <t>WMC</t>
  </si>
  <si>
    <t>KWMC</t>
  </si>
  <si>
    <t>Winnemucca Municipal Airport</t>
  </si>
  <si>
    <t>WMD</t>
  </si>
  <si>
    <t>FMSC</t>
  </si>
  <si>
    <t>Mandabe Airport</t>
  </si>
  <si>
    <t>WME</t>
  </si>
  <si>
    <t>YMNE</t>
  </si>
  <si>
    <t>Mount Keith Airport</t>
  </si>
  <si>
    <t>WML</t>
  </si>
  <si>
    <t>FMMC</t>
  </si>
  <si>
    <t>Malaimbandy Airport</t>
  </si>
  <si>
    <t>WMN</t>
  </si>
  <si>
    <t>FMNR</t>
  </si>
  <si>
    <t>Maroantsetra Airport</t>
  </si>
  <si>
    <t>WMP</t>
  </si>
  <si>
    <t>FMNP</t>
  </si>
  <si>
    <t>Mampikony Airport</t>
  </si>
  <si>
    <t>WMR</t>
  </si>
  <si>
    <t>FMNC</t>
  </si>
  <si>
    <t>Mananara Nord Airport</t>
  </si>
  <si>
    <t>WMX</t>
  </si>
  <si>
    <t>WAJW</t>
  </si>
  <si>
    <t>Wamena Airport</t>
  </si>
  <si>
    <t>WNA</t>
  </si>
  <si>
    <t>PANA</t>
  </si>
  <si>
    <t>Napakiak Airport</t>
  </si>
  <si>
    <t>WND</t>
  </si>
  <si>
    <t>YWDA</t>
  </si>
  <si>
    <t>Windarra Airport</t>
  </si>
  <si>
    <t>WNN</t>
  </si>
  <si>
    <t>CKL3</t>
  </si>
  <si>
    <t>Wunnumin Lake Airport</t>
  </si>
  <si>
    <t>WNP</t>
  </si>
  <si>
    <t>RPUN</t>
  </si>
  <si>
    <t>Naga Airport</t>
  </si>
  <si>
    <t>WNR</t>
  </si>
  <si>
    <t>YWDH</t>
  </si>
  <si>
    <t>Windorah Airport</t>
  </si>
  <si>
    <t>WNS</t>
  </si>
  <si>
    <t>OPNH</t>
  </si>
  <si>
    <t>Nawabshah Airport</t>
  </si>
  <si>
    <t>WNZ</t>
  </si>
  <si>
    <t>ZSWZ</t>
  </si>
  <si>
    <t>Wenzhou Yongqiang Airport</t>
  </si>
  <si>
    <t>WOE</t>
  </si>
  <si>
    <t>WOL</t>
  </si>
  <si>
    <t>YWOL</t>
  </si>
  <si>
    <t>Illawarra Regional Airport</t>
  </si>
  <si>
    <t>WOT</t>
  </si>
  <si>
    <t>RCWA</t>
  </si>
  <si>
    <t>Wang-an Airport</t>
  </si>
  <si>
    <t>WPA</t>
  </si>
  <si>
    <t>SCAS</t>
  </si>
  <si>
    <t>Cabo 1Â° Juan Román Airport</t>
  </si>
  <si>
    <t>WPB</t>
  </si>
  <si>
    <t>FMNG</t>
  </si>
  <si>
    <t>Port Bergé Airport</t>
  </si>
  <si>
    <t>WPK</t>
  </si>
  <si>
    <t>YWMP</t>
  </si>
  <si>
    <t>Wrotham Park Airport</t>
  </si>
  <si>
    <t>WPR</t>
  </si>
  <si>
    <t>SCFM</t>
  </si>
  <si>
    <t>Capitan Fuentes Martinez Airport Airport</t>
  </si>
  <si>
    <t>WPU</t>
  </si>
  <si>
    <t>SCGZ</t>
  </si>
  <si>
    <t>Guardiamarina Zañartu Airport</t>
  </si>
  <si>
    <t>WRB</t>
  </si>
  <si>
    <t>KWRB</t>
  </si>
  <si>
    <t>Robins AFB</t>
  </si>
  <si>
    <t>WRE</t>
  </si>
  <si>
    <t>NZWR</t>
  </si>
  <si>
    <t>Whangarei Airport</t>
  </si>
  <si>
    <t>WRG</t>
  </si>
  <si>
    <t>PAWG</t>
  </si>
  <si>
    <t>Wrangell Airport</t>
  </si>
  <si>
    <t>WRI</t>
  </si>
  <si>
    <t>KWRI</t>
  </si>
  <si>
    <t>McGuire Air Force Base</t>
  </si>
  <si>
    <t>WRL</t>
  </si>
  <si>
    <t>KWRL</t>
  </si>
  <si>
    <t>Worland Municipal Airport</t>
  </si>
  <si>
    <t>WRO</t>
  </si>
  <si>
    <t>EPWR</t>
  </si>
  <si>
    <t>Copernicus Airport Wroc?aw</t>
  </si>
  <si>
    <t>WRW</t>
  </si>
  <si>
    <t>YWWG</t>
  </si>
  <si>
    <t>Warrawagine Airport</t>
  </si>
  <si>
    <t>WRY</t>
  </si>
  <si>
    <t>EGEW</t>
  </si>
  <si>
    <t>Westray Airport</t>
  </si>
  <si>
    <t>WRZ</t>
  </si>
  <si>
    <t>VCCW</t>
  </si>
  <si>
    <t>Weerawila International Airport (New airport)</t>
  </si>
  <si>
    <t>WSD</t>
  </si>
  <si>
    <t>KWSD</t>
  </si>
  <si>
    <t>Condron AAF</t>
  </si>
  <si>
    <t>WSG</t>
  </si>
  <si>
    <t>KAFJ</t>
  </si>
  <si>
    <t>Washington County Airport</t>
  </si>
  <si>
    <t>WSP</t>
  </si>
  <si>
    <t>MNWP</t>
  </si>
  <si>
    <t>Waspam Airport</t>
  </si>
  <si>
    <t>WSR</t>
  </si>
  <si>
    <t>WASW</t>
  </si>
  <si>
    <t>Wasior Airport</t>
  </si>
  <si>
    <t>WST</t>
  </si>
  <si>
    <t>KWST</t>
  </si>
  <si>
    <t>Westerly State Airport</t>
  </si>
  <si>
    <t>WSZ</t>
  </si>
  <si>
    <t>NZWS</t>
  </si>
  <si>
    <t>Westport Airport</t>
  </si>
  <si>
    <t>WTA</t>
  </si>
  <si>
    <t>FMMU</t>
  </si>
  <si>
    <t>Tambohorano Airport</t>
  </si>
  <si>
    <t>WTD</t>
  </si>
  <si>
    <t>MYGW</t>
  </si>
  <si>
    <t>West End Airport</t>
  </si>
  <si>
    <t>WTK</t>
  </si>
  <si>
    <t>PAWN</t>
  </si>
  <si>
    <t>Noatak Airport</t>
  </si>
  <si>
    <t>WTN</t>
  </si>
  <si>
    <t>EGXW</t>
  </si>
  <si>
    <t>RAF Waddington</t>
  </si>
  <si>
    <t>WTR</t>
  </si>
  <si>
    <t>KE24</t>
  </si>
  <si>
    <t>Whiteriver Airport</t>
  </si>
  <si>
    <t>WTS</t>
  </si>
  <si>
    <t>Tsiroanomandidy Airport</t>
  </si>
  <si>
    <t>FMMX</t>
  </si>
  <si>
    <t>WTZ</t>
  </si>
  <si>
    <t>NZWT</t>
  </si>
  <si>
    <t>Whitianga Airport</t>
  </si>
  <si>
    <t>WUD</t>
  </si>
  <si>
    <t>YWUD</t>
  </si>
  <si>
    <t>Wudinna Airport</t>
  </si>
  <si>
    <t>WUH</t>
  </si>
  <si>
    <t>ZHHH</t>
  </si>
  <si>
    <t>Tianhe Airport</t>
  </si>
  <si>
    <t>WUN</t>
  </si>
  <si>
    <t>YWLU</t>
  </si>
  <si>
    <t>Wiluna Airport</t>
  </si>
  <si>
    <t>WUS</t>
  </si>
  <si>
    <t>ZSWY</t>
  </si>
  <si>
    <t>Nanping Wuyishan Airport</t>
  </si>
  <si>
    <t>WUU</t>
  </si>
  <si>
    <t>HSWW</t>
  </si>
  <si>
    <t>Wau Airport</t>
  </si>
  <si>
    <t>WUX</t>
  </si>
  <si>
    <t>ZSWX</t>
  </si>
  <si>
    <t>Sunan Shuofang International Airport</t>
  </si>
  <si>
    <t>WUZ</t>
  </si>
  <si>
    <t>ZGWZ</t>
  </si>
  <si>
    <t>Wuzhou Changzhoudao Airport</t>
  </si>
  <si>
    <t>WVB</t>
  </si>
  <si>
    <t>FYWB</t>
  </si>
  <si>
    <t>Walvis Bay Airport</t>
  </si>
  <si>
    <t>WVI</t>
  </si>
  <si>
    <t>KWVI</t>
  </si>
  <si>
    <t>Watsonville Municipal Airport</t>
  </si>
  <si>
    <t>WVK</t>
  </si>
  <si>
    <t>FMSK</t>
  </si>
  <si>
    <t>Manakara Airport</t>
  </si>
  <si>
    <t>WVL</t>
  </si>
  <si>
    <t>KWVL</t>
  </si>
  <si>
    <t>Waterville Robert LaFleur Airport</t>
  </si>
  <si>
    <t>WVN</t>
  </si>
  <si>
    <t>EDWI</t>
  </si>
  <si>
    <t>Wilhelmshaven-Mariensiel Airport</t>
  </si>
  <si>
    <t>WWD</t>
  </si>
  <si>
    <t>KWWD</t>
  </si>
  <si>
    <t>Cape May Airport</t>
  </si>
  <si>
    <t>WWI</t>
  </si>
  <si>
    <t>YWWI</t>
  </si>
  <si>
    <t>Woodie Woodie Airport</t>
  </si>
  <si>
    <t>WWK</t>
  </si>
  <si>
    <t>AYWK</t>
  </si>
  <si>
    <t>Wewak International Airport</t>
  </si>
  <si>
    <t>WWR</t>
  </si>
  <si>
    <t>KWWR</t>
  </si>
  <si>
    <t>West Woodward Airport</t>
  </si>
  <si>
    <t>WWY</t>
  </si>
  <si>
    <t>YWWL</t>
  </si>
  <si>
    <t>West Wyalong Airport</t>
  </si>
  <si>
    <t>WXF</t>
  </si>
  <si>
    <t>EGVT</t>
  </si>
  <si>
    <t>Wethersfield Airport</t>
  </si>
  <si>
    <t>WXN</t>
  </si>
  <si>
    <t>ZUWX</t>
  </si>
  <si>
    <t>Wanxian Airport</t>
  </si>
  <si>
    <t>WYA</t>
  </si>
  <si>
    <t>YWHA</t>
  </si>
  <si>
    <t>Whyalla Airport</t>
  </si>
  <si>
    <t>WYN</t>
  </si>
  <si>
    <t>YWYM</t>
  </si>
  <si>
    <t>Wyndham Airport</t>
  </si>
  <si>
    <t>WYS</t>
  </si>
  <si>
    <t>KWYS</t>
  </si>
  <si>
    <t>Yellowstone Airport</t>
  </si>
  <si>
    <t>XAB</t>
  </si>
  <si>
    <t>LFOI</t>
  </si>
  <si>
    <t>Abbeville - Buigny-Saint-Maclou Aerodrome</t>
  </si>
  <si>
    <t>XAC</t>
  </si>
  <si>
    <t>LFCH</t>
  </si>
  <si>
    <t>La Teste-de-Buch Airport</t>
  </si>
  <si>
    <t>XAN</t>
  </si>
  <si>
    <t>LFOF</t>
  </si>
  <si>
    <t>Alençon Valframbert Airport</t>
  </si>
  <si>
    <t>XAP</t>
  </si>
  <si>
    <t>SBCH</t>
  </si>
  <si>
    <t>Chapecó Airport</t>
  </si>
  <si>
    <t>XAR</t>
  </si>
  <si>
    <t>DFOY</t>
  </si>
  <si>
    <t>Aribinda Airport</t>
  </si>
  <si>
    <t>XAS</t>
  </si>
  <si>
    <t>LFMS</t>
  </si>
  <si>
    <t>Alès-Deaux Airport</t>
  </si>
  <si>
    <t>XAU</t>
  </si>
  <si>
    <t>SOOS</t>
  </si>
  <si>
    <t>Saúl Airport</t>
  </si>
  <si>
    <t>XBE</t>
  </si>
  <si>
    <t>CNE3</t>
  </si>
  <si>
    <t>Bearskin Lake Airport</t>
  </si>
  <si>
    <t>XBG</t>
  </si>
  <si>
    <t>DFEB</t>
  </si>
  <si>
    <t>Bogande Airport</t>
  </si>
  <si>
    <t>XBJ</t>
  </si>
  <si>
    <t>OIMB</t>
  </si>
  <si>
    <t>Birjand Airport</t>
  </si>
  <si>
    <t>XBK</t>
  </si>
  <si>
    <t>LFHS</t>
  </si>
  <si>
    <t>Bourg - Ceyzériat Airport</t>
  </si>
  <si>
    <t>XBO</t>
  </si>
  <si>
    <t>DFEA</t>
  </si>
  <si>
    <t>Boulsa Airport</t>
  </si>
  <si>
    <t>XBQ</t>
  </si>
  <si>
    <t>LFOQ</t>
  </si>
  <si>
    <t>Blois-Le Breuil Airport</t>
  </si>
  <si>
    <t>XBV</t>
  </si>
  <si>
    <t>LFGF</t>
  </si>
  <si>
    <t>Beaune-Challanges Airport</t>
  </si>
  <si>
    <t>XCB</t>
  </si>
  <si>
    <t>LFQI</t>
  </si>
  <si>
    <t>Cambrai-Épinoy (BA 103) Air Base</t>
  </si>
  <si>
    <t>XCH</t>
  </si>
  <si>
    <t>YPXM</t>
  </si>
  <si>
    <t>Christmas Island Airport</t>
  </si>
  <si>
    <t>XCO</t>
  </si>
  <si>
    <t>YOLA</t>
  </si>
  <si>
    <t>Colac Airport</t>
  </si>
  <si>
    <t>XCP</t>
  </si>
  <si>
    <t>LFAD</t>
  </si>
  <si>
    <t>Compiègne Margny Airport</t>
  </si>
  <si>
    <t>XCR</t>
  </si>
  <si>
    <t>LFOK</t>
  </si>
  <si>
    <t>Châlons-Vatry Air Base</t>
  </si>
  <si>
    <t>XCX</t>
  </si>
  <si>
    <t>LFCA</t>
  </si>
  <si>
    <t>Châtellerault Airport</t>
  </si>
  <si>
    <t>XCZ</t>
  </si>
  <si>
    <t>LFQV</t>
  </si>
  <si>
    <t>Charleville-Mézières Airport</t>
  </si>
  <si>
    <t>XDA</t>
  </si>
  <si>
    <t>LFBY</t>
  </si>
  <si>
    <t>Seyresse Airport</t>
  </si>
  <si>
    <t>XDE</t>
  </si>
  <si>
    <t>DFOU</t>
  </si>
  <si>
    <t>Diebougou Airport</t>
  </si>
  <si>
    <t>XDJ</t>
  </si>
  <si>
    <t>DFCJ</t>
  </si>
  <si>
    <t>Djibo Airport</t>
  </si>
  <si>
    <t>XDK</t>
  </si>
  <si>
    <t>LFAK</t>
  </si>
  <si>
    <t>Dunkerque les Moeres Airport</t>
  </si>
  <si>
    <t>XEP</t>
  </si>
  <si>
    <t>LFSW</t>
  </si>
  <si>
    <t>Plivot Airport</t>
  </si>
  <si>
    <t>XFN</t>
  </si>
  <si>
    <t>ZHXF</t>
  </si>
  <si>
    <t>Xiangfan Airport</t>
  </si>
  <si>
    <t>XFW</t>
  </si>
  <si>
    <t>EDHI</t>
  </si>
  <si>
    <t>Hamburg Finkenwerder Airport</t>
  </si>
  <si>
    <t>XGA</t>
  </si>
  <si>
    <t>DFOG</t>
  </si>
  <si>
    <t>Gaoua Airport</t>
  </si>
  <si>
    <t>XGG</t>
  </si>
  <si>
    <t>DFEG</t>
  </si>
  <si>
    <t>Gorom-Gorom Airport</t>
  </si>
  <si>
    <t>XGN</t>
  </si>
  <si>
    <t>FNXA</t>
  </si>
  <si>
    <t>Xangongo Airport</t>
  </si>
  <si>
    <t>XGR</t>
  </si>
  <si>
    <t>CYLU</t>
  </si>
  <si>
    <t>Kangiqsualujjuaq (Georges River) Airport</t>
  </si>
  <si>
    <t>XGT</t>
  </si>
  <si>
    <t>LFCE</t>
  </si>
  <si>
    <t>Guéret St Laurent Airport</t>
  </si>
  <si>
    <t>XHE</t>
  </si>
  <si>
    <t>LFTH</t>
  </si>
  <si>
    <t>Toulon-Hyères Airport</t>
  </si>
  <si>
    <t>XIC</t>
  </si>
  <si>
    <t>ZUXC</t>
  </si>
  <si>
    <t>Xichang Qingshan Airport</t>
  </si>
  <si>
    <t>XIL</t>
  </si>
  <si>
    <t>ZBXH</t>
  </si>
  <si>
    <t>Xilinhot Airport</t>
  </si>
  <si>
    <t>XIN</t>
  </si>
  <si>
    <t>ZGXN</t>
  </si>
  <si>
    <t>Xingning Airport</t>
  </si>
  <si>
    <t>XIY</t>
  </si>
  <si>
    <t>ZLXY</t>
  </si>
  <si>
    <t>Xi'an Xianyang International Airport</t>
  </si>
  <si>
    <t>XJM</t>
  </si>
  <si>
    <t>OPMA</t>
  </si>
  <si>
    <t>Mangla Airport</t>
  </si>
  <si>
    <t>XKA</t>
  </si>
  <si>
    <t>DFEL</t>
  </si>
  <si>
    <t>Kantchari Airport</t>
  </si>
  <si>
    <t>XKH</t>
  </si>
  <si>
    <t>VLXK</t>
  </si>
  <si>
    <t>Xieng Khouang Airport</t>
  </si>
  <si>
    <t>XKS</t>
  </si>
  <si>
    <t>CYAQ</t>
  </si>
  <si>
    <t>Kasabonika Airport</t>
  </si>
  <si>
    <t>XKY</t>
  </si>
  <si>
    <t>DFCA</t>
  </si>
  <si>
    <t>Kaya Airport</t>
  </si>
  <si>
    <t>XLN</t>
  </si>
  <si>
    <t>LFAF</t>
  </si>
  <si>
    <t>Laon - Chambry Airport</t>
  </si>
  <si>
    <t>XLR</t>
  </si>
  <si>
    <t>LFDI</t>
  </si>
  <si>
    <t>Libourne-Artigues-de-Lussac Airport</t>
  </si>
  <si>
    <t>XLS</t>
  </si>
  <si>
    <t>GOSS</t>
  </si>
  <si>
    <t>Saint Louis Airport</t>
  </si>
  <si>
    <t>XLU</t>
  </si>
  <si>
    <t>DFCL</t>
  </si>
  <si>
    <t>Leo Airport</t>
  </si>
  <si>
    <t>XLW</t>
  </si>
  <si>
    <t>EDWD</t>
  </si>
  <si>
    <t>Lemwerder Airport</t>
  </si>
  <si>
    <t>XMC</t>
  </si>
  <si>
    <t>YMCO</t>
  </si>
  <si>
    <t>Mallacoota Airport</t>
  </si>
  <si>
    <t>XMD</t>
  </si>
  <si>
    <t>KMDS</t>
  </si>
  <si>
    <t>XME</t>
  </si>
  <si>
    <t>LFQJ</t>
  </si>
  <si>
    <t>Maubeuge-Élesmes Airport</t>
  </si>
  <si>
    <t>XMF</t>
  </si>
  <si>
    <t>LFSM</t>
  </si>
  <si>
    <t>Montbéliard-Courcelles Airport</t>
  </si>
  <si>
    <t>XMG</t>
  </si>
  <si>
    <t>VNMN</t>
  </si>
  <si>
    <t>Mahendranagar Airport</t>
  </si>
  <si>
    <t>XMH</t>
  </si>
  <si>
    <t>NTGI</t>
  </si>
  <si>
    <t>Manihi Airport</t>
  </si>
  <si>
    <t>XMI</t>
  </si>
  <si>
    <t>HTMI</t>
  </si>
  <si>
    <t>Masasi Airport</t>
  </si>
  <si>
    <t>XMJ</t>
  </si>
  <si>
    <t>LFBM</t>
  </si>
  <si>
    <t>Mont-de-Marsan (BA 118) Air Base</t>
  </si>
  <si>
    <t>XMK</t>
  </si>
  <si>
    <t>LFLQ</t>
  </si>
  <si>
    <t>Montélimar - Ancéne Airport</t>
  </si>
  <si>
    <t>XML</t>
  </si>
  <si>
    <t>YMIN</t>
  </si>
  <si>
    <t>Minlaton Airport</t>
  </si>
  <si>
    <t>XMN</t>
  </si>
  <si>
    <t>ZSAM</t>
  </si>
  <si>
    <t>Xiamen Gaoqi International Airport</t>
  </si>
  <si>
    <t>XMS</t>
  </si>
  <si>
    <t>SEMC</t>
  </si>
  <si>
    <t>Macas Airport</t>
  </si>
  <si>
    <t>XMU</t>
  </si>
  <si>
    <t>LFHY</t>
  </si>
  <si>
    <t>Montbeugny Airport</t>
  </si>
  <si>
    <t>XMW</t>
  </si>
  <si>
    <t>LFDB</t>
  </si>
  <si>
    <t>Montauban Airport</t>
  </si>
  <si>
    <t>XMY</t>
  </si>
  <si>
    <t>YYMI</t>
  </si>
  <si>
    <t>Yam Island Airport</t>
  </si>
  <si>
    <t>XNA</t>
  </si>
  <si>
    <t>KXNA</t>
  </si>
  <si>
    <t>Northwest Arkansas Regional Airport</t>
  </si>
  <si>
    <t>XNN</t>
  </si>
  <si>
    <t>ZLXN</t>
  </si>
  <si>
    <t>Xining Caojiabu Airport</t>
  </si>
  <si>
    <t>XNU</t>
  </si>
  <si>
    <t>DFON</t>
  </si>
  <si>
    <t>Nouna Airport</t>
  </si>
  <si>
    <t>XOG</t>
  </si>
  <si>
    <t>LFMO</t>
  </si>
  <si>
    <t>Orange-Caritat Air Base</t>
  </si>
  <si>
    <t>XPA</t>
  </si>
  <si>
    <t>DFEP</t>
  </si>
  <si>
    <t>Pama Airport</t>
  </si>
  <si>
    <t>XPK</t>
  </si>
  <si>
    <t>CZFG</t>
  </si>
  <si>
    <t>Pukatawagan Airport</t>
  </si>
  <si>
    <t>XPL</t>
  </si>
  <si>
    <t>MHSC</t>
  </si>
  <si>
    <t>Coronel Enrique Soto Cano Air Base</t>
  </si>
  <si>
    <t>XQP</t>
  </si>
  <si>
    <t>MRQP</t>
  </si>
  <si>
    <t>Quepos Managua Airport</t>
  </si>
  <si>
    <t>XRY</t>
  </si>
  <si>
    <t>LEJR</t>
  </si>
  <si>
    <t>Jerez Airport</t>
  </si>
  <si>
    <t>XSC</t>
  </si>
  <si>
    <t>MBSC</t>
  </si>
  <si>
    <t>South Caicos Airport</t>
  </si>
  <si>
    <t>XSD</t>
  </si>
  <si>
    <t>KTNX</t>
  </si>
  <si>
    <t>Tonopah Test Range Airport</t>
  </si>
  <si>
    <t>XSE</t>
  </si>
  <si>
    <t>DFES</t>
  </si>
  <si>
    <t>Sebba Airport</t>
  </si>
  <si>
    <t>XSJ</t>
  </si>
  <si>
    <t>LFAG</t>
  </si>
  <si>
    <t>Péronne-Saint-Quentin Airport</t>
  </si>
  <si>
    <t>XSL</t>
  </si>
  <si>
    <t>LFDS</t>
  </si>
  <si>
    <t>Sarlat Domme Airport</t>
  </si>
  <si>
    <t>XSP</t>
  </si>
  <si>
    <t>WSSL</t>
  </si>
  <si>
    <t>Seletar Airport</t>
  </si>
  <si>
    <t>XSU</t>
  </si>
  <si>
    <t>LFOD</t>
  </si>
  <si>
    <t>Saumur-Saint-Florent Airport</t>
  </si>
  <si>
    <t>XTA</t>
  </si>
  <si>
    <t>KXTA</t>
  </si>
  <si>
    <t>Area 51</t>
  </si>
  <si>
    <t>XTB</t>
  </si>
  <si>
    <t>LFDT</t>
  </si>
  <si>
    <t>Tarbes Laloubère Airport</t>
  </si>
  <si>
    <t>XTG</t>
  </si>
  <si>
    <t>YTGM</t>
  </si>
  <si>
    <t>Thargomindah Airport</t>
  </si>
  <si>
    <t>XTL</t>
  </si>
  <si>
    <t>CYBQ</t>
  </si>
  <si>
    <t>Tadoule Lake Airport</t>
  </si>
  <si>
    <t>XTO</t>
  </si>
  <si>
    <t>YTAM</t>
  </si>
  <si>
    <t>Taroom Airport</t>
  </si>
  <si>
    <t>XTR</t>
  </si>
  <si>
    <t>YTAA</t>
  </si>
  <si>
    <t>Tara Airport</t>
  </si>
  <si>
    <t>XUZ</t>
  </si>
  <si>
    <t>ZSXZ</t>
  </si>
  <si>
    <t>Xuzhou Guanyin Airport</t>
  </si>
  <si>
    <t>XVN</t>
  </si>
  <si>
    <t>LFGW</t>
  </si>
  <si>
    <t>Verdun-Le Rozelier Airport</t>
  </si>
  <si>
    <t>XVO</t>
  </si>
  <si>
    <t>LFQW</t>
  </si>
  <si>
    <t>Vesoul-Frotey Airport</t>
  </si>
  <si>
    <t>XVS</t>
  </si>
  <si>
    <t>LFAV</t>
  </si>
  <si>
    <t>Valenciennes-Denain Airport</t>
  </si>
  <si>
    <t>XWP</t>
  </si>
  <si>
    <t>ESFA</t>
  </si>
  <si>
    <t>Hässleholm Bokeberg Airport</t>
  </si>
  <si>
    <t>XXB</t>
  </si>
  <si>
    <t>EGCD</t>
  </si>
  <si>
    <t>Manchester Woodford Airport</t>
  </si>
  <si>
    <t>XXN</t>
  </si>
  <si>
    <t>OERY</t>
  </si>
  <si>
    <t>Riyadh Air Base</t>
  </si>
  <si>
    <t>XYE</t>
  </si>
  <si>
    <t>VYYE</t>
  </si>
  <si>
    <t>Ye Airport</t>
  </si>
  <si>
    <t>XYT</t>
  </si>
  <si>
    <t>LFIO</t>
  </si>
  <si>
    <t>Montaudran Airport</t>
  </si>
  <si>
    <t>XZA</t>
  </si>
  <si>
    <t>DFEZ</t>
  </si>
  <si>
    <t>Zabre Airport</t>
  </si>
  <si>
    <t>YAA</t>
  </si>
  <si>
    <t>CAJ4</t>
  </si>
  <si>
    <t>Anahim Lake Airport</t>
  </si>
  <si>
    <t>YAC</t>
  </si>
  <si>
    <t>CYAC</t>
  </si>
  <si>
    <t>Cat Lake Airport</t>
  </si>
  <si>
    <t>YAG</t>
  </si>
  <si>
    <t>CYAG</t>
  </si>
  <si>
    <t>Fort Frances Municipal Airport</t>
  </si>
  <si>
    <t>YAH</t>
  </si>
  <si>
    <t>CYAH</t>
  </si>
  <si>
    <t>La Grande-4 Airport</t>
  </si>
  <si>
    <t>YAI</t>
  </si>
  <si>
    <t>SCCH</t>
  </si>
  <si>
    <t>General Bernardo O'Higgins Airport</t>
  </si>
  <si>
    <t>YAK</t>
  </si>
  <si>
    <t>PAYA</t>
  </si>
  <si>
    <t>Yakutat Airport</t>
  </si>
  <si>
    <t>YAL</t>
  </si>
  <si>
    <t>CYAL</t>
  </si>
  <si>
    <t>Alert Bay Airport</t>
  </si>
  <si>
    <t>YAM</t>
  </si>
  <si>
    <t>CYAM</t>
  </si>
  <si>
    <t>Sault Ste. Marie Airport</t>
  </si>
  <si>
    <t>YAN</t>
  </si>
  <si>
    <t>FZIR</t>
  </si>
  <si>
    <t>Yangambi Airport</t>
  </si>
  <si>
    <t>YAO</t>
  </si>
  <si>
    <t>FKKY</t>
  </si>
  <si>
    <t>Yaoundé Airport</t>
  </si>
  <si>
    <t>YAP</t>
  </si>
  <si>
    <t>PTYA</t>
  </si>
  <si>
    <t>Yap International Airport</t>
  </si>
  <si>
    <t>YAS</t>
  </si>
  <si>
    <t>NFSW</t>
  </si>
  <si>
    <t>Yasawa Island Airport</t>
  </si>
  <si>
    <t>YAT</t>
  </si>
  <si>
    <t>CYAT</t>
  </si>
  <si>
    <t>Attawapiskat Airport</t>
  </si>
  <si>
    <t>YAU</t>
  </si>
  <si>
    <t>CTP9</t>
  </si>
  <si>
    <t>Donaldson Airport</t>
  </si>
  <si>
    <t>CYAU</t>
  </si>
  <si>
    <t>Liverpool Airport/South Shore Regional</t>
  </si>
  <si>
    <t>YAV</t>
  </si>
  <si>
    <t>CYAV</t>
  </si>
  <si>
    <t>Winnipeg/St. Andrews Airport</t>
  </si>
  <si>
    <t>YAW</t>
  </si>
  <si>
    <t>CYAW</t>
  </si>
  <si>
    <t>Halifax/Shearwater Airport</t>
  </si>
  <si>
    <t>YAX</t>
  </si>
  <si>
    <t>CKB6</t>
  </si>
  <si>
    <t>Wapekeka Airport</t>
  </si>
  <si>
    <t>CYAX</t>
  </si>
  <si>
    <t>Lac Du Bonnet Airport</t>
  </si>
  <si>
    <t>YAY</t>
  </si>
  <si>
    <t>CYAY</t>
  </si>
  <si>
    <t>St. Anthony Airport</t>
  </si>
  <si>
    <t>YAZ</t>
  </si>
  <si>
    <t>CYAZ</t>
  </si>
  <si>
    <t>Tofino Airport</t>
  </si>
  <si>
    <t>YBB</t>
  </si>
  <si>
    <t>CYBB</t>
  </si>
  <si>
    <t>Kugaaruk Airport</t>
  </si>
  <si>
    <t>YBC</t>
  </si>
  <si>
    <t>CYBC</t>
  </si>
  <si>
    <t>Baie-Comeau Airport</t>
  </si>
  <si>
    <t>YBE</t>
  </si>
  <si>
    <t>CYBE</t>
  </si>
  <si>
    <t>Uranium City Airport</t>
  </si>
  <si>
    <t>YBG</t>
  </si>
  <si>
    <t>CYBG</t>
  </si>
  <si>
    <t>Bagotville Airport</t>
  </si>
  <si>
    <t>YBK</t>
  </si>
  <si>
    <t>CYBK</t>
  </si>
  <si>
    <t>Baker Lake Airport</t>
  </si>
  <si>
    <t>YBL</t>
  </si>
  <si>
    <t>CYBL</t>
  </si>
  <si>
    <t>Campbell River Airport</t>
  </si>
  <si>
    <t>YBP</t>
  </si>
  <si>
    <t>ZUYB</t>
  </si>
  <si>
    <t>Yibin Airport</t>
  </si>
  <si>
    <t>YBR</t>
  </si>
  <si>
    <t>CYBR</t>
  </si>
  <si>
    <t>Brandon Municipal Airport</t>
  </si>
  <si>
    <t>YBT</t>
  </si>
  <si>
    <t>CYBT</t>
  </si>
  <si>
    <t>Brochet Airport</t>
  </si>
  <si>
    <t>YBV</t>
  </si>
  <si>
    <t>CYBV</t>
  </si>
  <si>
    <t>Berens River Airport</t>
  </si>
  <si>
    <t>YBX</t>
  </si>
  <si>
    <t>CYBX</t>
  </si>
  <si>
    <t>Lourdes-de-Blanc-Sablon Airport</t>
  </si>
  <si>
    <t>YBY</t>
  </si>
  <si>
    <t>CYBF</t>
  </si>
  <si>
    <t>Bonnyville Airport</t>
  </si>
  <si>
    <t>YCA</t>
  </si>
  <si>
    <t>CAH3</t>
  </si>
  <si>
    <t>Courtenay Airpark</t>
  </si>
  <si>
    <t>YCB</t>
  </si>
  <si>
    <t>CYCB</t>
  </si>
  <si>
    <t>Cambridge Bay Airport</t>
  </si>
  <si>
    <t>YCC</t>
  </si>
  <si>
    <t>CYCC</t>
  </si>
  <si>
    <t>Cornwall Regional Airport</t>
  </si>
  <si>
    <t>YCD</t>
  </si>
  <si>
    <t>CYCD</t>
  </si>
  <si>
    <t>Nanaimo Airport</t>
  </si>
  <si>
    <t>YCE</t>
  </si>
  <si>
    <t>CYCE</t>
  </si>
  <si>
    <t>Centralia/Huron Airpark</t>
  </si>
  <si>
    <t>YCG</t>
  </si>
  <si>
    <t>CYCG</t>
  </si>
  <si>
    <t>Castlegar Airport</t>
  </si>
  <si>
    <t>YCH</t>
  </si>
  <si>
    <t>CYCH</t>
  </si>
  <si>
    <t>Miramichi Airport</t>
  </si>
  <si>
    <t>YCK</t>
  </si>
  <si>
    <t>CEB3</t>
  </si>
  <si>
    <t>Colville Lake Airport</t>
  </si>
  <si>
    <t>YCL</t>
  </si>
  <si>
    <t>CYCL</t>
  </si>
  <si>
    <t>Charlo Airport</t>
  </si>
  <si>
    <t>YCM</t>
  </si>
  <si>
    <t>CYSN</t>
  </si>
  <si>
    <t>Niagara District Airport</t>
  </si>
  <si>
    <t>YCN</t>
  </si>
  <si>
    <t>CYCN</t>
  </si>
  <si>
    <t>St. Catharines/Niagara District Airport</t>
  </si>
  <si>
    <t>YCO</t>
  </si>
  <si>
    <t>CYCO</t>
  </si>
  <si>
    <t>Kugluktuk Airport</t>
  </si>
  <si>
    <t>YCQ</t>
  </si>
  <si>
    <t>CYCQ</t>
  </si>
  <si>
    <t>Chetwynd Airport</t>
  </si>
  <si>
    <t>YCR</t>
  </si>
  <si>
    <t>CYCR</t>
  </si>
  <si>
    <t>Cross Lake (Charlie Sinclair Memorial) Airport</t>
  </si>
  <si>
    <t>YCS</t>
  </si>
  <si>
    <t>CYCS</t>
  </si>
  <si>
    <t>Chesterfield Inlet Airport</t>
  </si>
  <si>
    <t>YCU</t>
  </si>
  <si>
    <t>ZBYC</t>
  </si>
  <si>
    <t>Yuncheng Guangong Airport</t>
  </si>
  <si>
    <t>YCY</t>
  </si>
  <si>
    <t>CYCY</t>
  </si>
  <si>
    <t>Clyde River Airport</t>
  </si>
  <si>
    <t>YCZ</t>
  </si>
  <si>
    <t>CYCZ</t>
  </si>
  <si>
    <t>Fairmont Hot Springs Airport</t>
  </si>
  <si>
    <t>YDA</t>
  </si>
  <si>
    <t>CYDA</t>
  </si>
  <si>
    <t>Dawson City Airport</t>
  </si>
  <si>
    <t>YDB</t>
  </si>
  <si>
    <t>CYDB</t>
  </si>
  <si>
    <t>Burwash Airport</t>
  </si>
  <si>
    <t>YDF</t>
  </si>
  <si>
    <t>CYDF</t>
  </si>
  <si>
    <t>Deer Lake Airport</t>
  </si>
  <si>
    <t>YDG</t>
  </si>
  <si>
    <t>CYID</t>
  </si>
  <si>
    <t>Digby / Annapolis Regional Airport</t>
  </si>
  <si>
    <t>YDM</t>
  </si>
  <si>
    <t>CYDM</t>
  </si>
  <si>
    <t>Ross River Airport</t>
  </si>
  <si>
    <t>YDN</t>
  </si>
  <si>
    <t>CYDN</t>
  </si>
  <si>
    <t>Dauphin (Lt. Col W.G. (Billy) Barker VC Airport)</t>
  </si>
  <si>
    <t>YDO</t>
  </si>
  <si>
    <t>CYDO</t>
  </si>
  <si>
    <t>Dolbeau-St-Félicien Airport</t>
  </si>
  <si>
    <t>YDP</t>
  </si>
  <si>
    <t>CYDP</t>
  </si>
  <si>
    <t>Nain Airport</t>
  </si>
  <si>
    <t>YDQ</t>
  </si>
  <si>
    <t>CYDQ</t>
  </si>
  <si>
    <t>Dawson Creek Airport</t>
  </si>
  <si>
    <t>YDT</t>
  </si>
  <si>
    <t>CZBA</t>
  </si>
  <si>
    <t>Burlington Executive</t>
  </si>
  <si>
    <t>CZBB</t>
  </si>
  <si>
    <t>Boundary Bay Airport</t>
  </si>
  <si>
    <t>YDW</t>
  </si>
  <si>
    <t>CKV4</t>
  </si>
  <si>
    <t>Obre Lake/North of Sixty Airport</t>
  </si>
  <si>
    <t>YEB</t>
  </si>
  <si>
    <t>CPF2</t>
  </si>
  <si>
    <t>Bar River Airport</t>
  </si>
  <si>
    <t>YEC</t>
  </si>
  <si>
    <t>RKTY</t>
  </si>
  <si>
    <t>Yecheon Airport</t>
  </si>
  <si>
    <t>YEE</t>
  </si>
  <si>
    <t>CYEE</t>
  </si>
  <si>
    <t>Midland/Huronia Airport</t>
  </si>
  <si>
    <t>YEG</t>
  </si>
  <si>
    <t>CYEG</t>
  </si>
  <si>
    <t>Edmonton International Airport</t>
  </si>
  <si>
    <t>YEH</t>
  </si>
  <si>
    <t>OIBP</t>
  </si>
  <si>
    <t>Persian Gulf International Airport</t>
  </si>
  <si>
    <t>YEI</t>
  </si>
  <si>
    <t>LTBR</t>
  </si>
  <si>
    <t>Bursa Yenisehir Airport</t>
  </si>
  <si>
    <t>YEK</t>
  </si>
  <si>
    <t>CYEK</t>
  </si>
  <si>
    <t>Arviat Airport</t>
  </si>
  <si>
    <t>YEL</t>
  </si>
  <si>
    <t>CYEL</t>
  </si>
  <si>
    <t>Elliot Lake Municipal Airport</t>
  </si>
  <si>
    <t>YEM</t>
  </si>
  <si>
    <t>CYEM</t>
  </si>
  <si>
    <t>Manitowaning/Manitoulin East Municipal Airport</t>
  </si>
  <si>
    <t>YEN</t>
  </si>
  <si>
    <t>CYEN</t>
  </si>
  <si>
    <t>Estevan Airport</t>
  </si>
  <si>
    <t>YEO</t>
  </si>
  <si>
    <t>EGDY</t>
  </si>
  <si>
    <t>RNAS Yeovilton</t>
  </si>
  <si>
    <t>YER</t>
  </si>
  <si>
    <t>CYER</t>
  </si>
  <si>
    <t>Fort Severn Airport</t>
  </si>
  <si>
    <t>YET</t>
  </si>
  <si>
    <t>CYET</t>
  </si>
  <si>
    <t>Edson Airport</t>
  </si>
  <si>
    <t>YEU</t>
  </si>
  <si>
    <t>CYEU</t>
  </si>
  <si>
    <t>YEV</t>
  </si>
  <si>
    <t>CYEV</t>
  </si>
  <si>
    <t>Inuvik (Mike Zubko) Airport</t>
  </si>
  <si>
    <t>YEY</t>
  </si>
  <si>
    <t>CYEY</t>
  </si>
  <si>
    <t>Amos/Magny Airport</t>
  </si>
  <si>
    <t>YFA</t>
  </si>
  <si>
    <t>CYFA</t>
  </si>
  <si>
    <t>Fort Albany Airport</t>
  </si>
  <si>
    <t>YFB</t>
  </si>
  <si>
    <t>CYFB</t>
  </si>
  <si>
    <t>Iqaluit Airport</t>
  </si>
  <si>
    <t>YFC</t>
  </si>
  <si>
    <t>CYFC</t>
  </si>
  <si>
    <t>Fredericton Airport</t>
  </si>
  <si>
    <t>YFE</t>
  </si>
  <si>
    <t>CYFE</t>
  </si>
  <si>
    <t>Forestville Airport</t>
  </si>
  <si>
    <t>YFH</t>
  </si>
  <si>
    <t>CYFH</t>
  </si>
  <si>
    <t>Fort Hope Airport</t>
  </si>
  <si>
    <t>YFI</t>
  </si>
  <si>
    <t>CFG6</t>
  </si>
  <si>
    <t>Fort Mackay / Firebag</t>
  </si>
  <si>
    <t>YFO</t>
  </si>
  <si>
    <t>CYFO</t>
  </si>
  <si>
    <t>Flin Flon Airport</t>
  </si>
  <si>
    <t>YFR</t>
  </si>
  <si>
    <t>CYFR</t>
  </si>
  <si>
    <t>Fort Resolution Airport</t>
  </si>
  <si>
    <t>YFS</t>
  </si>
  <si>
    <t>CYFS</t>
  </si>
  <si>
    <t>Fort Simpson Airport</t>
  </si>
  <si>
    <t>YFX</t>
  </si>
  <si>
    <t>CCK4</t>
  </si>
  <si>
    <t>St. Lewis (Fox Harbour) Airport</t>
  </si>
  <si>
    <t>YGB</t>
  </si>
  <si>
    <t>CYGB</t>
  </si>
  <si>
    <t>Texada/Gillies Bay Airport</t>
  </si>
  <si>
    <t>YGD</t>
  </si>
  <si>
    <t>CYGD</t>
  </si>
  <si>
    <t>Goderich Airport</t>
  </si>
  <si>
    <t>YGH</t>
  </si>
  <si>
    <t>CYGH</t>
  </si>
  <si>
    <t>Fort Good Hope Airport</t>
  </si>
  <si>
    <t>YGJ</t>
  </si>
  <si>
    <t>RJOH</t>
  </si>
  <si>
    <t>Miho-Yonago Airport</t>
  </si>
  <si>
    <t>YGK</t>
  </si>
  <si>
    <t>CYGK</t>
  </si>
  <si>
    <t>Kingston Airport</t>
  </si>
  <si>
    <t>YGL</t>
  </si>
  <si>
    <t>CYGL</t>
  </si>
  <si>
    <t>La Grande Rivière Airport</t>
  </si>
  <si>
    <t>YGM</t>
  </si>
  <si>
    <t>CYGM</t>
  </si>
  <si>
    <t>Gimli Industrial Park Airport</t>
  </si>
  <si>
    <t>YGO</t>
  </si>
  <si>
    <t>CYGO</t>
  </si>
  <si>
    <t>Gods Lake Narrows Airport</t>
  </si>
  <si>
    <t>YGP</t>
  </si>
  <si>
    <t>CYGP</t>
  </si>
  <si>
    <t>Gaspé Airport</t>
  </si>
  <si>
    <t>YGQ</t>
  </si>
  <si>
    <t>CYGQ</t>
  </si>
  <si>
    <t>Geraldton (Greenstone Regional) Airport</t>
  </si>
  <si>
    <t>YGR</t>
  </si>
  <si>
    <t>CYGR</t>
  </si>
  <si>
    <t>Îles-de-la-Madeleine Airport</t>
  </si>
  <si>
    <t>YGT</t>
  </si>
  <si>
    <t>CYGT</t>
  </si>
  <si>
    <t>Igloolik Airport</t>
  </si>
  <si>
    <t>YGV</t>
  </si>
  <si>
    <t>CYGV</t>
  </si>
  <si>
    <t>Havre St-Pierre Airport</t>
  </si>
  <si>
    <t>YGW</t>
  </si>
  <si>
    <t>CYGW</t>
  </si>
  <si>
    <t>Kuujjuarapik Airport</t>
  </si>
  <si>
    <t>YGX</t>
  </si>
  <si>
    <t>CYGX</t>
  </si>
  <si>
    <t>Gillam Airport</t>
  </si>
  <si>
    <t>YGZ</t>
  </si>
  <si>
    <t>CYGZ</t>
  </si>
  <si>
    <t>Grise Fiord Airport</t>
  </si>
  <si>
    <t>YHA</t>
  </si>
  <si>
    <t>CCP4</t>
  </si>
  <si>
    <t>Port Hope Simpson Airport</t>
  </si>
  <si>
    <t>YHD</t>
  </si>
  <si>
    <t>CYHD</t>
  </si>
  <si>
    <t>Dryden Regional Airport</t>
  </si>
  <si>
    <t>YHE</t>
  </si>
  <si>
    <t>CYHE</t>
  </si>
  <si>
    <t>Hope Airport</t>
  </si>
  <si>
    <t>YHF</t>
  </si>
  <si>
    <t>CYHF</t>
  </si>
  <si>
    <t>Hearst (René Fontaine) Municipal Airport</t>
  </si>
  <si>
    <t>YHI</t>
  </si>
  <si>
    <t>CYHI</t>
  </si>
  <si>
    <t>Ulukhaktok/Holman Airport</t>
  </si>
  <si>
    <t>YHK</t>
  </si>
  <si>
    <t>CYHK</t>
  </si>
  <si>
    <t>Gjoa Haven Airport</t>
  </si>
  <si>
    <t>YHM</t>
  </si>
  <si>
    <t>CYHM</t>
  </si>
  <si>
    <t>YHN</t>
  </si>
  <si>
    <t>CYHN</t>
  </si>
  <si>
    <t>Hornepayne Municipal Airport</t>
  </si>
  <si>
    <t>YHO</t>
  </si>
  <si>
    <t>CYHO</t>
  </si>
  <si>
    <t>Hopedale Airport</t>
  </si>
  <si>
    <t>YHP</t>
  </si>
  <si>
    <t>CPV7</t>
  </si>
  <si>
    <t>Poplar Hill Airport</t>
  </si>
  <si>
    <t>CYHP</t>
  </si>
  <si>
    <t>YHR</t>
  </si>
  <si>
    <t>CYHR</t>
  </si>
  <si>
    <t>Chevery Airport</t>
  </si>
  <si>
    <t>YHT</t>
  </si>
  <si>
    <t>CYHT</t>
  </si>
  <si>
    <t>Haines Junction Airport</t>
  </si>
  <si>
    <t>YHU</t>
  </si>
  <si>
    <t>CYHU</t>
  </si>
  <si>
    <t>Montréal/St-Hubert Airport</t>
  </si>
  <si>
    <t>YHY</t>
  </si>
  <si>
    <t>CYHY</t>
  </si>
  <si>
    <t>Hay River Airport</t>
  </si>
  <si>
    <t>YHZ</t>
  </si>
  <si>
    <t>CYHZ</t>
  </si>
  <si>
    <t>Halifax Stanfield International Airport</t>
  </si>
  <si>
    <t>YIB</t>
  </si>
  <si>
    <t>CYIB</t>
  </si>
  <si>
    <t>Atikokan Municipal Airport</t>
  </si>
  <si>
    <t>YIF</t>
  </si>
  <si>
    <t>CYIF</t>
  </si>
  <si>
    <t>Saint-Augustin Airport</t>
  </si>
  <si>
    <t>YIH</t>
  </si>
  <si>
    <t>ZHYC</t>
  </si>
  <si>
    <t>Yichang Airport</t>
  </si>
  <si>
    <t>YIK</t>
  </si>
  <si>
    <t>CYIK</t>
  </si>
  <si>
    <t>Ivujivik Airport</t>
  </si>
  <si>
    <t>YIN</t>
  </si>
  <si>
    <t>ZWYN</t>
  </si>
  <si>
    <t>Yining Airport</t>
  </si>
  <si>
    <t>YIO</t>
  </si>
  <si>
    <t>CYIO</t>
  </si>
  <si>
    <t>Pond Inlet Airport</t>
  </si>
  <si>
    <t>YIP</t>
  </si>
  <si>
    <t>KYIP</t>
  </si>
  <si>
    <t>Willow Run Airport</t>
  </si>
  <si>
    <t>YIV</t>
  </si>
  <si>
    <t>CYIV</t>
  </si>
  <si>
    <t>Island Lake Airport</t>
  </si>
  <si>
    <t>YIW</t>
  </si>
  <si>
    <t>ZSYW</t>
  </si>
  <si>
    <t>Yiwu Airport</t>
  </si>
  <si>
    <t>YJF</t>
  </si>
  <si>
    <t>CYJF</t>
  </si>
  <si>
    <t>Fort Liard Airport</t>
  </si>
  <si>
    <t>YJN</t>
  </si>
  <si>
    <t>CYJN</t>
  </si>
  <si>
    <t>St-Jean Airport</t>
  </si>
  <si>
    <t>YJT</t>
  </si>
  <si>
    <t>CYJT</t>
  </si>
  <si>
    <t>Stephenville Airport</t>
  </si>
  <si>
    <t>YKA</t>
  </si>
  <si>
    <t>CYKA</t>
  </si>
  <si>
    <t>Kamloops Airport</t>
  </si>
  <si>
    <t>YKF</t>
  </si>
  <si>
    <t>CYKF</t>
  </si>
  <si>
    <t>Kitchener/Waterloo Regional Airport</t>
  </si>
  <si>
    <t>YKG</t>
  </si>
  <si>
    <t>CYAS</t>
  </si>
  <si>
    <t>Kangirsuk Airport</t>
  </si>
  <si>
    <t>YKJ</t>
  </si>
  <si>
    <t>CYKJ</t>
  </si>
  <si>
    <t>Key Lake Airport</t>
  </si>
  <si>
    <t>YKL</t>
  </si>
  <si>
    <t>CYKL</t>
  </si>
  <si>
    <t>Schefferville Airport</t>
  </si>
  <si>
    <t>YKM</t>
  </si>
  <si>
    <t>KYKM</t>
  </si>
  <si>
    <t>Yakima Air Terminal (McAllister Field)</t>
  </si>
  <si>
    <t>YKN</t>
  </si>
  <si>
    <t>KYKN</t>
  </si>
  <si>
    <t>Chan Gurney Municipal Airport</t>
  </si>
  <si>
    <t>YKQ</t>
  </si>
  <si>
    <t>CYKQ</t>
  </si>
  <si>
    <t>Waskaganish Airport</t>
  </si>
  <si>
    <t>YKS</t>
  </si>
  <si>
    <t>UEEE</t>
  </si>
  <si>
    <t>Yakutsk Airport</t>
  </si>
  <si>
    <t>YKU</t>
  </si>
  <si>
    <t>CSU2</t>
  </si>
  <si>
    <t>Chisasibi Airport</t>
  </si>
  <si>
    <t>YKX</t>
  </si>
  <si>
    <t>CYKX</t>
  </si>
  <si>
    <t>Kirkland Lake Airport</t>
  </si>
  <si>
    <t>YKY</t>
  </si>
  <si>
    <t>CYKY</t>
  </si>
  <si>
    <t>Kindersley Airport</t>
  </si>
  <si>
    <t>YKZ</t>
  </si>
  <si>
    <t>CYKZ</t>
  </si>
  <si>
    <t>Toronto/Buttonville Municipal Airport</t>
  </si>
  <si>
    <t>YLC</t>
  </si>
  <si>
    <t>CYLC</t>
  </si>
  <si>
    <t>Kimmirut Airport</t>
  </si>
  <si>
    <t>YLD</t>
  </si>
  <si>
    <t>CYLD</t>
  </si>
  <si>
    <t>Chapleau Airport</t>
  </si>
  <si>
    <t>YLE</t>
  </si>
  <si>
    <t>CEM3</t>
  </si>
  <si>
    <t>WhatÃ¬ Airport</t>
  </si>
  <si>
    <t>YLG</t>
  </si>
  <si>
    <t>YYAL</t>
  </si>
  <si>
    <t>Yalgoo Airport</t>
  </si>
  <si>
    <t>YLH</t>
  </si>
  <si>
    <t>CYLH</t>
  </si>
  <si>
    <t>Lansdowne House Airport</t>
  </si>
  <si>
    <t>YLI</t>
  </si>
  <si>
    <t>EFYL</t>
  </si>
  <si>
    <t>Ylivieska Airport</t>
  </si>
  <si>
    <t>YLJ</t>
  </si>
  <si>
    <t>CYLJ</t>
  </si>
  <si>
    <t>Meadow Lake Airport</t>
  </si>
  <si>
    <t>YLL</t>
  </si>
  <si>
    <t>CYLL</t>
  </si>
  <si>
    <t>Lloydminster Airport</t>
  </si>
  <si>
    <t>YLR</t>
  </si>
  <si>
    <t>CYLR</t>
  </si>
  <si>
    <t>Leaf Rapids Airport</t>
  </si>
  <si>
    <t>YLT</t>
  </si>
  <si>
    <t>CYLT</t>
  </si>
  <si>
    <t>Alert Airport</t>
  </si>
  <si>
    <t>YLW</t>
  </si>
  <si>
    <t>CYLW</t>
  </si>
  <si>
    <t>Kelowna Airport</t>
  </si>
  <si>
    <t>YMA</t>
  </si>
  <si>
    <t>CYMA</t>
  </si>
  <si>
    <t>Mayo Airport</t>
  </si>
  <si>
    <t>YME</t>
  </si>
  <si>
    <t>CYME</t>
  </si>
  <si>
    <t>Matane Airport</t>
  </si>
  <si>
    <t>YMG</t>
  </si>
  <si>
    <t>CYMG</t>
  </si>
  <si>
    <t>Manitouwadge Airport</t>
  </si>
  <si>
    <t>YMH</t>
  </si>
  <si>
    <t>CYMH</t>
  </si>
  <si>
    <t>Mary's Harbour Airport</t>
  </si>
  <si>
    <t>YMJ</t>
  </si>
  <si>
    <t>CYMJ</t>
  </si>
  <si>
    <t>Moose Jaw Air Vice Marshal C. M. McEwen Airport</t>
  </si>
  <si>
    <t>YMK</t>
  </si>
  <si>
    <t>USDK</t>
  </si>
  <si>
    <t>Mys Kamenny Airport</t>
  </si>
  <si>
    <t>YML</t>
  </si>
  <si>
    <t>CYML</t>
  </si>
  <si>
    <t>Charlevoix Airport</t>
  </si>
  <si>
    <t>YMM</t>
  </si>
  <si>
    <t>CYMM</t>
  </si>
  <si>
    <t>Fort McMurray Airport</t>
  </si>
  <si>
    <t>YMN</t>
  </si>
  <si>
    <t>CYFT</t>
  </si>
  <si>
    <t>Makkovik Airport</t>
  </si>
  <si>
    <t>YMO</t>
  </si>
  <si>
    <t>CYMO</t>
  </si>
  <si>
    <t>Moosonee Airport</t>
  </si>
  <si>
    <t>YMS</t>
  </si>
  <si>
    <t>SPMS</t>
  </si>
  <si>
    <t>Moises Benzaquen Rengifo Airport</t>
  </si>
  <si>
    <t>YMT</t>
  </si>
  <si>
    <t>CYMT</t>
  </si>
  <si>
    <t>Chibougamau/Chapais Airport</t>
  </si>
  <si>
    <t>YMX</t>
  </si>
  <si>
    <t>CYMX</t>
  </si>
  <si>
    <t>Montréal-Mirabel International Airport</t>
  </si>
  <si>
    <t>YNA</t>
  </si>
  <si>
    <t>CYNA</t>
  </si>
  <si>
    <t>Natashquan Airport</t>
  </si>
  <si>
    <t>YNB</t>
  </si>
  <si>
    <t>OEYN</t>
  </si>
  <si>
    <t>Yenbo Airport</t>
  </si>
  <si>
    <t>YNC</t>
  </si>
  <si>
    <t>CYNC</t>
  </si>
  <si>
    <t>Wemindji Airport</t>
  </si>
  <si>
    <t>YND</t>
  </si>
  <si>
    <t>CYND</t>
  </si>
  <si>
    <t>Ottawa / Gatineau Airport</t>
  </si>
  <si>
    <t>YNE</t>
  </si>
  <si>
    <t>CYNE</t>
  </si>
  <si>
    <t>Norway House Airport</t>
  </si>
  <si>
    <t>YNG</t>
  </si>
  <si>
    <t>KYNG</t>
  </si>
  <si>
    <t>Youngstown-Warren Regional Airport</t>
  </si>
  <si>
    <t>YNJ</t>
  </si>
  <si>
    <t>ZYYJ</t>
  </si>
  <si>
    <t>Yanji Chaoyangchuan Airport</t>
  </si>
  <si>
    <t>YNL</t>
  </si>
  <si>
    <t>CYNL</t>
  </si>
  <si>
    <t>Points North Landing Airport</t>
  </si>
  <si>
    <t>YNM</t>
  </si>
  <si>
    <t>CYNM</t>
  </si>
  <si>
    <t>Matagami Airport</t>
  </si>
  <si>
    <t>YNN</t>
  </si>
  <si>
    <t>CYNN</t>
  </si>
  <si>
    <t>Nejanilini Lake Airport</t>
  </si>
  <si>
    <t>YNO</t>
  </si>
  <si>
    <t>CKQ3</t>
  </si>
  <si>
    <t>North Spirit Lake Airport</t>
  </si>
  <si>
    <t>YNS</t>
  </si>
  <si>
    <t>CYHH</t>
  </si>
  <si>
    <t>Nemiscau Airport</t>
  </si>
  <si>
    <t>YNT</t>
  </si>
  <si>
    <t>ZSYT</t>
  </si>
  <si>
    <t>Yantai Laishan International Airport</t>
  </si>
  <si>
    <t>YNX</t>
  </si>
  <si>
    <t>CSK6</t>
  </si>
  <si>
    <t>Snap Lake Airport</t>
  </si>
  <si>
    <t>YNY</t>
  </si>
  <si>
    <t>RKNY</t>
  </si>
  <si>
    <t>Yangyang International Airport</t>
  </si>
  <si>
    <t>YNZ</t>
  </si>
  <si>
    <t>ZSYN</t>
  </si>
  <si>
    <t>Yancheng Airport</t>
  </si>
  <si>
    <t>YOA</t>
  </si>
  <si>
    <t>CYOA</t>
  </si>
  <si>
    <t>Ekati Airport</t>
  </si>
  <si>
    <t>YOC</t>
  </si>
  <si>
    <t>CYOC</t>
  </si>
  <si>
    <t>Old Crow Airport</t>
  </si>
  <si>
    <t>YOD</t>
  </si>
  <si>
    <t>CYOD</t>
  </si>
  <si>
    <t>Cold Lake Airport</t>
  </si>
  <si>
    <t>YOG</t>
  </si>
  <si>
    <t>CNT3</t>
  </si>
  <si>
    <t>Ogoki Post Airport</t>
  </si>
  <si>
    <t>YOH</t>
  </si>
  <si>
    <t>CYOH</t>
  </si>
  <si>
    <t>Oxford House Airport</t>
  </si>
  <si>
    <t>YOJ</t>
  </si>
  <si>
    <t>CYOJ</t>
  </si>
  <si>
    <t>High Level Airport</t>
  </si>
  <si>
    <t>YOL</t>
  </si>
  <si>
    <t>DNYO</t>
  </si>
  <si>
    <t>Yola Airport</t>
  </si>
  <si>
    <t>YON</t>
  </si>
  <si>
    <t>VQTY</t>
  </si>
  <si>
    <t>Yongphulla Airport</t>
  </si>
  <si>
    <t>YOO</t>
  </si>
  <si>
    <t>CYOO</t>
  </si>
  <si>
    <t>Oshawa Airport</t>
  </si>
  <si>
    <t>YOP</t>
  </si>
  <si>
    <t>CYOP</t>
  </si>
  <si>
    <t>Rainbow Lake Airport</t>
  </si>
  <si>
    <t>YOS</t>
  </si>
  <si>
    <t>CYOS</t>
  </si>
  <si>
    <t>Owen Sound/Billy Bishop Regional Airport</t>
  </si>
  <si>
    <t>YOT</t>
  </si>
  <si>
    <t>LLYT</t>
  </si>
  <si>
    <t>Yotvata Airfield</t>
  </si>
  <si>
    <t>YOW</t>
  </si>
  <si>
    <t>CYOW</t>
  </si>
  <si>
    <t>Ottawa/Macdonald-Cartier International Airport</t>
  </si>
  <si>
    <t>YPA</t>
  </si>
  <si>
    <t>CYPA</t>
  </si>
  <si>
    <t>Prince Albert (Glass Field) Airport</t>
  </si>
  <si>
    <t>YPC</t>
  </si>
  <si>
    <t>CYPC</t>
  </si>
  <si>
    <t>Paulatuk Airport</t>
  </si>
  <si>
    <t>YPE</t>
  </si>
  <si>
    <t>CYPE</t>
  </si>
  <si>
    <t>Peace River Airport</t>
  </si>
  <si>
    <t>YPG</t>
  </si>
  <si>
    <t>CYPG</t>
  </si>
  <si>
    <t>Portage La Prairie/Southport Airport</t>
  </si>
  <si>
    <t>YPH</t>
  </si>
  <si>
    <t>CYPH</t>
  </si>
  <si>
    <t>Inukjuak Airport</t>
  </si>
  <si>
    <t>YPJ</t>
  </si>
  <si>
    <t>CYLA</t>
  </si>
  <si>
    <t>Aupaluk Airport</t>
  </si>
  <si>
    <t>YPL</t>
  </si>
  <si>
    <t>CYPL</t>
  </si>
  <si>
    <t>Pickle Lake Airport</t>
  </si>
  <si>
    <t>YPM</t>
  </si>
  <si>
    <t>CYPM</t>
  </si>
  <si>
    <t>Pikangikum Airport</t>
  </si>
  <si>
    <t>YPN</t>
  </si>
  <si>
    <t>CYPN</t>
  </si>
  <si>
    <t>Port-Menier Airport</t>
  </si>
  <si>
    <t>YPO</t>
  </si>
  <si>
    <t>CYPO</t>
  </si>
  <si>
    <t>Peawanuck Airport</t>
  </si>
  <si>
    <t>YPQ</t>
  </si>
  <si>
    <t>CYPQ</t>
  </si>
  <si>
    <t>Peterborough Airport</t>
  </si>
  <si>
    <t>YPR</t>
  </si>
  <si>
    <t>CYPR</t>
  </si>
  <si>
    <t>Prince Rupert Airport</t>
  </si>
  <si>
    <t>YPS</t>
  </si>
  <si>
    <t>CYPD</t>
  </si>
  <si>
    <t>Port Hawkesbury Airport</t>
  </si>
  <si>
    <t>YPW</t>
  </si>
  <si>
    <t>CYPW</t>
  </si>
  <si>
    <t>Powell River Airport</t>
  </si>
  <si>
    <t>YPX</t>
  </si>
  <si>
    <t>CYPX</t>
  </si>
  <si>
    <t>Puvirnituq Airport</t>
  </si>
  <si>
    <t>YPY</t>
  </si>
  <si>
    <t>CYPY</t>
  </si>
  <si>
    <t>Fort Chipewyan Airport</t>
  </si>
  <si>
    <t>YQA</t>
  </si>
  <si>
    <t>CYQA</t>
  </si>
  <si>
    <t>Muskoka Airport</t>
  </si>
  <si>
    <t>YQB</t>
  </si>
  <si>
    <t>CYQB</t>
  </si>
  <si>
    <t>Québec/Jean Lesage International Airport</t>
  </si>
  <si>
    <t>YQC</t>
  </si>
  <si>
    <t>CYHA</t>
  </si>
  <si>
    <t>Quaqtaq Airport</t>
  </si>
  <si>
    <t>YQD</t>
  </si>
  <si>
    <t>CYQD</t>
  </si>
  <si>
    <t>The Pas Airport</t>
  </si>
  <si>
    <t>YQF</t>
  </si>
  <si>
    <t>CYQF</t>
  </si>
  <si>
    <t>Red Deer Regional Airport</t>
  </si>
  <si>
    <t>YQG</t>
  </si>
  <si>
    <t>CYQG</t>
  </si>
  <si>
    <t>Windsor Airport</t>
  </si>
  <si>
    <t>YQH</t>
  </si>
  <si>
    <t>CYQH</t>
  </si>
  <si>
    <t>Watson Lake Airport</t>
  </si>
  <si>
    <t>YQI</t>
  </si>
  <si>
    <t>CYQI</t>
  </si>
  <si>
    <t>Yarmouth Airport</t>
  </si>
  <si>
    <t>YQK</t>
  </si>
  <si>
    <t>CYQK</t>
  </si>
  <si>
    <t>Kenora Airport</t>
  </si>
  <si>
    <t>YQL</t>
  </si>
  <si>
    <t>CYQL</t>
  </si>
  <si>
    <t>Lethbridge County Airport</t>
  </si>
  <si>
    <t>YQM</t>
  </si>
  <si>
    <t>CYQM</t>
  </si>
  <si>
    <t>Greater Moncton International Airport</t>
  </si>
  <si>
    <t>YQN</t>
  </si>
  <si>
    <t>CYQN</t>
  </si>
  <si>
    <t>Nakina Airport</t>
  </si>
  <si>
    <t>YQQ</t>
  </si>
  <si>
    <t>CYQQ</t>
  </si>
  <si>
    <t>Comox Airport</t>
  </si>
  <si>
    <t>YQR</t>
  </si>
  <si>
    <t>CYQR</t>
  </si>
  <si>
    <t>Regina International Airport</t>
  </si>
  <si>
    <t>YQS</t>
  </si>
  <si>
    <t>CYQS</t>
  </si>
  <si>
    <t>St. Thomas Municipal Airport</t>
  </si>
  <si>
    <t>YQT</t>
  </si>
  <si>
    <t>CYQT</t>
  </si>
  <si>
    <t>Thunder Bay Airport</t>
  </si>
  <si>
    <t>YQU</t>
  </si>
  <si>
    <t>CYQU</t>
  </si>
  <si>
    <t>Grande Prairie Airport</t>
  </si>
  <si>
    <t>YQV</t>
  </si>
  <si>
    <t>CYQV</t>
  </si>
  <si>
    <t>Yorkton Municipal Airport</t>
  </si>
  <si>
    <t>YQW</t>
  </si>
  <si>
    <t>CYQW</t>
  </si>
  <si>
    <t>North Battleford (Cameron McIntosh) Airport</t>
  </si>
  <si>
    <t>YQX</t>
  </si>
  <si>
    <t>CYQX</t>
  </si>
  <si>
    <t>Gander International Airport</t>
  </si>
  <si>
    <t>YQY</t>
  </si>
  <si>
    <t>CYQY</t>
  </si>
  <si>
    <t>Sydney Airport (Nova Scotia)</t>
  </si>
  <si>
    <t>YQZ</t>
  </si>
  <si>
    <t>CYQZ</t>
  </si>
  <si>
    <t>Quesnel Airport</t>
  </si>
  <si>
    <t>YRA</t>
  </si>
  <si>
    <t>CYRA</t>
  </si>
  <si>
    <t>Gamètì/Rae Lakes Airport</t>
  </si>
  <si>
    <t>YRB</t>
  </si>
  <si>
    <t>CYRB</t>
  </si>
  <si>
    <t>Resolute Bay Airport</t>
  </si>
  <si>
    <t>YRC</t>
  </si>
  <si>
    <t>CYRC</t>
  </si>
  <si>
    <t>Chicoutimi/St-Honore Airport</t>
  </si>
  <si>
    <t>YRF</t>
  </si>
  <si>
    <t>CYCA</t>
  </si>
  <si>
    <t>Cartwright Airport</t>
  </si>
  <si>
    <t>YRG</t>
  </si>
  <si>
    <t>CCZ2</t>
  </si>
  <si>
    <t>Rigolet Airport</t>
  </si>
  <si>
    <t>YRI</t>
  </si>
  <si>
    <t>CYRI</t>
  </si>
  <si>
    <t>Rivière-du-Loup Airport</t>
  </si>
  <si>
    <t>YRJ</t>
  </si>
  <si>
    <t>CYRJ</t>
  </si>
  <si>
    <t>Roberval Airport</t>
  </si>
  <si>
    <t>YRL</t>
  </si>
  <si>
    <t>CYRL</t>
  </si>
  <si>
    <t>Red Lake Airport</t>
  </si>
  <si>
    <t>YRO</t>
  </si>
  <si>
    <t>CYRO</t>
  </si>
  <si>
    <t>Ottawa/Rockcliffe Airport</t>
  </si>
  <si>
    <t>YRP</t>
  </si>
  <si>
    <t>CYRP</t>
  </si>
  <si>
    <t>Ottawa/Carp Airport</t>
  </si>
  <si>
    <t>YRQ</t>
  </si>
  <si>
    <t>CYRQ</t>
  </si>
  <si>
    <t>Trois-Rivières Airport</t>
  </si>
  <si>
    <t>YRS</t>
  </si>
  <si>
    <t>CYRS</t>
  </si>
  <si>
    <t>Red Sucker Lake Airport</t>
  </si>
  <si>
    <t>YRT</t>
  </si>
  <si>
    <t>CYRT</t>
  </si>
  <si>
    <t>Rankin Inlet Airport</t>
  </si>
  <si>
    <t>YRV</t>
  </si>
  <si>
    <t>CYRV</t>
  </si>
  <si>
    <t>Revelstoke Airport</t>
  </si>
  <si>
    <t>YSB</t>
  </si>
  <si>
    <t>CYSB</t>
  </si>
  <si>
    <t>Sudbury Airport</t>
  </si>
  <si>
    <t>YSC</t>
  </si>
  <si>
    <t>CYSC</t>
  </si>
  <si>
    <t>Sherbrooke Airport</t>
  </si>
  <si>
    <t>YSF</t>
  </si>
  <si>
    <t>CYSF</t>
  </si>
  <si>
    <t>Stony Rapids Airport</t>
  </si>
  <si>
    <t>YSG</t>
  </si>
  <si>
    <t>CYLK</t>
  </si>
  <si>
    <t>Lutselk'e Airport</t>
  </si>
  <si>
    <t>YSH</t>
  </si>
  <si>
    <t>CYSH</t>
  </si>
  <si>
    <t>Smiths Falls-Montague Airport</t>
  </si>
  <si>
    <t>YSJ</t>
  </si>
  <si>
    <t>CYSJ</t>
  </si>
  <si>
    <t>Saint John Airport</t>
  </si>
  <si>
    <t>YSK</t>
  </si>
  <si>
    <t>CYSK</t>
  </si>
  <si>
    <t>Sanikiluaq Airport</t>
  </si>
  <si>
    <t>YSL</t>
  </si>
  <si>
    <t>CYSL</t>
  </si>
  <si>
    <t>St. Leonard Airport</t>
  </si>
  <si>
    <t>YSM</t>
  </si>
  <si>
    <t>CYSM</t>
  </si>
  <si>
    <t>Fort Smith Airport</t>
  </si>
  <si>
    <t>YSN</t>
  </si>
  <si>
    <t>CZAM</t>
  </si>
  <si>
    <t>Salmon Arm Airport</t>
  </si>
  <si>
    <t>YSP</t>
  </si>
  <si>
    <t>CYSP</t>
  </si>
  <si>
    <t>Marathon Airport</t>
  </si>
  <si>
    <t>YSR</t>
  </si>
  <si>
    <t>CYSR</t>
  </si>
  <si>
    <t>Nanisivik Airport</t>
  </si>
  <si>
    <t>YST</t>
  </si>
  <si>
    <t>CYST</t>
  </si>
  <si>
    <t>St. Theresa Point Airport</t>
  </si>
  <si>
    <t>YSU</t>
  </si>
  <si>
    <t>CYSU</t>
  </si>
  <si>
    <t>Summerside Airport</t>
  </si>
  <si>
    <t>YSY</t>
  </si>
  <si>
    <t>CYSY</t>
  </si>
  <si>
    <t>Sachs Harbour Airport</t>
  </si>
  <si>
    <t>YTA</t>
  </si>
  <si>
    <t>CYTA</t>
  </si>
  <si>
    <t>Pembroke Airport</t>
  </si>
  <si>
    <t>YTD</t>
  </si>
  <si>
    <t>CZLQ</t>
  </si>
  <si>
    <t>Thicket Portage Airport</t>
  </si>
  <si>
    <t>YTE</t>
  </si>
  <si>
    <t>CYTE</t>
  </si>
  <si>
    <t>Cape Dorset Airport</t>
  </si>
  <si>
    <t>YTF</t>
  </si>
  <si>
    <t>CYTF</t>
  </si>
  <si>
    <t>Alma Airport</t>
  </si>
  <si>
    <t>YTH</t>
  </si>
  <si>
    <t>CYTH</t>
  </si>
  <si>
    <t>Thompson Airport</t>
  </si>
  <si>
    <t>YTJ</t>
  </si>
  <si>
    <t>CYTJ</t>
  </si>
  <si>
    <t>Terrace Bay Airport</t>
  </si>
  <si>
    <t>YTL</t>
  </si>
  <si>
    <t>CYTL</t>
  </si>
  <si>
    <t>Big Trout Lake Airport</t>
  </si>
  <si>
    <t>YTM</t>
  </si>
  <si>
    <t>CYFJ</t>
  </si>
  <si>
    <t>Rivière Rouge/Mont-Tremblant International Inc Airport</t>
  </si>
  <si>
    <t>YTQ</t>
  </si>
  <si>
    <t>CYTQ</t>
  </si>
  <si>
    <t>Tasiujaq Airport</t>
  </si>
  <si>
    <t>YTR</t>
  </si>
  <si>
    <t>CYTR</t>
  </si>
  <si>
    <t>Trenton Airport</t>
  </si>
  <si>
    <t>YTS</t>
  </si>
  <si>
    <t>CYTS</t>
  </si>
  <si>
    <t>Timmins Airport</t>
  </si>
  <si>
    <t>YTZ</t>
  </si>
  <si>
    <t>CYTZ</t>
  </si>
  <si>
    <t>Toronto/City Centre Airport</t>
  </si>
  <si>
    <t>YUB</t>
  </si>
  <si>
    <t>CYUB</t>
  </si>
  <si>
    <t>Tuktoyaktuk Airport</t>
  </si>
  <si>
    <t>YUD</t>
  </si>
  <si>
    <t>CYMU</t>
  </si>
  <si>
    <t>Umiujaq Airport</t>
  </si>
  <si>
    <t>YUE</t>
  </si>
  <si>
    <t>YYND</t>
  </si>
  <si>
    <t>Yuendumu Airport</t>
  </si>
  <si>
    <t>YUL</t>
  </si>
  <si>
    <t>CYUL</t>
  </si>
  <si>
    <t>Montréal-Pierre Elliott Trudeau International Airport</t>
  </si>
  <si>
    <t>YUM</t>
  </si>
  <si>
    <t>KNYL</t>
  </si>
  <si>
    <t>Yuma MCAS/Yuma International Airport</t>
  </si>
  <si>
    <t>KYUM</t>
  </si>
  <si>
    <t>Yuma International Airport / MCAS Yuma</t>
  </si>
  <si>
    <t>YUS</t>
  </si>
  <si>
    <t>ZYLS</t>
  </si>
  <si>
    <t>Yushu Batang Airport</t>
  </si>
  <si>
    <t>YUT</t>
  </si>
  <si>
    <t>CYUT</t>
  </si>
  <si>
    <t>Repulse Bay Airport</t>
  </si>
  <si>
    <t>YUX</t>
  </si>
  <si>
    <t>CYUX</t>
  </si>
  <si>
    <t>Hall Beach Airport</t>
  </si>
  <si>
    <t>YUY</t>
  </si>
  <si>
    <t>CYUY</t>
  </si>
  <si>
    <t>Rouyn-Noranda Airport</t>
  </si>
  <si>
    <t>YVA</t>
  </si>
  <si>
    <t>FMCN</t>
  </si>
  <si>
    <t>Iconi Airport</t>
  </si>
  <si>
    <t>YVB</t>
  </si>
  <si>
    <t>CYVB</t>
  </si>
  <si>
    <t>Bonaventure Airport</t>
  </si>
  <si>
    <t>YVC</t>
  </si>
  <si>
    <t>CYVC</t>
  </si>
  <si>
    <t>La Ronge (Barber Field) Airport</t>
  </si>
  <si>
    <t>YVD</t>
  </si>
  <si>
    <t>CYVD</t>
  </si>
  <si>
    <t>Virden/R.J. (Bob) Andrew Field Regional Aerodrome</t>
  </si>
  <si>
    <t>YVE</t>
  </si>
  <si>
    <t>CYVK</t>
  </si>
  <si>
    <t>Vernon Airport</t>
  </si>
  <si>
    <t>YVG</t>
  </si>
  <si>
    <t>CYVG</t>
  </si>
  <si>
    <t>Vermilion Airport</t>
  </si>
  <si>
    <t>YVM</t>
  </si>
  <si>
    <t>CYVM</t>
  </si>
  <si>
    <t>Qikiqtarjuaq Airport</t>
  </si>
  <si>
    <t>YVO</t>
  </si>
  <si>
    <t>CYVO</t>
  </si>
  <si>
    <t>Val-d'Or Airport</t>
  </si>
  <si>
    <t>YVP</t>
  </si>
  <si>
    <t>CYVP</t>
  </si>
  <si>
    <t>Kuujjuaq Airport</t>
  </si>
  <si>
    <t>YVQ</t>
  </si>
  <si>
    <t>CYVQ</t>
  </si>
  <si>
    <t>Norman Wells Airport</t>
  </si>
  <si>
    <t>YVR</t>
  </si>
  <si>
    <t>CYVR</t>
  </si>
  <si>
    <t>Vancouver International Airport</t>
  </si>
  <si>
    <t>YVT</t>
  </si>
  <si>
    <t>CYVT</t>
  </si>
  <si>
    <t>Buffalo Narrows Airport</t>
  </si>
  <si>
    <t>YVV</t>
  </si>
  <si>
    <t>CYVV</t>
  </si>
  <si>
    <t>Wiarton Airport</t>
  </si>
  <si>
    <t>YVZ</t>
  </si>
  <si>
    <t>CYVZ</t>
  </si>
  <si>
    <t>YWA</t>
  </si>
  <si>
    <t>CYWA</t>
  </si>
  <si>
    <t>Petawawa Airport</t>
  </si>
  <si>
    <t>YWG</t>
  </si>
  <si>
    <t>CYWG</t>
  </si>
  <si>
    <t>Winnipeg James Armstrong Richardson International Airport</t>
  </si>
  <si>
    <t>YWH</t>
  </si>
  <si>
    <t>CYWH</t>
  </si>
  <si>
    <t>Victoria Inner Harbour Airport</t>
  </si>
  <si>
    <t>YWJ</t>
  </si>
  <si>
    <t>CYWJ</t>
  </si>
  <si>
    <t>Deline Airport</t>
  </si>
  <si>
    <t>YWK</t>
  </si>
  <si>
    <t>CYWK</t>
  </si>
  <si>
    <t>Wabush Airport</t>
  </si>
  <si>
    <t>YWL</t>
  </si>
  <si>
    <t>CYWL</t>
  </si>
  <si>
    <t>Williams Lake Airport</t>
  </si>
  <si>
    <t>YWM</t>
  </si>
  <si>
    <t>CCA6</t>
  </si>
  <si>
    <t>Williams Harbour Airport</t>
  </si>
  <si>
    <t>YWP</t>
  </si>
  <si>
    <t>CYWP</t>
  </si>
  <si>
    <t>Webequie Airport</t>
  </si>
  <si>
    <t>YWV</t>
  </si>
  <si>
    <t>CYWV</t>
  </si>
  <si>
    <t>YWY</t>
  </si>
  <si>
    <t>CYWY</t>
  </si>
  <si>
    <t>Wrigley Airport</t>
  </si>
  <si>
    <t>YXC</t>
  </si>
  <si>
    <t>CYXC</t>
  </si>
  <si>
    <t>Cranbrook/Canadian Rockies International Airport</t>
  </si>
  <si>
    <t>YXD</t>
  </si>
  <si>
    <t>CYXD</t>
  </si>
  <si>
    <t>Edmonton City Centre (Blatchford Field) Airport</t>
  </si>
  <si>
    <t>YXE</t>
  </si>
  <si>
    <t>CYXE</t>
  </si>
  <si>
    <t>Saskatoon/John G. Diefenbaker International Airport</t>
  </si>
  <si>
    <t>YXH</t>
  </si>
  <si>
    <t>CYXH</t>
  </si>
  <si>
    <t>Medicine Hat Airport</t>
  </si>
  <si>
    <t>YXJ</t>
  </si>
  <si>
    <t>CYXJ</t>
  </si>
  <si>
    <t>Fort St. John Airport</t>
  </si>
  <si>
    <t>YXK</t>
  </si>
  <si>
    <t>CYXK</t>
  </si>
  <si>
    <t>Rimouski Airport</t>
  </si>
  <si>
    <t>YXL</t>
  </si>
  <si>
    <t>CYXL</t>
  </si>
  <si>
    <t>Sioux Lookout Airport</t>
  </si>
  <si>
    <t>YXN</t>
  </si>
  <si>
    <t>CYXN</t>
  </si>
  <si>
    <t>Whale Cove Airport</t>
  </si>
  <si>
    <t>YXP</t>
  </si>
  <si>
    <t>CYXP</t>
  </si>
  <si>
    <t>Pangnirtung Airport</t>
  </si>
  <si>
    <t>YXQ</t>
  </si>
  <si>
    <t>CYXQ</t>
  </si>
  <si>
    <t>Beaver Creek Airport</t>
  </si>
  <si>
    <t>YXR</t>
  </si>
  <si>
    <t>CYXR</t>
  </si>
  <si>
    <t>Earlton (Timiskaming Regional) Airport</t>
  </si>
  <si>
    <t>YXS</t>
  </si>
  <si>
    <t>CYXS</t>
  </si>
  <si>
    <t>Prince George Airport</t>
  </si>
  <si>
    <t>YXT</t>
  </si>
  <si>
    <t>CYXT</t>
  </si>
  <si>
    <t>Terrace Airport</t>
  </si>
  <si>
    <t>YXU</t>
  </si>
  <si>
    <t>CYXU</t>
  </si>
  <si>
    <t>London International Airport</t>
  </si>
  <si>
    <t>YXX</t>
  </si>
  <si>
    <t>CYXX</t>
  </si>
  <si>
    <t>Abbotsford Airport</t>
  </si>
  <si>
    <t>YXY</t>
  </si>
  <si>
    <t>CYXY</t>
  </si>
  <si>
    <t>Whitehorse International Airport</t>
  </si>
  <si>
    <t>YXZ</t>
  </si>
  <si>
    <t>CYXZ</t>
  </si>
  <si>
    <t>Wawa Airport</t>
  </si>
  <si>
    <t>YYB</t>
  </si>
  <si>
    <t>CYYB</t>
  </si>
  <si>
    <t>North Bay/Jack Garland Airport</t>
  </si>
  <si>
    <t>YYC</t>
  </si>
  <si>
    <t>CYYC</t>
  </si>
  <si>
    <t>Calgary International Airport</t>
  </si>
  <si>
    <t>YYD</t>
  </si>
  <si>
    <t>CYYD</t>
  </si>
  <si>
    <t>Smithers Airport</t>
  </si>
  <si>
    <t>YYE</t>
  </si>
  <si>
    <t>CYYE</t>
  </si>
  <si>
    <t>Fort Nelson Airport</t>
  </si>
  <si>
    <t>YYF</t>
  </si>
  <si>
    <t>CYYF</t>
  </si>
  <si>
    <t>Penticton Airport</t>
  </si>
  <si>
    <t>YYG</t>
  </si>
  <si>
    <t>CYYG</t>
  </si>
  <si>
    <t>Charlottetown Airport</t>
  </si>
  <si>
    <t>YYH</t>
  </si>
  <si>
    <t>CYYH</t>
  </si>
  <si>
    <t>Taloyoak Airport</t>
  </si>
  <si>
    <t>YYJ</t>
  </si>
  <si>
    <t>CYYJ</t>
  </si>
  <si>
    <t>Victoria International Airport</t>
  </si>
  <si>
    <t>YYL</t>
  </si>
  <si>
    <t>CYYL</t>
  </si>
  <si>
    <t>Lynn Lake Airport</t>
  </si>
  <si>
    <t>YYN</t>
  </si>
  <si>
    <t>CYYN</t>
  </si>
  <si>
    <t>Swift Current Airport</t>
  </si>
  <si>
    <t>YYQ</t>
  </si>
  <si>
    <t>CYYQ</t>
  </si>
  <si>
    <t>Churchill Airport</t>
  </si>
  <si>
    <t>YYR</t>
  </si>
  <si>
    <t>CYYR</t>
  </si>
  <si>
    <t>Goose Bay Airport</t>
  </si>
  <si>
    <t>YYT</t>
  </si>
  <si>
    <t>CYYT</t>
  </si>
  <si>
    <t>St. John's International Airport</t>
  </si>
  <si>
    <t>YYU</t>
  </si>
  <si>
    <t>CYYU</t>
  </si>
  <si>
    <t>Kapuskasing Airport</t>
  </si>
  <si>
    <t>YYW</t>
  </si>
  <si>
    <t>CYYW</t>
  </si>
  <si>
    <t>Armstrong Airport</t>
  </si>
  <si>
    <t>YYY</t>
  </si>
  <si>
    <t>CYYY</t>
  </si>
  <si>
    <t>Mont-Joli Airport</t>
  </si>
  <si>
    <t>YYZ</t>
  </si>
  <si>
    <t>CYYZ</t>
  </si>
  <si>
    <t>Toronto Pearson International Airport</t>
  </si>
  <si>
    <t>YZD</t>
  </si>
  <si>
    <t>CYZD</t>
  </si>
  <si>
    <t>Toronto/Downsview Airport</t>
  </si>
  <si>
    <t>YZE</t>
  </si>
  <si>
    <t>CYZE</t>
  </si>
  <si>
    <t>Gore Bay-Manitoulin Airport</t>
  </si>
  <si>
    <t>YZF</t>
  </si>
  <si>
    <t>CYZF</t>
  </si>
  <si>
    <t>Yellowknife Airport</t>
  </si>
  <si>
    <t>YZG</t>
  </si>
  <si>
    <t>CYZG</t>
  </si>
  <si>
    <t>Salluit Airport</t>
  </si>
  <si>
    <t>YZH</t>
  </si>
  <si>
    <t>CYZH</t>
  </si>
  <si>
    <t>Slave Lake Airport</t>
  </si>
  <si>
    <t>YZP</t>
  </si>
  <si>
    <t>CYZP</t>
  </si>
  <si>
    <t>Sandspit Airport</t>
  </si>
  <si>
    <t>YZR</t>
  </si>
  <si>
    <t>CYZR</t>
  </si>
  <si>
    <t>Sarnia (Chris Hadfield) Airport</t>
  </si>
  <si>
    <t>YZS</t>
  </si>
  <si>
    <t>CYZS</t>
  </si>
  <si>
    <t>Coral Harbour Airport</t>
  </si>
  <si>
    <t>YZT</t>
  </si>
  <si>
    <t>CYZT</t>
  </si>
  <si>
    <t>Port Hardy Airport</t>
  </si>
  <si>
    <t>YZU</t>
  </si>
  <si>
    <t>CYZU</t>
  </si>
  <si>
    <t>Whitecourt Airport</t>
  </si>
  <si>
    <t>YZV</t>
  </si>
  <si>
    <t>CYZV</t>
  </si>
  <si>
    <t>Sept-Îles Airport</t>
  </si>
  <si>
    <t>YZW</t>
  </si>
  <si>
    <t>CYZW</t>
  </si>
  <si>
    <t>Teslin Airport</t>
  </si>
  <si>
    <t>YZX</t>
  </si>
  <si>
    <t>CYZX</t>
  </si>
  <si>
    <t>Greenwood Airport</t>
  </si>
  <si>
    <t>YZY</t>
  </si>
  <si>
    <t>CYZY</t>
  </si>
  <si>
    <t>Mackenzie Airport</t>
  </si>
  <si>
    <t>YZZ</t>
  </si>
  <si>
    <t>CAD4</t>
  </si>
  <si>
    <t>Trail Airport</t>
  </si>
  <si>
    <t>ZAC</t>
  </si>
  <si>
    <t>CZAC</t>
  </si>
  <si>
    <t>York Landing Airport</t>
  </si>
  <si>
    <t>ZAD</t>
  </si>
  <si>
    <t>LDZD</t>
  </si>
  <si>
    <t>Zadar Airport</t>
  </si>
  <si>
    <t>ZAG</t>
  </si>
  <si>
    <t>LDZA</t>
  </si>
  <si>
    <t>Zagreb Airport</t>
  </si>
  <si>
    <t>ZAH</t>
  </si>
  <si>
    <t>OIZH</t>
  </si>
  <si>
    <t>Zahedan International Airport</t>
  </si>
  <si>
    <t>ZAJ</t>
  </si>
  <si>
    <t>OAZJ</t>
  </si>
  <si>
    <t>Zaranj Airport</t>
  </si>
  <si>
    <t>ZAL</t>
  </si>
  <si>
    <t>SCVD</t>
  </si>
  <si>
    <t>Pichoy Airport</t>
  </si>
  <si>
    <t>SCVL</t>
  </si>
  <si>
    <t>ZAM</t>
  </si>
  <si>
    <t>RPMZ</t>
  </si>
  <si>
    <t>Zamboanga International Airport</t>
  </si>
  <si>
    <t>ZAO</t>
  </si>
  <si>
    <t>LFCC</t>
  </si>
  <si>
    <t>Cahors-Lalbenque Airport</t>
  </si>
  <si>
    <t>ZAR</t>
  </si>
  <si>
    <t>DNZA</t>
  </si>
  <si>
    <t>Zaria Airport</t>
  </si>
  <si>
    <t>ZAT</t>
  </si>
  <si>
    <t>ZPZT</t>
  </si>
  <si>
    <t>Zhaotong Airport</t>
  </si>
  <si>
    <t>ZAZ</t>
  </si>
  <si>
    <t>LEZG</t>
  </si>
  <si>
    <t>Zaragoza Airport</t>
  </si>
  <si>
    <t>ZBD</t>
  </si>
  <si>
    <t>CZBD</t>
  </si>
  <si>
    <t>Ilford Airport</t>
  </si>
  <si>
    <t>ZBE</t>
  </si>
  <si>
    <t>LKZA</t>
  </si>
  <si>
    <t>Zabreh Ostrava Airport</t>
  </si>
  <si>
    <t>ZBF</t>
  </si>
  <si>
    <t>CZBF</t>
  </si>
  <si>
    <t>ZBM</t>
  </si>
  <si>
    <t>CZBM</t>
  </si>
  <si>
    <t>Bromont Airport</t>
  </si>
  <si>
    <t>ZBO</t>
  </si>
  <si>
    <t>YBWN</t>
  </si>
  <si>
    <t>Bowen Airport</t>
  </si>
  <si>
    <t>ZBR</t>
  </si>
  <si>
    <t>OIZC</t>
  </si>
  <si>
    <t>Konarak Airport</t>
  </si>
  <si>
    <t>ZBY</t>
  </si>
  <si>
    <t>VLSB</t>
  </si>
  <si>
    <t>Sayaboury Airport</t>
  </si>
  <si>
    <t>ZCD</t>
  </si>
  <si>
    <t>ETEJ</t>
  </si>
  <si>
    <t>Bamberg-Breitenau Airport</t>
  </si>
  <si>
    <t>ZCL</t>
  </si>
  <si>
    <t>MMZC</t>
  </si>
  <si>
    <t>General Leobardo C. Ruiz International Airport</t>
  </si>
  <si>
    <t>ZCN</t>
  </si>
  <si>
    <t>ETHC</t>
  </si>
  <si>
    <t>Celle Airport</t>
  </si>
  <si>
    <t>ZCO</t>
  </si>
  <si>
    <t>SCTC</t>
  </si>
  <si>
    <t>Maquehue Airport</t>
  </si>
  <si>
    <t>ZEC</t>
  </si>
  <si>
    <t>FASC</t>
  </si>
  <si>
    <t>Secunda Airport</t>
  </si>
  <si>
    <t>ZEE</t>
  </si>
  <si>
    <t>CZEE</t>
  </si>
  <si>
    <t>Kelsey Airport</t>
  </si>
  <si>
    <t>ZEF</t>
  </si>
  <si>
    <t>KZEF</t>
  </si>
  <si>
    <t>Elkin Municipal Airport</t>
  </si>
  <si>
    <t>ZEM</t>
  </si>
  <si>
    <t>CZEM</t>
  </si>
  <si>
    <t>Eastmain River Airport</t>
  </si>
  <si>
    <t>ZER</t>
  </si>
  <si>
    <t>VEZO</t>
  </si>
  <si>
    <t>Zero Airport</t>
  </si>
  <si>
    <t>KZER</t>
  </si>
  <si>
    <t>Schuylkill County Airport (Joe Zerbey Field)</t>
  </si>
  <si>
    <t>ZFA</t>
  </si>
  <si>
    <t>CZFA</t>
  </si>
  <si>
    <t>Faro Airport</t>
  </si>
  <si>
    <t>ZFD</t>
  </si>
  <si>
    <t>CZFD</t>
  </si>
  <si>
    <t>Fond-du-Lac Airport</t>
  </si>
  <si>
    <t>ZFG</t>
  </si>
  <si>
    <t>ZFM</t>
  </si>
  <si>
    <t>CZFM</t>
  </si>
  <si>
    <t>Fort McPherson Airport</t>
  </si>
  <si>
    <t>ZFN</t>
  </si>
  <si>
    <t>CZFN</t>
  </si>
  <si>
    <t>Tulita Airport</t>
  </si>
  <si>
    <t>ZGC</t>
  </si>
  <si>
    <t>ZLLL</t>
  </si>
  <si>
    <t>Lanzhou Zhongchuan Airport</t>
  </si>
  <si>
    <t>ZGF</t>
  </si>
  <si>
    <t>CZGF</t>
  </si>
  <si>
    <t>Grand Forks Airport</t>
  </si>
  <si>
    <t>ZGI</t>
  </si>
  <si>
    <t>CZGI</t>
  </si>
  <si>
    <t>Gods River Airport</t>
  </si>
  <si>
    <t>ZGL</t>
  </si>
  <si>
    <t>YSGW</t>
  </si>
  <si>
    <t>South Galway Airport</t>
  </si>
  <si>
    <t>ZGM</t>
  </si>
  <si>
    <t>FLNA</t>
  </si>
  <si>
    <t>Ngoma Airport</t>
  </si>
  <si>
    <t>ZGR</t>
  </si>
  <si>
    <t>CZGR</t>
  </si>
  <si>
    <t>Little Grand Rapids Airport</t>
  </si>
  <si>
    <t>ZGU</t>
  </si>
  <si>
    <t>NVSQ</t>
  </si>
  <si>
    <t>Gaua Island Airport</t>
  </si>
  <si>
    <t>ZHA</t>
  </si>
  <si>
    <t>ZGZJ</t>
  </si>
  <si>
    <t>Zhanjiang Airport</t>
  </si>
  <si>
    <t>ZHI</t>
  </si>
  <si>
    <t>LSZG</t>
  </si>
  <si>
    <t>Grenchen Airport</t>
  </si>
  <si>
    <t>ZHM</t>
  </si>
  <si>
    <t>VGSH</t>
  </si>
  <si>
    <t>Shamshernagar Airport</t>
  </si>
  <si>
    <t>ZHP</t>
  </si>
  <si>
    <t>CZHP</t>
  </si>
  <si>
    <t>High Prairie</t>
  </si>
  <si>
    <t>ZHV</t>
  </si>
  <si>
    <t>LSGC</t>
  </si>
  <si>
    <t>Les Eplatures Airport</t>
  </si>
  <si>
    <t>ZIA</t>
  </si>
  <si>
    <t>UUBW</t>
  </si>
  <si>
    <t>Zhukovsky International Airport</t>
  </si>
  <si>
    <t>ZIC</t>
  </si>
  <si>
    <t>SCTO</t>
  </si>
  <si>
    <t>Victoria Airport</t>
  </si>
  <si>
    <t>ZIG</t>
  </si>
  <si>
    <t>GOGG</t>
  </si>
  <si>
    <t>Ziguinchor Airport</t>
  </si>
  <si>
    <t>ZIH</t>
  </si>
  <si>
    <t>MMZH</t>
  </si>
  <si>
    <t>Ixtapa-Zihuatanejo International Airport</t>
  </si>
  <si>
    <t>ZIN</t>
  </si>
  <si>
    <t>LSMI</t>
  </si>
  <si>
    <t>Interlaken Air Base</t>
  </si>
  <si>
    <t>ZJG</t>
  </si>
  <si>
    <t>CZJG</t>
  </si>
  <si>
    <t>Jenpeg Airport</t>
  </si>
  <si>
    <t>ZJI</t>
  </si>
  <si>
    <t>LSZL</t>
  </si>
  <si>
    <t>Locarno Airport</t>
  </si>
  <si>
    <t>ZJN</t>
  </si>
  <si>
    <t>CZJN</t>
  </si>
  <si>
    <t>Swan River Airport</t>
  </si>
  <si>
    <t>ZKB</t>
  </si>
  <si>
    <t>FLKY</t>
  </si>
  <si>
    <t>Kasaba Bay Airport</t>
  </si>
  <si>
    <t>ZKE</t>
  </si>
  <si>
    <t>CZKE</t>
  </si>
  <si>
    <t>Kashechewan Airport</t>
  </si>
  <si>
    <t>ZKM</t>
  </si>
  <si>
    <t>FOOS</t>
  </si>
  <si>
    <t>Sette Cama Airport</t>
  </si>
  <si>
    <t>ZKP</t>
  </si>
  <si>
    <t>FLKE</t>
  </si>
  <si>
    <t>Kasompe Airport</t>
  </si>
  <si>
    <t>ZLO</t>
  </si>
  <si>
    <t>MMZO</t>
  </si>
  <si>
    <t>Playa de Oro International Airport</t>
  </si>
  <si>
    <t>ZLR</t>
  </si>
  <si>
    <t>SCLN</t>
  </si>
  <si>
    <t>Municipal de Linares Airport</t>
  </si>
  <si>
    <t>ZLT</t>
  </si>
  <si>
    <t>CTU5</t>
  </si>
  <si>
    <t>La Tabatière Airport</t>
  </si>
  <si>
    <t>ZMG</t>
  </si>
  <si>
    <t>EDBM</t>
  </si>
  <si>
    <t>Magdeburg Airport</t>
  </si>
  <si>
    <t>ZMM</t>
  </si>
  <si>
    <t>MMZM</t>
  </si>
  <si>
    <t>Zamora Airport</t>
  </si>
  <si>
    <t>ZMT</t>
  </si>
  <si>
    <t>CZMT</t>
  </si>
  <si>
    <t>Masset Airport</t>
  </si>
  <si>
    <t>ZND</t>
  </si>
  <si>
    <t>DRZR</t>
  </si>
  <si>
    <t>Zinder Airport</t>
  </si>
  <si>
    <t>ZNE</t>
  </si>
  <si>
    <t>YNWN</t>
  </si>
  <si>
    <t>Newman Airport</t>
  </si>
  <si>
    <t>ZNF</t>
  </si>
  <si>
    <t>ETID</t>
  </si>
  <si>
    <t>Hanau Army Air Field</t>
  </si>
  <si>
    <t>ZNG</t>
  </si>
  <si>
    <t>CZNG</t>
  </si>
  <si>
    <t>Poplar River Airport</t>
  </si>
  <si>
    <t>ZNZ</t>
  </si>
  <si>
    <t>HTZA</t>
  </si>
  <si>
    <t>Zanzibar Airport</t>
  </si>
  <si>
    <t>ZOS</t>
  </si>
  <si>
    <t>SCJO</t>
  </si>
  <si>
    <t>Canal Bajo Carlos Hott Siebert Airport</t>
  </si>
  <si>
    <t>ZOW</t>
  </si>
  <si>
    <t>EDWN</t>
  </si>
  <si>
    <t>Nordhorn-Lingen Airport</t>
  </si>
  <si>
    <t>ZPB</t>
  </si>
  <si>
    <t>CZPB</t>
  </si>
  <si>
    <t>Sachigo Lake Airport</t>
  </si>
  <si>
    <t>ZPC</t>
  </si>
  <si>
    <t>SCPC</t>
  </si>
  <si>
    <t>Pucón Airport</t>
  </si>
  <si>
    <t>ZPH</t>
  </si>
  <si>
    <t>KZPH</t>
  </si>
  <si>
    <t>Zephyrhills Municipal Airport</t>
  </si>
  <si>
    <t>ZPQ</t>
  </si>
  <si>
    <t>ETHE</t>
  </si>
  <si>
    <t>Rheine Air Base</t>
  </si>
  <si>
    <t>ZQL</t>
  </si>
  <si>
    <t>EDTD</t>
  </si>
  <si>
    <t>Donaueschingen-Villingen Airport</t>
  </si>
  <si>
    <t>ZQN</t>
  </si>
  <si>
    <t>NZQN</t>
  </si>
  <si>
    <t>ZQV</t>
  </si>
  <si>
    <t>EDFV</t>
  </si>
  <si>
    <t>Worms Airport</t>
  </si>
  <si>
    <t>ZQW</t>
  </si>
  <si>
    <t>EDRZ</t>
  </si>
  <si>
    <t>Zweibrücken Airport</t>
  </si>
  <si>
    <t>ZRH</t>
  </si>
  <si>
    <t>LSZH</t>
  </si>
  <si>
    <t>Zurich Airport</t>
  </si>
  <si>
    <t>ZRI</t>
  </si>
  <si>
    <t>WABO</t>
  </si>
  <si>
    <t>Serui Airport</t>
  </si>
  <si>
    <t>ZRJ</t>
  </si>
  <si>
    <t>CZRJ</t>
  </si>
  <si>
    <t>Round Lake (Weagamow Lake) Airport</t>
  </si>
  <si>
    <t>ZRM</t>
  </si>
  <si>
    <t>WAJI</t>
  </si>
  <si>
    <t>Sarmi Airport</t>
  </si>
  <si>
    <t>ZSA</t>
  </si>
  <si>
    <t>MYSM</t>
  </si>
  <si>
    <t>San Salvador Airport</t>
  </si>
  <si>
    <t>ZSE</t>
  </si>
  <si>
    <t>FMEP</t>
  </si>
  <si>
    <t>Pierrefonds Airport</t>
  </si>
  <si>
    <t>ZSJ</t>
  </si>
  <si>
    <t>CZSJ</t>
  </si>
  <si>
    <t>Sandy Lake Airport</t>
  </si>
  <si>
    <t>ZSN</t>
  </si>
  <si>
    <t>CZSN</t>
  </si>
  <si>
    <t>South Indian Lake Airport</t>
  </si>
  <si>
    <t>ZSS</t>
  </si>
  <si>
    <t>DISS</t>
  </si>
  <si>
    <t>Sassandra Airport</t>
  </si>
  <si>
    <t>ZST</t>
  </si>
  <si>
    <t>CZST</t>
  </si>
  <si>
    <t>Stewart Airport</t>
  </si>
  <si>
    <t>ZTA</t>
  </si>
  <si>
    <t>NTGY</t>
  </si>
  <si>
    <t>Tureira Airport</t>
  </si>
  <si>
    <t>ZTB</t>
  </si>
  <si>
    <t>CTB6</t>
  </si>
  <si>
    <t>Tête-à-la-Baleine Airport</t>
  </si>
  <si>
    <t>ZTH</t>
  </si>
  <si>
    <t>LGZA</t>
  </si>
  <si>
    <t>Zakynthos International Airport, "Dionysios Solomos"</t>
  </si>
  <si>
    <t>ZTM</t>
  </si>
  <si>
    <t>CZTM</t>
  </si>
  <si>
    <t>Shamattawa Airport</t>
  </si>
  <si>
    <t>ZTU</t>
  </si>
  <si>
    <t>UBBY</t>
  </si>
  <si>
    <t>Zaqatala International Airport</t>
  </si>
  <si>
    <t>ZUC</t>
  </si>
  <si>
    <t>CZUC</t>
  </si>
  <si>
    <t>Ignace Municipal Airport</t>
  </si>
  <si>
    <t>ZUD</t>
  </si>
  <si>
    <t>SCAC</t>
  </si>
  <si>
    <t>Pupelde Airport</t>
  </si>
  <si>
    <t>ZUH</t>
  </si>
  <si>
    <t>ZGSD</t>
  </si>
  <si>
    <t>Zhuhai Airport</t>
  </si>
  <si>
    <t>ZUL</t>
  </si>
  <si>
    <t>OEZL</t>
  </si>
  <si>
    <t>Zilfi Airport</t>
  </si>
  <si>
    <t>ZUM</t>
  </si>
  <si>
    <t>CZUM</t>
  </si>
  <si>
    <t>Churchill Falls Airport</t>
  </si>
  <si>
    <t>ZUN</t>
  </si>
  <si>
    <t>KZUN</t>
  </si>
  <si>
    <t>Black Rock Airport</t>
  </si>
  <si>
    <t>ZVA</t>
  </si>
  <si>
    <t>FMMN</t>
  </si>
  <si>
    <t>Miandrivazo Airport</t>
  </si>
  <si>
    <t>ZVK</t>
  </si>
  <si>
    <t>VLSK</t>
  </si>
  <si>
    <t>Savannakhet Airport</t>
  </si>
  <si>
    <t>ZWA</t>
  </si>
  <si>
    <t>FMND</t>
  </si>
  <si>
    <t>Andapa Airport</t>
  </si>
  <si>
    <t>ZWH</t>
  </si>
  <si>
    <t>CZWH</t>
  </si>
  <si>
    <t>Lac Brochet Airport</t>
  </si>
  <si>
    <t>ZWL</t>
  </si>
  <si>
    <t>CZWL</t>
  </si>
  <si>
    <t>Wollaston Lake Airport</t>
  </si>
  <si>
    <t>ZYI</t>
  </si>
  <si>
    <t>ZUZY</t>
  </si>
  <si>
    <t>Zunyi Airport</t>
  </si>
  <si>
    <t>ZYL</t>
  </si>
  <si>
    <t>VGSY</t>
  </si>
  <si>
    <t>Osmany International Airport</t>
  </si>
  <si>
    <t>ZZO</t>
  </si>
  <si>
    <t>UHSO</t>
  </si>
  <si>
    <t>Zonalnoye Airport</t>
  </si>
  <si>
    <t>ZZU</t>
  </si>
  <si>
    <t>FWUU</t>
  </si>
  <si>
    <t>Mzuzu Airport</t>
  </si>
  <si>
    <t>ZZV</t>
  </si>
  <si>
    <t>KZZV</t>
  </si>
  <si>
    <t>Zanesville Municipal Airport</t>
  </si>
  <si>
    <t>DGD</t>
  </si>
  <si>
    <t>Dangerous goods</t>
  </si>
  <si>
    <t>Special Load</t>
  </si>
  <si>
    <t>SPECIAL</t>
  </si>
  <si>
    <t>Landing fuel</t>
  </si>
  <si>
    <t xml:space="preserve">      =  
LMC</t>
  </si>
  <si>
    <t xml:space="preserve">      +                    
 LMC</t>
  </si>
  <si>
    <t xml:space="preserve">      +                  
LMC</t>
  </si>
  <si>
    <t xml:space="preserve">      -                    
 LMC</t>
  </si>
  <si>
    <t xml:space="preserve">   </t>
  </si>
  <si>
    <t>HSH</t>
  </si>
  <si>
    <t>KHND</t>
  </si>
  <si>
    <t>Henderson Executive Airport</t>
  </si>
  <si>
    <t>Harry Reid International Airport</t>
  </si>
  <si>
    <t>AIRPORT</t>
  </si>
  <si>
    <t>TAKE OFF</t>
  </si>
  <si>
    <t>B.A</t>
  </si>
  <si>
    <t>Arm -IN</t>
  </si>
  <si>
    <t>% Mac</t>
  </si>
  <si>
    <t>Basic empty Weight</t>
  </si>
  <si>
    <t>Aircraft weight</t>
  </si>
  <si>
    <t>Flight Curtailed Weight Limits</t>
  </si>
  <si>
    <t>Takeoff &amp; Landing Curtailed Weight Limits</t>
  </si>
  <si>
    <t>RTOW</t>
  </si>
  <si>
    <t xml:space="preserve">                  LMC   </t>
  </si>
  <si>
    <t>MinTOW</t>
  </si>
  <si>
    <t>Basic Empty Weight</t>
  </si>
  <si>
    <t>Dry Operating Weight Index</t>
  </si>
  <si>
    <t>Basic Empty Weight/Index</t>
  </si>
  <si>
    <t>Cargo hold 1A</t>
  </si>
  <si>
    <t>Cargo hold 1B</t>
  </si>
  <si>
    <t>Cargo hold 5</t>
  </si>
  <si>
    <t>MZFW: 51,255 Kgs</t>
  </si>
  <si>
    <t>MLW: 54,884 Kgs</t>
  </si>
  <si>
    <t>MTW: 63,049 Kgs</t>
  </si>
  <si>
    <t>MZFW: 51,255 Kgs [Flight]</t>
  </si>
  <si>
    <t>MTW: 63,049 Kgs [Flight]</t>
  </si>
  <si>
    <t>MLW: 54,884 Kgs [Flight]</t>
  </si>
  <si>
    <t>MZFW</t>
  </si>
  <si>
    <t>*Confirm min TOW*</t>
  </si>
  <si>
    <t>Position 1 HAZMAT/BULK</t>
  </si>
  <si>
    <t>HOLD 1 A</t>
  </si>
  <si>
    <t>HOLD 1 B</t>
  </si>
  <si>
    <t>HOLD 5</t>
  </si>
  <si>
    <t>Hold 1 B</t>
  </si>
  <si>
    <t>Hold 1 A</t>
  </si>
  <si>
    <t>Hold 5</t>
  </si>
  <si>
    <t>FWD MAX</t>
  </si>
  <si>
    <t>Hold 1A</t>
  </si>
  <si>
    <t>Hold 1B</t>
  </si>
  <si>
    <t>I hereby certify the load distribution to be in accordance with the B737-400F Weight and Balance Manual and that the Maximum Certified Weights of the aircraft have not been exceeded.</t>
  </si>
  <si>
    <t>FLAP SETTINGS 5</t>
  </si>
  <si>
    <t xml:space="preserve">Position 11 </t>
  </si>
  <si>
    <t>Main Tank 1 and 2</t>
  </si>
  <si>
    <t>Center Tank</t>
  </si>
  <si>
    <t>FLAP SETTINGS 15</t>
  </si>
  <si>
    <t>BA</t>
  </si>
  <si>
    <t xml:space="preserve">TOTAL                     </t>
  </si>
  <si>
    <t>Lav Fluid</t>
  </si>
  <si>
    <t>Crew Baggage</t>
  </si>
  <si>
    <t>G1 Galley Consumables</t>
  </si>
  <si>
    <t>All Crew Baggage</t>
  </si>
  <si>
    <t>Lav Fluids</t>
  </si>
  <si>
    <t>Main tank</t>
  </si>
  <si>
    <t>Weight(kgs)</t>
  </si>
  <si>
    <t>Fuel Index</t>
  </si>
  <si>
    <t>Weight (Lbs)</t>
  </si>
  <si>
    <t>Lbs</t>
  </si>
  <si>
    <t>Allow(LBS)</t>
  </si>
  <si>
    <t>Actual(LBS)</t>
  </si>
  <si>
    <t>All weights in Pounds unless stated otherwise.</t>
  </si>
  <si>
    <t>Weights (Lbs)</t>
  </si>
  <si>
    <t>Weight
(Lbs)</t>
  </si>
  <si>
    <t>Josep Tarradellas Barcelona–El Prat Airport</t>
  </si>
  <si>
    <t>ISL</t>
  </si>
  <si>
    <t>Atatürk Airport</t>
  </si>
  <si>
    <t>LTFM</t>
  </si>
  <si>
    <t>Istanbul Airport</t>
  </si>
  <si>
    <t>Madrid–Barajas Airport</t>
  </si>
  <si>
    <t>Munich Airport</t>
  </si>
  <si>
    <t>John Wayne Airport</t>
  </si>
  <si>
    <t>MAX. 113,000</t>
  </si>
  <si>
    <t>MAX. 121,000</t>
  </si>
  <si>
    <t>MAX WEIGHT [Lbs]</t>
  </si>
  <si>
    <t>WEIGHT [Lbs]</t>
  </si>
  <si>
    <t>Weight Lbs</t>
  </si>
  <si>
    <t>Main Tank 1 and 2  Capacity: 21,287 Lbs</t>
  </si>
  <si>
    <t>Center Tank Capacity: 16,423 Lbs</t>
  </si>
  <si>
    <t>Mass (Lbs)</t>
  </si>
  <si>
    <t>Max Mass (Kgs)</t>
  </si>
  <si>
    <t>Mass (Kgs)</t>
  </si>
  <si>
    <t>Total fuel</t>
  </si>
  <si>
    <t>CUMULATIVE LOADING (F2)</t>
  </si>
  <si>
    <t>Weight(Lbs)</t>
  </si>
  <si>
    <t>Dry Operating Weight</t>
  </si>
  <si>
    <t>Pallet Position</t>
  </si>
  <si>
    <t>Observer</t>
  </si>
  <si>
    <t>BA IN.</t>
  </si>
  <si>
    <t>TAKEOFF WEIGHT (1000 LBS)</t>
  </si>
  <si>
    <t>Postion</t>
  </si>
  <si>
    <t>TOTAL Traffic load Index</t>
  </si>
  <si>
    <t>Flap 5</t>
  </si>
  <si>
    <t>Flap 15</t>
  </si>
  <si>
    <t xml:space="preserve">FLOATER A PALLETS </t>
  </si>
  <si>
    <t xml:space="preserve">FLOATER A Weights (Kgs) </t>
  </si>
  <si>
    <t>FLOATER A Weights (Lbs)</t>
  </si>
  <si>
    <t>FLOATER B PALLETS</t>
  </si>
  <si>
    <t>FLOATER B Weights (Kgs)</t>
  </si>
  <si>
    <t>FLOATER B Weights (Lbs)</t>
  </si>
  <si>
    <t>POS/FLOATER A</t>
  </si>
  <si>
    <t>POS/FLOATER B</t>
  </si>
  <si>
    <t>SIGN</t>
  </si>
  <si>
    <t>LOAD MASTER</t>
  </si>
  <si>
    <t>DESIGNATION</t>
  </si>
  <si>
    <t>SIGNATURE</t>
  </si>
  <si>
    <t>FIRST OFFICER</t>
  </si>
  <si>
    <t>TOTAL (MAIN DECK +LOWER DECK)  =</t>
  </si>
  <si>
    <t>TOTAL MAIN DECK       =</t>
  </si>
  <si>
    <t>TOTAL    LOWER DECK   =</t>
  </si>
  <si>
    <t>Total Gross Weight (Kgs)</t>
  </si>
  <si>
    <t>Total Net Weight (Kgs)</t>
  </si>
  <si>
    <t>Take-off Fuel</t>
  </si>
  <si>
    <t>Taxi Fuel</t>
  </si>
  <si>
    <t>B 737-400F                                                                                                                              Balance Chart</t>
  </si>
  <si>
    <t>B737-400F</t>
  </si>
  <si>
    <t>B737-400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</si>
</sst>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0.0"/>
    <numFmt numFmtId="165" formatCode="&quot;RTOW &quot;#"/>
    <numFmt numFmtId="166" formatCode="#,##0.0"/>
    <numFmt numFmtId="167" formatCode="0.0%"/>
    <numFmt numFmtId="168" formatCode="dd\-mmm\-yyyy"/>
    <numFmt numFmtId="169" formatCode="#,##0.000"/>
    <numFmt numFmtId="170" formatCode="#,##0_ ;\-#,##0\ "/>
    <numFmt numFmtId="171" formatCode="0.00000000"/>
  </numFmts>
  <fonts count="43" x14ac:knownFonts="1">
    <font>
      <sz val="11"/>
      <color theme="1"/>
      <name val="Calibri"/>
      <family val="2"/>
      <scheme val="minor"/>
    </font>
    <font>
      <sz val="8"/>
      <color theme="1"/>
      <name val="Calibri"/>
      <family val="2"/>
      <scheme val="minor"/>
    </font>
    <font>
      <b/>
      <sz val="13"/>
      <color theme="1"/>
      <name val="Times New Roman"/>
      <family val="1"/>
    </font>
    <font>
      <b/>
      <sz val="8"/>
      <color theme="1"/>
      <name val="Calibri"/>
      <family val="2"/>
      <scheme val="minor"/>
    </font>
    <font>
      <sz val="8"/>
      <name val="Calibri"/>
      <family val="2"/>
      <scheme val="minor"/>
    </font>
    <font>
      <sz val="11"/>
      <color rgb="FF002060"/>
      <name val="Calibri"/>
      <family val="2"/>
      <scheme val="minor"/>
    </font>
    <font>
      <b/>
      <sz val="11"/>
      <color theme="1"/>
      <name val="Calibri"/>
      <family val="2"/>
      <scheme val="minor"/>
    </font>
    <font>
      <b/>
      <sz val="12"/>
      <color theme="1"/>
      <name val="Calibri"/>
      <family val="2"/>
      <scheme val="minor"/>
    </font>
    <font>
      <sz val="16"/>
      <color theme="1"/>
      <name val="Calibri"/>
      <family val="2"/>
      <scheme val="minor"/>
    </font>
    <font>
      <sz val="18"/>
      <color theme="1"/>
      <name val="Calibri"/>
      <family val="2"/>
      <scheme val="minor"/>
    </font>
    <font>
      <b/>
      <sz val="18"/>
      <color theme="1"/>
      <name val="Calibri"/>
      <family val="2"/>
      <scheme val="minor"/>
    </font>
    <font>
      <sz val="18"/>
      <color rgb="FF002060"/>
      <name val="Calibri"/>
      <family val="2"/>
      <scheme val="minor"/>
    </font>
    <font>
      <sz val="11"/>
      <color theme="1"/>
      <name val="Calibri"/>
      <family val="2"/>
    </font>
    <font>
      <u/>
      <sz val="11"/>
      <color theme="1"/>
      <name val="Calibri"/>
      <family val="2"/>
      <scheme val="minor"/>
    </font>
    <font>
      <b/>
      <sz val="14"/>
      <color theme="1"/>
      <name val="Calibri"/>
      <family val="2"/>
      <scheme val="minor"/>
    </font>
    <font>
      <b/>
      <sz val="14"/>
      <color rgb="FFFF0000"/>
      <name val="Calibri"/>
      <family val="2"/>
      <scheme val="minor"/>
    </font>
    <font>
      <sz val="11"/>
      <name val="Calibri"/>
      <family val="2"/>
      <scheme val="minor"/>
    </font>
    <font>
      <sz val="14"/>
      <color theme="1"/>
      <name val="Calibri"/>
      <family val="2"/>
      <scheme val="minor"/>
    </font>
    <font>
      <sz val="14"/>
      <name val="Calibri"/>
      <family val="2"/>
      <scheme val="minor"/>
    </font>
    <font>
      <b/>
      <sz val="14"/>
      <color theme="0"/>
      <name val="Calibri"/>
      <family val="2"/>
      <scheme val="minor"/>
    </font>
    <font>
      <sz val="18"/>
      <color theme="0"/>
      <name val="Calibri"/>
      <family val="2"/>
      <scheme val="minor"/>
    </font>
    <font>
      <sz val="11"/>
      <color rgb="FFFF0000"/>
      <name val="Calibri"/>
      <family val="2"/>
      <scheme val="minor"/>
    </font>
    <font>
      <b/>
      <sz val="16"/>
      <color theme="1"/>
      <name val="Calibri"/>
      <family val="2"/>
      <scheme val="minor"/>
    </font>
    <font>
      <b/>
      <sz val="16"/>
      <color theme="0"/>
      <name val="Calibri"/>
      <family val="2"/>
      <scheme val="minor"/>
    </font>
    <font>
      <b/>
      <sz val="11"/>
      <color theme="0"/>
      <name val="Calibri"/>
      <family val="2"/>
      <scheme val="minor"/>
    </font>
    <font>
      <b/>
      <sz val="26"/>
      <color rgb="FF000000"/>
      <name val="Calibri"/>
      <family val="2"/>
    </font>
    <font>
      <b/>
      <sz val="11"/>
      <color theme="1"/>
      <name val="Times New Roman"/>
      <family val="1"/>
    </font>
    <font>
      <sz val="10"/>
      <color theme="1"/>
      <name val="Calibri"/>
      <family val="2"/>
      <scheme val="minor"/>
    </font>
    <font>
      <sz val="13"/>
      <color theme="1"/>
      <name val="Times New Roman"/>
      <family val="1"/>
    </font>
    <font>
      <b/>
      <sz val="9"/>
      <color theme="1"/>
      <name val="Calibri"/>
      <family val="2"/>
      <scheme val="minor"/>
    </font>
    <font>
      <b/>
      <sz val="10"/>
      <color theme="1"/>
      <name val="Calibri"/>
      <family val="2"/>
      <scheme val="minor"/>
    </font>
    <font>
      <sz val="14"/>
      <color theme="2"/>
      <name val="Calibri"/>
      <family val="2"/>
      <scheme val="minor"/>
    </font>
    <font>
      <sz val="11"/>
      <color theme="0"/>
      <name val="Calibri"/>
      <family val="2"/>
      <scheme val="minor"/>
    </font>
    <font>
      <sz val="11"/>
      <color theme="1"/>
      <name val="Calibri"/>
      <family val="2"/>
      <scheme val="minor"/>
    </font>
    <font>
      <b/>
      <sz val="9"/>
      <color theme="0"/>
      <name val="Calibri"/>
      <family val="2"/>
      <scheme val="minor"/>
    </font>
    <font>
      <b/>
      <sz val="16"/>
      <color theme="8"/>
      <name val="Calibri"/>
      <family val="2"/>
      <scheme val="minor"/>
    </font>
    <font>
      <sz val="22"/>
      <color rgb="FFFF0000"/>
      <name val="Calibri"/>
      <family val="2"/>
      <scheme val="minor"/>
    </font>
    <font>
      <sz val="11"/>
      <color theme="1" tint="4.9989318521683403E-2"/>
      <name val="Calibri"/>
      <family val="2"/>
      <scheme val="minor"/>
    </font>
    <font>
      <sz val="14"/>
      <color theme="0" tint="-0.14999847407452621"/>
      <name val="Calibri"/>
      <family val="2"/>
      <scheme val="minor"/>
    </font>
    <font>
      <sz val="8"/>
      <color theme="0"/>
      <name val="Calibri"/>
      <family val="2"/>
      <scheme val="minor"/>
    </font>
    <font>
      <b/>
      <sz val="14"/>
      <color theme="1"/>
      <name val="Times New Roman"/>
      <family val="1"/>
    </font>
    <font>
      <b/>
      <sz val="12"/>
      <color theme="1"/>
      <name val="Times New Roman"/>
      <family val="1"/>
    </font>
    <font>
      <b/>
      <sz val="10"/>
      <color theme="1"/>
      <name val="Times New Roman"/>
      <family val="1"/>
    </font>
  </fonts>
  <fills count="2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theme="0"/>
      </patternFill>
    </fill>
    <fill>
      <patternFill patternType="solid">
        <fgColor rgb="FFFFFF00"/>
        <bgColor theme="0"/>
      </patternFill>
    </fill>
    <fill>
      <patternFill patternType="solid">
        <fgColor rgb="FF92D050"/>
        <bgColor rgb="FF92D050"/>
      </patternFill>
    </fill>
    <fill>
      <patternFill patternType="solid">
        <fgColor rgb="FF92D050"/>
        <bgColor rgb="FFFFFF00"/>
      </patternFill>
    </fill>
    <fill>
      <patternFill patternType="solid">
        <fgColor rgb="FFFFFF00"/>
        <bgColor rgb="FFFFFF00"/>
      </patternFill>
    </fill>
    <fill>
      <patternFill patternType="solid">
        <fgColor theme="0"/>
        <bgColor rgb="FFFFFF00"/>
      </patternFill>
    </fill>
    <fill>
      <patternFill patternType="solid">
        <fgColor rgb="FFFF0000"/>
        <bgColor rgb="FFFF0000"/>
      </patternFill>
    </fill>
    <fill>
      <patternFill patternType="solid">
        <fgColor theme="4"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249977111117893"/>
        <bgColor indexed="64"/>
      </patternFill>
    </fill>
    <fill>
      <patternFill patternType="solid">
        <fgColor theme="3"/>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2" tint="-9.9978637043366805E-2"/>
        <bgColor indexed="64"/>
      </patternFill>
    </fill>
  </fills>
  <borders count="1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style="medium">
        <color indexed="64"/>
      </bottom>
      <diagonal/>
    </border>
    <border>
      <left/>
      <right style="thin">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diagonalUp="1" diagonalDown="1">
      <left style="thin">
        <color indexed="64"/>
      </left>
      <right style="medium">
        <color indexed="64"/>
      </right>
      <top style="thin">
        <color indexed="64"/>
      </top>
      <bottom style="thin">
        <color indexed="64"/>
      </bottom>
      <diagonal style="thin">
        <color auto="1"/>
      </diagonal>
    </border>
    <border diagonalUp="1" diagonalDown="1">
      <left style="medium">
        <color indexed="64"/>
      </left>
      <right style="thin">
        <color indexed="64"/>
      </right>
      <top style="medium">
        <color indexed="64"/>
      </top>
      <bottom style="medium">
        <color indexed="64"/>
      </bottom>
      <diagonal style="thin">
        <color auto="1"/>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diagonalUp="1" diagonalDown="1">
      <left style="medium">
        <color indexed="64"/>
      </left>
      <right style="thin">
        <color indexed="64"/>
      </right>
      <top style="medium">
        <color indexed="64"/>
      </top>
      <bottom style="thin">
        <color indexed="64"/>
      </bottom>
      <diagonal style="thin">
        <color auto="1"/>
      </diagonal>
    </border>
    <border>
      <left style="thin">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thin">
        <color theme="1"/>
      </left>
      <right style="thick">
        <color theme="1"/>
      </right>
      <top style="thick">
        <color theme="1"/>
      </top>
      <bottom style="thin">
        <color theme="1"/>
      </bottom>
      <diagonal/>
    </border>
    <border>
      <left style="thin">
        <color theme="1"/>
      </left>
      <right style="thick">
        <color theme="1"/>
      </right>
      <top style="thin">
        <color theme="1"/>
      </top>
      <bottom style="thin">
        <color theme="1"/>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ck">
        <color indexed="64"/>
      </left>
      <right/>
      <top style="thin">
        <color indexed="64"/>
      </top>
      <bottom style="thin">
        <color indexed="64"/>
      </bottom>
      <diagonal/>
    </border>
    <border>
      <left style="thick">
        <color indexed="64"/>
      </left>
      <right/>
      <top style="thin">
        <color indexed="64"/>
      </top>
      <bottom/>
      <diagonal/>
    </border>
    <border>
      <left style="thin">
        <color indexed="64"/>
      </left>
      <right/>
      <top/>
      <bottom style="thin">
        <color indexed="64"/>
      </bottom>
      <diagonal/>
    </border>
    <border>
      <left style="medium">
        <color indexed="64"/>
      </left>
      <right style="thick">
        <color theme="1"/>
      </right>
      <top style="medium">
        <color indexed="64"/>
      </top>
      <bottom style="medium">
        <color indexed="64"/>
      </bottom>
      <diagonal/>
    </border>
    <border>
      <left style="thin">
        <color indexed="64"/>
      </left>
      <right style="thick">
        <color theme="1"/>
      </right>
      <top style="medium">
        <color indexed="64"/>
      </top>
      <bottom style="thin">
        <color indexed="64"/>
      </bottom>
      <diagonal/>
    </border>
    <border>
      <left style="thin">
        <color indexed="64"/>
      </left>
      <right style="thick">
        <color theme="1"/>
      </right>
      <top style="thin">
        <color indexed="64"/>
      </top>
      <bottom style="thin">
        <color indexed="64"/>
      </bottom>
      <diagonal/>
    </border>
    <border>
      <left style="thin">
        <color indexed="64"/>
      </left>
      <right style="thick">
        <color theme="1"/>
      </right>
      <top style="thin">
        <color indexed="64"/>
      </top>
      <bottom style="medium">
        <color indexed="64"/>
      </bottom>
      <diagonal/>
    </border>
    <border>
      <left/>
      <right style="thick">
        <color indexed="64"/>
      </right>
      <top style="medium">
        <color indexed="64"/>
      </top>
      <bottom/>
      <diagonal/>
    </border>
    <border>
      <left/>
      <right style="thick">
        <color indexed="64"/>
      </right>
      <top/>
      <bottom style="medium">
        <color indexed="64"/>
      </bottom>
      <diagonal/>
    </border>
    <border>
      <left style="thin">
        <color indexed="64"/>
      </left>
      <right/>
      <top style="thick">
        <color indexed="64"/>
      </top>
      <bottom style="thin">
        <color indexed="64"/>
      </bottom>
      <diagonal/>
    </border>
    <border>
      <left style="thin">
        <color indexed="64"/>
      </left>
      <right/>
      <top/>
      <bottom/>
      <diagonal/>
    </border>
    <border>
      <left/>
      <right style="thick">
        <color indexed="64"/>
      </right>
      <top style="medium">
        <color indexed="64"/>
      </top>
      <bottom style="medium">
        <color indexed="64"/>
      </bottom>
      <diagonal/>
    </border>
    <border>
      <left/>
      <right style="thick">
        <color indexed="64"/>
      </right>
      <top/>
      <bottom/>
      <diagonal/>
    </border>
    <border>
      <left style="thick">
        <color theme="1"/>
      </left>
      <right/>
      <top style="thin">
        <color theme="1"/>
      </top>
      <bottom style="thin">
        <color theme="1"/>
      </bottom>
      <diagonal/>
    </border>
    <border>
      <left/>
      <right style="thin">
        <color theme="1"/>
      </right>
      <top style="thin">
        <color theme="1"/>
      </top>
      <bottom style="thin">
        <color theme="1"/>
      </bottom>
      <diagonal/>
    </border>
    <border>
      <left style="thick">
        <color theme="1"/>
      </left>
      <right/>
      <top style="thick">
        <color theme="1"/>
      </top>
      <bottom style="thin">
        <color theme="1"/>
      </bottom>
      <diagonal/>
    </border>
    <border>
      <left/>
      <right style="thin">
        <color theme="1"/>
      </right>
      <top style="thick">
        <color theme="1"/>
      </top>
      <bottom style="thin">
        <color theme="1"/>
      </bottom>
      <diagonal/>
    </border>
    <border>
      <left style="thick">
        <color theme="1"/>
      </left>
      <right/>
      <top/>
      <bottom style="thick">
        <color theme="1"/>
      </bottom>
      <diagonal/>
    </border>
    <border>
      <left/>
      <right style="thin">
        <color theme="1"/>
      </right>
      <top/>
      <bottom style="thick">
        <color theme="1"/>
      </bottom>
      <diagonal/>
    </border>
    <border>
      <left style="thin">
        <color theme="1"/>
      </left>
      <right style="thick">
        <color theme="1"/>
      </right>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ck">
        <color auto="1"/>
      </top>
      <bottom style="medium">
        <color indexed="64"/>
      </bottom>
      <diagonal/>
    </border>
    <border>
      <left/>
      <right style="medium">
        <color indexed="64"/>
      </right>
      <top style="thick">
        <color auto="1"/>
      </top>
      <bottom style="medium">
        <color indexed="64"/>
      </bottom>
      <diagonal/>
    </border>
    <border>
      <left style="medium">
        <color indexed="64"/>
      </left>
      <right/>
      <top style="thick">
        <color auto="1"/>
      </top>
      <bottom style="medium">
        <color indexed="64"/>
      </bottom>
      <diagonal/>
    </border>
  </borders>
  <cellStyleXfs count="2">
    <xf numFmtId="0" fontId="0" fillId="0" borderId="0"/>
    <xf numFmtId="43" fontId="33" fillId="0" borderId="0" applyFont="0" applyFill="0" applyBorder="0" applyAlignment="0" applyProtection="0"/>
  </cellStyleXfs>
  <cellXfs count="954">
    <xf numFmtId="0" fontId="0" fillId="0" borderId="0" xfId="0"/>
    <xf numFmtId="12" fontId="0" fillId="0" borderId="0" xfId="0" applyNumberFormat="1"/>
    <xf numFmtId="0" fontId="0" fillId="0" borderId="40" xfId="0" applyBorder="1" applyAlignment="1">
      <alignment horizontal="center"/>
    </xf>
    <xf numFmtId="0" fontId="0" fillId="0" borderId="0" xfId="0" applyAlignment="1">
      <alignment horizontal="center"/>
    </xf>
    <xf numFmtId="0" fontId="0" fillId="0" borderId="61" xfId="0" applyBorder="1"/>
    <xf numFmtId="0" fontId="0" fillId="0" borderId="5" xfId="0" applyBorder="1" applyAlignment="1">
      <alignment horizontal="center"/>
    </xf>
    <xf numFmtId="0" fontId="0" fillId="0" borderId="8" xfId="0" applyBorder="1" applyAlignment="1">
      <alignment horizontal="center"/>
    </xf>
    <xf numFmtId="0" fontId="0" fillId="0" borderId="61" xfId="0" applyBorder="1" applyAlignment="1">
      <alignment wrapText="1"/>
    </xf>
    <xf numFmtId="0" fontId="0" fillId="0" borderId="58" xfId="0" applyBorder="1" applyAlignment="1">
      <alignment horizontal="center"/>
    </xf>
    <xf numFmtId="0" fontId="0" fillId="0" borderId="54" xfId="0" applyBorder="1" applyAlignment="1">
      <alignment horizontal="center"/>
    </xf>
    <xf numFmtId="0" fontId="0" fillId="0" borderId="46" xfId="0" applyBorder="1"/>
    <xf numFmtId="0" fontId="0" fillId="0" borderId="43" xfId="0" applyBorder="1"/>
    <xf numFmtId="0" fontId="0" fillId="0" borderId="44" xfId="0" applyBorder="1"/>
    <xf numFmtId="0" fontId="0" fillId="0" borderId="47" xfId="0" applyBorder="1"/>
    <xf numFmtId="0" fontId="0" fillId="0" borderId="49" xfId="0" applyBorder="1"/>
    <xf numFmtId="0" fontId="0" fillId="0" borderId="50" xfId="0" applyBorder="1"/>
    <xf numFmtId="0" fontId="0" fillId="0" borderId="42" xfId="0" applyBorder="1"/>
    <xf numFmtId="0" fontId="0" fillId="0" borderId="45" xfId="0" applyBorder="1"/>
    <xf numFmtId="0" fontId="0" fillId="0" borderId="48" xfId="0" applyBorder="1"/>
    <xf numFmtId="0" fontId="5" fillId="0" borderId="0" xfId="0" applyFont="1"/>
    <xf numFmtId="3" fontId="0" fillId="0" borderId="0" xfId="0" applyNumberFormat="1"/>
    <xf numFmtId="0" fontId="0" fillId="3" borderId="46" xfId="0" applyFill="1" applyBorder="1"/>
    <xf numFmtId="0" fontId="0" fillId="3" borderId="45" xfId="0" applyFill="1" applyBorder="1"/>
    <xf numFmtId="0" fontId="0" fillId="3" borderId="47" xfId="0" applyFill="1" applyBorder="1"/>
    <xf numFmtId="10" fontId="0" fillId="0" borderId="0" xfId="0" applyNumberFormat="1"/>
    <xf numFmtId="0" fontId="9" fillId="0" borderId="11" xfId="0" applyFont="1" applyBorder="1"/>
    <xf numFmtId="0" fontId="9" fillId="0" borderId="5" xfId="0" applyFont="1" applyBorder="1"/>
    <xf numFmtId="0" fontId="9" fillId="0" borderId="0" xfId="0" applyFont="1"/>
    <xf numFmtId="0" fontId="9" fillId="0" borderId="8" xfId="0" applyFont="1" applyBorder="1"/>
    <xf numFmtId="0" fontId="8" fillId="0" borderId="0" xfId="0" applyFont="1"/>
    <xf numFmtId="0" fontId="9" fillId="0" borderId="61" xfId="0" applyFont="1" applyBorder="1"/>
    <xf numFmtId="0" fontId="9" fillId="0" borderId="40" xfId="0" applyFont="1" applyBorder="1"/>
    <xf numFmtId="0" fontId="9" fillId="0" borderId="58" xfId="0" applyFont="1" applyBorder="1"/>
    <xf numFmtId="0" fontId="9" fillId="0" borderId="3" xfId="0" applyFont="1" applyBorder="1"/>
    <xf numFmtId="0" fontId="9" fillId="0" borderId="66" xfId="0" applyFont="1" applyBorder="1"/>
    <xf numFmtId="0" fontId="9" fillId="0" borderId="54" xfId="0" applyFont="1" applyBorder="1"/>
    <xf numFmtId="0" fontId="9" fillId="0" borderId="69" xfId="0" applyFont="1" applyBorder="1"/>
    <xf numFmtId="0" fontId="0" fillId="0" borderId="2" xfId="0" applyBorder="1" applyAlignment="1">
      <alignment vertical="center"/>
    </xf>
    <xf numFmtId="0" fontId="0" fillId="0" borderId="0" xfId="0" applyAlignment="1">
      <alignment vertical="center"/>
    </xf>
    <xf numFmtId="0" fontId="0" fillId="0" borderId="7" xfId="0" applyBorder="1" applyAlignment="1">
      <alignment vertical="center"/>
    </xf>
    <xf numFmtId="12" fontId="0" fillId="0" borderId="1" xfId="0" applyNumberFormat="1" applyBorder="1"/>
    <xf numFmtId="12" fontId="0" fillId="0" borderId="3" xfId="0" applyNumberFormat="1" applyBorder="1"/>
    <xf numFmtId="12" fontId="0" fillId="0" borderId="45" xfId="0" applyNumberFormat="1" applyBorder="1"/>
    <xf numFmtId="12" fontId="0" fillId="0" borderId="47" xfId="0" applyNumberFormat="1" applyBorder="1"/>
    <xf numFmtId="12" fontId="0" fillId="0" borderId="48" xfId="0" applyNumberFormat="1" applyBorder="1"/>
    <xf numFmtId="12" fontId="0" fillId="0" borderId="50" xfId="0" applyNumberFormat="1" applyBorder="1"/>
    <xf numFmtId="3" fontId="0" fillId="0" borderId="46" xfId="0" applyNumberFormat="1" applyBorder="1"/>
    <xf numFmtId="3" fontId="0" fillId="0" borderId="49" xfId="0" applyNumberFormat="1" applyBorder="1"/>
    <xf numFmtId="0" fontId="0" fillId="0" borderId="72" xfId="0" applyBorder="1"/>
    <xf numFmtId="0" fontId="0" fillId="0" borderId="73" xfId="0" applyBorder="1"/>
    <xf numFmtId="0" fontId="0" fillId="0" borderId="71" xfId="0" applyBorder="1"/>
    <xf numFmtId="166" fontId="0" fillId="0" borderId="47" xfId="0" applyNumberFormat="1" applyBorder="1"/>
    <xf numFmtId="166" fontId="0" fillId="0" borderId="50" xfId="0" applyNumberFormat="1" applyBorder="1"/>
    <xf numFmtId="0" fontId="0" fillId="0" borderId="77" xfId="0" applyBorder="1"/>
    <xf numFmtId="3" fontId="0" fillId="0" borderId="76" xfId="0" applyNumberFormat="1" applyBorder="1"/>
    <xf numFmtId="166" fontId="0" fillId="0" borderId="68" xfId="0" applyNumberFormat="1" applyBorder="1"/>
    <xf numFmtId="0" fontId="0" fillId="0" borderId="34" xfId="0" applyBorder="1"/>
    <xf numFmtId="0" fontId="0" fillId="0" borderId="35" xfId="0" applyBorder="1"/>
    <xf numFmtId="0" fontId="0" fillId="0" borderId="36" xfId="0" applyBorder="1"/>
    <xf numFmtId="0" fontId="0" fillId="4" borderId="17" xfId="0" applyFill="1" applyBorder="1"/>
    <xf numFmtId="0" fontId="0" fillId="4" borderId="23" xfId="0" applyFill="1" applyBorder="1"/>
    <xf numFmtId="0" fontId="16" fillId="5" borderId="23" xfId="0" applyFont="1" applyFill="1" applyBorder="1"/>
    <xf numFmtId="0" fontId="0" fillId="6" borderId="23" xfId="0" applyFill="1" applyBorder="1"/>
    <xf numFmtId="0" fontId="0" fillId="7" borderId="23" xfId="0" applyFill="1" applyBorder="1"/>
    <xf numFmtId="0" fontId="0" fillId="8" borderId="23" xfId="0" applyFill="1" applyBorder="1"/>
    <xf numFmtId="0" fontId="0" fillId="0" borderId="23" xfId="0" applyBorder="1"/>
    <xf numFmtId="0" fontId="0" fillId="9" borderId="23" xfId="0" applyFill="1" applyBorder="1"/>
    <xf numFmtId="0" fontId="0" fillId="10" borderId="23" xfId="0" applyFill="1" applyBorder="1"/>
    <xf numFmtId="0" fontId="0" fillId="0" borderId="24" xfId="0" applyBorder="1"/>
    <xf numFmtId="0" fontId="0" fillId="0" borderId="28" xfId="0" applyBorder="1"/>
    <xf numFmtId="0" fontId="15" fillId="0" borderId="8" xfId="0" applyFont="1" applyBorder="1"/>
    <xf numFmtId="0" fontId="15" fillId="0" borderId="66" xfId="0" applyFont="1" applyBorder="1"/>
    <xf numFmtId="0" fontId="0" fillId="0" borderId="24" xfId="0" applyBorder="1" applyAlignment="1">
      <alignment horizontal="center"/>
    </xf>
    <xf numFmtId="0" fontId="14" fillId="0" borderId="9" xfId="0" applyFont="1" applyBorder="1"/>
    <xf numFmtId="0" fontId="14" fillId="0" borderId="61" xfId="0" applyFont="1" applyBorder="1"/>
    <xf numFmtId="0" fontId="0" fillId="0" borderId="9" xfId="0" applyBorder="1"/>
    <xf numFmtId="0" fontId="0" fillId="0" borderId="10" xfId="0" applyBorder="1"/>
    <xf numFmtId="0" fontId="0" fillId="0" borderId="11" xfId="0" applyBorder="1"/>
    <xf numFmtId="0" fontId="17" fillId="0" borderId="16" xfId="0" applyFont="1" applyBorder="1"/>
    <xf numFmtId="0" fontId="17" fillId="0" borderId="21" xfId="0" applyFont="1" applyBorder="1"/>
    <xf numFmtId="0" fontId="17" fillId="0" borderId="29" xfId="0" applyFont="1" applyBorder="1"/>
    <xf numFmtId="0" fontId="17" fillId="11" borderId="61" xfId="0" applyFont="1" applyFill="1" applyBorder="1"/>
    <xf numFmtId="0" fontId="17" fillId="13" borderId="61" xfId="0" applyFont="1" applyFill="1" applyBorder="1"/>
    <xf numFmtId="0" fontId="17" fillId="13" borderId="69" xfId="0" applyFont="1" applyFill="1" applyBorder="1"/>
    <xf numFmtId="0" fontId="17" fillId="0" borderId="72" xfId="0" applyFont="1" applyBorder="1"/>
    <xf numFmtId="0" fontId="17" fillId="0" borderId="73" xfId="0" applyFont="1" applyBorder="1"/>
    <xf numFmtId="3" fontId="17" fillId="0" borderId="48" xfId="0" applyNumberFormat="1" applyFont="1" applyBorder="1"/>
    <xf numFmtId="3" fontId="17" fillId="0" borderId="50" xfId="0" applyNumberFormat="1" applyFont="1" applyBorder="1"/>
    <xf numFmtId="0" fontId="11" fillId="0" borderId="0" xfId="0" applyFont="1" applyAlignment="1">
      <alignment horizontal="left"/>
    </xf>
    <xf numFmtId="0" fontId="1" fillId="2" borderId="0" xfId="0" applyFont="1" applyFill="1" applyProtection="1">
      <protection locked="0"/>
    </xf>
    <xf numFmtId="0" fontId="1" fillId="2" borderId="0" xfId="0" applyFont="1" applyFill="1" applyAlignment="1" applyProtection="1">
      <alignment vertical="top"/>
      <protection locked="0"/>
    </xf>
    <xf numFmtId="0" fontId="1" fillId="0" borderId="9" xfId="0" applyFont="1" applyBorder="1" applyAlignment="1">
      <alignment vertical="center"/>
    </xf>
    <xf numFmtId="0" fontId="1" fillId="0" borderId="57" xfId="0" applyFont="1" applyBorder="1" applyAlignment="1">
      <alignment vertical="center"/>
    </xf>
    <xf numFmtId="0" fontId="1" fillId="0" borderId="42" xfId="0" applyFont="1" applyBorder="1"/>
    <xf numFmtId="0" fontId="1" fillId="0" borderId="45" xfId="0" applyFont="1" applyBorder="1"/>
    <xf numFmtId="0" fontId="1" fillId="0" borderId="74" xfId="0" applyFont="1" applyBorder="1"/>
    <xf numFmtId="0" fontId="1" fillId="0" borderId="48" xfId="0" applyFont="1" applyBorder="1"/>
    <xf numFmtId="0" fontId="1" fillId="0" borderId="34" xfId="0" applyFont="1" applyBorder="1"/>
    <xf numFmtId="3" fontId="1" fillId="0" borderId="76" xfId="0" applyNumberFormat="1" applyFont="1" applyBorder="1" applyAlignment="1">
      <alignment horizontal="center" vertical="center" wrapText="1"/>
    </xf>
    <xf numFmtId="3" fontId="1" fillId="0" borderId="46" xfId="0" applyNumberFormat="1" applyFont="1" applyBorder="1" applyAlignment="1">
      <alignment horizontal="center" vertical="center" wrapText="1"/>
    </xf>
    <xf numFmtId="3" fontId="1" fillId="0" borderId="49" xfId="0" applyNumberFormat="1" applyFont="1" applyBorder="1" applyAlignment="1">
      <alignment horizontal="center" vertical="center" wrapText="1"/>
    </xf>
    <xf numFmtId="0" fontId="17" fillId="12" borderId="0" xfId="0" applyFont="1" applyFill="1"/>
    <xf numFmtId="0" fontId="9" fillId="0" borderId="70" xfId="0" applyFont="1" applyBorder="1"/>
    <xf numFmtId="0" fontId="1" fillId="12" borderId="0" xfId="0" applyFont="1" applyFill="1"/>
    <xf numFmtId="0" fontId="0" fillId="12" borderId="0" xfId="0" applyFill="1"/>
    <xf numFmtId="0" fontId="1" fillId="0" borderId="2" xfId="0" applyFont="1" applyBorder="1" applyAlignment="1">
      <alignment horizontal="center" vertical="center" wrapText="1"/>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0" borderId="0" xfId="0" applyFont="1"/>
    <xf numFmtId="0" fontId="1" fillId="0" borderId="5" xfId="0" applyFont="1" applyBorder="1"/>
    <xf numFmtId="0" fontId="1" fillId="0" borderId="4" xfId="0" applyFont="1" applyBorder="1"/>
    <xf numFmtId="9" fontId="0" fillId="12" borderId="0" xfId="0" applyNumberFormat="1" applyFill="1"/>
    <xf numFmtId="0" fontId="0" fillId="0" borderId="5" xfId="0" applyBorder="1"/>
    <xf numFmtId="0" fontId="1" fillId="0" borderId="0" xfId="0" applyFont="1" applyAlignment="1">
      <alignment vertical="center" wrapText="1"/>
    </xf>
    <xf numFmtId="0" fontId="1" fillId="0" borderId="35" xfId="0" applyFont="1" applyBorder="1" applyAlignment="1">
      <alignment vertical="center"/>
    </xf>
    <xf numFmtId="0" fontId="1" fillId="0" borderId="36" xfId="0" applyFont="1" applyBorder="1" applyAlignment="1">
      <alignment vertical="center"/>
    </xf>
    <xf numFmtId="0" fontId="1" fillId="0" borderId="77" xfId="0" applyFont="1" applyBorder="1" applyAlignment="1">
      <alignment vertical="center" wrapText="1"/>
    </xf>
    <xf numFmtId="0" fontId="1" fillId="0" borderId="48" xfId="0" applyFont="1" applyBorder="1" applyAlignment="1">
      <alignment vertical="center"/>
    </xf>
    <xf numFmtId="0" fontId="1" fillId="0" borderId="0" xfId="0" applyFont="1" applyAlignment="1">
      <alignment horizontal="center"/>
    </xf>
    <xf numFmtId="0" fontId="1" fillId="0" borderId="0" xfId="0" applyFont="1" applyAlignment="1">
      <alignment horizontal="center" vertical="center"/>
    </xf>
    <xf numFmtId="0" fontId="1" fillId="0" borderId="4" xfId="0" applyFont="1" applyBorder="1" applyAlignment="1">
      <alignment horizontal="center" vertical="center"/>
    </xf>
    <xf numFmtId="0" fontId="1" fillId="12" borderId="0" xfId="0" applyFont="1" applyFill="1" applyAlignment="1">
      <alignment horizontal="center"/>
    </xf>
    <xf numFmtId="0" fontId="1" fillId="0" borderId="0" xfId="0" applyFont="1" applyAlignment="1">
      <alignment horizontal="right"/>
    </xf>
    <xf numFmtId="0" fontId="1" fillId="0" borderId="4" xfId="0" applyFont="1" applyBorder="1" applyAlignment="1">
      <alignment horizontal="right"/>
    </xf>
    <xf numFmtId="0" fontId="19" fillId="15" borderId="61" xfId="0" applyFont="1" applyFill="1" applyBorder="1" applyAlignment="1">
      <alignment horizontal="center"/>
    </xf>
    <xf numFmtId="0" fontId="17" fillId="0" borderId="80" xfId="0" applyFont="1" applyBorder="1" applyProtection="1">
      <protection locked="0"/>
    </xf>
    <xf numFmtId="0" fontId="17" fillId="0" borderId="18" xfId="0" applyFont="1" applyBorder="1" applyProtection="1">
      <protection locked="0"/>
    </xf>
    <xf numFmtId="0" fontId="17" fillId="0" borderId="17" xfId="0" applyFont="1" applyBorder="1" applyProtection="1">
      <protection locked="0"/>
    </xf>
    <xf numFmtId="0" fontId="17" fillId="0" borderId="72" xfId="0" applyFont="1" applyBorder="1" applyProtection="1">
      <protection locked="0"/>
    </xf>
    <xf numFmtId="0" fontId="17" fillId="0" borderId="24" xfId="0" applyFont="1" applyBorder="1" applyProtection="1">
      <protection locked="0"/>
    </xf>
    <xf numFmtId="0" fontId="17" fillId="0" borderId="23" xfId="0" applyFont="1" applyBorder="1" applyProtection="1">
      <protection locked="0"/>
    </xf>
    <xf numFmtId="0" fontId="17" fillId="0" borderId="45" xfId="0" applyFont="1" applyBorder="1" applyProtection="1">
      <protection locked="0"/>
    </xf>
    <xf numFmtId="0" fontId="17" fillId="0" borderId="47" xfId="0" applyFont="1" applyBorder="1" applyProtection="1">
      <protection locked="0"/>
    </xf>
    <xf numFmtId="0" fontId="14" fillId="0" borderId="61" xfId="0" applyFont="1" applyBorder="1" applyAlignment="1">
      <alignment horizontal="center"/>
    </xf>
    <xf numFmtId="0" fontId="14" fillId="0" borderId="11" xfId="0" applyFont="1" applyBorder="1" applyAlignment="1">
      <alignment horizontal="center"/>
    </xf>
    <xf numFmtId="0" fontId="14" fillId="0" borderId="10" xfId="0" applyFont="1" applyBorder="1" applyAlignment="1">
      <alignment horizontal="center"/>
    </xf>
    <xf numFmtId="0" fontId="1" fillId="0" borderId="40" xfId="0" applyFont="1" applyBorder="1"/>
    <xf numFmtId="0" fontId="1" fillId="0" borderId="56" xfId="0" applyFont="1" applyBorder="1"/>
    <xf numFmtId="0" fontId="1" fillId="0" borderId="57" xfId="0" applyFont="1" applyBorder="1"/>
    <xf numFmtId="3" fontId="1" fillId="2" borderId="0" xfId="0" applyNumberFormat="1" applyFont="1" applyFill="1" applyProtection="1">
      <protection locked="0"/>
    </xf>
    <xf numFmtId="2" fontId="9" fillId="0" borderId="5" xfId="0" applyNumberFormat="1" applyFont="1" applyBorder="1" applyAlignment="1">
      <alignment horizontal="center"/>
    </xf>
    <xf numFmtId="2" fontId="9" fillId="0" borderId="8" xfId="0" applyNumberFormat="1" applyFont="1" applyBorder="1" applyAlignment="1">
      <alignment horizontal="center"/>
    </xf>
    <xf numFmtId="9" fontId="0" fillId="0" borderId="0" xfId="0" applyNumberFormat="1"/>
    <xf numFmtId="2" fontId="0" fillId="0" borderId="0" xfId="0" applyNumberFormat="1"/>
    <xf numFmtId="1" fontId="9" fillId="0" borderId="70" xfId="0" applyNumberFormat="1" applyFont="1" applyBorder="1" applyAlignment="1">
      <alignment horizontal="center"/>
    </xf>
    <xf numFmtId="2" fontId="9" fillId="0" borderId="0" xfId="0" applyNumberFormat="1" applyFont="1" applyAlignment="1">
      <alignment horizontal="center"/>
    </xf>
    <xf numFmtId="2" fontId="9" fillId="0" borderId="2" xfId="0" applyNumberFormat="1" applyFont="1" applyBorder="1" applyAlignment="1">
      <alignment horizontal="center"/>
    </xf>
    <xf numFmtId="2" fontId="9" fillId="0" borderId="3" xfId="0" applyNumberFormat="1" applyFont="1" applyBorder="1" applyAlignment="1">
      <alignment horizontal="center"/>
    </xf>
    <xf numFmtId="2" fontId="9" fillId="0" borderId="7" xfId="0" applyNumberFormat="1" applyFont="1" applyBorder="1" applyAlignment="1">
      <alignment horizontal="center"/>
    </xf>
    <xf numFmtId="2" fontId="9" fillId="0" borderId="4" xfId="0" applyNumberFormat="1" applyFont="1" applyBorder="1" applyAlignment="1">
      <alignment horizontal="center"/>
    </xf>
    <xf numFmtId="2" fontId="9" fillId="0" borderId="6" xfId="0" applyNumberFormat="1" applyFont="1" applyBorder="1" applyAlignment="1">
      <alignment horizontal="center"/>
    </xf>
    <xf numFmtId="2" fontId="9" fillId="0" borderId="1" xfId="0" applyNumberFormat="1" applyFont="1" applyBorder="1" applyAlignment="1">
      <alignment horizontal="center"/>
    </xf>
    <xf numFmtId="2" fontId="20" fillId="0" borderId="0" xfId="0" applyNumberFormat="1" applyFont="1" applyAlignment="1">
      <alignment horizontal="center"/>
    </xf>
    <xf numFmtId="2" fontId="20" fillId="0" borderId="0" xfId="0" applyNumberFormat="1" applyFont="1"/>
    <xf numFmtId="2" fontId="20" fillId="0" borderId="7" xfId="0" applyNumberFormat="1" applyFont="1" applyBorder="1"/>
    <xf numFmtId="1" fontId="20" fillId="0" borderId="4" xfId="0" applyNumberFormat="1" applyFont="1" applyBorder="1" applyAlignment="1">
      <alignment horizontal="center"/>
    </xf>
    <xf numFmtId="0" fontId="6" fillId="0" borderId="10" xfId="0" applyFont="1" applyBorder="1"/>
    <xf numFmtId="0" fontId="6" fillId="0" borderId="11" xfId="0" applyFont="1" applyBorder="1"/>
    <xf numFmtId="9" fontId="6" fillId="0" borderId="66" xfId="0" applyNumberFormat="1" applyFont="1" applyBorder="1"/>
    <xf numFmtId="9" fontId="6" fillId="0" borderId="69" xfId="0" applyNumberFormat="1" applyFont="1" applyBorder="1"/>
    <xf numFmtId="0" fontId="6" fillId="0" borderId="1" xfId="0" applyFont="1" applyBorder="1"/>
    <xf numFmtId="2" fontId="6" fillId="0" borderId="5" xfId="0" applyNumberFormat="1" applyFont="1" applyBorder="1"/>
    <xf numFmtId="2" fontId="6" fillId="0" borderId="7" xfId="0" applyNumberFormat="1" applyFont="1" applyBorder="1"/>
    <xf numFmtId="2" fontId="6" fillId="0" borderId="8" xfId="0" applyNumberFormat="1" applyFont="1" applyBorder="1"/>
    <xf numFmtId="9" fontId="9" fillId="0" borderId="1" xfId="0" applyNumberFormat="1" applyFont="1" applyBorder="1" applyAlignment="1">
      <alignment horizontal="center"/>
    </xf>
    <xf numFmtId="9" fontId="9" fillId="0" borderId="4" xfId="0" applyNumberFormat="1" applyFont="1" applyBorder="1" applyAlignment="1">
      <alignment horizontal="center"/>
    </xf>
    <xf numFmtId="0" fontId="0" fillId="0" borderId="3" xfId="0" applyBorder="1" applyAlignment="1">
      <alignment horizontal="center"/>
    </xf>
    <xf numFmtId="10" fontId="0" fillId="12" borderId="0" xfId="0" applyNumberFormat="1" applyFill="1"/>
    <xf numFmtId="0" fontId="23" fillId="16" borderId="9" xfId="0" applyFont="1" applyFill="1" applyBorder="1" applyAlignment="1">
      <alignment horizontal="center"/>
    </xf>
    <xf numFmtId="0" fontId="17" fillId="0" borderId="24" xfId="0" applyFont="1" applyBorder="1" applyAlignment="1" applyProtection="1">
      <alignment horizontal="center" vertical="center"/>
      <protection locked="0"/>
    </xf>
    <xf numFmtId="0" fontId="17" fillId="0" borderId="28" xfId="0" applyFont="1" applyBorder="1" applyProtection="1">
      <protection locked="0"/>
    </xf>
    <xf numFmtId="0" fontId="14" fillId="0" borderId="71" xfId="0" applyFont="1" applyBorder="1"/>
    <xf numFmtId="0" fontId="14" fillId="0" borderId="72" xfId="0" applyFont="1" applyBorder="1"/>
    <xf numFmtId="0" fontId="14" fillId="0" borderId="73" xfId="0" applyFont="1" applyBorder="1"/>
    <xf numFmtId="0" fontId="2" fillId="0" borderId="12" xfId="0" applyFont="1" applyBorder="1" applyAlignment="1">
      <alignment vertical="center"/>
    </xf>
    <xf numFmtId="0" fontId="26" fillId="0" borderId="21" xfId="0" applyFont="1" applyBorder="1" applyAlignment="1">
      <alignment vertical="center"/>
    </xf>
    <xf numFmtId="0" fontId="2" fillId="17" borderId="25" xfId="0" applyFont="1" applyFill="1" applyBorder="1" applyAlignment="1">
      <alignment vertical="center"/>
    </xf>
    <xf numFmtId="0" fontId="30" fillId="0" borderId="71" xfId="0" applyFont="1" applyBorder="1" applyAlignment="1">
      <alignment vertical="center" wrapText="1"/>
    </xf>
    <xf numFmtId="0" fontId="30" fillId="0" borderId="72" xfId="0" applyFont="1" applyBorder="1"/>
    <xf numFmtId="0" fontId="30" fillId="0" borderId="73" xfId="0" applyFont="1" applyBorder="1" applyAlignment="1">
      <alignment vertical="center"/>
    </xf>
    <xf numFmtId="0" fontId="6" fillId="0" borderId="0" xfId="0" applyFont="1"/>
    <xf numFmtId="3" fontId="7" fillId="0" borderId="0" xfId="0" applyNumberFormat="1" applyFont="1"/>
    <xf numFmtId="0" fontId="7" fillId="0" borderId="0" xfId="0" applyFont="1"/>
    <xf numFmtId="169" fontId="7" fillId="0" borderId="0" xfId="0" applyNumberFormat="1" applyFont="1"/>
    <xf numFmtId="3" fontId="7" fillId="0" borderId="46" xfId="0" applyNumberFormat="1" applyFont="1" applyBorder="1"/>
    <xf numFmtId="164" fontId="7" fillId="0" borderId="46" xfId="0" applyNumberFormat="1" applyFont="1" applyBorder="1"/>
    <xf numFmtId="10" fontId="7" fillId="0" borderId="42" xfId="0" applyNumberFormat="1" applyFont="1" applyBorder="1"/>
    <xf numFmtId="3" fontId="7" fillId="0" borderId="43" xfId="0" applyNumberFormat="1" applyFont="1" applyBorder="1"/>
    <xf numFmtId="164" fontId="7" fillId="0" borderId="43" xfId="0" applyNumberFormat="1" applyFont="1" applyBorder="1"/>
    <xf numFmtId="10" fontId="7" fillId="0" borderId="44" xfId="0" applyNumberFormat="1" applyFont="1" applyBorder="1"/>
    <xf numFmtId="10" fontId="7" fillId="0" borderId="45" xfId="0" applyNumberFormat="1" applyFont="1" applyBorder="1"/>
    <xf numFmtId="10" fontId="7" fillId="0" borderId="48" xfId="0" applyNumberFormat="1" applyFont="1" applyBorder="1"/>
    <xf numFmtId="3" fontId="7" fillId="0" borderId="49" xfId="0" applyNumberFormat="1" applyFont="1" applyBorder="1"/>
    <xf numFmtId="164" fontId="7" fillId="0" borderId="49" xfId="0" applyNumberFormat="1" applyFont="1" applyBorder="1"/>
    <xf numFmtId="0" fontId="0" fillId="18" borderId="0" xfId="0" applyFill="1"/>
    <xf numFmtId="10" fontId="0" fillId="18" borderId="79" xfId="0" applyNumberFormat="1" applyFill="1" applyBorder="1" applyAlignment="1">
      <alignment horizontal="center"/>
    </xf>
    <xf numFmtId="0" fontId="0" fillId="18" borderId="17" xfId="0" applyFill="1" applyBorder="1" applyAlignment="1">
      <alignment horizontal="center"/>
    </xf>
    <xf numFmtId="0" fontId="0" fillId="18" borderId="79" xfId="0" applyFill="1" applyBorder="1" applyAlignment="1">
      <alignment horizontal="center"/>
    </xf>
    <xf numFmtId="1" fontId="0" fillId="18" borderId="17" xfId="0" applyNumberFormat="1" applyFill="1" applyBorder="1" applyAlignment="1">
      <alignment horizontal="center"/>
    </xf>
    <xf numFmtId="3" fontId="0" fillId="18" borderId="17" xfId="0" applyNumberFormat="1" applyFill="1" applyBorder="1" applyAlignment="1">
      <alignment horizontal="center"/>
    </xf>
    <xf numFmtId="166" fontId="0" fillId="18" borderId="78" xfId="0" applyNumberFormat="1" applyFill="1" applyBorder="1" applyAlignment="1">
      <alignment horizontal="center"/>
    </xf>
    <xf numFmtId="10" fontId="0" fillId="18" borderId="0" xfId="0" applyNumberFormat="1" applyFill="1" applyAlignment="1">
      <alignment horizontal="center"/>
    </xf>
    <xf numFmtId="166" fontId="21" fillId="18" borderId="78" xfId="0" applyNumberFormat="1" applyFont="1" applyFill="1" applyBorder="1" applyAlignment="1">
      <alignment horizontal="center"/>
    </xf>
    <xf numFmtId="10" fontId="21" fillId="18" borderId="0" xfId="0" applyNumberFormat="1" applyFont="1" applyFill="1" applyAlignment="1">
      <alignment horizontal="center"/>
    </xf>
    <xf numFmtId="0" fontId="7" fillId="0" borderId="42" xfId="0" applyFont="1" applyBorder="1"/>
    <xf numFmtId="0" fontId="7" fillId="0" borderId="48" xfId="0" applyFont="1" applyBorder="1"/>
    <xf numFmtId="3" fontId="0" fillId="0" borderId="8" xfId="0" applyNumberFormat="1" applyBorder="1"/>
    <xf numFmtId="167" fontId="0" fillId="0" borderId="7" xfId="0" applyNumberFormat="1" applyBorder="1"/>
    <xf numFmtId="167" fontId="0" fillId="0" borderId="6" xfId="0" applyNumberFormat="1" applyBorder="1"/>
    <xf numFmtId="3" fontId="0" fillId="0" borderId="5" xfId="0" applyNumberFormat="1" applyBorder="1"/>
    <xf numFmtId="167" fontId="0" fillId="0" borderId="0" xfId="0" applyNumberFormat="1"/>
    <xf numFmtId="167" fontId="0" fillId="0" borderId="4" xfId="0" applyNumberFormat="1" applyBorder="1"/>
    <xf numFmtId="3" fontId="0" fillId="0" borderId="3" xfId="0" applyNumberFormat="1" applyBorder="1"/>
    <xf numFmtId="167" fontId="0" fillId="0" borderId="1" xfId="0" applyNumberFormat="1" applyBorder="1"/>
    <xf numFmtId="3" fontId="0" fillId="0" borderId="2" xfId="0" applyNumberFormat="1" applyBorder="1"/>
    <xf numFmtId="3" fontId="0" fillId="0" borderId="7" xfId="0" applyNumberFormat="1" applyBorder="1"/>
    <xf numFmtId="0" fontId="0" fillId="0" borderId="6" xfId="0" applyBorder="1" applyAlignment="1">
      <alignment vertical="center"/>
    </xf>
    <xf numFmtId="0" fontId="0" fillId="0" borderId="5" xfId="0" applyBorder="1" applyAlignment="1">
      <alignment vertical="center"/>
    </xf>
    <xf numFmtId="0" fontId="1" fillId="2" borderId="0" xfId="0" applyFont="1" applyFill="1"/>
    <xf numFmtId="0" fontId="1" fillId="2" borderId="0" xfId="0" applyFont="1" applyFill="1" applyAlignment="1">
      <alignment vertical="top"/>
    </xf>
    <xf numFmtId="0" fontId="17" fillId="0" borderId="36" xfId="0" applyFont="1" applyBorder="1" applyAlignment="1">
      <alignment vertical="center"/>
    </xf>
    <xf numFmtId="0" fontId="17" fillId="0" borderId="53" xfId="0" applyFont="1" applyBorder="1" applyAlignment="1">
      <alignment vertical="center"/>
    </xf>
    <xf numFmtId="0" fontId="17" fillId="0" borderId="44" xfId="0" applyFont="1" applyBorder="1" applyAlignment="1">
      <alignment vertical="center"/>
    </xf>
    <xf numFmtId="0" fontId="17" fillId="0" borderId="47" xfId="0" applyFont="1" applyBorder="1" applyAlignment="1">
      <alignment vertical="center"/>
    </xf>
    <xf numFmtId="0" fontId="17" fillId="0" borderId="50" xfId="0" applyFont="1" applyBorder="1" applyAlignment="1">
      <alignment vertical="center"/>
    </xf>
    <xf numFmtId="3" fontId="8" fillId="12" borderId="0" xfId="0" applyNumberFormat="1" applyFont="1" applyFill="1"/>
    <xf numFmtId="0" fontId="0" fillId="0" borderId="54" xfId="0" applyBorder="1"/>
    <xf numFmtId="0" fontId="9" fillId="0" borderId="0" xfId="0" applyFont="1" applyAlignment="1">
      <alignment horizontal="center"/>
    </xf>
    <xf numFmtId="0" fontId="9" fillId="0" borderId="0" xfId="0" applyFont="1" applyAlignment="1">
      <alignment wrapText="1"/>
    </xf>
    <xf numFmtId="3" fontId="0" fillId="0" borderId="61" xfId="0" applyNumberFormat="1" applyBorder="1"/>
    <xf numFmtId="166" fontId="0" fillId="0" borderId="61" xfId="0" applyNumberFormat="1" applyBorder="1"/>
    <xf numFmtId="0" fontId="0" fillId="19" borderId="0" xfId="0" applyFill="1"/>
    <xf numFmtId="0" fontId="8" fillId="12" borderId="0" xfId="0" applyFont="1" applyFill="1" applyAlignment="1">
      <alignment horizontal="left"/>
    </xf>
    <xf numFmtId="3" fontId="8" fillId="12" borderId="0" xfId="0" applyNumberFormat="1" applyFont="1" applyFill="1" applyAlignment="1">
      <alignment horizontal="left"/>
    </xf>
    <xf numFmtId="3" fontId="22" fillId="12" borderId="0" xfId="0" applyNumberFormat="1" applyFont="1" applyFill="1" applyAlignment="1">
      <alignment horizontal="left"/>
    </xf>
    <xf numFmtId="0" fontId="8" fillId="12" borderId="2" xfId="0" applyFont="1" applyFill="1" applyBorder="1" applyAlignment="1">
      <alignment horizontal="left"/>
    </xf>
    <xf numFmtId="3" fontId="8" fillId="12" borderId="2" xfId="0" applyNumberFormat="1" applyFont="1" applyFill="1" applyBorder="1" applyAlignment="1">
      <alignment horizontal="left"/>
    </xf>
    <xf numFmtId="3" fontId="22" fillId="12" borderId="2" xfId="0" applyNumberFormat="1" applyFont="1" applyFill="1" applyBorder="1" applyAlignment="1">
      <alignment horizontal="left"/>
    </xf>
    <xf numFmtId="1" fontId="9" fillId="0" borderId="5" xfId="0" applyNumberFormat="1" applyFont="1" applyBorder="1"/>
    <xf numFmtId="1" fontId="9" fillId="0" borderId="8" xfId="0" applyNumberFormat="1" applyFont="1" applyBorder="1"/>
    <xf numFmtId="0" fontId="9" fillId="0" borderId="66" xfId="0" applyFont="1" applyBorder="1" applyAlignment="1">
      <alignment vertical="center"/>
    </xf>
    <xf numFmtId="0" fontId="9" fillId="0" borderId="69" xfId="0" applyFont="1" applyBorder="1" applyAlignment="1">
      <alignment vertical="center"/>
    </xf>
    <xf numFmtId="0" fontId="9" fillId="0" borderId="2" xfId="0" applyFont="1" applyBorder="1"/>
    <xf numFmtId="1" fontId="9" fillId="0" borderId="70" xfId="0" applyNumberFormat="1" applyFont="1" applyBorder="1"/>
    <xf numFmtId="1" fontId="9" fillId="0" borderId="66" xfId="0" applyNumberFormat="1" applyFont="1" applyBorder="1"/>
    <xf numFmtId="1" fontId="9" fillId="0" borderId="69" xfId="0" applyNumberFormat="1" applyFont="1" applyBorder="1"/>
    <xf numFmtId="1" fontId="9" fillId="0" borderId="3" xfId="0" applyNumberFormat="1" applyFont="1" applyBorder="1" applyAlignment="1">
      <alignment horizontal="center"/>
    </xf>
    <xf numFmtId="1" fontId="9" fillId="0" borderId="5" xfId="0" applyNumberFormat="1" applyFont="1" applyBorder="1" applyAlignment="1">
      <alignment horizontal="center"/>
    </xf>
    <xf numFmtId="1" fontId="9" fillId="0" borderId="8" xfId="0" applyNumberFormat="1" applyFont="1" applyBorder="1" applyAlignment="1">
      <alignment horizontal="center"/>
    </xf>
    <xf numFmtId="1" fontId="9" fillId="0" borderId="66" xfId="0" applyNumberFormat="1" applyFont="1" applyBorder="1" applyAlignment="1">
      <alignment vertical="center"/>
    </xf>
    <xf numFmtId="1" fontId="9" fillId="0" borderId="69" xfId="0" applyNumberFormat="1" applyFont="1" applyBorder="1" applyAlignment="1">
      <alignment vertical="center"/>
    </xf>
    <xf numFmtId="0" fontId="14" fillId="0" borderId="9" xfId="0" applyFont="1" applyBorder="1" applyAlignment="1">
      <alignment horizontal="center"/>
    </xf>
    <xf numFmtId="1" fontId="1" fillId="0" borderId="0" xfId="0" applyNumberFormat="1" applyFont="1" applyAlignment="1">
      <alignment horizontal="center"/>
    </xf>
    <xf numFmtId="43" fontId="0" fillId="0" borderId="0" xfId="1" applyFont="1"/>
    <xf numFmtId="3" fontId="0" fillId="0" borderId="7" xfId="0" applyNumberFormat="1" applyBorder="1" applyAlignment="1">
      <alignment vertical="center"/>
    </xf>
    <xf numFmtId="0" fontId="17" fillId="0" borderId="16" xfId="0" applyFont="1" applyBorder="1" applyProtection="1">
      <protection locked="0"/>
    </xf>
    <xf numFmtId="0" fontId="17" fillId="0" borderId="21" xfId="0" applyFont="1" applyBorder="1" applyProtection="1">
      <protection locked="0"/>
    </xf>
    <xf numFmtId="0" fontId="19" fillId="15" borderId="9" xfId="0" applyFont="1" applyFill="1" applyBorder="1" applyAlignment="1">
      <alignment horizontal="center"/>
    </xf>
    <xf numFmtId="0" fontId="17" fillId="0" borderId="37" xfId="0" applyFont="1" applyBorder="1" applyProtection="1">
      <protection locked="0"/>
    </xf>
    <xf numFmtId="3" fontId="17" fillId="0" borderId="65" xfId="0" applyNumberFormat="1" applyFont="1" applyBorder="1"/>
    <xf numFmtId="9" fontId="9" fillId="0" borderId="66" xfId="0" applyNumberFormat="1" applyFont="1" applyBorder="1" applyAlignment="1">
      <alignment horizontal="center"/>
    </xf>
    <xf numFmtId="9" fontId="9" fillId="0" borderId="69" xfId="0" applyNumberFormat="1" applyFont="1" applyBorder="1" applyAlignment="1">
      <alignment horizontal="center"/>
    </xf>
    <xf numFmtId="2" fontId="6" fillId="0" borderId="1" xfId="0" applyNumberFormat="1" applyFont="1" applyBorder="1"/>
    <xf numFmtId="2" fontId="6" fillId="0" borderId="2" xfId="0" applyNumberFormat="1" applyFont="1" applyBorder="1"/>
    <xf numFmtId="2" fontId="6" fillId="0" borderId="4" xfId="0" applyNumberFormat="1" applyFont="1" applyBorder="1"/>
    <xf numFmtId="2" fontId="6" fillId="0" borderId="6" xfId="0" applyNumberFormat="1" applyFont="1" applyBorder="1"/>
    <xf numFmtId="170" fontId="14" fillId="12" borderId="0" xfId="1" applyNumberFormat="1" applyFont="1" applyFill="1" applyBorder="1" applyAlignment="1">
      <alignment horizontal="left"/>
    </xf>
    <xf numFmtId="0" fontId="6" fillId="0" borderId="81" xfId="0" applyFont="1" applyBorder="1"/>
    <xf numFmtId="4" fontId="0" fillId="0" borderId="0" xfId="0" applyNumberFormat="1"/>
    <xf numFmtId="3" fontId="6" fillId="0" borderId="90" xfId="0" applyNumberFormat="1" applyFont="1" applyBorder="1" applyAlignment="1">
      <alignment horizontal="center"/>
    </xf>
    <xf numFmtId="10" fontId="7" fillId="0" borderId="52" xfId="0" applyNumberFormat="1" applyFont="1" applyBorder="1"/>
    <xf numFmtId="10" fontId="7" fillId="0" borderId="50" xfId="0" applyNumberFormat="1" applyFont="1" applyBorder="1"/>
    <xf numFmtId="4" fontId="7" fillId="0" borderId="56" xfId="0" applyNumberFormat="1" applyFont="1" applyBorder="1"/>
    <xf numFmtId="10" fontId="7" fillId="0" borderId="56" xfId="0" applyNumberFormat="1" applyFont="1" applyBorder="1"/>
    <xf numFmtId="0" fontId="7" fillId="0" borderId="57" xfId="0" applyFont="1" applyBorder="1"/>
    <xf numFmtId="4" fontId="7" fillId="0" borderId="49" xfId="0" applyNumberFormat="1" applyFont="1" applyBorder="1"/>
    <xf numFmtId="10" fontId="7" fillId="0" borderId="49" xfId="0" applyNumberFormat="1" applyFont="1" applyBorder="1"/>
    <xf numFmtId="0" fontId="7" fillId="0" borderId="50" xfId="0" applyFont="1" applyBorder="1"/>
    <xf numFmtId="0" fontId="9" fillId="0" borderId="46" xfId="0" applyFont="1" applyBorder="1"/>
    <xf numFmtId="0" fontId="9" fillId="0" borderId="44" xfId="0" applyFont="1" applyBorder="1"/>
    <xf numFmtId="0" fontId="9" fillId="0" borderId="45" xfId="0" applyFont="1" applyBorder="1"/>
    <xf numFmtId="1" fontId="9" fillId="0" borderId="47" xfId="0" applyNumberFormat="1" applyFont="1" applyBorder="1"/>
    <xf numFmtId="0" fontId="9" fillId="0" borderId="48" xfId="0" applyFont="1" applyBorder="1"/>
    <xf numFmtId="0" fontId="9" fillId="0" borderId="49" xfId="0" applyFont="1" applyBorder="1"/>
    <xf numFmtId="1" fontId="9" fillId="0" borderId="50" xfId="0" applyNumberFormat="1" applyFont="1" applyBorder="1"/>
    <xf numFmtId="0" fontId="0" fillId="0" borderId="46" xfId="0" applyBorder="1" applyAlignment="1">
      <alignment vertical="center"/>
    </xf>
    <xf numFmtId="0" fontId="0" fillId="0" borderId="49" xfId="0" applyBorder="1" applyAlignment="1">
      <alignment vertical="center"/>
    </xf>
    <xf numFmtId="2" fontId="9" fillId="0" borderId="0" xfId="0" applyNumberFormat="1" applyFont="1"/>
    <xf numFmtId="0" fontId="1" fillId="19" borderId="0" xfId="0" applyFont="1" applyFill="1" applyProtection="1">
      <protection locked="0"/>
    </xf>
    <xf numFmtId="0" fontId="3" fillId="0" borderId="6" xfId="0" applyFont="1" applyBorder="1" applyAlignment="1">
      <alignment vertical="center" wrapText="1"/>
    </xf>
    <xf numFmtId="0" fontId="1" fillId="0" borderId="6" xfId="0" applyFont="1" applyBorder="1" applyProtection="1">
      <protection locked="0"/>
    </xf>
    <xf numFmtId="0" fontId="1" fillId="0" borderId="7" xfId="0" applyFont="1" applyBorder="1" applyProtection="1">
      <protection locked="0"/>
    </xf>
    <xf numFmtId="0" fontId="35" fillId="12" borderId="61" xfId="0" applyFont="1" applyFill="1" applyBorder="1" applyAlignment="1">
      <alignment horizontal="center"/>
    </xf>
    <xf numFmtId="1" fontId="0" fillId="0" borderId="0" xfId="0" applyNumberFormat="1"/>
    <xf numFmtId="1" fontId="0" fillId="0" borderId="46" xfId="0" applyNumberFormat="1" applyBorder="1"/>
    <xf numFmtId="1" fontId="0" fillId="0" borderId="49" xfId="0" applyNumberFormat="1" applyBorder="1"/>
    <xf numFmtId="1" fontId="0" fillId="0" borderId="47" xfId="0" applyNumberFormat="1" applyBorder="1"/>
    <xf numFmtId="1" fontId="0" fillId="0" borderId="50" xfId="0" applyNumberFormat="1" applyBorder="1"/>
    <xf numFmtId="0" fontId="0" fillId="0" borderId="43" xfId="0" applyBorder="1" applyAlignment="1">
      <alignment wrapText="1"/>
    </xf>
    <xf numFmtId="0" fontId="20" fillId="0" borderId="0" xfId="0" applyFont="1"/>
    <xf numFmtId="167" fontId="20" fillId="0" borderId="0" xfId="0" applyNumberFormat="1" applyFont="1" applyAlignment="1">
      <alignment horizontal="center"/>
    </xf>
    <xf numFmtId="4" fontId="20" fillId="0" borderId="0" xfId="0" applyNumberFormat="1" applyFont="1" applyAlignment="1">
      <alignment horizontal="center"/>
    </xf>
    <xf numFmtId="1" fontId="9" fillId="0" borderId="66" xfId="0" applyNumberFormat="1" applyFont="1" applyBorder="1" applyAlignment="1">
      <alignment horizontal="center"/>
    </xf>
    <xf numFmtId="1" fontId="9" fillId="0" borderId="61" xfId="0" applyNumberFormat="1" applyFont="1" applyBorder="1" applyAlignment="1">
      <alignment horizontal="center"/>
    </xf>
    <xf numFmtId="0" fontId="17" fillId="0" borderId="75" xfId="0" applyFont="1" applyBorder="1" applyProtection="1">
      <protection locked="0"/>
    </xf>
    <xf numFmtId="0" fontId="17" fillId="0" borderId="31" xfId="0" applyFont="1" applyBorder="1" applyProtection="1">
      <protection locked="0"/>
    </xf>
    <xf numFmtId="0" fontId="17" fillId="0" borderId="29" xfId="0" applyFont="1" applyBorder="1" applyProtection="1">
      <protection locked="0"/>
    </xf>
    <xf numFmtId="3" fontId="17" fillId="20" borderId="73" xfId="0" applyNumberFormat="1" applyFont="1" applyFill="1" applyBorder="1"/>
    <xf numFmtId="0" fontId="17" fillId="22" borderId="69" xfId="0" applyFont="1" applyFill="1" applyBorder="1"/>
    <xf numFmtId="0" fontId="17" fillId="21" borderId="61" xfId="0" applyFont="1" applyFill="1" applyBorder="1"/>
    <xf numFmtId="0" fontId="17" fillId="23" borderId="72" xfId="0" applyFont="1" applyFill="1" applyBorder="1"/>
    <xf numFmtId="0" fontId="38" fillId="12" borderId="0" xfId="0" applyFont="1" applyFill="1"/>
    <xf numFmtId="164" fontId="0" fillId="0" borderId="7" xfId="0" applyNumberFormat="1" applyBorder="1" applyAlignment="1">
      <alignment vertical="center"/>
    </xf>
    <xf numFmtId="0" fontId="1" fillId="19" borderId="1" xfId="0" applyFont="1" applyFill="1" applyBorder="1" applyProtection="1">
      <protection locked="0"/>
    </xf>
    <xf numFmtId="0" fontId="1" fillId="19" borderId="2" xfId="0" applyFont="1" applyFill="1" applyBorder="1" applyProtection="1">
      <protection locked="0"/>
    </xf>
    <xf numFmtId="0" fontId="1" fillId="19" borderId="4" xfId="0" applyFont="1" applyFill="1" applyBorder="1" applyProtection="1">
      <protection locked="0"/>
    </xf>
    <xf numFmtId="3" fontId="0" fillId="0" borderId="82" xfId="0" applyNumberFormat="1" applyBorder="1" applyAlignment="1" applyProtection="1">
      <alignment horizontal="left"/>
      <protection locked="0"/>
    </xf>
    <xf numFmtId="0" fontId="6" fillId="0" borderId="61" xfId="0" applyFont="1" applyBorder="1"/>
    <xf numFmtId="169" fontId="7" fillId="0" borderId="56" xfId="0" applyNumberFormat="1" applyFont="1" applyBorder="1"/>
    <xf numFmtId="169" fontId="7" fillId="0" borderId="76" xfId="0" applyNumberFormat="1" applyFont="1" applyBorder="1"/>
    <xf numFmtId="169" fontId="7" fillId="0" borderId="46" xfId="0" applyNumberFormat="1" applyFont="1" applyBorder="1"/>
    <xf numFmtId="3" fontId="9" fillId="0" borderId="0" xfId="0" applyNumberFormat="1" applyFont="1"/>
    <xf numFmtId="3" fontId="24" fillId="0" borderId="113" xfId="0" applyNumberFormat="1" applyFont="1" applyBorder="1" applyAlignment="1">
      <alignment vertical="center"/>
    </xf>
    <xf numFmtId="0" fontId="0" fillId="0" borderId="2" xfId="0" applyBorder="1"/>
    <xf numFmtId="2" fontId="0" fillId="0" borderId="5" xfId="0" applyNumberFormat="1" applyBorder="1"/>
    <xf numFmtId="2" fontId="0" fillId="0" borderId="7" xfId="0" applyNumberFormat="1" applyBorder="1"/>
    <xf numFmtId="0" fontId="0" fillId="0" borderId="7" xfId="0" applyBorder="1"/>
    <xf numFmtId="2" fontId="0" fillId="0" borderId="8" xfId="0" applyNumberFormat="1" applyBorder="1"/>
    <xf numFmtId="9" fontId="0" fillId="0" borderId="66" xfId="0" applyNumberFormat="1" applyBorder="1"/>
    <xf numFmtId="9" fontId="0" fillId="0" borderId="69" xfId="0" applyNumberFormat="1" applyBorder="1"/>
    <xf numFmtId="0" fontId="2" fillId="0" borderId="0" xfId="0" applyFont="1" applyAlignment="1">
      <alignment vertical="center"/>
    </xf>
    <xf numFmtId="2" fontId="28" fillId="0" borderId="0" xfId="0" applyNumberFormat="1" applyFont="1" applyAlignment="1">
      <alignment horizontal="center" vertical="center"/>
    </xf>
    <xf numFmtId="0" fontId="32" fillId="0" borderId="0" xfId="0" applyFont="1"/>
    <xf numFmtId="0" fontId="39" fillId="0" borderId="0" xfId="0" applyFont="1"/>
    <xf numFmtId="9" fontId="6" fillId="0" borderId="1" xfId="0" applyNumberFormat="1" applyFont="1" applyBorder="1"/>
    <xf numFmtId="9" fontId="6" fillId="0" borderId="4" xfId="0" applyNumberFormat="1" applyFont="1" applyBorder="1"/>
    <xf numFmtId="9" fontId="6" fillId="0" borderId="6" xfId="0" applyNumberFormat="1" applyFont="1" applyBorder="1"/>
    <xf numFmtId="0" fontId="6" fillId="0" borderId="2" xfId="0" applyFont="1" applyBorder="1"/>
    <xf numFmtId="0" fontId="6" fillId="0" borderId="3" xfId="0" applyFont="1" applyBorder="1"/>
    <xf numFmtId="2" fontId="6" fillId="0" borderId="0" xfId="0" applyNumberFormat="1" applyFont="1"/>
    <xf numFmtId="2" fontId="6" fillId="0" borderId="3" xfId="0" applyNumberFormat="1" applyFont="1" applyBorder="1"/>
    <xf numFmtId="9" fontId="9" fillId="0" borderId="0" xfId="0" applyNumberFormat="1" applyFont="1" applyAlignment="1">
      <alignment horizontal="center"/>
    </xf>
    <xf numFmtId="171" fontId="1" fillId="0" borderId="0" xfId="0" applyNumberFormat="1" applyFont="1"/>
    <xf numFmtId="3" fontId="0" fillId="0" borderId="106" xfId="0" applyNumberFormat="1" applyBorder="1" applyAlignment="1" applyProtection="1">
      <alignment horizontal="left"/>
      <protection locked="0"/>
    </xf>
    <xf numFmtId="164" fontId="1" fillId="0" borderId="76" xfId="0" applyNumberFormat="1" applyFont="1" applyBorder="1" applyProtection="1">
      <protection hidden="1"/>
    </xf>
    <xf numFmtId="10" fontId="1" fillId="0" borderId="68" xfId="0" quotePrefix="1" applyNumberFormat="1" applyFont="1" applyBorder="1" applyProtection="1">
      <protection hidden="1"/>
    </xf>
    <xf numFmtId="164" fontId="1" fillId="0" borderId="46" xfId="0" applyNumberFormat="1" applyFont="1" applyBorder="1" applyProtection="1">
      <protection hidden="1"/>
    </xf>
    <xf numFmtId="164" fontId="1" fillId="0" borderId="49" xfId="0" applyNumberFormat="1" applyFont="1" applyBorder="1" applyProtection="1">
      <protection hidden="1"/>
    </xf>
    <xf numFmtId="10" fontId="1" fillId="0" borderId="53" xfId="0" quotePrefix="1" applyNumberFormat="1" applyFont="1" applyBorder="1" applyProtection="1">
      <protection hidden="1"/>
    </xf>
    <xf numFmtId="0" fontId="6" fillId="0" borderId="40" xfId="0" applyFont="1" applyBorder="1" applyAlignment="1" applyProtection="1">
      <alignment vertical="top"/>
      <protection hidden="1"/>
    </xf>
    <xf numFmtId="0" fontId="6" fillId="0" borderId="56" xfId="0" applyFont="1" applyBorder="1" applyAlignment="1" applyProtection="1">
      <alignment vertical="top"/>
      <protection hidden="1"/>
    </xf>
    <xf numFmtId="0" fontId="6" fillId="0" borderId="57" xfId="0" applyFont="1" applyBorder="1" applyAlignment="1" applyProtection="1">
      <alignment vertical="top"/>
      <protection hidden="1"/>
    </xf>
    <xf numFmtId="0" fontId="6" fillId="0" borderId="15" xfId="0" applyFont="1" applyBorder="1" applyAlignment="1" applyProtection="1">
      <alignment vertical="top"/>
      <protection hidden="1"/>
    </xf>
    <xf numFmtId="0" fontId="0" fillId="0" borderId="54" xfId="0" applyBorder="1" applyAlignment="1" applyProtection="1">
      <alignment horizontal="center" vertical="center"/>
      <protection hidden="1"/>
    </xf>
    <xf numFmtId="0" fontId="0" fillId="0" borderId="60" xfId="0" applyBorder="1" applyAlignment="1" applyProtection="1">
      <alignment horizontal="center" vertical="center"/>
      <protection hidden="1"/>
    </xf>
    <xf numFmtId="0" fontId="0" fillId="0" borderId="53" xfId="0" applyBorder="1" applyAlignment="1" applyProtection="1">
      <alignment vertical="center"/>
      <protection hidden="1"/>
    </xf>
    <xf numFmtId="0" fontId="0" fillId="0" borderId="14" xfId="0" applyBorder="1" applyAlignment="1" applyProtection="1">
      <alignment vertical="center"/>
      <protection hidden="1"/>
    </xf>
    <xf numFmtId="0" fontId="0" fillId="0" borderId="8" xfId="0" applyBorder="1" applyAlignment="1" applyProtection="1">
      <alignment horizontal="center" vertical="center"/>
      <protection hidden="1"/>
    </xf>
    <xf numFmtId="0" fontId="0" fillId="0" borderId="10" xfId="0" applyBorder="1" applyAlignment="1" applyProtection="1">
      <alignment vertical="center"/>
      <protection hidden="1"/>
    </xf>
    <xf numFmtId="0" fontId="0" fillId="0" borderId="12" xfId="0" applyBorder="1" applyAlignment="1" applyProtection="1">
      <alignment vertical="top"/>
      <protection hidden="1"/>
    </xf>
    <xf numFmtId="3" fontId="0" fillId="0" borderId="13" xfId="0" applyNumberFormat="1" applyBorder="1" applyAlignment="1" applyProtection="1">
      <alignment horizontal="left" vertical="center" indent="1"/>
      <protection hidden="1"/>
    </xf>
    <xf numFmtId="0" fontId="0" fillId="0" borderId="43" xfId="0" applyBorder="1" applyAlignment="1" applyProtection="1">
      <alignment horizontal="right" vertical="center"/>
      <protection hidden="1"/>
    </xf>
    <xf numFmtId="0" fontId="37" fillId="0" borderId="46" xfId="0" applyFont="1" applyBorder="1" applyAlignment="1" applyProtection="1">
      <alignment horizontal="right" vertical="center"/>
      <protection hidden="1"/>
    </xf>
    <xf numFmtId="0" fontId="0" fillId="0" borderId="46" xfId="0" applyBorder="1" applyAlignment="1" applyProtection="1">
      <alignment vertical="center"/>
      <protection hidden="1"/>
    </xf>
    <xf numFmtId="0" fontId="0" fillId="0" borderId="46" xfId="0" applyBorder="1" applyAlignment="1" applyProtection="1">
      <alignment horizontal="right" vertical="center"/>
      <protection hidden="1"/>
    </xf>
    <xf numFmtId="0" fontId="0" fillId="0" borderId="23" xfId="0" applyBorder="1" applyAlignment="1" applyProtection="1">
      <alignment horizontal="right" vertical="center"/>
      <protection hidden="1"/>
    </xf>
    <xf numFmtId="0" fontId="6" fillId="0" borderId="7" xfId="0" applyFont="1" applyBorder="1" applyAlignment="1" applyProtection="1">
      <alignment vertical="center"/>
      <protection hidden="1"/>
    </xf>
    <xf numFmtId="0" fontId="0" fillId="0" borderId="14" xfId="0" applyBorder="1" applyAlignment="1" applyProtection="1">
      <alignment horizontal="right" vertical="center"/>
      <protection hidden="1"/>
    </xf>
    <xf numFmtId="0" fontId="1" fillId="2" borderId="0" xfId="0" applyFont="1" applyFill="1" applyProtection="1">
      <protection locked="0" hidden="1"/>
    </xf>
    <xf numFmtId="0" fontId="6" fillId="0" borderId="3" xfId="0" applyFont="1" applyBorder="1" applyAlignment="1" applyProtection="1">
      <alignment horizontal="center" vertical="center"/>
      <protection hidden="1"/>
    </xf>
    <xf numFmtId="0" fontId="1" fillId="2" borderId="4" xfId="0" applyFont="1" applyFill="1" applyBorder="1" applyProtection="1">
      <protection locked="0" hidden="1"/>
    </xf>
    <xf numFmtId="0" fontId="1" fillId="2" borderId="99" xfId="0" applyFont="1" applyFill="1" applyBorder="1" applyProtection="1">
      <protection locked="0" hidden="1"/>
    </xf>
    <xf numFmtId="0" fontId="24" fillId="19" borderId="96" xfId="0" applyFont="1" applyFill="1" applyBorder="1" applyAlignment="1" applyProtection="1">
      <alignment vertical="center" wrapText="1"/>
      <protection hidden="1"/>
    </xf>
    <xf numFmtId="0" fontId="0" fillId="2" borderId="0" xfId="0" applyFill="1" applyAlignment="1" applyProtection="1">
      <alignment vertical="center"/>
      <protection hidden="1"/>
    </xf>
    <xf numFmtId="0" fontId="0" fillId="2" borderId="0" xfId="0" applyFill="1" applyAlignment="1" applyProtection="1">
      <alignment horizontal="center" vertical="center"/>
      <protection hidden="1"/>
    </xf>
    <xf numFmtId="3" fontId="32" fillId="19" borderId="37" xfId="0" applyNumberFormat="1" applyFont="1" applyFill="1" applyBorder="1" applyAlignment="1" applyProtection="1">
      <alignment vertical="center"/>
      <protection hidden="1"/>
    </xf>
    <xf numFmtId="3" fontId="0" fillId="0" borderId="71" xfId="0" applyNumberFormat="1" applyBorder="1" applyAlignment="1" applyProtection="1">
      <alignment horizontal="center" vertical="center"/>
      <protection hidden="1"/>
    </xf>
    <xf numFmtId="0" fontId="6" fillId="0" borderId="11" xfId="0" applyFont="1" applyBorder="1" applyAlignment="1" applyProtection="1">
      <alignment vertical="center"/>
      <protection hidden="1"/>
    </xf>
    <xf numFmtId="3" fontId="0" fillId="0" borderId="61" xfId="0" applyNumberFormat="1" applyBorder="1" applyAlignment="1" applyProtection="1">
      <alignment horizontal="center" vertical="center"/>
      <protection hidden="1"/>
    </xf>
    <xf numFmtId="3" fontId="0" fillId="0" borderId="72" xfId="0" applyNumberFormat="1" applyBorder="1" applyAlignment="1" applyProtection="1">
      <alignment horizontal="center" vertical="center"/>
      <protection hidden="1"/>
    </xf>
    <xf numFmtId="0" fontId="0" fillId="0" borderId="9" xfId="0" applyBorder="1" applyAlignment="1" applyProtection="1">
      <alignment horizontal="center" vertical="center"/>
      <protection hidden="1"/>
    </xf>
    <xf numFmtId="0" fontId="0" fillId="0" borderId="10" xfId="0" applyBorder="1" applyAlignment="1" applyProtection="1">
      <alignment horizontal="center" vertical="center"/>
      <protection hidden="1"/>
    </xf>
    <xf numFmtId="3" fontId="0" fillId="0" borderId="80" xfId="0" applyNumberFormat="1" applyBorder="1" applyAlignment="1" applyProtection="1">
      <alignment horizontal="center" vertical="center"/>
      <protection hidden="1"/>
    </xf>
    <xf numFmtId="3" fontId="32" fillId="19" borderId="55" xfId="0" applyNumberFormat="1" applyFont="1" applyFill="1" applyBorder="1" applyAlignment="1" applyProtection="1">
      <alignment vertical="center"/>
      <protection hidden="1"/>
    </xf>
    <xf numFmtId="0" fontId="1" fillId="0" borderId="107" xfId="0" applyFont="1" applyBorder="1" applyProtection="1">
      <protection locked="0" hidden="1"/>
    </xf>
    <xf numFmtId="0" fontId="1" fillId="0" borderId="108" xfId="0" applyFont="1" applyBorder="1" applyProtection="1">
      <protection locked="0" hidden="1"/>
    </xf>
    <xf numFmtId="3" fontId="32" fillId="0" borderId="109" xfId="0" applyNumberFormat="1" applyFont="1" applyBorder="1" applyAlignment="1" applyProtection="1">
      <alignment vertical="center"/>
      <protection hidden="1"/>
    </xf>
    <xf numFmtId="0" fontId="1" fillId="0" borderId="4" xfId="0" applyFont="1" applyBorder="1" applyProtection="1">
      <protection locked="0" hidden="1"/>
    </xf>
    <xf numFmtId="0" fontId="1" fillId="0" borderId="0" xfId="0" applyFont="1" applyProtection="1">
      <protection locked="0" hidden="1"/>
    </xf>
    <xf numFmtId="0" fontId="1" fillId="0" borderId="110" xfId="0" applyFont="1" applyBorder="1" applyProtection="1">
      <protection locked="0" hidden="1"/>
    </xf>
    <xf numFmtId="3" fontId="32" fillId="0" borderId="99" xfId="0" applyNumberFormat="1" applyFont="1" applyBorder="1" applyAlignment="1" applyProtection="1">
      <alignment vertical="center"/>
      <protection hidden="1"/>
    </xf>
    <xf numFmtId="3" fontId="0" fillId="0" borderId="73" xfId="0" applyNumberFormat="1" applyBorder="1" applyAlignment="1" applyProtection="1">
      <alignment horizontal="center" vertical="center"/>
      <protection hidden="1"/>
    </xf>
    <xf numFmtId="0" fontId="14" fillId="0" borderId="40" xfId="0" applyFont="1" applyBorder="1" applyAlignment="1" applyProtection="1">
      <alignment vertical="center"/>
      <protection hidden="1"/>
    </xf>
    <xf numFmtId="0" fontId="6" fillId="0" borderId="58" xfId="0" applyFont="1" applyBorder="1" applyAlignment="1" applyProtection="1">
      <alignment vertical="center"/>
      <protection hidden="1"/>
    </xf>
    <xf numFmtId="3" fontId="0" fillId="0" borderId="58" xfId="0" applyNumberFormat="1" applyBorder="1" applyAlignment="1" applyProtection="1">
      <alignment vertical="center"/>
      <protection hidden="1"/>
    </xf>
    <xf numFmtId="0" fontId="6" fillId="0" borderId="0" xfId="0" applyFont="1" applyAlignment="1" applyProtection="1">
      <alignment vertical="center"/>
      <protection hidden="1"/>
    </xf>
    <xf numFmtId="3" fontId="0" fillId="0" borderId="46" xfId="0" applyNumberFormat="1" applyBorder="1" applyAlignment="1" applyProtection="1">
      <alignment vertical="center"/>
      <protection hidden="1"/>
    </xf>
    <xf numFmtId="3" fontId="0" fillId="0" borderId="46" xfId="0" applyNumberFormat="1" applyBorder="1" applyProtection="1">
      <protection hidden="1"/>
    </xf>
    <xf numFmtId="0" fontId="24" fillId="0" borderId="0" xfId="0" applyFont="1" applyAlignment="1" applyProtection="1">
      <alignment vertical="center"/>
      <protection hidden="1"/>
    </xf>
    <xf numFmtId="0" fontId="0" fillId="0" borderId="46" xfId="1" applyNumberFormat="1" applyFont="1" applyBorder="1" applyAlignment="1" applyProtection="1">
      <alignment vertical="center"/>
      <protection hidden="1"/>
    </xf>
    <xf numFmtId="3" fontId="0" fillId="0" borderId="46" xfId="1" applyNumberFormat="1" applyFont="1" applyBorder="1" applyProtection="1">
      <protection hidden="1"/>
    </xf>
    <xf numFmtId="3" fontId="0" fillId="0" borderId="46" xfId="1" applyNumberFormat="1" applyFont="1" applyBorder="1" applyAlignment="1" applyProtection="1">
      <alignment vertical="center"/>
      <protection hidden="1"/>
    </xf>
    <xf numFmtId="3" fontId="0" fillId="0" borderId="4" xfId="0" applyNumberFormat="1" applyBorder="1" applyAlignment="1" applyProtection="1">
      <alignment vertical="center"/>
      <protection hidden="1"/>
    </xf>
    <xf numFmtId="3" fontId="0" fillId="0" borderId="76" xfId="1" applyNumberFormat="1" applyFont="1" applyBorder="1" applyAlignment="1" applyProtection="1">
      <alignment vertical="center"/>
      <protection hidden="1"/>
    </xf>
    <xf numFmtId="3" fontId="0" fillId="0" borderId="76" xfId="1" applyNumberFormat="1" applyFont="1" applyBorder="1" applyProtection="1">
      <protection hidden="1"/>
    </xf>
    <xf numFmtId="0" fontId="1" fillId="0" borderId="17" xfId="0" applyFont="1" applyBorder="1" applyProtection="1">
      <protection locked="0" hidden="1"/>
    </xf>
    <xf numFmtId="0" fontId="1" fillId="0" borderId="18" xfId="0" applyFont="1" applyBorder="1" applyProtection="1">
      <protection locked="0" hidden="1"/>
    </xf>
    <xf numFmtId="3" fontId="0" fillId="0" borderId="6" xfId="0" applyNumberFormat="1" applyBorder="1" applyAlignment="1" applyProtection="1">
      <alignment vertical="center"/>
      <protection hidden="1"/>
    </xf>
    <xf numFmtId="0" fontId="1" fillId="0" borderId="11" xfId="0" applyFont="1" applyBorder="1" applyProtection="1">
      <protection locked="0" hidden="1"/>
    </xf>
    <xf numFmtId="0" fontId="0" fillId="0" borderId="4" xfId="0" applyBorder="1" applyAlignment="1" applyProtection="1">
      <alignment vertical="top" wrapText="1"/>
      <protection hidden="1"/>
    </xf>
    <xf numFmtId="0" fontId="0" fillId="0" borderId="0" xfId="0" applyAlignment="1" applyProtection="1">
      <alignment vertical="top" wrapText="1"/>
      <protection hidden="1"/>
    </xf>
    <xf numFmtId="0" fontId="0" fillId="0" borderId="7" xfId="0" applyBorder="1" applyAlignment="1" applyProtection="1">
      <alignment wrapText="1"/>
      <protection hidden="1"/>
    </xf>
    <xf numFmtId="3" fontId="1" fillId="0" borderId="46" xfId="0" applyNumberFormat="1" applyFont="1" applyBorder="1" applyAlignment="1" applyProtection="1">
      <alignment horizontal="center"/>
      <protection hidden="1"/>
    </xf>
    <xf numFmtId="2" fontId="1" fillId="0" borderId="47" xfId="0" applyNumberFormat="1" applyFont="1" applyBorder="1" applyAlignment="1" applyProtection="1">
      <alignment horizontal="center"/>
      <protection hidden="1"/>
    </xf>
    <xf numFmtId="3" fontId="1" fillId="0" borderId="49" xfId="0" applyNumberFormat="1" applyFont="1" applyBorder="1" applyAlignment="1" applyProtection="1">
      <alignment horizontal="center"/>
      <protection hidden="1"/>
    </xf>
    <xf numFmtId="2" fontId="1" fillId="0" borderId="50" xfId="0" applyNumberFormat="1" applyFont="1" applyBorder="1" applyAlignment="1" applyProtection="1">
      <alignment horizontal="center"/>
      <protection hidden="1"/>
    </xf>
    <xf numFmtId="0" fontId="2" fillId="0" borderId="42" xfId="0" applyFont="1" applyBorder="1" applyAlignment="1" applyProtection="1">
      <alignment horizontal="center" vertical="center"/>
      <protection hidden="1"/>
    </xf>
    <xf numFmtId="1" fontId="2" fillId="0" borderId="44" xfId="0" applyNumberFormat="1" applyFont="1" applyBorder="1" applyAlignment="1" applyProtection="1">
      <alignment horizontal="center" vertical="center"/>
      <protection hidden="1"/>
    </xf>
    <xf numFmtId="10" fontId="28" fillId="0" borderId="45" xfId="0" applyNumberFormat="1" applyFont="1" applyBorder="1" applyAlignment="1" applyProtection="1">
      <alignment horizontal="center" vertical="center"/>
      <protection hidden="1"/>
    </xf>
    <xf numFmtId="10" fontId="28" fillId="0" borderId="47" xfId="0" applyNumberFormat="1" applyFont="1" applyBorder="1" applyAlignment="1" applyProtection="1">
      <alignment horizontal="center" vertical="center"/>
      <protection hidden="1"/>
    </xf>
    <xf numFmtId="2" fontId="28" fillId="17" borderId="48" xfId="0" applyNumberFormat="1" applyFont="1" applyFill="1" applyBorder="1" applyAlignment="1" applyProtection="1">
      <alignment horizontal="center" vertical="center"/>
      <protection hidden="1"/>
    </xf>
    <xf numFmtId="2" fontId="28" fillId="17" borderId="50" xfId="0" applyNumberFormat="1" applyFont="1" applyFill="1" applyBorder="1" applyAlignment="1" applyProtection="1">
      <alignment horizontal="center" vertical="center"/>
      <protection hidden="1"/>
    </xf>
    <xf numFmtId="0" fontId="1" fillId="0" borderId="40" xfId="0" applyFont="1" applyBorder="1" applyAlignment="1" applyProtection="1">
      <alignment vertical="top" wrapText="1"/>
      <protection hidden="1"/>
    </xf>
    <xf numFmtId="0" fontId="1" fillId="0" borderId="56" xfId="0" applyFont="1" applyBorder="1" applyAlignment="1" applyProtection="1">
      <alignment vertical="top"/>
      <protection hidden="1"/>
    </xf>
    <xf numFmtId="0" fontId="1" fillId="0" borderId="57" xfId="0" applyFont="1" applyBorder="1" applyAlignment="1" applyProtection="1">
      <alignment vertical="top"/>
      <protection hidden="1"/>
    </xf>
    <xf numFmtId="0" fontId="1" fillId="0" borderId="6" xfId="0" applyFont="1" applyBorder="1" applyAlignment="1" applyProtection="1">
      <alignment horizontal="center" vertical="center"/>
      <protection hidden="1"/>
    </xf>
    <xf numFmtId="0" fontId="1" fillId="0" borderId="39" xfId="0" applyFont="1" applyBorder="1" applyAlignment="1" applyProtection="1">
      <alignment horizontal="center" vertical="center"/>
      <protection hidden="1"/>
    </xf>
    <xf numFmtId="0" fontId="1" fillId="0" borderId="60" xfId="0" applyFont="1" applyBorder="1" applyAlignment="1" applyProtection="1">
      <alignment horizontal="center" vertical="center"/>
      <protection hidden="1"/>
    </xf>
    <xf numFmtId="168" fontId="1" fillId="0" borderId="53" xfId="0" applyNumberFormat="1" applyFont="1" applyBorder="1" applyAlignment="1" applyProtection="1">
      <alignment horizontal="center" vertical="center"/>
      <protection hidden="1"/>
    </xf>
    <xf numFmtId="0" fontId="1" fillId="0" borderId="6" xfId="0" applyFont="1" applyBorder="1" applyProtection="1">
      <protection hidden="1"/>
    </xf>
    <xf numFmtId="0" fontId="1" fillId="0" borderId="7" xfId="0" applyFont="1" applyBorder="1" applyProtection="1">
      <protection hidden="1"/>
    </xf>
    <xf numFmtId="0" fontId="1" fillId="0" borderId="61" xfId="0" applyFont="1" applyBorder="1" applyProtection="1">
      <protection hidden="1"/>
    </xf>
    <xf numFmtId="0" fontId="1" fillId="0" borderId="70" xfId="0" applyFont="1" applyBorder="1" applyAlignment="1" applyProtection="1">
      <alignment horizontal="center"/>
      <protection hidden="1"/>
    </xf>
    <xf numFmtId="3" fontId="1" fillId="0" borderId="12" xfId="0" applyNumberFormat="1" applyFont="1" applyBorder="1" applyProtection="1">
      <protection hidden="1"/>
    </xf>
    <xf numFmtId="1" fontId="1" fillId="0" borderId="67" xfId="0" applyNumberFormat="1" applyFont="1" applyBorder="1" applyProtection="1">
      <protection hidden="1"/>
    </xf>
    <xf numFmtId="164" fontId="1" fillId="0" borderId="44" xfId="0" applyNumberFormat="1" applyFont="1" applyBorder="1" applyAlignment="1" applyProtection="1">
      <alignment horizontal="center"/>
      <protection hidden="1"/>
    </xf>
    <xf numFmtId="0" fontId="1" fillId="0" borderId="72" xfId="0" applyFont="1" applyBorder="1" applyProtection="1">
      <protection hidden="1"/>
    </xf>
    <xf numFmtId="164" fontId="1" fillId="0" borderId="45" xfId="0" applyNumberFormat="1" applyFont="1" applyBorder="1" applyAlignment="1" applyProtection="1">
      <alignment horizontal="center"/>
      <protection hidden="1"/>
    </xf>
    <xf numFmtId="1" fontId="1" fillId="0" borderId="62" xfId="0" applyNumberFormat="1" applyFont="1" applyBorder="1" applyProtection="1">
      <protection hidden="1"/>
    </xf>
    <xf numFmtId="3" fontId="1" fillId="0" borderId="29" xfId="0" applyNumberFormat="1" applyFont="1" applyBorder="1" applyProtection="1">
      <protection hidden="1"/>
    </xf>
    <xf numFmtId="1" fontId="1" fillId="0" borderId="62" xfId="0" applyNumberFormat="1" applyFont="1" applyBorder="1" applyAlignment="1" applyProtection="1">
      <alignment horizontal="center"/>
      <protection hidden="1"/>
    </xf>
    <xf numFmtId="3" fontId="1" fillId="0" borderId="21" xfId="0" applyNumberFormat="1" applyFont="1" applyBorder="1" applyProtection="1">
      <protection hidden="1"/>
    </xf>
    <xf numFmtId="0" fontId="1" fillId="0" borderId="29" xfId="0" applyFont="1" applyBorder="1" applyAlignment="1" applyProtection="1">
      <alignment horizontal="left"/>
      <protection hidden="1"/>
    </xf>
    <xf numFmtId="0" fontId="1" fillId="0" borderId="31" xfId="0" applyFont="1" applyBorder="1" applyAlignment="1" applyProtection="1">
      <alignment horizontal="left"/>
      <protection hidden="1"/>
    </xf>
    <xf numFmtId="1" fontId="1" fillId="0" borderId="63" xfId="0" applyNumberFormat="1" applyFont="1" applyBorder="1" applyProtection="1">
      <protection hidden="1"/>
    </xf>
    <xf numFmtId="164" fontId="1" fillId="0" borderId="36" xfId="0" applyNumberFormat="1" applyFont="1" applyBorder="1" applyAlignment="1" applyProtection="1">
      <alignment horizontal="center"/>
      <protection hidden="1"/>
    </xf>
    <xf numFmtId="3" fontId="17" fillId="23" borderId="45" xfId="0" applyNumberFormat="1" applyFont="1" applyFill="1" applyBorder="1" applyProtection="1">
      <protection hidden="1"/>
    </xf>
    <xf numFmtId="0" fontId="17" fillId="12" borderId="0" xfId="0" applyFont="1" applyFill="1" applyProtection="1">
      <protection hidden="1"/>
    </xf>
    <xf numFmtId="3" fontId="17" fillId="12" borderId="0" xfId="0" applyNumberFormat="1" applyFont="1" applyFill="1" applyProtection="1">
      <protection hidden="1"/>
    </xf>
    <xf numFmtId="0" fontId="8" fillId="0" borderId="61" xfId="0" applyFont="1" applyBorder="1" applyAlignment="1" applyProtection="1">
      <alignment horizontal="left"/>
      <protection hidden="1"/>
    </xf>
    <xf numFmtId="0" fontId="8" fillId="11" borderId="33" xfId="0" applyFont="1" applyFill="1" applyBorder="1" applyAlignment="1" applyProtection="1">
      <alignment horizontal="left"/>
      <protection hidden="1"/>
    </xf>
    <xf numFmtId="0" fontId="8" fillId="13" borderId="41" xfId="0" applyFont="1" applyFill="1" applyBorder="1" applyAlignment="1" applyProtection="1">
      <alignment horizontal="left"/>
      <protection hidden="1"/>
    </xf>
    <xf numFmtId="0" fontId="8" fillId="0" borderId="80" xfId="0" applyFont="1" applyBorder="1" applyAlignment="1" applyProtection="1">
      <alignment horizontal="left"/>
      <protection hidden="1"/>
    </xf>
    <xf numFmtId="0" fontId="8" fillId="12" borderId="0" xfId="0" applyFont="1" applyFill="1" applyProtection="1">
      <protection hidden="1"/>
    </xf>
    <xf numFmtId="3" fontId="22" fillId="0" borderId="80" xfId="0" applyNumberFormat="1" applyFont="1" applyBorder="1" applyAlignment="1" applyProtection="1">
      <alignment horizontal="left"/>
      <protection hidden="1"/>
    </xf>
    <xf numFmtId="0" fontId="8" fillId="0" borderId="72" xfId="0" applyFont="1" applyBorder="1" applyAlignment="1" applyProtection="1">
      <alignment horizontal="left"/>
      <protection hidden="1"/>
    </xf>
    <xf numFmtId="3" fontId="8" fillId="11" borderId="71" xfId="0" applyNumberFormat="1" applyFont="1" applyFill="1" applyBorder="1" applyAlignment="1" applyProtection="1">
      <alignment horizontal="left"/>
      <protection hidden="1"/>
    </xf>
    <xf numFmtId="3" fontId="22" fillId="0" borderId="72" xfId="0" applyNumberFormat="1" applyFont="1" applyBorder="1" applyAlignment="1" applyProtection="1">
      <alignment horizontal="left"/>
      <protection hidden="1"/>
    </xf>
    <xf numFmtId="3" fontId="8" fillId="11" borderId="18" xfId="0" applyNumberFormat="1" applyFont="1" applyFill="1" applyBorder="1" applyAlignment="1" applyProtection="1">
      <alignment horizontal="left"/>
      <protection hidden="1"/>
    </xf>
    <xf numFmtId="3" fontId="8" fillId="13" borderId="71" xfId="0" applyNumberFormat="1" applyFont="1" applyFill="1" applyBorder="1" applyAlignment="1" applyProtection="1">
      <alignment horizontal="left"/>
      <protection hidden="1"/>
    </xf>
    <xf numFmtId="3" fontId="8" fillId="11" borderId="24" xfId="0" applyNumberFormat="1" applyFont="1" applyFill="1" applyBorder="1" applyAlignment="1" applyProtection="1">
      <alignment horizontal="left"/>
      <protection hidden="1"/>
    </xf>
    <xf numFmtId="3" fontId="8" fillId="13" borderId="16" xfId="0" applyNumberFormat="1" applyFont="1" applyFill="1" applyBorder="1" applyAlignment="1" applyProtection="1">
      <alignment horizontal="left"/>
      <protection hidden="1"/>
    </xf>
    <xf numFmtId="3" fontId="8" fillId="13" borderId="21" xfId="0" applyNumberFormat="1" applyFont="1" applyFill="1" applyBorder="1" applyAlignment="1" applyProtection="1">
      <alignment horizontal="left"/>
      <protection hidden="1"/>
    </xf>
    <xf numFmtId="0" fontId="8" fillId="0" borderId="75" xfId="0" applyFont="1" applyBorder="1" applyAlignment="1" applyProtection="1">
      <alignment horizontal="left"/>
      <protection hidden="1"/>
    </xf>
    <xf numFmtId="3" fontId="8" fillId="11" borderId="32" xfId="0" applyNumberFormat="1" applyFont="1" applyFill="1" applyBorder="1" applyAlignment="1" applyProtection="1">
      <alignment horizontal="left"/>
      <protection hidden="1"/>
    </xf>
    <xf numFmtId="3" fontId="22" fillId="0" borderId="75" xfId="0" applyNumberFormat="1" applyFont="1" applyBorder="1" applyAlignment="1" applyProtection="1">
      <alignment horizontal="left"/>
      <protection hidden="1"/>
    </xf>
    <xf numFmtId="0" fontId="31" fillId="12" borderId="0" xfId="0" applyFont="1" applyFill="1" applyProtection="1">
      <protection locked="0" hidden="1"/>
    </xf>
    <xf numFmtId="15" fontId="17" fillId="0" borderId="24" xfId="0" applyNumberFormat="1" applyFont="1" applyBorder="1" applyProtection="1">
      <protection locked="0"/>
    </xf>
    <xf numFmtId="49" fontId="17" fillId="0" borderId="13" xfId="0" applyNumberFormat="1" applyFont="1" applyBorder="1" applyProtection="1">
      <protection locked="0"/>
    </xf>
    <xf numFmtId="49" fontId="17" fillId="0" borderId="24" xfId="0" applyNumberFormat="1" applyFont="1" applyBorder="1" applyProtection="1">
      <protection locked="0"/>
    </xf>
    <xf numFmtId="0" fontId="9" fillId="0" borderId="0" xfId="0" applyFont="1" applyAlignment="1" applyProtection="1">
      <alignment wrapText="1"/>
      <protection hidden="1"/>
    </xf>
    <xf numFmtId="0" fontId="9" fillId="0" borderId="5" xfId="0" applyFont="1" applyBorder="1" applyAlignment="1" applyProtection="1">
      <alignment wrapText="1"/>
      <protection hidden="1"/>
    </xf>
    <xf numFmtId="0" fontId="0" fillId="0" borderId="0" xfId="0" applyAlignment="1" applyProtection="1">
      <alignment wrapText="1"/>
      <protection hidden="1"/>
    </xf>
    <xf numFmtId="0" fontId="0" fillId="0" borderId="5" xfId="0" applyBorder="1" applyAlignment="1" applyProtection="1">
      <alignment wrapText="1"/>
      <protection hidden="1"/>
    </xf>
    <xf numFmtId="0" fontId="0" fillId="0" borderId="8" xfId="0" applyBorder="1" applyAlignment="1" applyProtection="1">
      <alignment wrapText="1"/>
      <protection hidden="1"/>
    </xf>
    <xf numFmtId="0" fontId="9" fillId="0" borderId="2" xfId="0" applyFont="1" applyBorder="1" applyAlignment="1" applyProtection="1">
      <alignment wrapText="1"/>
      <protection hidden="1"/>
    </xf>
    <xf numFmtId="0" fontId="9" fillId="0" borderId="3" xfId="0" applyFont="1" applyBorder="1" applyAlignment="1" applyProtection="1">
      <alignment wrapText="1"/>
      <protection hidden="1"/>
    </xf>
    <xf numFmtId="0" fontId="17" fillId="12" borderId="0" xfId="0" applyFont="1" applyFill="1" applyAlignment="1">
      <alignment horizontal="center" vertical="center"/>
    </xf>
    <xf numFmtId="0" fontId="17" fillId="12" borderId="0" xfId="0" applyFont="1" applyFill="1" applyAlignment="1">
      <alignment vertical="center"/>
    </xf>
    <xf numFmtId="3" fontId="17" fillId="20" borderId="73" xfId="0" applyNumberFormat="1" applyFont="1" applyFill="1" applyBorder="1" applyProtection="1">
      <protection hidden="1"/>
    </xf>
    <xf numFmtId="0" fontId="14" fillId="0" borderId="72" xfId="0" applyFont="1" applyBorder="1" applyProtection="1">
      <protection locked="0"/>
    </xf>
    <xf numFmtId="1" fontId="1" fillId="0" borderId="44" xfId="0" applyNumberFormat="1" applyFont="1" applyBorder="1" applyAlignment="1" applyProtection="1">
      <alignment horizontal="center"/>
      <protection hidden="1"/>
    </xf>
    <xf numFmtId="1" fontId="1" fillId="0" borderId="47" xfId="0" applyNumberFormat="1" applyFont="1" applyBorder="1" applyAlignment="1" applyProtection="1">
      <alignment horizontal="center"/>
      <protection hidden="1"/>
    </xf>
    <xf numFmtId="1" fontId="1" fillId="0" borderId="51" xfId="0" applyNumberFormat="1" applyFont="1" applyBorder="1" applyAlignment="1" applyProtection="1">
      <alignment horizontal="center"/>
      <protection hidden="1"/>
    </xf>
    <xf numFmtId="1" fontId="3" fillId="0" borderId="53" xfId="0" applyNumberFormat="1" applyFont="1" applyBorder="1" applyAlignment="1" applyProtection="1">
      <alignment horizontal="center"/>
      <protection hidden="1"/>
    </xf>
    <xf numFmtId="0" fontId="14" fillId="0" borderId="71" xfId="0" applyFont="1" applyBorder="1" applyAlignment="1" applyProtection="1">
      <alignment horizontal="right"/>
      <protection hidden="1"/>
    </xf>
    <xf numFmtId="0" fontId="14" fillId="0" borderId="73" xfId="0" applyFont="1" applyBorder="1" applyAlignment="1" applyProtection="1">
      <alignment horizontal="right"/>
      <protection hidden="1"/>
    </xf>
    <xf numFmtId="3" fontId="0" fillId="0" borderId="91" xfId="0" applyNumberFormat="1" applyBorder="1" applyAlignment="1" applyProtection="1">
      <alignment horizontal="left"/>
      <protection hidden="1"/>
    </xf>
    <xf numFmtId="3" fontId="0" fillId="0" borderId="92" xfId="0" applyNumberFormat="1" applyBorder="1" applyAlignment="1" applyProtection="1">
      <alignment horizontal="left"/>
      <protection hidden="1"/>
    </xf>
    <xf numFmtId="3" fontId="0" fillId="0" borderId="93" xfId="0" applyNumberFormat="1" applyBorder="1" applyAlignment="1" applyProtection="1">
      <alignment horizontal="left"/>
      <protection hidden="1"/>
    </xf>
    <xf numFmtId="3" fontId="0" fillId="0" borderId="82" xfId="0" applyNumberFormat="1" applyBorder="1" applyAlignment="1" applyProtection="1">
      <alignment horizontal="left"/>
      <protection hidden="1"/>
    </xf>
    <xf numFmtId="3" fontId="17" fillId="20" borderId="28" xfId="0" applyNumberFormat="1" applyFont="1" applyFill="1" applyBorder="1" applyProtection="1">
      <protection hidden="1"/>
    </xf>
    <xf numFmtId="3" fontId="23" fillId="16" borderId="11" xfId="0" applyNumberFormat="1" applyFont="1" applyFill="1" applyBorder="1" applyAlignment="1" applyProtection="1">
      <alignment horizontal="center"/>
      <protection hidden="1"/>
    </xf>
    <xf numFmtId="0" fontId="36" fillId="12" borderId="0" xfId="0" applyFont="1" applyFill="1" applyProtection="1">
      <protection hidden="1"/>
    </xf>
    <xf numFmtId="0" fontId="36" fillId="12" borderId="7" xfId="0" applyFont="1" applyFill="1" applyBorder="1" applyProtection="1">
      <protection hidden="1"/>
    </xf>
    <xf numFmtId="3" fontId="17" fillId="0" borderId="61" xfId="0" applyNumberFormat="1" applyFont="1" applyBorder="1" applyProtection="1">
      <protection hidden="1"/>
    </xf>
    <xf numFmtId="3" fontId="17" fillId="0" borderId="9" xfId="0" applyNumberFormat="1" applyFont="1" applyBorder="1" applyProtection="1">
      <protection hidden="1"/>
    </xf>
    <xf numFmtId="3" fontId="14" fillId="19" borderId="29" xfId="0" applyNumberFormat="1" applyFont="1" applyFill="1" applyBorder="1" applyAlignment="1" applyProtection="1">
      <alignment horizontal="center" vertical="center"/>
      <protection hidden="1"/>
    </xf>
    <xf numFmtId="3" fontId="14" fillId="19" borderId="30" xfId="0" applyNumberFormat="1" applyFont="1" applyFill="1" applyBorder="1" applyAlignment="1" applyProtection="1">
      <alignment horizontal="center" vertical="center"/>
      <protection hidden="1"/>
    </xf>
    <xf numFmtId="3" fontId="14" fillId="19" borderId="4" xfId="0" applyNumberFormat="1" applyFont="1" applyFill="1" applyBorder="1" applyAlignment="1" applyProtection="1">
      <alignment horizontal="center" vertical="center"/>
      <protection hidden="1"/>
    </xf>
    <xf numFmtId="3" fontId="14" fillId="19" borderId="78" xfId="0" applyNumberFormat="1" applyFont="1" applyFill="1" applyBorder="1" applyAlignment="1" applyProtection="1">
      <alignment horizontal="center" vertical="center"/>
      <protection hidden="1"/>
    </xf>
    <xf numFmtId="3" fontId="14" fillId="19" borderId="6" xfId="0" applyNumberFormat="1" applyFont="1" applyFill="1" applyBorder="1" applyAlignment="1" applyProtection="1">
      <alignment horizontal="center" vertical="center"/>
      <protection hidden="1"/>
    </xf>
    <xf numFmtId="3" fontId="14" fillId="19" borderId="14" xfId="0" applyNumberFormat="1" applyFont="1" applyFill="1" applyBorder="1" applyAlignment="1" applyProtection="1">
      <alignment horizontal="center" vertical="center"/>
      <protection hidden="1"/>
    </xf>
    <xf numFmtId="0" fontId="17" fillId="19" borderId="55" xfId="0" applyFont="1" applyFill="1" applyBorder="1" applyAlignment="1" applyProtection="1">
      <alignment horizontal="center"/>
      <protection locked="0"/>
    </xf>
    <xf numFmtId="0" fontId="17" fillId="19" borderId="32" xfId="0" applyFont="1" applyFill="1" applyBorder="1" applyAlignment="1" applyProtection="1">
      <alignment horizontal="center"/>
      <protection locked="0"/>
    </xf>
    <xf numFmtId="0" fontId="17" fillId="19" borderId="97" xfId="0" applyFont="1" applyFill="1" applyBorder="1" applyAlignment="1" applyProtection="1">
      <alignment horizontal="center"/>
      <protection locked="0"/>
    </xf>
    <xf numFmtId="0" fontId="17" fillId="19" borderId="5" xfId="0" applyFont="1" applyFill="1" applyBorder="1" applyAlignment="1" applyProtection="1">
      <alignment horizontal="center"/>
      <protection locked="0"/>
    </xf>
    <xf numFmtId="0" fontId="17" fillId="19" borderId="39" xfId="0" applyFont="1" applyFill="1" applyBorder="1" applyAlignment="1" applyProtection="1">
      <alignment horizontal="center"/>
      <protection locked="0"/>
    </xf>
    <xf numFmtId="0" fontId="17" fillId="19" borderId="8" xfId="0" applyFont="1" applyFill="1" applyBorder="1" applyAlignment="1" applyProtection="1">
      <alignment horizontal="center"/>
      <protection locked="0"/>
    </xf>
    <xf numFmtId="0" fontId="17" fillId="0" borderId="42" xfId="0" applyFont="1" applyBorder="1" applyAlignment="1">
      <alignment horizontal="center" vertical="center"/>
    </xf>
    <xf numFmtId="0" fontId="17" fillId="0" borderId="43" xfId="0" applyFont="1" applyBorder="1" applyAlignment="1">
      <alignment horizontal="center" vertical="center"/>
    </xf>
    <xf numFmtId="0" fontId="17" fillId="0" borderId="45" xfId="0" applyFont="1" applyBorder="1" applyAlignment="1">
      <alignment horizontal="center" vertical="center"/>
    </xf>
    <xf numFmtId="0" fontId="17" fillId="0" borderId="46" xfId="0" applyFont="1" applyBorder="1" applyAlignment="1">
      <alignment horizontal="center" vertical="center"/>
    </xf>
    <xf numFmtId="0" fontId="6" fillId="0" borderId="100" xfId="0" applyFont="1" applyBorder="1" applyAlignment="1">
      <alignment horizontal="center"/>
    </xf>
    <xf numFmtId="0" fontId="6" fillId="0" borderId="101" xfId="0" applyFont="1" applyBorder="1" applyAlignment="1">
      <alignment horizontal="center"/>
    </xf>
    <xf numFmtId="0" fontId="6" fillId="0" borderId="104" xfId="0" applyFont="1" applyBorder="1" applyAlignment="1">
      <alignment horizontal="center"/>
    </xf>
    <xf numFmtId="0" fontId="6" fillId="0" borderId="105" xfId="0" applyFont="1" applyBorder="1" applyAlignment="1">
      <alignment horizontal="center"/>
    </xf>
    <xf numFmtId="0" fontId="14" fillId="19" borderId="43" xfId="0" applyFont="1" applyFill="1" applyBorder="1" applyAlignment="1" applyProtection="1">
      <alignment horizontal="center" vertical="center" wrapText="1"/>
      <protection hidden="1"/>
    </xf>
    <xf numFmtId="0" fontId="14" fillId="19" borderId="44" xfId="0" applyFont="1" applyFill="1" applyBorder="1" applyAlignment="1" applyProtection="1">
      <alignment horizontal="center" vertical="center" wrapText="1"/>
      <protection hidden="1"/>
    </xf>
    <xf numFmtId="0" fontId="17" fillId="0" borderId="48" xfId="0" applyFont="1" applyBorder="1" applyAlignment="1">
      <alignment horizontal="center" vertical="center"/>
    </xf>
    <xf numFmtId="0" fontId="17" fillId="0" borderId="49" xfId="0" applyFont="1" applyBorder="1" applyAlignment="1">
      <alignment horizontal="center" vertical="center"/>
    </xf>
    <xf numFmtId="0" fontId="14" fillId="12" borderId="0" xfId="0" applyFont="1" applyFill="1" applyAlignment="1">
      <alignment horizontal="left"/>
    </xf>
    <xf numFmtId="3" fontId="17" fillId="13" borderId="9" xfId="0" applyNumberFormat="1" applyFont="1" applyFill="1" applyBorder="1" applyAlignment="1" applyProtection="1">
      <alignment horizontal="center"/>
      <protection locked="0"/>
    </xf>
    <xf numFmtId="3" fontId="17" fillId="13" borderId="11" xfId="0" applyNumberFormat="1" applyFont="1" applyFill="1" applyBorder="1" applyAlignment="1" applyProtection="1">
      <alignment horizontal="center"/>
      <protection locked="0"/>
    </xf>
    <xf numFmtId="3" fontId="17" fillId="22" borderId="9" xfId="0" applyNumberFormat="1" applyFont="1" applyFill="1" applyBorder="1" applyAlignment="1" applyProtection="1">
      <alignment horizontal="center"/>
      <protection hidden="1"/>
    </xf>
    <xf numFmtId="3" fontId="17" fillId="22" borderId="11" xfId="0" applyNumberFormat="1" applyFont="1" applyFill="1" applyBorder="1" applyAlignment="1" applyProtection="1">
      <alignment horizontal="center"/>
      <protection hidden="1"/>
    </xf>
    <xf numFmtId="0" fontId="14" fillId="0" borderId="9" xfId="0" applyFont="1" applyBorder="1" applyAlignment="1" applyProtection="1">
      <alignment horizontal="center"/>
      <protection hidden="1"/>
    </xf>
    <xf numFmtId="0" fontId="14" fillId="0" borderId="10" xfId="0" applyFont="1" applyBorder="1" applyAlignment="1" applyProtection="1">
      <alignment horizontal="center"/>
      <protection hidden="1"/>
    </xf>
    <xf numFmtId="0" fontId="14" fillId="0" borderId="11" xfId="0" applyFont="1" applyBorder="1" applyAlignment="1" applyProtection="1">
      <alignment horizontal="center"/>
      <protection hidden="1"/>
    </xf>
    <xf numFmtId="3" fontId="17" fillId="21" borderId="9" xfId="0" applyNumberFormat="1" applyFont="1" applyFill="1" applyBorder="1" applyAlignment="1" applyProtection="1">
      <alignment horizontal="center"/>
      <protection hidden="1"/>
    </xf>
    <xf numFmtId="3" fontId="17" fillId="21" borderId="11" xfId="0" applyNumberFormat="1" applyFont="1" applyFill="1" applyBorder="1" applyAlignment="1" applyProtection="1">
      <alignment horizontal="center"/>
      <protection hidden="1"/>
    </xf>
    <xf numFmtId="3" fontId="17" fillId="11" borderId="9" xfId="0" applyNumberFormat="1" applyFont="1" applyFill="1" applyBorder="1" applyAlignment="1" applyProtection="1">
      <alignment horizontal="center"/>
      <protection locked="0"/>
    </xf>
    <xf numFmtId="3" fontId="17" fillId="11" borderId="11" xfId="0" applyNumberFormat="1" applyFont="1" applyFill="1" applyBorder="1" applyAlignment="1" applyProtection="1">
      <alignment horizontal="center"/>
      <protection locked="0"/>
    </xf>
    <xf numFmtId="0" fontId="14" fillId="19" borderId="42" xfId="0" applyFont="1" applyFill="1" applyBorder="1" applyAlignment="1" applyProtection="1">
      <alignment horizontal="center" vertical="center" wrapText="1"/>
      <protection hidden="1"/>
    </xf>
    <xf numFmtId="0" fontId="6" fillId="0" borderId="102" xfId="0" applyFont="1" applyBorder="1" applyAlignment="1">
      <alignment horizontal="center"/>
    </xf>
    <xf numFmtId="0" fontId="6" fillId="0" borderId="103" xfId="0" applyFont="1" applyBorder="1" applyAlignment="1">
      <alignment horizontal="center"/>
    </xf>
    <xf numFmtId="0" fontId="17" fillId="12" borderId="0" xfId="0" applyFont="1" applyFill="1" applyAlignment="1" applyProtection="1">
      <alignment horizontal="left"/>
      <protection hidden="1"/>
    </xf>
    <xf numFmtId="0" fontId="10" fillId="14" borderId="9" xfId="0" applyFont="1" applyFill="1" applyBorder="1" applyAlignment="1">
      <alignment horizontal="center"/>
    </xf>
    <xf numFmtId="0" fontId="10" fillId="14" borderId="10" xfId="0" applyFont="1" applyFill="1" applyBorder="1" applyAlignment="1">
      <alignment horizontal="center"/>
    </xf>
    <xf numFmtId="0" fontId="17" fillId="12" borderId="2" xfId="0" applyFont="1" applyFill="1" applyBorder="1" applyAlignment="1">
      <alignment horizontal="center"/>
    </xf>
    <xf numFmtId="0" fontId="17" fillId="12" borderId="3" xfId="0" applyFont="1" applyFill="1" applyBorder="1" applyAlignment="1">
      <alignment horizontal="center"/>
    </xf>
    <xf numFmtId="0" fontId="17" fillId="12" borderId="7" xfId="0" applyFont="1" applyFill="1" applyBorder="1" applyAlignment="1">
      <alignment horizontal="center"/>
    </xf>
    <xf numFmtId="0" fontId="17" fillId="12" borderId="8" xfId="0" applyFont="1" applyFill="1" applyBorder="1" applyAlignment="1">
      <alignment horizontal="center"/>
    </xf>
    <xf numFmtId="0" fontId="17" fillId="12" borderId="4" xfId="0" applyFont="1" applyFill="1" applyBorder="1" applyAlignment="1">
      <alignment horizontal="center"/>
    </xf>
    <xf numFmtId="0" fontId="17" fillId="12" borderId="0" xfId="0" applyFont="1" applyFill="1" applyAlignment="1">
      <alignment horizontal="center"/>
    </xf>
    <xf numFmtId="0" fontId="17" fillId="12" borderId="0" xfId="0" applyFont="1" applyFill="1" applyAlignment="1" applyProtection="1">
      <alignment horizontal="center"/>
      <protection hidden="1"/>
    </xf>
    <xf numFmtId="0" fontId="18" fillId="0" borderId="9" xfId="0" applyFont="1" applyBorder="1" applyAlignment="1" applyProtection="1">
      <alignment horizontal="center"/>
      <protection hidden="1"/>
    </xf>
    <xf numFmtId="0" fontId="18" fillId="0" borderId="10" xfId="0" applyFont="1" applyBorder="1" applyAlignment="1" applyProtection="1">
      <alignment horizontal="center"/>
      <protection hidden="1"/>
    </xf>
    <xf numFmtId="0" fontId="18" fillId="0" borderId="11" xfId="0" applyFont="1" applyBorder="1" applyAlignment="1" applyProtection="1">
      <alignment horizontal="center"/>
      <protection hidden="1"/>
    </xf>
    <xf numFmtId="0" fontId="8" fillId="12" borderId="3" xfId="0" applyFont="1" applyFill="1" applyBorder="1" applyAlignment="1" applyProtection="1">
      <alignment horizontal="center"/>
      <protection hidden="1"/>
    </xf>
    <xf numFmtId="0" fontId="8" fillId="12" borderId="8" xfId="0" applyFont="1" applyFill="1" applyBorder="1" applyAlignment="1" applyProtection="1">
      <alignment horizontal="center"/>
      <protection hidden="1"/>
    </xf>
    <xf numFmtId="0" fontId="17" fillId="12" borderId="70" xfId="0" applyFont="1" applyFill="1" applyBorder="1" applyAlignment="1">
      <alignment horizontal="center"/>
    </xf>
    <xf numFmtId="0" fontId="17" fillId="12" borderId="66" xfId="0" applyFont="1" applyFill="1" applyBorder="1" applyAlignment="1">
      <alignment horizontal="center"/>
    </xf>
    <xf numFmtId="0" fontId="17" fillId="12" borderId="69" xfId="0" applyFont="1" applyFill="1" applyBorder="1" applyAlignment="1">
      <alignment horizontal="center"/>
    </xf>
    <xf numFmtId="0" fontId="17" fillId="12" borderId="1" xfId="0" applyFont="1" applyFill="1" applyBorder="1" applyAlignment="1">
      <alignment horizontal="center"/>
    </xf>
    <xf numFmtId="0" fontId="17" fillId="12" borderId="5" xfId="0" applyFont="1" applyFill="1" applyBorder="1" applyAlignment="1">
      <alignment horizontal="center"/>
    </xf>
    <xf numFmtId="0" fontId="17" fillId="12" borderId="6" xfId="0" applyFont="1" applyFill="1" applyBorder="1" applyAlignment="1">
      <alignment horizontal="center"/>
    </xf>
    <xf numFmtId="0" fontId="14" fillId="12" borderId="1" xfId="0" applyFont="1" applyFill="1" applyBorder="1" applyAlignment="1" applyProtection="1">
      <alignment horizontal="center" vertical="center"/>
      <protection hidden="1"/>
    </xf>
    <xf numFmtId="0" fontId="14" fillId="12" borderId="4" xfId="0" applyFont="1" applyFill="1" applyBorder="1" applyAlignment="1" applyProtection="1">
      <alignment horizontal="center" vertical="center"/>
      <protection hidden="1"/>
    </xf>
    <xf numFmtId="0" fontId="14" fillId="12" borderId="6" xfId="0" applyFont="1" applyFill="1" applyBorder="1" applyAlignment="1" applyProtection="1">
      <alignment horizontal="center" vertical="center"/>
      <protection hidden="1"/>
    </xf>
    <xf numFmtId="0" fontId="14" fillId="12" borderId="3" xfId="0" applyFont="1" applyFill="1" applyBorder="1" applyAlignment="1" applyProtection="1">
      <alignment horizontal="center" vertical="center"/>
      <protection hidden="1"/>
    </xf>
    <xf numFmtId="0" fontId="14" fillId="12" borderId="5" xfId="0" applyFont="1" applyFill="1" applyBorder="1" applyAlignment="1" applyProtection="1">
      <alignment horizontal="center" vertical="center"/>
      <protection hidden="1"/>
    </xf>
    <xf numFmtId="0" fontId="14" fillId="12" borderId="8" xfId="0" applyFont="1" applyFill="1" applyBorder="1" applyAlignment="1" applyProtection="1">
      <alignment horizontal="center" vertical="center"/>
      <protection hidden="1"/>
    </xf>
    <xf numFmtId="2" fontId="0" fillId="0" borderId="37" xfId="0" applyNumberFormat="1" applyBorder="1" applyAlignment="1" applyProtection="1">
      <alignment horizontal="center" vertical="center"/>
      <protection hidden="1"/>
    </xf>
    <xf numFmtId="2" fontId="0" fillId="0" borderId="24" xfId="0" applyNumberFormat="1" applyBorder="1" applyAlignment="1" applyProtection="1">
      <alignment horizontal="center" vertical="center"/>
      <protection hidden="1"/>
    </xf>
    <xf numFmtId="0" fontId="0" fillId="3" borderId="46" xfId="0" applyFill="1" applyBorder="1" applyAlignment="1" applyProtection="1">
      <alignment horizontal="center" vertical="center"/>
      <protection hidden="1"/>
    </xf>
    <xf numFmtId="0" fontId="0" fillId="3" borderId="47" xfId="0" applyFill="1" applyBorder="1" applyAlignment="1" applyProtection="1">
      <alignment horizontal="center" vertical="center"/>
      <protection hidden="1"/>
    </xf>
    <xf numFmtId="0" fontId="0" fillId="0" borderId="46" xfId="0" applyBorder="1" applyAlignment="1" applyProtection="1">
      <alignment horizontal="center" vertical="center"/>
      <protection hidden="1"/>
    </xf>
    <xf numFmtId="0" fontId="0" fillId="0" borderId="47" xfId="0" applyBorder="1" applyAlignment="1" applyProtection="1">
      <alignment horizontal="center" vertical="center"/>
      <protection hidden="1"/>
    </xf>
    <xf numFmtId="0" fontId="6" fillId="0" borderId="21" xfId="0" applyFont="1" applyBorder="1" applyAlignment="1" applyProtection="1">
      <alignment vertical="center"/>
      <protection hidden="1"/>
    </xf>
    <xf numFmtId="0" fontId="6" fillId="0" borderId="24" xfId="0" applyFont="1" applyBorder="1" applyAlignment="1" applyProtection="1">
      <alignment vertical="center"/>
      <protection hidden="1"/>
    </xf>
    <xf numFmtId="3" fontId="0" fillId="0" borderId="10" xfId="0" applyNumberFormat="1" applyBorder="1" applyAlignment="1" applyProtection="1">
      <alignment horizontal="center" vertical="center"/>
      <protection hidden="1"/>
    </xf>
    <xf numFmtId="3" fontId="0" fillId="0" borderId="98" xfId="0" applyNumberFormat="1" applyBorder="1" applyAlignment="1" applyProtection="1">
      <alignment horizontal="center" vertical="center"/>
      <protection hidden="1"/>
    </xf>
    <xf numFmtId="2" fontId="0" fillId="0" borderId="87" xfId="0" applyNumberFormat="1" applyBorder="1" applyAlignment="1" applyProtection="1">
      <alignment horizontal="center" vertical="center"/>
      <protection hidden="1"/>
    </xf>
    <xf numFmtId="2" fontId="0" fillId="0" borderId="22" xfId="0" applyNumberFormat="1" applyBorder="1" applyAlignment="1" applyProtection="1">
      <alignment horizontal="center" vertical="center"/>
      <protection hidden="1"/>
    </xf>
    <xf numFmtId="3" fontId="0" fillId="0" borderId="9" xfId="0" applyNumberFormat="1" applyBorder="1" applyAlignment="1" applyProtection="1">
      <alignment horizontal="center" vertical="center"/>
      <protection hidden="1"/>
    </xf>
    <xf numFmtId="3" fontId="0" fillId="0" borderId="21" xfId="0" applyNumberFormat="1" applyBorder="1" applyAlignment="1" applyProtection="1">
      <alignment horizontal="center" vertical="center"/>
      <protection hidden="1"/>
    </xf>
    <xf numFmtId="3" fontId="0" fillId="0" borderId="24" xfId="0" applyNumberFormat="1" applyBorder="1" applyAlignment="1" applyProtection="1">
      <alignment horizontal="center" vertical="center"/>
      <protection hidden="1"/>
    </xf>
    <xf numFmtId="0" fontId="0" fillId="0" borderId="37" xfId="0" applyBorder="1" applyAlignment="1" applyProtection="1">
      <alignment horizontal="center" vertical="center"/>
      <protection hidden="1"/>
    </xf>
    <xf numFmtId="3" fontId="0" fillId="0" borderId="23" xfId="0" applyNumberFormat="1" applyBorder="1" applyAlignment="1" applyProtection="1">
      <alignment horizontal="center" vertical="center"/>
      <protection hidden="1"/>
    </xf>
    <xf numFmtId="3" fontId="0" fillId="0" borderId="25" xfId="0" applyNumberFormat="1" applyBorder="1" applyAlignment="1" applyProtection="1">
      <alignment horizontal="center" vertical="center"/>
      <protection hidden="1"/>
    </xf>
    <xf numFmtId="3" fontId="0" fillId="0" borderId="27" xfId="0" applyNumberFormat="1" applyBorder="1" applyAlignment="1" applyProtection="1">
      <alignment horizontal="center" vertical="center"/>
      <protection hidden="1"/>
    </xf>
    <xf numFmtId="0" fontId="0" fillId="0" borderId="5" xfId="0" quotePrefix="1" applyBorder="1" applyAlignment="1" applyProtection="1">
      <alignment horizontal="right" vertical="center" wrapText="1"/>
      <protection hidden="1"/>
    </xf>
    <xf numFmtId="0" fontId="0" fillId="0" borderId="8" xfId="0" quotePrefix="1" applyBorder="1" applyAlignment="1" applyProtection="1">
      <alignment horizontal="right" vertical="center" wrapText="1"/>
      <protection hidden="1"/>
    </xf>
    <xf numFmtId="0" fontId="0" fillId="0" borderId="6" xfId="0" applyBorder="1" applyAlignment="1" applyProtection="1">
      <alignment vertical="center"/>
      <protection hidden="1"/>
    </xf>
    <xf numFmtId="0" fontId="0" fillId="0" borderId="7" xfId="0" applyBorder="1" applyAlignment="1" applyProtection="1">
      <alignment vertical="center"/>
      <protection hidden="1"/>
    </xf>
    <xf numFmtId="0" fontId="0" fillId="0" borderId="8" xfId="0" applyBorder="1" applyAlignment="1" applyProtection="1">
      <alignment vertical="center"/>
      <protection hidden="1"/>
    </xf>
    <xf numFmtId="0" fontId="0" fillId="0" borderId="9" xfId="0" applyBorder="1" applyAlignment="1" applyProtection="1">
      <alignment vertical="center"/>
      <protection hidden="1"/>
    </xf>
    <xf numFmtId="0" fontId="0" fillId="0" borderId="10" xfId="0" applyBorder="1" applyAlignment="1" applyProtection="1">
      <alignment vertical="center"/>
      <protection hidden="1"/>
    </xf>
    <xf numFmtId="0" fontId="0" fillId="0" borderId="11" xfId="0" applyBorder="1" applyAlignment="1" applyProtection="1">
      <alignment vertical="center"/>
      <protection hidden="1"/>
    </xf>
    <xf numFmtId="3" fontId="6" fillId="0" borderId="12" xfId="0" applyNumberFormat="1" applyFont="1" applyBorder="1" applyAlignment="1" applyProtection="1">
      <alignment vertical="center"/>
      <protection hidden="1"/>
    </xf>
    <xf numFmtId="3" fontId="6" fillId="0" borderId="20" xfId="0" applyNumberFormat="1" applyFont="1" applyBorder="1" applyAlignment="1" applyProtection="1">
      <alignment vertical="center"/>
      <protection hidden="1"/>
    </xf>
    <xf numFmtId="0" fontId="0" fillId="0" borderId="25" xfId="0" applyBorder="1" applyAlignment="1" applyProtection="1">
      <alignment vertical="center"/>
      <protection hidden="1"/>
    </xf>
    <xf numFmtId="0" fontId="0" fillId="0" borderId="27" xfId="0" applyBorder="1" applyAlignment="1" applyProtection="1">
      <alignment vertical="center"/>
      <protection hidden="1"/>
    </xf>
    <xf numFmtId="0" fontId="0" fillId="0" borderId="28" xfId="0" applyBorder="1" applyAlignment="1" applyProtection="1">
      <alignment vertical="center"/>
      <protection hidden="1"/>
    </xf>
    <xf numFmtId="3" fontId="0" fillId="0" borderId="22" xfId="0" applyNumberFormat="1" applyBorder="1" applyAlignment="1" applyProtection="1">
      <alignment horizontal="center" vertical="center"/>
      <protection hidden="1"/>
    </xf>
    <xf numFmtId="3" fontId="0" fillId="0" borderId="47" xfId="0" applyNumberFormat="1" applyBorder="1" applyAlignment="1" applyProtection="1">
      <alignment horizontal="center" vertical="center"/>
      <protection hidden="1"/>
    </xf>
    <xf numFmtId="3" fontId="0" fillId="0" borderId="26" xfId="0" applyNumberFormat="1" applyBorder="1" applyAlignment="1" applyProtection="1">
      <alignment horizontal="center" vertical="center"/>
      <protection hidden="1"/>
    </xf>
    <xf numFmtId="3" fontId="0" fillId="0" borderId="50" xfId="0" applyNumberFormat="1" applyBorder="1" applyAlignment="1" applyProtection="1">
      <alignment horizontal="center" vertical="center"/>
      <protection hidden="1"/>
    </xf>
    <xf numFmtId="3" fontId="0" fillId="0" borderId="16" xfId="0" applyNumberFormat="1" applyBorder="1" applyAlignment="1" applyProtection="1">
      <alignment horizontal="center" vertical="center"/>
      <protection hidden="1"/>
    </xf>
    <xf numFmtId="3" fontId="0" fillId="0" borderId="17" xfId="0" applyNumberFormat="1" applyBorder="1" applyAlignment="1" applyProtection="1">
      <alignment horizontal="center" vertical="center"/>
      <protection hidden="1"/>
    </xf>
    <xf numFmtId="3" fontId="0" fillId="0" borderId="18" xfId="0" applyNumberFormat="1" applyBorder="1" applyAlignment="1" applyProtection="1">
      <alignment horizontal="center" vertical="center"/>
      <protection hidden="1"/>
    </xf>
    <xf numFmtId="0" fontId="0" fillId="0" borderId="9" xfId="0" applyBorder="1" applyAlignment="1" applyProtection="1">
      <alignment vertical="center" wrapText="1"/>
      <protection hidden="1"/>
    </xf>
    <xf numFmtId="0" fontId="0" fillId="0" borderId="10" xfId="0" applyBorder="1" applyAlignment="1" applyProtection="1">
      <alignment vertical="center" wrapText="1"/>
      <protection hidden="1"/>
    </xf>
    <xf numFmtId="2" fontId="0" fillId="0" borderId="88" xfId="0" applyNumberFormat="1" applyBorder="1" applyAlignment="1" applyProtection="1">
      <alignment horizontal="center" vertical="center"/>
      <protection hidden="1"/>
    </xf>
    <xf numFmtId="2" fontId="0" fillId="0" borderId="30" xfId="0" applyNumberFormat="1" applyBorder="1" applyAlignment="1" applyProtection="1">
      <alignment horizontal="center" vertical="center"/>
      <protection hidden="1"/>
    </xf>
    <xf numFmtId="3" fontId="6" fillId="0" borderId="37" xfId="0" applyNumberFormat="1" applyFont="1" applyBorder="1" applyAlignment="1" applyProtection="1">
      <alignment horizontal="center" vertical="center"/>
      <protection hidden="1"/>
    </xf>
    <xf numFmtId="3" fontId="6" fillId="0" borderId="22" xfId="0" applyNumberFormat="1" applyFont="1" applyBorder="1" applyAlignment="1" applyProtection="1">
      <alignment horizontal="center" vertical="center"/>
      <protection hidden="1"/>
    </xf>
    <xf numFmtId="3" fontId="6" fillId="0" borderId="55" xfId="0" applyNumberFormat="1" applyFont="1" applyBorder="1" applyAlignment="1" applyProtection="1">
      <alignment horizontal="center" vertical="center"/>
      <protection hidden="1"/>
    </xf>
    <xf numFmtId="3" fontId="6" fillId="0" borderId="30" xfId="0" applyNumberFormat="1" applyFont="1" applyBorder="1" applyAlignment="1" applyProtection="1">
      <alignment horizontal="center" vertical="center"/>
      <protection hidden="1"/>
    </xf>
    <xf numFmtId="3" fontId="0" fillId="0" borderId="37" xfId="0" applyNumberFormat="1" applyBorder="1" applyAlignment="1" applyProtection="1">
      <alignment horizontal="center" vertical="center"/>
      <protection hidden="1"/>
    </xf>
    <xf numFmtId="3" fontId="0" fillId="0" borderId="29" xfId="0" applyNumberFormat="1" applyBorder="1" applyAlignment="1" applyProtection="1">
      <alignment horizontal="center" vertical="center"/>
      <protection hidden="1"/>
    </xf>
    <xf numFmtId="3" fontId="0" fillId="0" borderId="31" xfId="0" applyNumberFormat="1" applyBorder="1" applyAlignment="1" applyProtection="1">
      <alignment horizontal="center" vertical="center"/>
      <protection hidden="1"/>
    </xf>
    <xf numFmtId="3" fontId="0" fillId="0" borderId="32" xfId="0" applyNumberFormat="1" applyBorder="1" applyAlignment="1" applyProtection="1">
      <alignment horizontal="center" vertical="center"/>
      <protection hidden="1"/>
    </xf>
    <xf numFmtId="3" fontId="0" fillId="0" borderId="12" xfId="0" applyNumberFormat="1" applyBorder="1" applyAlignment="1" applyProtection="1">
      <alignment horizontal="center" vertical="center"/>
      <protection hidden="1"/>
    </xf>
    <xf numFmtId="3" fontId="0" fillId="0" borderId="20" xfId="0" applyNumberFormat="1" applyBorder="1" applyAlignment="1" applyProtection="1">
      <alignment horizontal="center" vertical="center"/>
      <protection hidden="1"/>
    </xf>
    <xf numFmtId="3" fontId="0" fillId="0" borderId="13" xfId="0" applyNumberFormat="1" applyBorder="1" applyAlignment="1" applyProtection="1">
      <alignment horizontal="center" vertical="center"/>
      <protection hidden="1"/>
    </xf>
    <xf numFmtId="3" fontId="0" fillId="0" borderId="28" xfId="0" applyNumberFormat="1" applyBorder="1" applyAlignment="1" applyProtection="1">
      <alignment horizontal="center" vertical="center"/>
      <protection hidden="1"/>
    </xf>
    <xf numFmtId="0" fontId="0" fillId="0" borderId="4" xfId="0" applyBorder="1" applyAlignment="1" applyProtection="1">
      <alignment vertical="center"/>
      <protection hidden="1"/>
    </xf>
    <xf numFmtId="0" fontId="0" fillId="0" borderId="0" xfId="0" applyAlignment="1" applyProtection="1">
      <alignment vertical="center"/>
      <protection hidden="1"/>
    </xf>
    <xf numFmtId="0" fontId="0" fillId="0" borderId="5" xfId="0" applyBorder="1" applyAlignment="1" applyProtection="1">
      <alignment vertical="center"/>
      <protection hidden="1"/>
    </xf>
    <xf numFmtId="0" fontId="6" fillId="0" borderId="56" xfId="0" applyFont="1" applyBorder="1" applyAlignment="1" applyProtection="1">
      <alignment horizontal="center" vertical="center" wrapText="1"/>
      <protection hidden="1"/>
    </xf>
    <xf numFmtId="0" fontId="6" fillId="0" borderId="57" xfId="0" applyFont="1" applyBorder="1" applyAlignment="1" applyProtection="1">
      <alignment horizontal="center" vertical="center" wrapText="1"/>
      <protection hidden="1"/>
    </xf>
    <xf numFmtId="0" fontId="6" fillId="0" borderId="60" xfId="0" applyFont="1" applyBorder="1" applyAlignment="1" applyProtection="1">
      <alignment horizontal="center" vertical="center" wrapText="1"/>
      <protection hidden="1"/>
    </xf>
    <xf numFmtId="0" fontId="6" fillId="0" borderId="53" xfId="0" applyFont="1" applyBorder="1" applyAlignment="1" applyProtection="1">
      <alignment horizontal="center" vertical="center" wrapText="1"/>
      <protection hidden="1"/>
    </xf>
    <xf numFmtId="0" fontId="0" fillId="0" borderId="39" xfId="0" applyBorder="1" applyAlignment="1" applyProtection="1">
      <alignment horizontal="center" vertical="center"/>
      <protection hidden="1"/>
    </xf>
    <xf numFmtId="0" fontId="0" fillId="0" borderId="14" xfId="0" applyBorder="1" applyAlignment="1" applyProtection="1">
      <alignment horizontal="center" vertical="center"/>
      <protection hidden="1"/>
    </xf>
    <xf numFmtId="0" fontId="0" fillId="0" borderId="7" xfId="0" applyBorder="1" applyAlignment="1" applyProtection="1">
      <alignment horizontal="center" vertical="center"/>
      <protection hidden="1"/>
    </xf>
    <xf numFmtId="0" fontId="13" fillId="0" borderId="4" xfId="0" applyFont="1" applyBorder="1" applyAlignment="1" applyProtection="1">
      <alignment vertical="center"/>
      <protection hidden="1"/>
    </xf>
    <xf numFmtId="0" fontId="13" fillId="0" borderId="0" xfId="0" applyFont="1" applyAlignment="1" applyProtection="1">
      <alignment vertical="center"/>
      <protection hidden="1"/>
    </xf>
    <xf numFmtId="0" fontId="13" fillId="0" borderId="5" xfId="0" applyFont="1" applyBorder="1" applyAlignment="1" applyProtection="1">
      <alignment vertical="center"/>
      <protection hidden="1"/>
    </xf>
    <xf numFmtId="0" fontId="0" fillId="0" borderId="4" xfId="0" applyBorder="1" applyAlignment="1" applyProtection="1">
      <alignment vertical="center" wrapText="1"/>
      <protection hidden="1"/>
    </xf>
    <xf numFmtId="0" fontId="0" fillId="0" borderId="0" xfId="0" applyAlignment="1" applyProtection="1">
      <alignment vertical="center" wrapText="1"/>
      <protection hidden="1"/>
    </xf>
    <xf numFmtId="0" fontId="0" fillId="0" borderId="5" xfId="0" applyBorder="1" applyAlignment="1" applyProtection="1">
      <alignment vertical="center" wrapText="1"/>
      <protection hidden="1"/>
    </xf>
    <xf numFmtId="3" fontId="0" fillId="0" borderId="20" xfId="0" applyNumberFormat="1" applyBorder="1" applyAlignment="1" applyProtection="1">
      <alignment horizontal="left" vertical="center" indent="1"/>
      <protection hidden="1"/>
    </xf>
    <xf numFmtId="0" fontId="0" fillId="0" borderId="13" xfId="0" applyBorder="1" applyAlignment="1" applyProtection="1">
      <alignment horizontal="left" vertical="center" indent="1"/>
      <protection hidden="1"/>
    </xf>
    <xf numFmtId="168" fontId="0" fillId="0" borderId="39" xfId="0" applyNumberFormat="1" applyBorder="1" applyAlignment="1" applyProtection="1">
      <alignment horizontal="center" vertical="center"/>
      <protection hidden="1"/>
    </xf>
    <xf numFmtId="168" fontId="0" fillId="0" borderId="7" xfId="0" applyNumberFormat="1" applyBorder="1" applyAlignment="1" applyProtection="1">
      <alignment horizontal="center" vertical="center"/>
      <protection hidden="1"/>
    </xf>
    <xf numFmtId="168" fontId="0" fillId="0" borderId="14" xfId="0" applyNumberFormat="1" applyBorder="1" applyAlignment="1" applyProtection="1">
      <alignment horizontal="center" vertical="center"/>
      <protection hidden="1"/>
    </xf>
    <xf numFmtId="0" fontId="6" fillId="0" borderId="56" xfId="0" applyFont="1" applyBorder="1" applyAlignment="1" applyProtection="1">
      <alignment vertical="top"/>
      <protection hidden="1"/>
    </xf>
    <xf numFmtId="0" fontId="0" fillId="0" borderId="6" xfId="0" applyBorder="1" applyAlignment="1" applyProtection="1">
      <alignment horizontal="center" vertical="center"/>
      <protection hidden="1"/>
    </xf>
    <xf numFmtId="0" fontId="0" fillId="0" borderId="8" xfId="0" applyBorder="1" applyAlignment="1" applyProtection="1">
      <alignment horizontal="center" vertical="center"/>
      <protection hidden="1"/>
    </xf>
    <xf numFmtId="3" fontId="6" fillId="0" borderId="13" xfId="0" applyNumberFormat="1" applyFont="1" applyBorder="1" applyAlignment="1" applyProtection="1">
      <alignment vertical="center"/>
      <protection hidden="1"/>
    </xf>
    <xf numFmtId="3" fontId="0" fillId="0" borderId="21" xfId="0" applyNumberFormat="1" applyBorder="1" applyAlignment="1" applyProtection="1">
      <alignment vertical="center"/>
      <protection hidden="1"/>
    </xf>
    <xf numFmtId="3" fontId="0" fillId="0" borderId="24" xfId="0" applyNumberFormat="1" applyBorder="1" applyAlignment="1" applyProtection="1">
      <alignment vertical="center"/>
      <protection hidden="1"/>
    </xf>
    <xf numFmtId="0" fontId="0" fillId="0" borderId="1" xfId="0" applyBorder="1" applyAlignment="1" applyProtection="1">
      <alignment vertical="center"/>
      <protection hidden="1"/>
    </xf>
    <xf numFmtId="0" fontId="0" fillId="0" borderId="2" xfId="0" applyBorder="1" applyAlignment="1" applyProtection="1">
      <alignment vertical="center"/>
      <protection hidden="1"/>
    </xf>
    <xf numFmtId="0" fontId="0" fillId="0" borderId="3" xfId="0" applyBorder="1" applyAlignment="1" applyProtection="1">
      <alignment vertical="center"/>
      <protection hidden="1"/>
    </xf>
    <xf numFmtId="3" fontId="0" fillId="0" borderId="23" xfId="0" applyNumberFormat="1" applyBorder="1" applyAlignment="1" applyProtection="1">
      <alignment vertical="center"/>
      <protection hidden="1"/>
    </xf>
    <xf numFmtId="3" fontId="37" fillId="0" borderId="46" xfId="0" applyNumberFormat="1" applyFont="1" applyBorder="1" applyAlignment="1" applyProtection="1">
      <alignment horizontal="center" vertical="center"/>
      <protection hidden="1"/>
    </xf>
    <xf numFmtId="3" fontId="37" fillId="0" borderId="47" xfId="0" applyNumberFormat="1" applyFont="1" applyBorder="1" applyAlignment="1" applyProtection="1">
      <alignment horizontal="center" vertical="center"/>
      <protection hidden="1"/>
    </xf>
    <xf numFmtId="3" fontId="0" fillId="0" borderId="46" xfId="0" applyNumberForma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0" fillId="0" borderId="2" xfId="0"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6" xfId="0" applyBorder="1" applyAlignment="1" applyProtection="1">
      <alignment horizontal="left" vertical="center"/>
      <protection hidden="1"/>
    </xf>
    <xf numFmtId="0" fontId="0" fillId="0" borderId="7" xfId="0" applyBorder="1" applyAlignment="1" applyProtection="1">
      <alignment horizontal="left" vertical="center"/>
      <protection hidden="1"/>
    </xf>
    <xf numFmtId="3" fontId="6" fillId="0" borderId="64" xfId="0" applyNumberFormat="1" applyFont="1" applyBorder="1" applyAlignment="1" applyProtection="1">
      <alignment horizontal="center" vertical="center"/>
      <protection hidden="1"/>
    </xf>
    <xf numFmtId="3" fontId="6" fillId="0" borderId="13" xfId="0" applyNumberFormat="1" applyFont="1"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0" xfId="0" applyAlignment="1" applyProtection="1">
      <alignment horizontal="center" vertical="center"/>
      <protection hidden="1"/>
    </xf>
    <xf numFmtId="0" fontId="0" fillId="0" borderId="45" xfId="0" applyBorder="1" applyAlignment="1" applyProtection="1">
      <alignment vertical="center"/>
      <protection hidden="1"/>
    </xf>
    <xf numFmtId="0" fontId="0" fillId="0" borderId="46" xfId="0" applyBorder="1" applyAlignment="1" applyProtection="1">
      <alignment vertical="center"/>
      <protection hidden="1"/>
    </xf>
    <xf numFmtId="0" fontId="6" fillId="0" borderId="42" xfId="0" applyFont="1" applyBorder="1" applyAlignment="1" applyProtection="1">
      <alignment vertical="center"/>
      <protection hidden="1"/>
    </xf>
    <xf numFmtId="0" fontId="6" fillId="0" borderId="43" xfId="0" applyFont="1" applyBorder="1" applyAlignment="1" applyProtection="1">
      <alignment vertical="center"/>
      <protection hidden="1"/>
    </xf>
    <xf numFmtId="0" fontId="37" fillId="0" borderId="45" xfId="0" applyFont="1" applyBorder="1" applyAlignment="1" applyProtection="1">
      <alignment vertical="center"/>
      <protection hidden="1"/>
    </xf>
    <xf numFmtId="0" fontId="37" fillId="0" borderId="46" xfId="0" applyFont="1" applyBorder="1" applyAlignment="1" applyProtection="1">
      <alignment vertical="center"/>
      <protection hidden="1"/>
    </xf>
    <xf numFmtId="3" fontId="0" fillId="0" borderId="1" xfId="0" applyNumberFormat="1" applyBorder="1" applyAlignment="1" applyProtection="1">
      <alignment horizontal="center" vertical="center"/>
      <protection hidden="1"/>
    </xf>
    <xf numFmtId="3" fontId="0" fillId="0" borderId="2" xfId="0" applyNumberFormat="1" applyBorder="1" applyAlignment="1" applyProtection="1">
      <alignment horizontal="center" vertical="center"/>
      <protection hidden="1"/>
    </xf>
    <xf numFmtId="0" fontId="6" fillId="2" borderId="43" xfId="0" applyFont="1" applyFill="1" applyBorder="1" applyAlignment="1" applyProtection="1">
      <alignment horizontal="center"/>
      <protection locked="0" hidden="1"/>
    </xf>
    <xf numFmtId="0" fontId="6" fillId="2" borderId="44" xfId="0" applyFont="1" applyFill="1" applyBorder="1" applyAlignment="1" applyProtection="1">
      <alignment horizontal="center"/>
      <protection locked="0" hidden="1"/>
    </xf>
    <xf numFmtId="3" fontId="0" fillId="0" borderId="3" xfId="0" applyNumberFormat="1" applyBorder="1" applyAlignment="1" applyProtection="1">
      <alignment horizontal="center" vertical="center"/>
      <protection hidden="1"/>
    </xf>
    <xf numFmtId="3" fontId="0" fillId="0" borderId="45" xfId="0" applyNumberFormat="1" applyBorder="1" applyAlignment="1" applyProtection="1">
      <alignment horizontal="center" vertical="center"/>
      <protection hidden="1"/>
    </xf>
    <xf numFmtId="3" fontId="0" fillId="0" borderId="48" xfId="0" applyNumberFormat="1" applyBorder="1" applyAlignment="1" applyProtection="1">
      <alignment horizontal="center" vertical="center"/>
      <protection hidden="1"/>
    </xf>
    <xf numFmtId="3" fontId="0" fillId="0" borderId="49" xfId="0" applyNumberFormat="1" applyBorder="1" applyAlignment="1" applyProtection="1">
      <alignment horizontal="center" vertical="center"/>
      <protection hidden="1"/>
    </xf>
    <xf numFmtId="0" fontId="17" fillId="0" borderId="35" xfId="0" applyFont="1" applyBorder="1" applyAlignment="1" applyProtection="1">
      <alignment horizontal="center" vertical="center"/>
      <protection hidden="1"/>
    </xf>
    <xf numFmtId="0" fontId="17" fillId="0" borderId="36" xfId="0" applyFont="1" applyBorder="1" applyAlignment="1" applyProtection="1">
      <alignment horizontal="center" vertical="center"/>
      <protection hidden="1"/>
    </xf>
    <xf numFmtId="0" fontId="17" fillId="0" borderId="34" xfId="0" applyFont="1" applyBorder="1" applyAlignment="1" applyProtection="1">
      <alignment horizontal="left" vertical="center"/>
      <protection hidden="1"/>
    </xf>
    <xf numFmtId="0" fontId="17" fillId="0" borderId="35" xfId="0" applyFont="1" applyBorder="1" applyAlignment="1" applyProtection="1">
      <alignment horizontal="left" vertical="center"/>
      <protection hidden="1"/>
    </xf>
    <xf numFmtId="0" fontId="0" fillId="0" borderId="65" xfId="0" applyBorder="1" applyAlignment="1" applyProtection="1">
      <alignment horizontal="center" vertical="center"/>
      <protection hidden="1"/>
    </xf>
    <xf numFmtId="0" fontId="0" fillId="0" borderId="49" xfId="0" applyBorder="1" applyAlignment="1" applyProtection="1">
      <alignment horizontal="center" vertical="center"/>
      <protection hidden="1"/>
    </xf>
    <xf numFmtId="0" fontId="17" fillId="0" borderId="1" xfId="0" applyFont="1" applyBorder="1" applyAlignment="1" applyProtection="1">
      <alignment vertical="top" wrapText="1"/>
      <protection hidden="1"/>
    </xf>
    <xf numFmtId="0" fontId="17" fillId="0" borderId="2" xfId="0" applyFont="1" applyBorder="1" applyAlignment="1" applyProtection="1">
      <alignment vertical="top" wrapText="1"/>
      <protection hidden="1"/>
    </xf>
    <xf numFmtId="0" fontId="17" fillId="0" borderId="4" xfId="0" applyFont="1" applyBorder="1" applyAlignment="1" applyProtection="1">
      <alignment vertical="top" wrapText="1"/>
      <protection hidden="1"/>
    </xf>
    <xf numFmtId="0" fontId="17" fillId="0" borderId="0" xfId="0" applyFont="1" applyAlignment="1" applyProtection="1">
      <alignment vertical="top" wrapText="1"/>
      <protection hidden="1"/>
    </xf>
    <xf numFmtId="0" fontId="0" fillId="0" borderId="45" xfId="0" applyBorder="1" applyAlignment="1" applyProtection="1">
      <alignment horizontal="center" vertical="center"/>
      <protection hidden="1"/>
    </xf>
    <xf numFmtId="0" fontId="0" fillId="0" borderId="48" xfId="0" applyBorder="1" applyAlignment="1" applyProtection="1">
      <alignment horizontal="center" vertical="center"/>
      <protection hidden="1"/>
    </xf>
    <xf numFmtId="0" fontId="6" fillId="0" borderId="4" xfId="0" applyFont="1" applyBorder="1" applyAlignment="1" applyProtection="1">
      <alignment horizontal="center" vertical="center"/>
      <protection hidden="1"/>
    </xf>
    <xf numFmtId="0" fontId="6" fillId="0" borderId="0" xfId="0" applyFont="1" applyAlignment="1" applyProtection="1">
      <alignment horizontal="center" vertical="center"/>
      <protection hidden="1"/>
    </xf>
    <xf numFmtId="0" fontId="6" fillId="0" borderId="6" xfId="0" applyFont="1" applyBorder="1" applyAlignment="1" applyProtection="1">
      <alignment horizontal="center" vertical="center"/>
      <protection hidden="1"/>
    </xf>
    <xf numFmtId="0" fontId="6" fillId="0" borderId="7" xfId="0" applyFont="1"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0" fillId="0" borderId="1" xfId="0" applyBorder="1" applyAlignment="1" applyProtection="1">
      <alignment horizontal="center" vertical="center"/>
      <protection hidden="1"/>
    </xf>
    <xf numFmtId="3" fontId="0" fillId="0" borderId="66" xfId="0" applyNumberFormat="1" applyBorder="1" applyAlignment="1" applyProtection="1">
      <alignment horizontal="center" vertical="center"/>
      <protection hidden="1"/>
    </xf>
    <xf numFmtId="3" fontId="0" fillId="0" borderId="69" xfId="0" applyNumberFormat="1" applyBorder="1" applyAlignment="1" applyProtection="1">
      <alignment horizontal="center" vertical="center"/>
      <protection hidden="1"/>
    </xf>
    <xf numFmtId="3" fontId="0" fillId="0" borderId="70" xfId="0" applyNumberFormat="1" applyBorder="1" applyAlignment="1" applyProtection="1">
      <alignment horizontal="center" vertical="center"/>
      <protection hidden="1"/>
    </xf>
    <xf numFmtId="2" fontId="0" fillId="0" borderId="66" xfId="0" applyNumberFormat="1" applyBorder="1" applyAlignment="1" applyProtection="1">
      <alignment horizontal="center" vertical="center"/>
      <protection hidden="1"/>
    </xf>
    <xf numFmtId="2" fontId="0" fillId="0" borderId="69" xfId="0" applyNumberFormat="1" applyBorder="1" applyAlignment="1" applyProtection="1">
      <alignment horizontal="center" vertical="center"/>
      <protection hidden="1"/>
    </xf>
    <xf numFmtId="2" fontId="0" fillId="0" borderId="70" xfId="0" applyNumberFormat="1" applyBorder="1" applyAlignment="1" applyProtection="1">
      <alignment horizontal="center" vertical="center"/>
      <protection hidden="1"/>
    </xf>
    <xf numFmtId="0" fontId="0" fillId="0" borderId="56" xfId="0" applyBorder="1" applyAlignment="1" applyProtection="1">
      <alignment horizontal="center" vertical="center" wrapText="1"/>
      <protection hidden="1"/>
    </xf>
    <xf numFmtId="0" fontId="0" fillId="0" borderId="59" xfId="0" applyBorder="1" applyAlignment="1" applyProtection="1">
      <alignment horizontal="center" vertical="center" wrapText="1"/>
      <protection hidden="1"/>
    </xf>
    <xf numFmtId="0" fontId="0" fillId="0" borderId="60" xfId="0" applyBorder="1" applyAlignment="1" applyProtection="1">
      <alignment horizontal="center" vertical="center" wrapText="1"/>
      <protection hidden="1"/>
    </xf>
    <xf numFmtId="0" fontId="0" fillId="0" borderId="38" xfId="0" applyBorder="1" applyAlignment="1" applyProtection="1">
      <alignment horizontal="center" vertical="center"/>
      <protection hidden="1"/>
    </xf>
    <xf numFmtId="0" fontId="0" fillId="0" borderId="97" xfId="0" applyBorder="1" applyAlignment="1" applyProtection="1">
      <alignment horizontal="center" vertical="center"/>
      <protection hidden="1"/>
    </xf>
    <xf numFmtId="0" fontId="0" fillId="0" borderId="52" xfId="0" applyBorder="1" applyAlignment="1" applyProtection="1">
      <alignment horizontal="center" vertical="center"/>
      <protection hidden="1"/>
    </xf>
    <xf numFmtId="0" fontId="0" fillId="0" borderId="53" xfId="0" applyBorder="1" applyAlignment="1" applyProtection="1">
      <alignment horizontal="center" vertical="center"/>
      <protection hidden="1"/>
    </xf>
    <xf numFmtId="0" fontId="17" fillId="0" borderId="60" xfId="0" applyFont="1" applyBorder="1" applyAlignment="1" applyProtection="1">
      <alignment horizontal="center" vertical="center"/>
      <protection hidden="1"/>
    </xf>
    <xf numFmtId="0" fontId="17" fillId="0" borderId="53" xfId="0" applyFont="1" applyBorder="1" applyAlignment="1" applyProtection="1">
      <alignment horizontal="center" vertical="center"/>
      <protection hidden="1"/>
    </xf>
    <xf numFmtId="0" fontId="0" fillId="0" borderId="40" xfId="0" applyBorder="1" applyAlignment="1" applyProtection="1">
      <alignment horizontal="center" vertical="center"/>
      <protection hidden="1"/>
    </xf>
    <xf numFmtId="0" fontId="0" fillId="0" borderId="58" xfId="0" applyBorder="1" applyAlignment="1" applyProtection="1">
      <alignment horizontal="center" vertical="center"/>
      <protection hidden="1"/>
    </xf>
    <xf numFmtId="0" fontId="0" fillId="0" borderId="54" xfId="0" applyBorder="1" applyAlignment="1" applyProtection="1">
      <alignment horizontal="center" vertical="center"/>
      <protection hidden="1"/>
    </xf>
    <xf numFmtId="3" fontId="0" fillId="0" borderId="79" xfId="0" applyNumberFormat="1" applyBorder="1" applyAlignment="1" applyProtection="1">
      <alignment horizontal="center" vertical="center"/>
      <protection hidden="1"/>
    </xf>
    <xf numFmtId="3" fontId="0" fillId="0" borderId="89" xfId="0" applyNumberFormat="1" applyBorder="1" applyAlignment="1" applyProtection="1">
      <alignment horizontal="center" vertical="center"/>
      <protection hidden="1"/>
    </xf>
    <xf numFmtId="3" fontId="24" fillId="0" borderId="112" xfId="0" applyNumberFormat="1" applyFont="1" applyBorder="1" applyAlignment="1">
      <alignment horizontal="center" vertical="center"/>
    </xf>
    <xf numFmtId="0" fontId="12" fillId="0" borderId="46" xfId="0" quotePrefix="1" applyFont="1" applyBorder="1" applyAlignment="1" applyProtection="1">
      <alignment horizontal="center" vertical="center"/>
      <protection hidden="1"/>
    </xf>
    <xf numFmtId="0" fontId="0" fillId="0" borderId="46" xfId="0" applyBorder="1" applyAlignment="1" applyProtection="1">
      <alignment horizontal="center" vertical="center" wrapText="1"/>
      <protection hidden="1"/>
    </xf>
    <xf numFmtId="0" fontId="0" fillId="0" borderId="42" xfId="0" applyBorder="1" applyAlignment="1" applyProtection="1">
      <alignment horizontal="center" vertical="center"/>
      <protection hidden="1"/>
    </xf>
    <xf numFmtId="0" fontId="0" fillId="0" borderId="43" xfId="0" applyBorder="1" applyAlignment="1" applyProtection="1">
      <alignment horizontal="center" vertical="center"/>
      <protection hidden="1"/>
    </xf>
    <xf numFmtId="0" fontId="0" fillId="0" borderId="64" xfId="0" applyBorder="1" applyAlignment="1" applyProtection="1">
      <alignment horizontal="center" vertical="center"/>
      <protection hidden="1"/>
    </xf>
    <xf numFmtId="0" fontId="6" fillId="0" borderId="2" xfId="0" applyFont="1" applyBorder="1" applyAlignment="1" applyProtection="1">
      <alignment vertical="center"/>
      <protection hidden="1"/>
    </xf>
    <xf numFmtId="0" fontId="6" fillId="0" borderId="0" xfId="0" applyFont="1" applyAlignment="1" applyProtection="1">
      <alignment vertical="center"/>
      <protection hidden="1"/>
    </xf>
    <xf numFmtId="0" fontId="0" fillId="0" borderId="1" xfId="0" applyBorder="1" applyAlignment="1" applyProtection="1">
      <alignment vertical="center" wrapText="1"/>
      <protection hidden="1"/>
    </xf>
    <xf numFmtId="0" fontId="0" fillId="0" borderId="2" xfId="0" applyBorder="1" applyAlignment="1" applyProtection="1">
      <alignment vertical="center" wrapText="1"/>
      <protection hidden="1"/>
    </xf>
    <xf numFmtId="0" fontId="0" fillId="0" borderId="6" xfId="0" applyBorder="1" applyAlignment="1" applyProtection="1">
      <alignment vertical="center" wrapText="1"/>
      <protection hidden="1"/>
    </xf>
    <xf numFmtId="0" fontId="0" fillId="0" borderId="7" xfId="0" applyBorder="1" applyAlignment="1" applyProtection="1">
      <alignment vertical="center" wrapText="1"/>
      <protection hidden="1"/>
    </xf>
    <xf numFmtId="2" fontId="0" fillId="0" borderId="110" xfId="0" applyNumberFormat="1" applyBorder="1" applyAlignment="1" applyProtection="1">
      <alignment horizontal="center" vertical="center"/>
      <protection hidden="1"/>
    </xf>
    <xf numFmtId="2" fontId="0" fillId="0" borderId="0" xfId="0" applyNumberFormat="1" applyAlignment="1" applyProtection="1">
      <alignment horizontal="center" vertical="center"/>
      <protection hidden="1"/>
    </xf>
    <xf numFmtId="0" fontId="0" fillId="0" borderId="13" xfId="0" quotePrefix="1" applyBorder="1" applyAlignment="1" applyProtection="1">
      <alignment horizontal="right" vertical="center" wrapText="1"/>
      <protection hidden="1"/>
    </xf>
    <xf numFmtId="0" fontId="0" fillId="0" borderId="24" xfId="0" quotePrefix="1" applyBorder="1" applyAlignment="1" applyProtection="1">
      <alignment horizontal="right" vertical="center" wrapText="1"/>
      <protection hidden="1"/>
    </xf>
    <xf numFmtId="0" fontId="0" fillId="0" borderId="28" xfId="0" quotePrefix="1" applyBorder="1" applyAlignment="1" applyProtection="1">
      <alignment horizontal="right" vertical="center" wrapText="1"/>
      <protection hidden="1"/>
    </xf>
    <xf numFmtId="0" fontId="0" fillId="0" borderId="116" xfId="0" applyBorder="1" applyAlignment="1" applyProtection="1">
      <alignment horizontal="center" vertical="center"/>
      <protection hidden="1"/>
    </xf>
    <xf numFmtId="0" fontId="0" fillId="0" borderId="114" xfId="0" applyBorder="1" applyAlignment="1" applyProtection="1">
      <alignment horizontal="center" vertical="center"/>
      <protection hidden="1"/>
    </xf>
    <xf numFmtId="0" fontId="0" fillId="0" borderId="115" xfId="0" applyBorder="1" applyAlignment="1" applyProtection="1">
      <alignment horizontal="center" vertical="center"/>
      <protection hidden="1"/>
    </xf>
    <xf numFmtId="165" fontId="6" fillId="0" borderId="4" xfId="0" applyNumberFormat="1" applyFont="1" applyBorder="1" applyAlignment="1" applyProtection="1">
      <alignment horizontal="center" vertical="center"/>
      <protection hidden="1"/>
    </xf>
    <xf numFmtId="165" fontId="6" fillId="0" borderId="0" xfId="0" applyNumberFormat="1" applyFont="1" applyAlignment="1" applyProtection="1">
      <alignment horizontal="center" vertical="center"/>
      <protection hidden="1"/>
    </xf>
    <xf numFmtId="165" fontId="6" fillId="0" borderId="6" xfId="0" applyNumberFormat="1" applyFont="1" applyBorder="1" applyAlignment="1" applyProtection="1">
      <alignment horizontal="center" vertical="center"/>
      <protection hidden="1"/>
    </xf>
    <xf numFmtId="165" fontId="6" fillId="0" borderId="7" xfId="0" applyNumberFormat="1" applyFont="1" applyBorder="1" applyAlignment="1" applyProtection="1">
      <alignment horizontal="center" vertical="center"/>
      <protection hidden="1"/>
    </xf>
    <xf numFmtId="0" fontId="34" fillId="0" borderId="111" xfId="0" applyFont="1" applyBorder="1" applyAlignment="1" applyProtection="1">
      <alignment horizontal="center" vertical="center"/>
      <protection locked="0"/>
    </xf>
    <xf numFmtId="0" fontId="34" fillId="0" borderId="112" xfId="0" applyFont="1" applyBorder="1" applyAlignment="1" applyProtection="1">
      <alignment horizontal="center" vertical="center"/>
      <protection locked="0"/>
    </xf>
    <xf numFmtId="0" fontId="1" fillId="2" borderId="1" xfId="0" applyFont="1" applyFill="1" applyBorder="1" applyAlignment="1" applyProtection="1">
      <alignment horizontal="center"/>
      <protection locked="0" hidden="1"/>
    </xf>
    <xf numFmtId="0" fontId="1" fillId="2" borderId="2" xfId="0" applyFont="1" applyFill="1" applyBorder="1" applyAlignment="1" applyProtection="1">
      <alignment horizontal="center"/>
      <protection locked="0" hidden="1"/>
    </xf>
    <xf numFmtId="0" fontId="1" fillId="2" borderId="94" xfId="0" applyFont="1" applyFill="1" applyBorder="1" applyAlignment="1" applyProtection="1">
      <alignment horizontal="center"/>
      <protection locked="0" hidden="1"/>
    </xf>
    <xf numFmtId="0" fontId="1" fillId="2" borderId="6" xfId="0" applyFont="1" applyFill="1" applyBorder="1" applyAlignment="1" applyProtection="1">
      <alignment horizontal="center"/>
      <protection locked="0" hidden="1"/>
    </xf>
    <xf numFmtId="0" fontId="1" fillId="2" borderId="7" xfId="0" applyFont="1" applyFill="1" applyBorder="1" applyAlignment="1" applyProtection="1">
      <alignment horizontal="center"/>
      <protection locked="0" hidden="1"/>
    </xf>
    <xf numFmtId="0" fontId="1" fillId="2" borderId="95" xfId="0" applyFont="1" applyFill="1" applyBorder="1" applyAlignment="1" applyProtection="1">
      <alignment horizontal="center"/>
      <protection locked="0" hidden="1"/>
    </xf>
    <xf numFmtId="0" fontId="6" fillId="0" borderId="25" xfId="0" applyFont="1" applyBorder="1" applyAlignment="1" applyProtection="1">
      <alignment vertical="center"/>
      <protection hidden="1"/>
    </xf>
    <xf numFmtId="0" fontId="6" fillId="0" borderId="28" xfId="0" applyFont="1" applyBorder="1" applyAlignment="1" applyProtection="1">
      <alignment vertical="center"/>
      <protection hidden="1"/>
    </xf>
    <xf numFmtId="3" fontId="0" fillId="0" borderId="65" xfId="0" applyNumberFormat="1" applyBorder="1" applyAlignment="1" applyProtection="1">
      <alignment horizontal="center" vertical="center"/>
      <protection hidden="1"/>
    </xf>
    <xf numFmtId="3" fontId="0" fillId="0" borderId="38" xfId="0" applyNumberFormat="1" applyBorder="1" applyAlignment="1" applyProtection="1">
      <alignment horizontal="center" vertical="center"/>
      <protection hidden="1"/>
    </xf>
    <xf numFmtId="3" fontId="0" fillId="0" borderId="39" xfId="0" applyNumberFormat="1" applyBorder="1" applyAlignment="1" applyProtection="1">
      <alignment horizontal="center" vertical="center"/>
      <protection hidden="1"/>
    </xf>
    <xf numFmtId="3" fontId="0" fillId="0" borderId="8" xfId="0" applyNumberFormat="1" applyBorder="1" applyAlignment="1" applyProtection="1">
      <alignment horizontal="center" vertical="center"/>
      <protection hidden="1"/>
    </xf>
    <xf numFmtId="0" fontId="17" fillId="0" borderId="54" xfId="0" applyFont="1" applyBorder="1" applyAlignment="1" applyProtection="1">
      <alignment horizontal="left" vertical="center"/>
      <protection hidden="1"/>
    </xf>
    <xf numFmtId="0" fontId="17" fillId="0" borderId="60" xfId="0" applyFont="1" applyBorder="1" applyAlignment="1" applyProtection="1">
      <alignment horizontal="left" vertical="center"/>
      <protection hidden="1"/>
    </xf>
    <xf numFmtId="0" fontId="0" fillId="0" borderId="3" xfId="0" applyBorder="1" applyAlignment="1" applyProtection="1">
      <alignment horizontal="left"/>
      <protection hidden="1"/>
    </xf>
    <xf numFmtId="0" fontId="0" fillId="0" borderId="8" xfId="0" applyBorder="1" applyAlignment="1" applyProtection="1">
      <alignment horizontal="left"/>
      <protection hidden="1"/>
    </xf>
    <xf numFmtId="0" fontId="0" fillId="0" borderId="3" xfId="0" quotePrefix="1" applyBorder="1" applyAlignment="1" applyProtection="1">
      <alignment horizontal="right" vertical="center" wrapText="1"/>
      <protection hidden="1"/>
    </xf>
    <xf numFmtId="3" fontId="0" fillId="0" borderId="6" xfId="0" applyNumberFormat="1" applyBorder="1" applyAlignment="1" applyProtection="1">
      <alignment horizontal="center" vertical="center"/>
      <protection hidden="1"/>
    </xf>
    <xf numFmtId="0" fontId="0" fillId="0" borderId="56" xfId="0" applyBorder="1" applyAlignment="1" applyProtection="1">
      <alignment horizontal="center" vertical="center"/>
      <protection hidden="1"/>
    </xf>
    <xf numFmtId="0" fontId="0" fillId="0" borderId="59" xfId="0" applyBorder="1" applyAlignment="1" applyProtection="1">
      <alignment horizontal="center" vertical="center"/>
      <protection hidden="1"/>
    </xf>
    <xf numFmtId="0" fontId="0" fillId="0" borderId="60" xfId="0" applyBorder="1" applyAlignment="1" applyProtection="1">
      <alignment horizontal="center" vertical="center"/>
      <protection hidden="1"/>
    </xf>
    <xf numFmtId="0" fontId="6" fillId="0" borderId="6" xfId="0" applyFont="1" applyBorder="1" applyAlignment="1" applyProtection="1">
      <alignment vertical="center"/>
      <protection hidden="1"/>
    </xf>
    <xf numFmtId="0" fontId="6" fillId="0" borderId="7" xfId="0" applyFont="1" applyBorder="1" applyAlignment="1" applyProtection="1">
      <alignment vertical="center"/>
      <protection hidden="1"/>
    </xf>
    <xf numFmtId="3" fontId="0" fillId="0" borderId="41" xfId="0" applyNumberFormat="1" applyBorder="1" applyAlignment="1" applyProtection="1">
      <alignment horizontal="center" vertical="center"/>
      <protection hidden="1"/>
    </xf>
    <xf numFmtId="3" fontId="0" fillId="0" borderId="11" xfId="0" applyNumberFormat="1" applyBorder="1" applyAlignment="1" applyProtection="1">
      <alignment horizontal="center" vertical="center"/>
      <protection hidden="1"/>
    </xf>
    <xf numFmtId="0" fontId="6" fillId="0" borderId="83" xfId="0" applyFont="1" applyBorder="1" applyAlignment="1" applyProtection="1">
      <alignment horizontal="center" vertical="center"/>
      <protection hidden="1"/>
    </xf>
    <xf numFmtId="0" fontId="6" fillId="0" borderId="84" xfId="0" applyFont="1" applyBorder="1" applyAlignment="1" applyProtection="1">
      <alignment horizontal="center" vertical="center"/>
      <protection hidden="1"/>
    </xf>
    <xf numFmtId="0" fontId="6" fillId="0" borderId="2" xfId="0" applyFont="1" applyBorder="1" applyAlignment="1" applyProtection="1">
      <alignment horizontal="center" vertical="center"/>
      <protection hidden="1"/>
    </xf>
    <xf numFmtId="0" fontId="6" fillId="0" borderId="3" xfId="0" applyFont="1" applyBorder="1" applyAlignment="1" applyProtection="1">
      <alignment horizontal="center" vertical="center"/>
      <protection hidden="1"/>
    </xf>
    <xf numFmtId="0" fontId="6" fillId="0" borderId="85" xfId="0" applyFont="1" applyBorder="1" applyAlignment="1" applyProtection="1">
      <alignment horizontal="center" vertical="center"/>
      <protection hidden="1"/>
    </xf>
    <xf numFmtId="0" fontId="6" fillId="0" borderId="86" xfId="0" applyFont="1" applyBorder="1" applyAlignment="1" applyProtection="1">
      <alignment horizontal="center" vertical="center"/>
      <protection hidden="1"/>
    </xf>
    <xf numFmtId="0" fontId="6" fillId="0" borderId="1" xfId="0" applyFont="1" applyBorder="1" applyAlignment="1" applyProtection="1">
      <alignment horizontal="center" vertical="center" wrapText="1"/>
      <protection hidden="1"/>
    </xf>
    <xf numFmtId="0" fontId="6" fillId="0" borderId="2" xfId="0" applyFont="1" applyBorder="1" applyAlignment="1" applyProtection="1">
      <alignment horizontal="center" vertical="center" wrapText="1"/>
      <protection hidden="1"/>
    </xf>
    <xf numFmtId="0" fontId="6" fillId="0" borderId="3" xfId="0" applyFont="1" applyBorder="1" applyAlignment="1" applyProtection="1">
      <alignment horizontal="center" vertical="center" wrapText="1"/>
      <protection hidden="1"/>
    </xf>
    <xf numFmtId="0" fontId="6" fillId="0" borderId="4" xfId="0" applyFont="1" applyBorder="1" applyAlignment="1" applyProtection="1">
      <alignment horizontal="center" vertical="center" wrapText="1"/>
      <protection hidden="1"/>
    </xf>
    <xf numFmtId="0" fontId="6" fillId="0" borderId="0" xfId="0" applyFont="1" applyAlignment="1" applyProtection="1">
      <alignment horizontal="center" vertical="center" wrapText="1"/>
      <protection hidden="1"/>
    </xf>
    <xf numFmtId="0" fontId="6" fillId="0" borderId="5" xfId="0" applyFont="1" applyBorder="1" applyAlignment="1" applyProtection="1">
      <alignment horizontal="center" vertical="center" wrapText="1"/>
      <protection hidden="1"/>
    </xf>
    <xf numFmtId="3" fontId="6" fillId="0" borderId="0" xfId="0" applyNumberFormat="1" applyFont="1" applyAlignment="1" applyProtection="1">
      <alignment horizontal="center" vertical="center"/>
      <protection hidden="1"/>
    </xf>
    <xf numFmtId="0" fontId="0" fillId="0" borderId="15" xfId="0" applyBorder="1" applyAlignment="1" applyProtection="1">
      <alignment horizontal="center" vertical="center"/>
      <protection hidden="1"/>
    </xf>
    <xf numFmtId="0" fontId="6" fillId="0" borderId="9" xfId="0" applyFont="1" applyBorder="1" applyAlignment="1" applyProtection="1">
      <alignment vertical="center"/>
      <protection hidden="1"/>
    </xf>
    <xf numFmtId="0" fontId="6" fillId="0" borderId="10" xfId="0" applyFont="1" applyBorder="1" applyAlignment="1" applyProtection="1">
      <alignment vertical="center"/>
      <protection hidden="1"/>
    </xf>
    <xf numFmtId="0" fontId="6" fillId="0" borderId="38" xfId="0" applyFont="1" applyBorder="1" applyAlignment="1" applyProtection="1">
      <alignment horizontal="center" vertical="center"/>
      <protection hidden="1"/>
    </xf>
    <xf numFmtId="0" fontId="6" fillId="0" borderId="15" xfId="0" applyFont="1" applyBorder="1" applyAlignment="1" applyProtection="1">
      <alignment horizontal="center" vertical="center"/>
      <protection hidden="1"/>
    </xf>
    <xf numFmtId="0" fontId="6" fillId="0" borderId="39" xfId="0" applyFont="1" applyBorder="1" applyAlignment="1" applyProtection="1">
      <alignment horizontal="center" vertical="center"/>
      <protection hidden="1"/>
    </xf>
    <xf numFmtId="0" fontId="6" fillId="0" borderId="14" xfId="0" applyFont="1" applyBorder="1" applyAlignment="1" applyProtection="1">
      <alignment horizontal="center" vertical="center"/>
      <protection hidden="1"/>
    </xf>
    <xf numFmtId="3" fontId="0" fillId="0" borderId="19" xfId="0" applyNumberFormat="1" applyBorder="1" applyAlignment="1" applyProtection="1">
      <alignment horizontal="center" vertical="center"/>
      <protection hidden="1"/>
    </xf>
    <xf numFmtId="3" fontId="0" fillId="0" borderId="64" xfId="0" applyNumberFormat="1" applyBorder="1" applyAlignment="1" applyProtection="1">
      <alignment horizontal="center" vertical="center"/>
      <protection hidden="1"/>
    </xf>
    <xf numFmtId="3" fontId="0" fillId="0" borderId="55" xfId="0" applyNumberFormat="1" applyBorder="1" applyAlignment="1" applyProtection="1">
      <alignment horizontal="center" vertical="center"/>
      <protection hidden="1"/>
    </xf>
    <xf numFmtId="3" fontId="0" fillId="0" borderId="30" xfId="0" applyNumberFormat="1" applyBorder="1" applyAlignment="1" applyProtection="1">
      <alignment horizontal="center" vertical="center"/>
      <protection hidden="1"/>
    </xf>
    <xf numFmtId="3" fontId="0" fillId="0" borderId="0" xfId="0" applyNumberFormat="1" applyAlignment="1" applyProtection="1">
      <alignment horizontal="center" vertical="center"/>
      <protection hidden="1"/>
    </xf>
    <xf numFmtId="0" fontId="6" fillId="0" borderId="1" xfId="0" applyFont="1" applyBorder="1" applyAlignment="1" applyProtection="1">
      <alignment vertical="center"/>
      <protection hidden="1"/>
    </xf>
    <xf numFmtId="0" fontId="6" fillId="0" borderId="15" xfId="0" applyFont="1" applyBorder="1" applyAlignment="1" applyProtection="1">
      <alignment vertical="center"/>
      <protection hidden="1"/>
    </xf>
    <xf numFmtId="0" fontId="6" fillId="0" borderId="14" xfId="0" applyFont="1" applyBorder="1" applyAlignment="1" applyProtection="1">
      <alignment vertical="center"/>
      <protection hidden="1"/>
    </xf>
    <xf numFmtId="0" fontId="6" fillId="0" borderId="70" xfId="0" applyFont="1" applyBorder="1" applyAlignment="1" applyProtection="1">
      <alignment horizontal="center" vertical="center"/>
      <protection hidden="1"/>
    </xf>
    <xf numFmtId="0" fontId="6" fillId="0" borderId="69" xfId="0" applyFont="1" applyBorder="1" applyAlignment="1" applyProtection="1">
      <alignment horizontal="center" vertical="center"/>
      <protection hidden="1"/>
    </xf>
    <xf numFmtId="0" fontId="6" fillId="0" borderId="44" xfId="0" applyFont="1" applyBorder="1" applyAlignment="1" applyProtection="1">
      <alignment vertical="center"/>
      <protection hidden="1"/>
    </xf>
    <xf numFmtId="0" fontId="0" fillId="0" borderId="9" xfId="0" applyBorder="1" applyAlignment="1">
      <alignment vertical="center"/>
    </xf>
    <xf numFmtId="0" fontId="0" fillId="0" borderId="33" xfId="0" applyBorder="1" applyAlignment="1">
      <alignment vertical="center"/>
    </xf>
    <xf numFmtId="0" fontId="0" fillId="0" borderId="29" xfId="0" applyBorder="1" applyAlignment="1" applyProtection="1">
      <alignment horizontal="center" vertical="center"/>
      <protection hidden="1"/>
    </xf>
    <xf numFmtId="0" fontId="0" fillId="0" borderId="32" xfId="0" applyBorder="1" applyAlignment="1" applyProtection="1">
      <alignment horizontal="center" vertical="center"/>
      <protection hidden="1"/>
    </xf>
    <xf numFmtId="0" fontId="0" fillId="0" borderId="45" xfId="0" applyBorder="1" applyAlignment="1" applyProtection="1">
      <alignment horizontal="center" vertical="center" wrapText="1"/>
      <protection hidden="1"/>
    </xf>
    <xf numFmtId="0" fontId="6" fillId="0" borderId="4" xfId="0" applyFont="1" applyBorder="1" applyAlignment="1" applyProtection="1">
      <alignment vertical="center"/>
      <protection hidden="1"/>
    </xf>
    <xf numFmtId="0" fontId="6" fillId="0" borderId="16" xfId="0" applyFont="1" applyBorder="1" applyAlignment="1" applyProtection="1">
      <alignment vertical="center"/>
      <protection hidden="1"/>
    </xf>
    <xf numFmtId="0" fontId="6" fillId="0" borderId="18" xfId="0" applyFont="1" applyBorder="1" applyAlignment="1" applyProtection="1">
      <alignment vertical="center"/>
      <protection hidden="1"/>
    </xf>
    <xf numFmtId="0" fontId="10" fillId="0" borderId="1" xfId="0" applyFont="1" applyBorder="1" applyAlignment="1" applyProtection="1">
      <alignment horizontal="center" vertical="center" wrapText="1"/>
      <protection hidden="1"/>
    </xf>
    <xf numFmtId="0" fontId="10" fillId="0" borderId="2" xfId="0" applyFont="1" applyBorder="1" applyAlignment="1" applyProtection="1">
      <alignment horizontal="center" vertical="center" wrapText="1"/>
      <protection hidden="1"/>
    </xf>
    <xf numFmtId="0" fontId="10" fillId="0" borderId="4" xfId="0" applyFont="1" applyBorder="1" applyAlignment="1" applyProtection="1">
      <alignment horizontal="center" vertical="center" wrapText="1"/>
      <protection hidden="1"/>
    </xf>
    <xf numFmtId="0" fontId="10" fillId="0" borderId="0" xfId="0" applyFont="1" applyAlignment="1" applyProtection="1">
      <alignment horizontal="center" vertical="center" wrapText="1"/>
      <protection hidden="1"/>
    </xf>
    <xf numFmtId="0" fontId="10" fillId="0" borderId="6" xfId="0" applyFont="1" applyBorder="1" applyAlignment="1" applyProtection="1">
      <alignment horizontal="center" vertical="center" wrapText="1"/>
      <protection hidden="1"/>
    </xf>
    <xf numFmtId="0" fontId="10" fillId="0" borderId="7" xfId="0" applyFont="1" applyBorder="1" applyAlignment="1" applyProtection="1">
      <alignment horizontal="center" vertical="center" wrapText="1"/>
      <protection hidden="1"/>
    </xf>
    <xf numFmtId="49" fontId="9" fillId="0" borderId="38" xfId="0" applyNumberFormat="1" applyFont="1" applyBorder="1" applyAlignment="1" applyProtection="1">
      <alignment horizontal="center" vertical="center" wrapText="1"/>
      <protection hidden="1"/>
    </xf>
    <xf numFmtId="0" fontId="9" fillId="0" borderId="2" xfId="0" applyFont="1" applyBorder="1" applyAlignment="1" applyProtection="1">
      <alignment horizontal="center" vertical="center" wrapText="1"/>
      <protection hidden="1"/>
    </xf>
    <xf numFmtId="0" fontId="9" fillId="0" borderId="15" xfId="0" applyFont="1" applyBorder="1" applyAlignment="1" applyProtection="1">
      <alignment horizontal="center" vertical="center" wrapText="1"/>
      <protection hidden="1"/>
    </xf>
    <xf numFmtId="0" fontId="9" fillId="0" borderId="97" xfId="0" applyFont="1" applyBorder="1" applyAlignment="1" applyProtection="1">
      <alignment horizontal="center" vertical="center" wrapText="1"/>
      <protection hidden="1"/>
    </xf>
    <xf numFmtId="0" fontId="9" fillId="0" borderId="0" xfId="0" applyFont="1" applyAlignment="1" applyProtection="1">
      <alignment horizontal="center" vertical="center" wrapText="1"/>
      <protection hidden="1"/>
    </xf>
    <xf numFmtId="0" fontId="9" fillId="0" borderId="78" xfId="0" applyFont="1" applyBorder="1" applyAlignment="1" applyProtection="1">
      <alignment horizontal="center" vertical="center" wrapText="1"/>
      <protection hidden="1"/>
    </xf>
    <xf numFmtId="0" fontId="9" fillId="0" borderId="39" xfId="0" applyFont="1" applyBorder="1" applyAlignment="1" applyProtection="1">
      <alignment horizontal="center" vertical="center" wrapText="1"/>
      <protection hidden="1"/>
    </xf>
    <xf numFmtId="0" fontId="9" fillId="0" borderId="7" xfId="0" applyFont="1" applyBorder="1" applyAlignment="1" applyProtection="1">
      <alignment horizontal="center" vertical="center" wrapText="1"/>
      <protection hidden="1"/>
    </xf>
    <xf numFmtId="0" fontId="9" fillId="0" borderId="14" xfId="0" applyFont="1" applyBorder="1" applyAlignment="1" applyProtection="1">
      <alignment horizontal="center" vertical="center" wrapText="1"/>
      <protection hidden="1"/>
    </xf>
    <xf numFmtId="0" fontId="10" fillId="0" borderId="56" xfId="0" applyFont="1" applyBorder="1" applyAlignment="1" applyProtection="1">
      <alignment horizontal="center" vertical="center" wrapText="1"/>
      <protection hidden="1"/>
    </xf>
    <xf numFmtId="0" fontId="10" fillId="0" borderId="59" xfId="0" applyFont="1" applyBorder="1" applyAlignment="1" applyProtection="1">
      <alignment horizontal="center" vertical="center" wrapText="1"/>
      <protection hidden="1"/>
    </xf>
    <xf numFmtId="0" fontId="10" fillId="0" borderId="60" xfId="0" applyFont="1" applyBorder="1" applyAlignment="1" applyProtection="1">
      <alignment horizontal="center" vertical="center" wrapText="1"/>
      <protection hidden="1"/>
    </xf>
    <xf numFmtId="0" fontId="9" fillId="0" borderId="45" xfId="0" applyFont="1" applyBorder="1" applyAlignment="1" applyProtection="1">
      <alignment horizontal="center" vertical="center"/>
      <protection hidden="1"/>
    </xf>
    <xf numFmtId="0" fontId="9" fillId="0" borderId="46" xfId="0" applyFont="1" applyBorder="1" applyAlignment="1" applyProtection="1">
      <alignment horizontal="center" vertical="center"/>
      <protection hidden="1"/>
    </xf>
    <xf numFmtId="0" fontId="9" fillId="0" borderId="48" xfId="0" applyFont="1" applyBorder="1" applyAlignment="1" applyProtection="1">
      <alignment horizontal="center" vertical="center"/>
      <protection hidden="1"/>
    </xf>
    <xf numFmtId="0" fontId="9" fillId="0" borderId="49" xfId="0" applyFont="1" applyBorder="1" applyAlignment="1" applyProtection="1">
      <alignment horizontal="center" vertical="center"/>
      <protection hidden="1"/>
    </xf>
    <xf numFmtId="0" fontId="8" fillId="0" borderId="46" xfId="0" applyFont="1" applyBorder="1" applyAlignment="1" applyProtection="1">
      <alignment horizontal="center" vertical="center"/>
      <protection hidden="1"/>
    </xf>
    <xf numFmtId="0" fontId="8" fillId="0" borderId="47" xfId="0" applyFont="1" applyBorder="1" applyAlignment="1" applyProtection="1">
      <alignment horizontal="center" vertical="center"/>
      <protection hidden="1"/>
    </xf>
    <xf numFmtId="0" fontId="8" fillId="0" borderId="49" xfId="0" applyFont="1" applyBorder="1" applyAlignment="1" applyProtection="1">
      <alignment horizontal="center" vertical="center"/>
      <protection hidden="1"/>
    </xf>
    <xf numFmtId="0" fontId="8" fillId="0" borderId="50" xfId="0" applyFont="1" applyBorder="1" applyAlignment="1" applyProtection="1">
      <alignment horizontal="center" vertical="center"/>
      <protection hidden="1"/>
    </xf>
    <xf numFmtId="0" fontId="9" fillId="0" borderId="38" xfId="0" applyFont="1" applyBorder="1" applyAlignment="1" applyProtection="1">
      <alignment horizontal="center"/>
      <protection hidden="1"/>
    </xf>
    <xf numFmtId="0" fontId="9" fillId="0" borderId="2" xfId="0" applyFont="1" applyBorder="1" applyAlignment="1" applyProtection="1">
      <alignment horizontal="center"/>
      <protection hidden="1"/>
    </xf>
    <xf numFmtId="0" fontId="9" fillId="0" borderId="15" xfId="0" applyFont="1" applyBorder="1" applyAlignment="1" applyProtection="1">
      <alignment horizontal="center"/>
      <protection hidden="1"/>
    </xf>
    <xf numFmtId="0" fontId="9" fillId="0" borderId="89" xfId="0" applyFont="1" applyBorder="1" applyAlignment="1" applyProtection="1">
      <alignment horizontal="center"/>
      <protection hidden="1"/>
    </xf>
    <xf numFmtId="0" fontId="9" fillId="0" borderId="17" xfId="0" applyFont="1" applyBorder="1" applyAlignment="1" applyProtection="1">
      <alignment horizontal="center"/>
      <protection hidden="1"/>
    </xf>
    <xf numFmtId="0" fontId="9" fillId="0" borderId="79" xfId="0" applyFont="1" applyBorder="1" applyAlignment="1" applyProtection="1">
      <alignment horizontal="center"/>
      <protection hidden="1"/>
    </xf>
    <xf numFmtId="0" fontId="9" fillId="0" borderId="55" xfId="0" applyFont="1" applyBorder="1" applyAlignment="1" applyProtection="1">
      <alignment horizontal="center"/>
      <protection hidden="1"/>
    </xf>
    <xf numFmtId="0" fontId="9" fillId="0" borderId="31" xfId="0" applyFont="1" applyBorder="1" applyAlignment="1" applyProtection="1">
      <alignment horizontal="center"/>
      <protection hidden="1"/>
    </xf>
    <xf numFmtId="0" fontId="9" fillId="0" borderId="30" xfId="0" applyFont="1" applyBorder="1" applyAlignment="1" applyProtection="1">
      <alignment horizontal="center"/>
      <protection hidden="1"/>
    </xf>
    <xf numFmtId="0" fontId="9" fillId="0" borderId="40" xfId="0" applyFont="1" applyBorder="1" applyAlignment="1" applyProtection="1">
      <alignment horizontal="center"/>
      <protection hidden="1"/>
    </xf>
    <xf numFmtId="0" fontId="9" fillId="0" borderId="77" xfId="0" applyFont="1" applyBorder="1" applyAlignment="1" applyProtection="1">
      <alignment horizontal="center"/>
      <protection hidden="1"/>
    </xf>
    <xf numFmtId="0" fontId="9" fillId="0" borderId="74" xfId="0" applyFont="1" applyBorder="1" applyAlignment="1" applyProtection="1">
      <alignment horizontal="center"/>
      <protection hidden="1"/>
    </xf>
    <xf numFmtId="49" fontId="9" fillId="0" borderId="38" xfId="0" applyNumberFormat="1" applyFont="1" applyBorder="1" applyAlignment="1" applyProtection="1">
      <alignment horizontal="center"/>
      <protection hidden="1"/>
    </xf>
    <xf numFmtId="0" fontId="9" fillId="0" borderId="3" xfId="0" applyFont="1" applyBorder="1" applyAlignment="1" applyProtection="1">
      <alignment horizontal="center"/>
      <protection hidden="1"/>
    </xf>
    <xf numFmtId="0" fontId="9" fillId="0" borderId="18" xfId="0" applyFont="1" applyBorder="1" applyAlignment="1" applyProtection="1">
      <alignment horizontal="center"/>
      <protection hidden="1"/>
    </xf>
    <xf numFmtId="0" fontId="9" fillId="0" borderId="32" xfId="0" applyFont="1" applyBorder="1" applyAlignment="1" applyProtection="1">
      <alignment horizontal="center"/>
      <protection hidden="1"/>
    </xf>
    <xf numFmtId="3" fontId="27" fillId="0" borderId="26" xfId="0" applyNumberFormat="1" applyFont="1" applyBorder="1" applyAlignment="1">
      <alignment horizontal="center" vertical="center" wrapText="1"/>
    </xf>
    <xf numFmtId="3" fontId="27" fillId="0" borderId="50" xfId="0" applyNumberFormat="1" applyFont="1" applyBorder="1" applyAlignment="1">
      <alignment horizontal="center" vertical="center" wrapText="1"/>
    </xf>
    <xf numFmtId="0" fontId="1" fillId="0" borderId="0" xfId="0" applyFont="1" applyAlignment="1">
      <alignment horizontal="right"/>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6" xfId="0" applyFont="1" applyBorder="1" applyAlignment="1">
      <alignment horizontal="center"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6" fillId="0" borderId="1" xfId="0" applyFont="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1" fillId="0" borderId="21" xfId="0" applyFont="1" applyBorder="1" applyProtection="1">
      <protection hidden="1"/>
    </xf>
    <xf numFmtId="0" fontId="1" fillId="0" borderId="24" xfId="0" applyFont="1" applyBorder="1" applyProtection="1">
      <protection hidden="1"/>
    </xf>
    <xf numFmtId="0" fontId="1" fillId="0" borderId="29" xfId="0" applyFont="1" applyBorder="1" applyProtection="1">
      <protection hidden="1"/>
    </xf>
    <xf numFmtId="0" fontId="1" fillId="0" borderId="31" xfId="0" applyFont="1" applyBorder="1" applyProtection="1">
      <protection hidden="1"/>
    </xf>
    <xf numFmtId="0" fontId="1" fillId="0" borderId="21" xfId="0" applyFont="1" applyBorder="1" applyAlignment="1" applyProtection="1">
      <alignment horizontal="left"/>
      <protection hidden="1"/>
    </xf>
    <xf numFmtId="0" fontId="1" fillId="0" borderId="23" xfId="0" applyFont="1" applyBorder="1" applyAlignment="1" applyProtection="1">
      <alignment horizontal="left"/>
      <protection hidden="1"/>
    </xf>
    <xf numFmtId="0" fontId="3" fillId="0" borderId="12" xfId="0" applyFont="1" applyBorder="1" applyProtection="1">
      <protection hidden="1"/>
    </xf>
    <xf numFmtId="0" fontId="3" fillId="0" borderId="20" xfId="0" applyFont="1" applyBorder="1" applyProtection="1">
      <protection hidden="1"/>
    </xf>
    <xf numFmtId="0" fontId="29" fillId="0" borderId="9" xfId="0" applyFont="1" applyBorder="1" applyAlignment="1">
      <alignment horizontal="center" vertical="center"/>
    </xf>
    <xf numFmtId="0" fontId="29" fillId="0" borderId="11" xfId="0" applyFont="1" applyBorder="1" applyAlignment="1">
      <alignment horizontal="center" vertical="center"/>
    </xf>
    <xf numFmtId="3" fontId="30" fillId="0" borderId="12" xfId="0" applyNumberFormat="1" applyFont="1" applyBorder="1" applyAlignment="1">
      <alignment horizontal="center" vertical="center" wrapText="1"/>
    </xf>
    <xf numFmtId="3" fontId="30" fillId="0" borderId="13" xfId="0" applyNumberFormat="1" applyFont="1" applyBorder="1" applyAlignment="1">
      <alignment horizontal="center" vertical="center" wrapText="1"/>
    </xf>
    <xf numFmtId="3" fontId="30" fillId="0" borderId="21" xfId="0" applyNumberFormat="1" applyFont="1" applyBorder="1" applyAlignment="1">
      <alignment horizontal="center" vertical="center" wrapText="1"/>
    </xf>
    <xf numFmtId="3" fontId="30" fillId="0" borderId="24" xfId="0" applyNumberFormat="1" applyFont="1" applyBorder="1" applyAlignment="1">
      <alignment horizontal="center" vertical="center" wrapText="1"/>
    </xf>
    <xf numFmtId="3" fontId="30" fillId="0" borderId="48" xfId="0" applyNumberFormat="1" applyFont="1" applyBorder="1" applyAlignment="1">
      <alignment horizontal="center" vertical="center" wrapText="1"/>
    </xf>
    <xf numFmtId="3" fontId="30" fillId="0" borderId="50" xfId="0" applyNumberFormat="1" applyFont="1" applyBorder="1" applyAlignment="1">
      <alignment horizontal="center" vertical="center" wrapText="1"/>
    </xf>
    <xf numFmtId="0" fontId="1" fillId="0" borderId="29" xfId="0" applyFont="1" applyBorder="1" applyAlignment="1" applyProtection="1">
      <alignment horizontal="left"/>
      <protection hidden="1"/>
    </xf>
    <xf numFmtId="0" fontId="1" fillId="0" borderId="31" xfId="0" applyFont="1" applyBorder="1" applyAlignment="1" applyProtection="1">
      <alignment horizontal="left"/>
      <protection hidden="1"/>
    </xf>
    <xf numFmtId="3" fontId="27" fillId="0" borderId="12" xfId="0" applyNumberFormat="1" applyFont="1" applyBorder="1" applyAlignment="1">
      <alignment horizontal="center" vertical="center" wrapText="1"/>
    </xf>
    <xf numFmtId="3" fontId="27" fillId="0" borderId="13" xfId="0" applyNumberFormat="1" applyFont="1" applyBorder="1" applyAlignment="1">
      <alignment horizontal="center" vertical="center" wrapText="1"/>
    </xf>
    <xf numFmtId="0" fontId="3" fillId="0" borderId="9" xfId="0" applyFont="1" applyBorder="1" applyAlignment="1" applyProtection="1">
      <alignment horizontal="left"/>
      <protection hidden="1"/>
    </xf>
    <xf numFmtId="0" fontId="3" fillId="0" borderId="10" xfId="0" applyFont="1" applyBorder="1" applyAlignment="1" applyProtection="1">
      <alignment horizontal="left"/>
      <protection hidden="1"/>
    </xf>
    <xf numFmtId="3" fontId="27" fillId="0" borderId="21" xfId="0" applyNumberFormat="1" applyFont="1" applyBorder="1" applyAlignment="1" applyProtection="1">
      <alignment horizontal="center" vertical="center" wrapText="1"/>
      <protection hidden="1"/>
    </xf>
    <xf numFmtId="3" fontId="27" fillId="0" borderId="24" xfId="0" applyNumberFormat="1" applyFont="1" applyBorder="1" applyAlignment="1" applyProtection="1">
      <alignment horizontal="center" vertical="center" wrapText="1"/>
      <protection hidden="1"/>
    </xf>
    <xf numFmtId="0" fontId="1" fillId="0" borderId="4" xfId="0" applyFont="1" applyBorder="1" applyAlignment="1">
      <alignment horizontal="right"/>
    </xf>
    <xf numFmtId="0" fontId="40" fillId="24" borderId="42" xfId="0" applyFont="1" applyFill="1" applyBorder="1" applyAlignment="1" applyProtection="1">
      <alignment horizontal="center" vertical="center"/>
      <protection hidden="1"/>
    </xf>
    <xf numFmtId="0" fontId="40" fillId="24" borderId="43" xfId="0" applyFont="1" applyFill="1" applyBorder="1" applyAlignment="1" applyProtection="1">
      <alignment horizontal="center" vertical="center"/>
      <protection hidden="1"/>
    </xf>
    <xf numFmtId="0" fontId="40" fillId="24" borderId="48" xfId="0" applyFont="1" applyFill="1" applyBorder="1" applyAlignment="1" applyProtection="1">
      <alignment horizontal="center" vertical="center"/>
      <protection hidden="1"/>
    </xf>
    <xf numFmtId="0" fontId="40" fillId="24" borderId="49" xfId="0" applyFont="1" applyFill="1" applyBorder="1" applyAlignment="1" applyProtection="1">
      <alignment horizontal="center" vertical="center"/>
      <protection hidden="1"/>
    </xf>
    <xf numFmtId="0" fontId="26" fillId="24" borderId="43" xfId="0" applyFont="1" applyFill="1" applyBorder="1" applyAlignment="1" applyProtection="1">
      <alignment horizontal="center" vertical="center"/>
      <protection hidden="1"/>
    </xf>
    <xf numFmtId="0" fontId="26" fillId="24" borderId="49" xfId="0" applyFont="1" applyFill="1" applyBorder="1" applyAlignment="1" applyProtection="1">
      <alignment horizontal="center" vertical="center"/>
      <protection hidden="1"/>
    </xf>
    <xf numFmtId="0" fontId="41" fillId="24" borderId="43" xfId="0" applyFont="1" applyFill="1" applyBorder="1" applyAlignment="1" applyProtection="1">
      <alignment horizontal="center" vertical="center"/>
      <protection hidden="1"/>
    </xf>
    <xf numFmtId="0" fontId="41" fillId="24" borderId="44" xfId="0" applyFont="1" applyFill="1" applyBorder="1" applyAlignment="1" applyProtection="1">
      <alignment horizontal="center" vertical="center"/>
      <protection hidden="1"/>
    </xf>
    <xf numFmtId="0" fontId="41" fillId="24" borderId="49" xfId="0" applyFont="1" applyFill="1" applyBorder="1" applyAlignment="1" applyProtection="1">
      <alignment horizontal="center" vertical="center"/>
      <protection hidden="1"/>
    </xf>
    <xf numFmtId="0" fontId="41" fillId="24" borderId="50" xfId="0" applyFont="1" applyFill="1" applyBorder="1" applyAlignment="1" applyProtection="1">
      <alignment horizontal="center" vertical="center"/>
      <protection hidden="1"/>
    </xf>
    <xf numFmtId="49" fontId="41" fillId="0" borderId="12" xfId="0" applyNumberFormat="1" applyFont="1" applyBorder="1" applyAlignment="1" applyProtection="1">
      <alignment horizontal="center" vertical="center"/>
      <protection hidden="1"/>
    </xf>
    <xf numFmtId="49" fontId="41" fillId="0" borderId="20" xfId="0" applyNumberFormat="1" applyFont="1" applyBorder="1" applyAlignment="1" applyProtection="1">
      <alignment horizontal="center" vertical="center"/>
      <protection hidden="1"/>
    </xf>
    <xf numFmtId="49" fontId="41" fillId="0" borderId="19" xfId="0" applyNumberFormat="1" applyFont="1" applyBorder="1" applyAlignment="1" applyProtection="1">
      <alignment horizontal="center" vertical="center"/>
      <protection hidden="1"/>
    </xf>
    <xf numFmtId="0" fontId="42" fillId="0" borderId="76" xfId="0" applyFont="1" applyBorder="1" applyAlignment="1" applyProtection="1">
      <alignment horizontal="center"/>
      <protection hidden="1"/>
    </xf>
    <xf numFmtId="0" fontId="1" fillId="0" borderId="76" xfId="0" applyFont="1" applyBorder="1" applyAlignment="1" applyProtection="1">
      <alignment horizontal="center"/>
      <protection hidden="1"/>
    </xf>
    <xf numFmtId="0" fontId="1" fillId="0" borderId="68" xfId="0" applyFont="1" applyBorder="1" applyAlignment="1" applyProtection="1">
      <alignment horizontal="center"/>
      <protection hidden="1"/>
    </xf>
    <xf numFmtId="0" fontId="41" fillId="0" borderId="37" xfId="0" applyFont="1" applyBorder="1" applyAlignment="1" applyProtection="1">
      <alignment horizontal="center" vertical="center"/>
      <protection hidden="1"/>
    </xf>
    <xf numFmtId="0" fontId="41" fillId="0" borderId="23" xfId="0" applyFont="1" applyBorder="1" applyAlignment="1" applyProtection="1">
      <alignment horizontal="center" vertical="center"/>
      <protection hidden="1"/>
    </xf>
    <xf numFmtId="0" fontId="41" fillId="0" borderId="22" xfId="0" applyFont="1" applyBorder="1" applyAlignment="1" applyProtection="1">
      <alignment horizontal="center" vertical="center"/>
      <protection hidden="1"/>
    </xf>
    <xf numFmtId="0" fontId="42" fillId="0" borderId="46" xfId="0" applyFont="1" applyBorder="1" applyAlignment="1" applyProtection="1">
      <alignment horizontal="center"/>
      <protection hidden="1"/>
    </xf>
    <xf numFmtId="0" fontId="1" fillId="0" borderId="46" xfId="0" applyFont="1" applyBorder="1" applyAlignment="1" applyProtection="1">
      <alignment horizontal="center"/>
      <protection hidden="1"/>
    </xf>
    <xf numFmtId="0" fontId="1" fillId="0" borderId="47" xfId="0" applyFont="1" applyBorder="1" applyAlignment="1" applyProtection="1">
      <alignment horizontal="center"/>
      <protection hidden="1"/>
    </xf>
    <xf numFmtId="49" fontId="41" fillId="0" borderId="48" xfId="0" applyNumberFormat="1" applyFont="1" applyBorder="1" applyAlignment="1" applyProtection="1">
      <alignment horizontal="center" vertical="center"/>
      <protection hidden="1"/>
    </xf>
    <xf numFmtId="0" fontId="41" fillId="0" borderId="49" xfId="0" applyFont="1" applyBorder="1" applyAlignment="1" applyProtection="1">
      <alignment horizontal="center" vertical="center"/>
      <protection hidden="1"/>
    </xf>
    <xf numFmtId="0" fontId="42" fillId="0" borderId="49" xfId="0" applyFont="1" applyBorder="1" applyAlignment="1" applyProtection="1">
      <alignment horizontal="center"/>
      <protection hidden="1"/>
    </xf>
    <xf numFmtId="0" fontId="1" fillId="0" borderId="49" xfId="0" applyFont="1" applyBorder="1" applyAlignment="1" applyProtection="1">
      <alignment horizontal="center"/>
      <protection hidden="1"/>
    </xf>
    <xf numFmtId="0" fontId="1" fillId="0" borderId="50" xfId="0" applyFont="1" applyBorder="1" applyAlignment="1" applyProtection="1">
      <alignment horizontal="center"/>
      <protection hidden="1"/>
    </xf>
    <xf numFmtId="0" fontId="6" fillId="0" borderId="9" xfId="0" applyFont="1" applyBorder="1" applyAlignment="1">
      <alignment horizontal="center"/>
    </xf>
    <xf numFmtId="0" fontId="6" fillId="0" borderId="10" xfId="0" applyFont="1" applyBorder="1" applyAlignment="1">
      <alignment horizontal="center"/>
    </xf>
    <xf numFmtId="0" fontId="6" fillId="0" borderId="11" xfId="0" applyFont="1" applyBorder="1" applyAlignment="1">
      <alignment horizontal="center"/>
    </xf>
    <xf numFmtId="0" fontId="9" fillId="0" borderId="0" xfId="0" applyFont="1" applyAlignment="1">
      <alignment horizontal="center"/>
    </xf>
    <xf numFmtId="0" fontId="9" fillId="0" borderId="6"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11" xfId="0" applyFont="1" applyBorder="1" applyAlignment="1">
      <alignment horizontal="center"/>
    </xf>
    <xf numFmtId="0" fontId="10" fillId="0" borderId="9" xfId="0" applyFont="1" applyBorder="1" applyAlignment="1">
      <alignment horizontal="center"/>
    </xf>
    <xf numFmtId="0" fontId="10" fillId="0" borderId="10" xfId="0" applyFont="1" applyBorder="1" applyAlignment="1">
      <alignment horizontal="center"/>
    </xf>
    <xf numFmtId="0" fontId="10" fillId="0" borderId="11" xfId="0" applyFont="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9" fillId="0" borderId="10" xfId="0" applyFont="1" applyBorder="1" applyAlignment="1">
      <alignment horizontal="center"/>
    </xf>
    <xf numFmtId="0" fontId="6" fillId="2" borderId="43" xfId="0" applyFont="1" applyFill="1" applyBorder="1" applyAlignment="1" applyProtection="1">
      <alignment horizontal="center"/>
      <protection locked="0"/>
    </xf>
    <xf numFmtId="0" fontId="6" fillId="2" borderId="44" xfId="0" applyFont="1" applyFill="1" applyBorder="1" applyAlignment="1" applyProtection="1">
      <alignment horizontal="center"/>
      <protection locked="0"/>
    </xf>
    <xf numFmtId="0" fontId="0" fillId="3" borderId="46" xfId="0" applyFill="1" applyBorder="1" applyAlignment="1">
      <alignment horizontal="center" vertical="center"/>
    </xf>
    <xf numFmtId="0" fontId="0" fillId="3" borderId="47" xfId="0" applyFill="1" applyBorder="1" applyAlignment="1">
      <alignment horizontal="center" vertical="center"/>
    </xf>
    <xf numFmtId="0" fontId="0" fillId="0" borderId="46" xfId="0" applyBorder="1" applyAlignment="1">
      <alignment horizontal="center" vertical="center"/>
    </xf>
    <xf numFmtId="0" fontId="0" fillId="0" borderId="47" xfId="0" applyBorder="1" applyAlignment="1">
      <alignment horizontal="center" vertical="center"/>
    </xf>
    <xf numFmtId="2" fontId="0" fillId="0" borderId="46" xfId="0" applyNumberFormat="1" applyBorder="1" applyAlignment="1">
      <alignment horizontal="center" vertical="center"/>
    </xf>
    <xf numFmtId="2" fontId="0" fillId="0" borderId="47" xfId="0" applyNumberFormat="1" applyBorder="1" applyAlignment="1">
      <alignment horizontal="center" vertical="center"/>
    </xf>
    <xf numFmtId="0" fontId="9" fillId="0" borderId="12" xfId="0" applyFont="1" applyBorder="1" applyAlignment="1">
      <alignment horizontal="center"/>
    </xf>
    <xf numFmtId="0" fontId="9" fillId="0" borderId="19" xfId="0" applyFont="1" applyBorder="1" applyAlignment="1">
      <alignment horizontal="center"/>
    </xf>
    <xf numFmtId="2" fontId="0" fillId="0" borderId="49" xfId="0" applyNumberFormat="1" applyBorder="1" applyAlignment="1">
      <alignment horizontal="center" vertical="center"/>
    </xf>
    <xf numFmtId="2" fontId="0" fillId="0" borderId="50" xfId="0" applyNumberFormat="1" applyBorder="1" applyAlignment="1">
      <alignment horizontal="center" vertical="center"/>
    </xf>
    <xf numFmtId="0" fontId="6" fillId="0" borderId="0" xfId="0" applyFont="1" applyAlignment="1">
      <alignment horizontal="center"/>
    </xf>
    <xf numFmtId="0" fontId="0" fillId="0" borderId="40" xfId="0" applyBorder="1" applyAlignment="1">
      <alignment horizontal="center"/>
    </xf>
    <xf numFmtId="0" fontId="0" fillId="0" borderId="57" xfId="0" applyBorder="1" applyAlignment="1">
      <alignment horizontal="center"/>
    </xf>
    <xf numFmtId="0" fontId="0" fillId="0" borderId="33" xfId="0" applyBorder="1" applyAlignment="1">
      <alignment horizontal="center"/>
    </xf>
    <xf numFmtId="0" fontId="0" fillId="0" borderId="36" xfId="0" applyBorder="1" applyAlignment="1">
      <alignment horizontal="center"/>
    </xf>
    <xf numFmtId="167" fontId="0" fillId="0" borderId="1" xfId="0" applyNumberFormat="1" applyBorder="1" applyAlignment="1">
      <alignment horizontal="center"/>
    </xf>
    <xf numFmtId="167" fontId="0" fillId="0" borderId="2" xfId="0" applyNumberFormat="1" applyBorder="1" applyAlignment="1">
      <alignment horizontal="center"/>
    </xf>
    <xf numFmtId="167" fontId="0" fillId="0" borderId="3" xfId="0" applyNumberFormat="1" applyBorder="1" applyAlignment="1">
      <alignment horizontal="center"/>
    </xf>
    <xf numFmtId="0" fontId="6" fillId="0" borderId="7" xfId="0" applyFont="1" applyBorder="1" applyAlignment="1">
      <alignment horizontal="center"/>
    </xf>
    <xf numFmtId="0" fontId="0" fillId="0" borderId="70" xfId="0" applyBorder="1" applyAlignment="1">
      <alignment horizontal="center" vertical="center"/>
    </xf>
    <xf numFmtId="0" fontId="0" fillId="0" borderId="66" xfId="0" applyBorder="1" applyAlignment="1">
      <alignment horizontal="center" vertical="center"/>
    </xf>
    <xf numFmtId="0" fontId="0" fillId="0" borderId="69" xfId="0" applyBorder="1" applyAlignment="1">
      <alignment horizontal="center" vertic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18" borderId="0" xfId="0" applyFill="1" applyAlignment="1">
      <alignment horizontal="center"/>
    </xf>
  </cellXfs>
  <cellStyles count="2">
    <cellStyle name="Comma" xfId="1" builtinId="3"/>
    <cellStyle name="Normal" xfId="0" builtinId="0"/>
  </cellStyles>
  <dxfs count="148">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right style="medium">
          <color indexed="64"/>
        </right>
        <top style="thin">
          <color indexed="64"/>
        </top>
        <bottom style="thin">
          <color indexed="64"/>
        </bottom>
        <vertical/>
        <horizontal/>
      </border>
    </dxf>
    <dxf>
      <border outline="0">
        <left style="medium">
          <color indexed="64"/>
        </left>
        <top style="medium">
          <color indexed="64"/>
        </top>
      </border>
    </dxf>
    <dxf>
      <numFmt numFmtId="14" formatCode="0.00%"/>
    </dxf>
    <dxf>
      <numFmt numFmtId="14" formatCode="0.00%"/>
      <fill>
        <patternFill patternType="solid">
          <fgColor indexed="64"/>
          <bgColor theme="3" tint="0.79998168889431442"/>
        </patternFill>
      </fill>
      <alignment horizontal="center" vertical="bottom" textRotation="0" wrapText="0" indent="0" justifyLastLine="0" shrinkToFit="0" readingOrder="0"/>
    </dxf>
    <dxf>
      <numFmt numFmtId="166" formatCode="#,##0.0"/>
      <fill>
        <patternFill patternType="solid">
          <fgColor indexed="64"/>
          <bgColor theme="3" tint="0.79998168889431442"/>
        </patternFill>
      </fill>
      <alignment horizontal="center" vertical="bottom" textRotation="0" wrapText="0" indent="0" justifyLastLine="0" shrinkToFit="0" readingOrder="0"/>
      <border diagonalUp="0" diagonalDown="0" outline="0">
        <left/>
        <right style="thin">
          <color indexed="64"/>
        </right>
        <top/>
        <bottom/>
      </border>
    </dxf>
    <dxf>
      <border outline="0">
        <left style="thin">
          <color indexed="64"/>
        </left>
        <right style="thin">
          <color indexed="64"/>
        </right>
        <top style="medium">
          <color indexed="64"/>
        </top>
        <bottom style="thin">
          <color indexed="64"/>
        </bottom>
      </border>
    </dxf>
    <dxf>
      <fill>
        <patternFill patternType="solid">
          <fgColor indexed="64"/>
          <bgColor theme="3" tint="0.79998168889431442"/>
        </patternFill>
      </fill>
    </dxf>
    <dxf>
      <border outline="0">
        <bottom style="thin">
          <color indexed="64"/>
        </bottom>
      </border>
    </dxf>
    <dxf>
      <fill>
        <patternFill patternType="solid">
          <fgColor indexed="64"/>
          <bgColor theme="3" tint="0.79998168889431442"/>
        </patternFill>
      </fill>
    </dxf>
    <dxf>
      <numFmt numFmtId="14" formatCode="0.00%"/>
      <fill>
        <patternFill patternType="solid">
          <fgColor indexed="64"/>
          <bgColor theme="3" tint="0.79998168889431442"/>
        </patternFill>
      </fill>
      <alignment horizontal="center" vertical="bottom" textRotation="0" wrapText="0" indent="0" justifyLastLine="0" shrinkToFit="0" readingOrder="0"/>
    </dxf>
    <dxf>
      <numFmt numFmtId="166" formatCode="#,##0.0"/>
      <fill>
        <patternFill patternType="solid">
          <fgColor indexed="64"/>
          <bgColor theme="3" tint="0.79998168889431442"/>
        </patternFill>
      </fill>
      <alignment horizontal="center" vertical="bottom" textRotation="0" wrapText="0" indent="0" justifyLastLine="0" shrinkToFit="0" readingOrder="0"/>
      <border diagonalUp="0" diagonalDown="0" outline="0">
        <left/>
        <right style="thin">
          <color indexed="64"/>
        </right>
        <top/>
        <bottom/>
      </border>
    </dxf>
    <dxf>
      <border outline="0">
        <left style="thin">
          <color indexed="64"/>
        </left>
        <right style="thin">
          <color indexed="64"/>
        </right>
        <top style="medium">
          <color indexed="64"/>
        </top>
        <bottom style="thin">
          <color indexed="64"/>
        </bottom>
      </border>
    </dxf>
    <dxf>
      <fill>
        <patternFill patternType="solid">
          <fgColor indexed="64"/>
          <bgColor theme="3" tint="0.79998168889431442"/>
        </patternFill>
      </fill>
    </dxf>
    <dxf>
      <border outline="0">
        <bottom style="thin">
          <color indexed="64"/>
        </bottom>
      </border>
    </dxf>
    <dxf>
      <fill>
        <patternFill patternType="solid">
          <fgColor indexed="64"/>
          <bgColor theme="3" tint="0.79998168889431442"/>
        </patternFill>
      </fill>
    </dxf>
    <dxf>
      <numFmt numFmtId="14" formatCode="0.00%"/>
      <fill>
        <patternFill patternType="solid">
          <fgColor indexed="64"/>
          <bgColor theme="3" tint="0.79998168889431442"/>
        </patternFill>
      </fill>
      <alignment horizontal="center" vertical="bottom" textRotation="0" wrapText="0" indent="0" justifyLastLine="0" shrinkToFit="0" readingOrder="0"/>
    </dxf>
    <dxf>
      <numFmt numFmtId="166" formatCode="#,##0.0"/>
      <fill>
        <patternFill patternType="solid">
          <fgColor indexed="64"/>
          <bgColor theme="3" tint="0.79998168889431442"/>
        </patternFill>
      </fill>
      <alignment horizontal="center" vertical="bottom" textRotation="0" wrapText="0" indent="0" justifyLastLine="0" shrinkToFit="0" readingOrder="0"/>
      <border diagonalUp="0" diagonalDown="0" outline="0">
        <left/>
        <right style="thin">
          <color indexed="64"/>
        </right>
        <top/>
        <bottom/>
      </border>
    </dxf>
    <dxf>
      <border outline="0">
        <left style="thin">
          <color indexed="64"/>
        </left>
        <right style="thin">
          <color indexed="64"/>
        </right>
        <top style="medium">
          <color indexed="64"/>
        </top>
        <bottom style="thin">
          <color indexed="64"/>
        </bottom>
      </border>
    </dxf>
    <dxf>
      <fill>
        <patternFill patternType="solid">
          <fgColor indexed="64"/>
          <bgColor theme="3" tint="0.79998168889431442"/>
        </patternFill>
      </fill>
    </dxf>
    <dxf>
      <border outline="0">
        <bottom style="thin">
          <color indexed="64"/>
        </bottom>
      </border>
    </dxf>
    <dxf>
      <fill>
        <patternFill patternType="solid">
          <fgColor indexed="64"/>
          <bgColor theme="3"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79998168889431442"/>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ont>
        <color rgb="FFFF0000"/>
      </font>
    </dxf>
    <dxf>
      <font>
        <b/>
        <i val="0"/>
        <color theme="1"/>
      </font>
      <fill>
        <patternFill>
          <bgColor rgb="FFFF5B5B"/>
        </patternFill>
      </fill>
    </dxf>
    <dxf>
      <font>
        <b/>
        <i val="0"/>
      </font>
      <fill>
        <patternFill>
          <bgColor rgb="FF79FFB6"/>
        </patternFill>
      </fill>
    </dxf>
    <dxf>
      <font>
        <color rgb="FFFF0000"/>
      </font>
    </dxf>
    <dxf>
      <font>
        <color rgb="FFFF0000"/>
      </font>
    </dxf>
    <dxf>
      <font>
        <b/>
        <i val="0"/>
        <color rgb="FFFF0000"/>
      </font>
    </dxf>
    <dxf>
      <fill>
        <patternFill>
          <bgColor rgb="FF00FF00"/>
        </patternFill>
      </fill>
    </dxf>
    <dxf>
      <fill>
        <patternFill>
          <bgColor rgb="FFFF0000"/>
        </patternFill>
      </fill>
    </dxf>
    <dxf>
      <font>
        <color theme="1"/>
      </font>
      <fill>
        <patternFill>
          <bgColor rgb="FFFFC000"/>
        </patternFill>
      </fill>
    </dxf>
    <dxf>
      <fill>
        <patternFill patternType="none">
          <bgColor auto="1"/>
        </patternFill>
      </fill>
    </dxf>
    <dxf>
      <fill>
        <patternFill>
          <bgColor rgb="FF57FF57"/>
        </patternFill>
      </fill>
    </dxf>
    <dxf>
      <fill>
        <patternFill>
          <bgColor rgb="FFFF0000"/>
        </patternFill>
      </fill>
    </dxf>
    <dxf>
      <font>
        <color theme="1"/>
      </font>
      <fill>
        <patternFill>
          <bgColor rgb="FFFFC000"/>
        </patternFill>
      </fill>
    </dxf>
    <dxf>
      <fill>
        <patternFill patternType="none">
          <bgColor auto="1"/>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patternType="none">
          <bgColor auto="1"/>
        </patternFill>
      </fill>
    </dxf>
    <dxf>
      <font>
        <color rgb="FFFF0000"/>
      </font>
    </dxf>
    <dxf>
      <font>
        <color theme="0"/>
      </font>
    </dxf>
    <dxf>
      <font>
        <color rgb="FFFF0000"/>
      </font>
    </dxf>
    <dxf>
      <font>
        <color rgb="FFFF0000"/>
      </font>
    </dxf>
    <dxf>
      <font>
        <color rgb="FFFF0000"/>
      </font>
    </dxf>
    <dxf>
      <fill>
        <patternFill>
          <bgColor rgb="FF139D3E"/>
        </patternFill>
      </fill>
    </dxf>
    <dxf>
      <fill>
        <patternFill>
          <bgColor rgb="FFFF0000"/>
        </patternFill>
      </fill>
    </dxf>
    <dxf>
      <fill>
        <patternFill>
          <bgColor rgb="FFE62222"/>
        </patternFill>
      </fill>
    </dxf>
    <dxf>
      <fill>
        <patternFill>
          <bgColor rgb="FF12A24C"/>
        </patternFill>
      </fill>
    </dxf>
    <dxf>
      <fill>
        <patternFill>
          <bgColor rgb="FFFF0000"/>
        </patternFill>
      </fill>
    </dxf>
    <dxf>
      <font>
        <b/>
        <i val="0"/>
      </font>
      <fill>
        <patternFill>
          <bgColor rgb="FFFFCCCC"/>
        </patternFill>
      </fill>
      <border>
        <left style="thin">
          <color auto="1"/>
        </left>
        <right style="thin">
          <color auto="1"/>
        </right>
        <top style="thin">
          <color auto="1"/>
        </top>
        <bottom style="thin">
          <color auto="1"/>
        </bottom>
        <vertical/>
        <horizontal/>
      </border>
    </dxf>
    <dxf>
      <font>
        <b/>
        <i val="0"/>
        <color rgb="FFFF0000"/>
      </font>
      <fill>
        <patternFill patternType="none">
          <bgColor auto="1"/>
        </patternFill>
      </fill>
      <border>
        <left style="thin">
          <color auto="1"/>
        </left>
        <right style="thin">
          <color auto="1"/>
        </right>
        <top style="thin">
          <color auto="1"/>
        </top>
        <bottom style="thin">
          <color auto="1"/>
        </bottom>
        <vertical/>
        <horizontal/>
      </border>
    </dxf>
    <dxf>
      <font>
        <b/>
        <i val="0"/>
        <color auto="1"/>
      </font>
      <fill>
        <patternFill>
          <bgColor rgb="FFFF5050"/>
        </patternFill>
      </fill>
    </dxf>
    <dxf>
      <font>
        <b/>
        <i val="0"/>
        <color rgb="FFFF0000"/>
      </font>
    </dxf>
    <dxf>
      <font>
        <b/>
        <i val="0"/>
        <color rgb="FFFF0000"/>
      </font>
      <fill>
        <patternFill patternType="none">
          <bgColor auto="1"/>
        </patternFill>
      </fill>
    </dxf>
    <dxf>
      <font>
        <b/>
        <i val="0"/>
        <color theme="8" tint="-0.24994659260841701"/>
      </font>
      <fill>
        <patternFill patternType="none">
          <bgColor auto="1"/>
        </patternFill>
      </fill>
    </dxf>
    <dxf>
      <font>
        <b/>
        <i val="0"/>
        <color rgb="FFFF0000"/>
      </font>
    </dxf>
    <dxf>
      <font>
        <color theme="1"/>
      </font>
      <fill>
        <patternFill>
          <bgColor rgb="FFFF0000"/>
        </patternFill>
      </fill>
    </dxf>
    <dxf>
      <font>
        <b/>
        <i val="0"/>
        <color rgb="FF00B050"/>
      </font>
      <fill>
        <patternFill>
          <bgColor rgb="FFCCFFCC"/>
        </patternFill>
      </fill>
    </dxf>
    <dxf>
      <font>
        <b/>
        <i val="0"/>
        <color rgb="FFFF0000"/>
      </font>
      <fill>
        <patternFill>
          <bgColor rgb="FFFFCCFF"/>
        </patternFill>
      </fill>
    </dxf>
    <dxf>
      <font>
        <b/>
        <i val="0"/>
        <color theme="4" tint="-0.24994659260841701"/>
      </font>
      <fill>
        <patternFill>
          <bgColor rgb="FFCCECFF"/>
        </patternFill>
      </fill>
    </dxf>
  </dxfs>
  <tableStyles count="1" defaultTableStyle="TableStyleMedium2" defaultPivotStyle="PivotStyleLight16">
    <tableStyle name="Invisible" pivot="0" table="0" count="0" xr9:uid="{D7464D4A-452C-4A7C-B722-2CBAD844832A}"/>
  </tableStyles>
  <colors>
    <mruColors>
      <color rgb="FF00D661"/>
      <color rgb="FF57FF57"/>
      <color rgb="FF139D3E"/>
      <color rgb="FF12A24C"/>
      <color rgb="FFE62222"/>
      <color rgb="FFFF5B5B"/>
      <color rgb="FF79FFB6"/>
      <color rgb="FFFF2F2F"/>
      <color rgb="FFCC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GB" b="1">
                <a:solidFill>
                  <a:sysClr val="windowText" lastClr="000000"/>
                </a:solidFill>
              </a:rPr>
              <a:t>Curtailed</a:t>
            </a:r>
            <a:r>
              <a:rPr lang="en-GB" b="1" baseline="0">
                <a:solidFill>
                  <a:sysClr val="windowText" lastClr="000000"/>
                </a:solidFill>
              </a:rPr>
              <a:t> Weight Limits</a:t>
            </a:r>
            <a:endParaRPr lang="en-GB" sz="1100" b="1" baseline="0">
              <a:solidFill>
                <a:schemeClr val="tx1">
                  <a:lumMod val="50000"/>
                  <a:lumOff val="50000"/>
                </a:schemeClr>
              </a:solidFill>
            </a:endParaRPr>
          </a:p>
          <a:p>
            <a:pPr>
              <a:defRPr b="1">
                <a:solidFill>
                  <a:sysClr val="windowText" lastClr="000000"/>
                </a:solidFill>
              </a:defRPr>
            </a:pPr>
            <a:r>
              <a:rPr lang="en-GB" sz="1050" b="0" baseline="0">
                <a:solidFill>
                  <a:sysClr val="windowText" lastClr="000000"/>
                </a:solidFill>
              </a:rPr>
              <a:t>SN-27082</a:t>
            </a:r>
          </a:p>
        </c:rich>
      </c:tx>
      <c:layout>
        <c:manualLayout>
          <c:xMode val="edge"/>
          <c:yMode val="edge"/>
          <c:x val="0.39948715143407765"/>
          <c:y val="2.032450797586904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10749101894141139"/>
          <c:y val="0.19539473855301107"/>
          <c:w val="0.827382896090889"/>
          <c:h val="0.69179584031738239"/>
        </c:manualLayout>
      </c:layout>
      <c:scatterChart>
        <c:scatterStyle val="lineMarker"/>
        <c:varyColors val="0"/>
        <c:ser>
          <c:idx val="0"/>
          <c:order val="0"/>
          <c:tx>
            <c:strRef>
              <c:f>'Chart Buildup'!$F$3</c:f>
              <c:strCache>
                <c:ptCount val="1"/>
                <c:pt idx="0">
                  <c:v>MTW</c:v>
                </c:pt>
              </c:strCache>
            </c:strRef>
          </c:tx>
          <c:spPr>
            <a:ln w="28575" cap="rnd">
              <a:solidFill>
                <a:srgbClr val="4472C4">
                  <a:lumMod val="50000"/>
                </a:srgb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9A21-4374-90E6-EC90E6605B22}"/>
                </c:ext>
              </c:extLst>
            </c:dLbl>
            <c:dLbl>
              <c:idx val="1"/>
              <c:delete val="1"/>
              <c:extLst>
                <c:ext xmlns:c15="http://schemas.microsoft.com/office/drawing/2012/chart" uri="{CE6537A1-D6FC-4f65-9D91-7224C49458BB}"/>
                <c:ext xmlns:c16="http://schemas.microsoft.com/office/drawing/2014/chart" uri="{C3380CC4-5D6E-409C-BE32-E72D297353CC}">
                  <c16:uniqueId val="{00000001-9A21-4374-90E6-EC90E6605B22}"/>
                </c:ext>
              </c:extLst>
            </c:dLbl>
            <c:dLbl>
              <c:idx val="2"/>
              <c:delete val="1"/>
              <c:extLst>
                <c:ext xmlns:c15="http://schemas.microsoft.com/office/drawing/2012/chart" uri="{CE6537A1-D6FC-4f65-9D91-7224C49458BB}"/>
                <c:ext xmlns:c16="http://schemas.microsoft.com/office/drawing/2014/chart" uri="{C3380CC4-5D6E-409C-BE32-E72D297353CC}">
                  <c16:uniqueId val="{00000002-9A21-4374-90E6-EC90E6605B22}"/>
                </c:ext>
              </c:extLst>
            </c:dLbl>
            <c:dLbl>
              <c:idx val="3"/>
              <c:delete val="1"/>
              <c:extLst>
                <c:ext xmlns:c15="http://schemas.microsoft.com/office/drawing/2012/chart" uri="{CE6537A1-D6FC-4f65-9D91-7224C49458BB}"/>
                <c:ext xmlns:c16="http://schemas.microsoft.com/office/drawing/2014/chart" uri="{C3380CC4-5D6E-409C-BE32-E72D297353CC}">
                  <c16:uniqueId val="{00000003-9A21-4374-90E6-EC90E6605B22}"/>
                </c:ext>
              </c:extLst>
            </c:dLbl>
            <c:dLbl>
              <c:idx val="4"/>
              <c:delete val="1"/>
              <c:extLst>
                <c:ext xmlns:c15="http://schemas.microsoft.com/office/drawing/2012/chart" uri="{CE6537A1-D6FC-4f65-9D91-7224C49458BB}"/>
                <c:ext xmlns:c16="http://schemas.microsoft.com/office/drawing/2014/chart" uri="{C3380CC4-5D6E-409C-BE32-E72D297353CC}">
                  <c16:uniqueId val="{00000001-888F-4901-B36A-365DA20D06C3}"/>
                </c:ext>
              </c:extLst>
            </c:dLbl>
            <c:dLbl>
              <c:idx val="5"/>
              <c:delete val="1"/>
              <c:extLst>
                <c:ext xmlns:c15="http://schemas.microsoft.com/office/drawing/2012/chart" uri="{CE6537A1-D6FC-4f65-9D91-7224C49458BB}"/>
                <c:ext xmlns:c16="http://schemas.microsoft.com/office/drawing/2014/chart" uri="{C3380CC4-5D6E-409C-BE32-E72D297353CC}">
                  <c16:uniqueId val="{00000004-9A21-4374-90E6-EC90E6605B22}"/>
                </c:ext>
              </c:extLst>
            </c:dLbl>
            <c:dLbl>
              <c:idx val="6"/>
              <c:delete val="1"/>
              <c:extLst>
                <c:ext xmlns:c15="http://schemas.microsoft.com/office/drawing/2012/chart" uri="{CE6537A1-D6FC-4f65-9D91-7224C49458BB}"/>
                <c:ext xmlns:c16="http://schemas.microsoft.com/office/drawing/2014/chart" uri="{C3380CC4-5D6E-409C-BE32-E72D297353CC}">
                  <c16:uniqueId val="{00000005-9A21-4374-90E6-EC90E6605B22}"/>
                </c:ext>
              </c:extLst>
            </c:dLbl>
            <c:dLbl>
              <c:idx val="7"/>
              <c:delete val="1"/>
              <c:extLst>
                <c:ext xmlns:c15="http://schemas.microsoft.com/office/drawing/2012/chart" uri="{CE6537A1-D6FC-4f65-9D91-7224C49458BB}"/>
                <c:ext xmlns:c16="http://schemas.microsoft.com/office/drawing/2014/chart" uri="{C3380CC4-5D6E-409C-BE32-E72D297353CC}">
                  <c16:uniqueId val="{00000006-9A21-4374-90E6-EC90E6605B22}"/>
                </c:ext>
              </c:extLst>
            </c:dLbl>
            <c:dLbl>
              <c:idx val="8"/>
              <c:delete val="1"/>
              <c:extLst>
                <c:ext xmlns:c15="http://schemas.microsoft.com/office/drawing/2012/chart" uri="{CE6537A1-D6FC-4f65-9D91-7224C49458BB}"/>
                <c:ext xmlns:c16="http://schemas.microsoft.com/office/drawing/2014/chart" uri="{C3380CC4-5D6E-409C-BE32-E72D297353CC}">
                  <c16:uniqueId val="{00000000-0219-4BA9-AF5C-572A0051EB2E}"/>
                </c:ext>
              </c:extLst>
            </c:dLbl>
            <c:dLbl>
              <c:idx val="9"/>
              <c:layout>
                <c:manualLayout>
                  <c:x val="-0.2977379305132653"/>
                  <c:y val="3.7180794523315043E-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fld id="{4A3FE0C8-FAD7-474A-AA2D-9DC1F1E585D1}" type="SERIESNAME">
                      <a:rPr lang="en-US"/>
                      <a:pPr>
                        <a:defRPr b="1">
                          <a:solidFill>
                            <a:schemeClr val="accent5">
                              <a:lumMod val="50000"/>
                            </a:schemeClr>
                          </a:solidFill>
                        </a:defRPr>
                      </a:pPr>
                      <a:t>[SERIES NAME]</a:t>
                    </a:fld>
                    <a:r>
                      <a:rPr lang="en-US" baseline="0"/>
                      <a:t>, 143,500  Lbs</a:t>
                    </a:r>
                  </a:p>
                </c:rich>
              </c:tx>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KE"/>
                </a:p>
              </c:txPr>
              <c:dLblPos val="r"/>
              <c:showLegendKey val="0"/>
              <c:showVal val="1"/>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AA13-4009-9782-DA4798F17D79}"/>
                </c:ext>
              </c:extLst>
            </c:dLbl>
            <c:dLbl>
              <c:idx val="10"/>
              <c:delete val="1"/>
              <c:extLst>
                <c:ext xmlns:c15="http://schemas.microsoft.com/office/drawing/2012/chart" uri="{CE6537A1-D6FC-4f65-9D91-7224C49458BB}"/>
                <c:ext xmlns:c16="http://schemas.microsoft.com/office/drawing/2014/chart" uri="{C3380CC4-5D6E-409C-BE32-E72D297353CC}">
                  <c16:uniqueId val="{00000001-AA13-4009-9782-DA4798F17D79}"/>
                </c:ext>
              </c:extLst>
            </c:dLbl>
            <c:dLbl>
              <c:idx val="11"/>
              <c:delete val="1"/>
              <c:extLst>
                <c:ext xmlns:c15="http://schemas.microsoft.com/office/drawing/2012/chart" uri="{CE6537A1-D6FC-4f65-9D91-7224C49458BB}"/>
                <c:ext xmlns:c16="http://schemas.microsoft.com/office/drawing/2014/chart" uri="{C3380CC4-5D6E-409C-BE32-E72D297353CC}">
                  <c16:uniqueId val="{00000002-AA13-4009-9782-DA4798F17D79}"/>
                </c:ext>
              </c:extLst>
            </c:dLbl>
            <c:dLbl>
              <c:idx val="12"/>
              <c:delete val="1"/>
              <c:extLst>
                <c:ext xmlns:c15="http://schemas.microsoft.com/office/drawing/2012/chart" uri="{CE6537A1-D6FC-4f65-9D91-7224C49458BB}"/>
                <c:ext xmlns:c16="http://schemas.microsoft.com/office/drawing/2014/chart" uri="{C3380CC4-5D6E-409C-BE32-E72D297353CC}">
                  <c16:uniqueId val="{00000000-F20E-4E1C-87E9-4F6B1FE43FC4}"/>
                </c:ext>
              </c:extLst>
            </c:dLbl>
            <c:dLbl>
              <c:idx val="13"/>
              <c:delete val="1"/>
              <c:extLst>
                <c:ext xmlns:c15="http://schemas.microsoft.com/office/drawing/2012/chart" uri="{CE6537A1-D6FC-4f65-9D91-7224C49458BB}"/>
                <c:ext xmlns:c16="http://schemas.microsoft.com/office/drawing/2014/chart" uri="{C3380CC4-5D6E-409C-BE32-E72D297353CC}">
                  <c16:uniqueId val="{00000000-4079-4EB9-859F-AE56BA4449BF}"/>
                </c:ext>
              </c:extLst>
            </c:dLbl>
            <c:dLbl>
              <c:idx val="14"/>
              <c:delete val="1"/>
              <c:extLst>
                <c:ext xmlns:c15="http://schemas.microsoft.com/office/drawing/2012/chart" uri="{CE6537A1-D6FC-4f65-9D91-7224C49458BB}"/>
                <c:ext xmlns:c16="http://schemas.microsoft.com/office/drawing/2014/chart" uri="{C3380CC4-5D6E-409C-BE32-E72D297353CC}">
                  <c16:uniqueId val="{00000000-0AEC-4664-AF02-8DD7EED31B62}"/>
                </c:ext>
              </c:extLst>
            </c:dLbl>
            <c:dLbl>
              <c:idx val="15"/>
              <c:delete val="1"/>
              <c:extLst>
                <c:ext xmlns:c15="http://schemas.microsoft.com/office/drawing/2012/chart" uri="{CE6537A1-D6FC-4f65-9D91-7224C49458BB}"/>
                <c:ext xmlns:c16="http://schemas.microsoft.com/office/drawing/2014/chart" uri="{C3380CC4-5D6E-409C-BE32-E72D297353CC}">
                  <c16:uniqueId val="{00000000-CCC4-41FA-9869-8B48CB9D8C4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lumMod val="50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Buildup'!$H$3:$H$18</c:f>
              <c:numCache>
                <c:formatCode>#,##0.0</c:formatCode>
                <c:ptCount val="16"/>
                <c:pt idx="0">
                  <c:v>24</c:v>
                </c:pt>
                <c:pt idx="1">
                  <c:v>8</c:v>
                </c:pt>
                <c:pt idx="2">
                  <c:v>10</c:v>
                </c:pt>
                <c:pt idx="3">
                  <c:v>11</c:v>
                </c:pt>
                <c:pt idx="4">
                  <c:v>40</c:v>
                </c:pt>
                <c:pt idx="5">
                  <c:v>45</c:v>
                </c:pt>
                <c:pt idx="6">
                  <c:v>53</c:v>
                </c:pt>
                <c:pt idx="7">
                  <c:v>55</c:v>
                </c:pt>
                <c:pt idx="8">
                  <c:v>60</c:v>
                </c:pt>
                <c:pt idx="9">
                  <c:v>67</c:v>
                </c:pt>
                <c:pt idx="10">
                  <c:v>73</c:v>
                </c:pt>
                <c:pt idx="11">
                  <c:v>72</c:v>
                </c:pt>
                <c:pt idx="12">
                  <c:v>68</c:v>
                </c:pt>
                <c:pt idx="13">
                  <c:v>62</c:v>
                </c:pt>
                <c:pt idx="14" formatCode="General">
                  <c:v>53</c:v>
                </c:pt>
                <c:pt idx="15" formatCode="General">
                  <c:v>50</c:v>
                </c:pt>
              </c:numCache>
            </c:numRef>
          </c:xVal>
          <c:yVal>
            <c:numRef>
              <c:f>'Chart Buildup'!$G$3:$G$18</c:f>
              <c:numCache>
                <c:formatCode>#,##0</c:formatCode>
                <c:ptCount val="16"/>
                <c:pt idx="0">
                  <c:v>66000</c:v>
                </c:pt>
                <c:pt idx="1">
                  <c:v>132000</c:v>
                </c:pt>
                <c:pt idx="2">
                  <c:v>141000</c:v>
                </c:pt>
                <c:pt idx="3">
                  <c:v>142000</c:v>
                </c:pt>
                <c:pt idx="4">
                  <c:v>143500</c:v>
                </c:pt>
                <c:pt idx="5">
                  <c:v>143500</c:v>
                </c:pt>
                <c:pt idx="6">
                  <c:v>143500</c:v>
                </c:pt>
                <c:pt idx="7">
                  <c:v>143500</c:v>
                </c:pt>
                <c:pt idx="8">
                  <c:v>143500</c:v>
                </c:pt>
                <c:pt idx="9">
                  <c:v>143500</c:v>
                </c:pt>
                <c:pt idx="10">
                  <c:v>143500</c:v>
                </c:pt>
                <c:pt idx="11">
                  <c:v>121000</c:v>
                </c:pt>
                <c:pt idx="12">
                  <c:v>97000</c:v>
                </c:pt>
                <c:pt idx="13">
                  <c:v>88000</c:v>
                </c:pt>
                <c:pt idx="14">
                  <c:v>70000</c:v>
                </c:pt>
                <c:pt idx="15" formatCode="General">
                  <c:v>66000</c:v>
                </c:pt>
              </c:numCache>
            </c:numRef>
          </c:yVal>
          <c:smooth val="0"/>
          <c:extLst>
            <c:ext xmlns:c16="http://schemas.microsoft.com/office/drawing/2014/chart" uri="{C3380CC4-5D6E-409C-BE32-E72D297353CC}">
              <c16:uniqueId val="{00000007-9A21-4374-90E6-EC90E6605B22}"/>
            </c:ext>
          </c:extLst>
        </c:ser>
        <c:ser>
          <c:idx val="1"/>
          <c:order val="1"/>
          <c:tx>
            <c:strRef>
              <c:f>'Chart Buildup'!$J$3</c:f>
              <c:strCache>
                <c:ptCount val="1"/>
                <c:pt idx="0">
                  <c:v>MLW</c:v>
                </c:pt>
              </c:strCache>
            </c:strRef>
          </c:tx>
          <c:spPr>
            <a:ln w="28575" cap="rnd">
              <a:solidFill>
                <a:srgbClr val="FFC000">
                  <a:lumMod val="75000"/>
                </a:srgb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8-9A21-4374-90E6-EC90E6605B22}"/>
                </c:ext>
              </c:extLst>
            </c:dLbl>
            <c:dLbl>
              <c:idx val="1"/>
              <c:delete val="1"/>
              <c:extLst>
                <c:ext xmlns:c15="http://schemas.microsoft.com/office/drawing/2012/chart" uri="{CE6537A1-D6FC-4f65-9D91-7224C49458BB}"/>
                <c:ext xmlns:c16="http://schemas.microsoft.com/office/drawing/2014/chart" uri="{C3380CC4-5D6E-409C-BE32-E72D297353CC}">
                  <c16:uniqueId val="{00000009-9A21-4374-90E6-EC90E6605B22}"/>
                </c:ext>
              </c:extLst>
            </c:dLbl>
            <c:dLbl>
              <c:idx val="2"/>
              <c:delete val="1"/>
              <c:extLst>
                <c:ext xmlns:c15="http://schemas.microsoft.com/office/drawing/2012/chart" uri="{CE6537A1-D6FC-4f65-9D91-7224C49458BB}"/>
                <c:ext xmlns:c16="http://schemas.microsoft.com/office/drawing/2014/chart" uri="{C3380CC4-5D6E-409C-BE32-E72D297353CC}">
                  <c16:uniqueId val="{0000000A-9A21-4374-90E6-EC90E6605B22}"/>
                </c:ext>
              </c:extLst>
            </c:dLbl>
            <c:dLbl>
              <c:idx val="3"/>
              <c:delete val="1"/>
              <c:extLst>
                <c:ext xmlns:c15="http://schemas.microsoft.com/office/drawing/2012/chart" uri="{CE6537A1-D6FC-4f65-9D91-7224C49458BB}"/>
                <c:ext xmlns:c16="http://schemas.microsoft.com/office/drawing/2014/chart" uri="{C3380CC4-5D6E-409C-BE32-E72D297353CC}">
                  <c16:uniqueId val="{0000000B-9A21-4374-90E6-EC90E6605B22}"/>
                </c:ext>
              </c:extLst>
            </c:dLbl>
            <c:dLbl>
              <c:idx val="4"/>
              <c:layout>
                <c:manualLayout>
                  <c:x val="-0.38552326567188644"/>
                  <c:y val="-3.1705939158020108E-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fld id="{1734E0D2-5B2F-476A-849A-BCE3A67743FB}" type="SERIESNAME">
                      <a:rPr lang="en-US">
                        <a:solidFill>
                          <a:schemeClr val="accent4">
                            <a:lumMod val="75000"/>
                          </a:schemeClr>
                        </a:solidFill>
                      </a:rPr>
                      <a:pPr>
                        <a:defRPr b="1">
                          <a:solidFill>
                            <a:schemeClr val="accent4">
                              <a:lumMod val="75000"/>
                            </a:schemeClr>
                          </a:solidFill>
                        </a:defRPr>
                      </a:pPr>
                      <a:t>[SERIES NAME]</a:t>
                    </a:fld>
                    <a:r>
                      <a:rPr lang="en-US" baseline="0">
                        <a:solidFill>
                          <a:schemeClr val="accent4">
                            <a:lumMod val="75000"/>
                          </a:schemeClr>
                        </a:solidFill>
                      </a:rPr>
                      <a:t>, 121,000 Lbs</a:t>
                    </a:r>
                  </a:p>
                </c:rich>
              </c:tx>
              <c:numFmt formatCode="#,##0" sourceLinked="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75000"/>
                        </a:schemeClr>
                      </a:solidFill>
                      <a:latin typeface="+mn-lt"/>
                      <a:ea typeface="+mn-ea"/>
                      <a:cs typeface="+mn-cs"/>
                    </a:defRPr>
                  </a:pPr>
                  <a:endParaRPr lang="en-KE"/>
                </a:p>
              </c:txPr>
              <c:dLblPos val="r"/>
              <c:showLegendKey val="0"/>
              <c:showVal val="1"/>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0219-4BA9-AF5C-572A0051EB2E}"/>
                </c:ext>
              </c:extLst>
            </c:dLbl>
            <c:dLbl>
              <c:idx val="5"/>
              <c:delete val="1"/>
              <c:extLst>
                <c:ext xmlns:c15="http://schemas.microsoft.com/office/drawing/2012/chart" uri="{CE6537A1-D6FC-4f65-9D91-7224C49458BB}"/>
                <c:ext xmlns:c16="http://schemas.microsoft.com/office/drawing/2014/chart" uri="{C3380CC4-5D6E-409C-BE32-E72D297353CC}">
                  <c16:uniqueId val="{00000003-AA13-4009-9782-DA4798F17D7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Buildup'!$L$3:$L$8</c:f>
              <c:numCache>
                <c:formatCode>#,##0.0</c:formatCode>
                <c:ptCount val="6"/>
                <c:pt idx="0">
                  <c:v>18</c:v>
                </c:pt>
                <c:pt idx="1">
                  <c:v>11</c:v>
                </c:pt>
                <c:pt idx="2">
                  <c:v>20</c:v>
                </c:pt>
                <c:pt idx="3">
                  <c:v>21</c:v>
                </c:pt>
                <c:pt idx="4">
                  <c:v>72</c:v>
                </c:pt>
                <c:pt idx="5">
                  <c:v>68</c:v>
                </c:pt>
              </c:numCache>
            </c:numRef>
          </c:xVal>
          <c:yVal>
            <c:numRef>
              <c:f>'Chart Buildup'!$K$3:$K$8</c:f>
              <c:numCache>
                <c:formatCode>#,##0</c:formatCode>
                <c:ptCount val="6"/>
                <c:pt idx="0">
                  <c:v>121000</c:v>
                </c:pt>
                <c:pt idx="1">
                  <c:v>121000</c:v>
                </c:pt>
                <c:pt idx="2">
                  <c:v>121000</c:v>
                </c:pt>
                <c:pt idx="3">
                  <c:v>121000</c:v>
                </c:pt>
                <c:pt idx="4">
                  <c:v>121000</c:v>
                </c:pt>
                <c:pt idx="5">
                  <c:v>97000</c:v>
                </c:pt>
              </c:numCache>
            </c:numRef>
          </c:yVal>
          <c:smooth val="0"/>
          <c:extLst>
            <c:ext xmlns:c16="http://schemas.microsoft.com/office/drawing/2014/chart" uri="{C3380CC4-5D6E-409C-BE32-E72D297353CC}">
              <c16:uniqueId val="{0000000C-9A21-4374-90E6-EC90E6605B22}"/>
            </c:ext>
          </c:extLst>
        </c:ser>
        <c:ser>
          <c:idx val="2"/>
          <c:order val="2"/>
          <c:tx>
            <c:strRef>
              <c:f>'Chart Buildup'!$B$3</c:f>
              <c:strCache>
                <c:ptCount val="1"/>
                <c:pt idx="0">
                  <c:v>MZFW</c:v>
                </c:pt>
              </c:strCache>
            </c:strRef>
          </c:tx>
          <c:spPr>
            <a:ln w="28575" cap="rnd">
              <a:solidFill>
                <a:srgbClr val="12A24C"/>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D-9A21-4374-90E6-EC90E6605B22}"/>
                </c:ext>
              </c:extLst>
            </c:dLbl>
            <c:dLbl>
              <c:idx val="1"/>
              <c:delete val="1"/>
              <c:extLst>
                <c:ext xmlns:c15="http://schemas.microsoft.com/office/drawing/2012/chart" uri="{CE6537A1-D6FC-4f65-9D91-7224C49458BB}"/>
                <c:ext xmlns:c16="http://schemas.microsoft.com/office/drawing/2014/chart" uri="{C3380CC4-5D6E-409C-BE32-E72D297353CC}">
                  <c16:uniqueId val="{0000000E-9A21-4374-90E6-EC90E6605B22}"/>
                </c:ext>
              </c:extLst>
            </c:dLbl>
            <c:dLbl>
              <c:idx val="2"/>
              <c:layout>
                <c:manualLayout>
                  <c:x val="0.22236150170574767"/>
                  <c:y val="3.1302703797022129E-3"/>
                </c:manualLayout>
              </c:layout>
              <c:tx>
                <c:rich>
                  <a:bodyPr rot="0" spcFirstLastPara="1" vertOverflow="ellipsis" vert="horz" wrap="square" lIns="38100" tIns="19050" rIns="38100" bIns="19050" anchor="ctr" anchorCtr="1">
                    <a:spAutoFit/>
                  </a:bodyPr>
                  <a:lstStyle/>
                  <a:p>
                    <a:pPr>
                      <a:defRPr sz="900" b="1" i="0" u="none" strike="noStrike" kern="1200" baseline="0">
                        <a:solidFill>
                          <a:srgbClr val="12A24C"/>
                        </a:solidFill>
                        <a:latin typeface="+mn-lt"/>
                        <a:ea typeface="+mn-ea"/>
                        <a:cs typeface="+mn-cs"/>
                      </a:defRPr>
                    </a:pPr>
                    <a:fld id="{A446BA55-9AA4-4849-9ED0-C77A898890BC}" type="SERIESNAME">
                      <a:rPr lang="en-US">
                        <a:solidFill>
                          <a:srgbClr val="12A24C"/>
                        </a:solidFill>
                      </a:rPr>
                      <a:pPr>
                        <a:defRPr b="1">
                          <a:solidFill>
                            <a:srgbClr val="12A24C"/>
                          </a:solidFill>
                        </a:defRPr>
                      </a:pPr>
                      <a:t>[SERIES NAME]</a:t>
                    </a:fld>
                    <a:r>
                      <a:rPr lang="en-US" baseline="0">
                        <a:solidFill>
                          <a:srgbClr val="12A24C"/>
                        </a:solidFill>
                      </a:rPr>
                      <a:t>,  113,000 Lbs</a:t>
                    </a:r>
                  </a:p>
                </c:rich>
              </c:tx>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2A24C"/>
                      </a:solidFill>
                      <a:latin typeface="+mn-lt"/>
                      <a:ea typeface="+mn-ea"/>
                      <a:cs typeface="+mn-cs"/>
                    </a:defRPr>
                  </a:pPr>
                  <a:endParaRPr lang="en-KE"/>
                </a:p>
              </c:txPr>
              <c:dLblPos val="r"/>
              <c:showLegendKey val="0"/>
              <c:showVal val="1"/>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F-9A21-4374-90E6-EC90E6605B22}"/>
                </c:ext>
              </c:extLst>
            </c:dLbl>
            <c:dLbl>
              <c:idx val="3"/>
              <c:delete val="1"/>
              <c:extLst>
                <c:ext xmlns:c15="http://schemas.microsoft.com/office/drawing/2012/chart" uri="{CE6537A1-D6FC-4f65-9D91-7224C49458BB}"/>
                <c:ext xmlns:c16="http://schemas.microsoft.com/office/drawing/2014/chart" uri="{C3380CC4-5D6E-409C-BE32-E72D297353CC}">
                  <c16:uniqueId val="{00000010-9A21-4374-90E6-EC90E6605B22}"/>
                </c:ext>
              </c:extLst>
            </c:dLbl>
            <c:dLbl>
              <c:idx val="4"/>
              <c:delete val="1"/>
              <c:extLst>
                <c:ext xmlns:c15="http://schemas.microsoft.com/office/drawing/2012/chart" uri="{CE6537A1-D6FC-4f65-9D91-7224C49458BB}"/>
                <c:ext xmlns:c16="http://schemas.microsoft.com/office/drawing/2014/chart" uri="{C3380CC4-5D6E-409C-BE32-E72D297353CC}">
                  <c16:uniqueId val="{00000000-3804-482D-AB1C-B5E2D68B8ECC}"/>
                </c:ext>
              </c:extLst>
            </c:dLbl>
            <c:dLbl>
              <c:idx val="5"/>
              <c:delete val="1"/>
              <c:extLst>
                <c:ext xmlns:c15="http://schemas.microsoft.com/office/drawing/2012/chart" uri="{CE6537A1-D6FC-4f65-9D91-7224C49458BB}"/>
                <c:ext xmlns:c16="http://schemas.microsoft.com/office/drawing/2014/chart" uri="{C3380CC4-5D6E-409C-BE32-E72D297353CC}">
                  <c16:uniqueId val="{00000001-3804-482D-AB1C-B5E2D68B8ECC}"/>
                </c:ext>
              </c:extLst>
            </c:dLbl>
            <c:dLbl>
              <c:idx val="6"/>
              <c:delete val="1"/>
              <c:extLst>
                <c:ext xmlns:c15="http://schemas.microsoft.com/office/drawing/2012/chart" uri="{CE6537A1-D6FC-4f65-9D91-7224C49458BB}"/>
                <c:ext xmlns:c16="http://schemas.microsoft.com/office/drawing/2014/chart" uri="{C3380CC4-5D6E-409C-BE32-E72D297353CC}">
                  <c16:uniqueId val="{00000004-3804-482D-AB1C-B5E2D68B8ECC}"/>
                </c:ext>
              </c:extLst>
            </c:dLbl>
            <c:dLbl>
              <c:idx val="7"/>
              <c:delete val="1"/>
              <c:extLst>
                <c:ext xmlns:c15="http://schemas.microsoft.com/office/drawing/2012/chart" uri="{CE6537A1-D6FC-4f65-9D91-7224C49458BB}"/>
                <c:ext xmlns:c16="http://schemas.microsoft.com/office/drawing/2014/chart" uri="{C3380CC4-5D6E-409C-BE32-E72D297353CC}">
                  <c16:uniqueId val="{00000003-3804-482D-AB1C-B5E2D68B8ECC}"/>
                </c:ext>
              </c:extLst>
            </c:dLbl>
            <c:dLbl>
              <c:idx val="8"/>
              <c:delete val="1"/>
              <c:extLst>
                <c:ext xmlns:c15="http://schemas.microsoft.com/office/drawing/2012/chart" uri="{CE6537A1-D6FC-4f65-9D91-7224C49458BB}"/>
                <c:ext xmlns:c16="http://schemas.microsoft.com/office/drawing/2014/chart" uri="{C3380CC4-5D6E-409C-BE32-E72D297353CC}">
                  <c16:uniqueId val="{00000002-3804-482D-AB1C-B5E2D68B8ECC}"/>
                </c:ext>
              </c:extLst>
            </c:dLbl>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2A24C"/>
                    </a:solidFill>
                    <a:latin typeface="+mn-lt"/>
                    <a:ea typeface="+mn-ea"/>
                    <a:cs typeface="+mn-cs"/>
                  </a:defRPr>
                </a:pPr>
                <a:endParaRPr lang="en-KE"/>
              </a:p>
            </c:txPr>
            <c:dLblPos val="t"/>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'Chart Buildup'!$D$3:$D$11</c:f>
              <c:numCache>
                <c:formatCode>#,##0.0</c:formatCode>
                <c:ptCount val="9"/>
                <c:pt idx="0">
                  <c:v>21.5</c:v>
                </c:pt>
                <c:pt idx="1">
                  <c:v>19</c:v>
                </c:pt>
                <c:pt idx="2">
                  <c:v>13</c:v>
                </c:pt>
                <c:pt idx="3">
                  <c:v>20</c:v>
                </c:pt>
                <c:pt idx="4" formatCode="General">
                  <c:v>40</c:v>
                </c:pt>
                <c:pt idx="5" formatCode="General">
                  <c:v>60</c:v>
                </c:pt>
                <c:pt idx="6" formatCode="General">
                  <c:v>70.5</c:v>
                </c:pt>
                <c:pt idx="7" formatCode="General">
                  <c:v>68</c:v>
                </c:pt>
                <c:pt idx="8" formatCode="General">
                  <c:v>62</c:v>
                </c:pt>
              </c:numCache>
            </c:numRef>
          </c:xVal>
          <c:yVal>
            <c:numRef>
              <c:f>'Chart Buildup'!$C$3:$C$11</c:f>
              <c:numCache>
                <c:formatCode>#,##0</c:formatCode>
                <c:ptCount val="9"/>
                <c:pt idx="0">
                  <c:v>77000</c:v>
                </c:pt>
                <c:pt idx="1">
                  <c:v>88000</c:v>
                </c:pt>
                <c:pt idx="2">
                  <c:v>112000</c:v>
                </c:pt>
                <c:pt idx="3">
                  <c:v>112000</c:v>
                </c:pt>
                <c:pt idx="4">
                  <c:v>112000</c:v>
                </c:pt>
                <c:pt idx="5">
                  <c:v>112000</c:v>
                </c:pt>
                <c:pt idx="6">
                  <c:v>112000</c:v>
                </c:pt>
                <c:pt idx="7">
                  <c:v>97000</c:v>
                </c:pt>
                <c:pt idx="8">
                  <c:v>88000</c:v>
                </c:pt>
              </c:numCache>
            </c:numRef>
          </c:yVal>
          <c:smooth val="0"/>
          <c:extLst>
            <c:ext xmlns:c16="http://schemas.microsoft.com/office/drawing/2014/chart" uri="{C3380CC4-5D6E-409C-BE32-E72D297353CC}">
              <c16:uniqueId val="{00000011-9A21-4374-90E6-EC90E6605B22}"/>
            </c:ext>
          </c:extLst>
        </c:ser>
        <c:ser>
          <c:idx val="3"/>
          <c:order val="3"/>
          <c:tx>
            <c:strRef>
              <c:f>'Trim Sheet'!$H$15</c:f>
              <c:strCache>
                <c:ptCount val="1"/>
                <c:pt idx="0">
                  <c:v>AZFW</c:v>
                </c:pt>
              </c:strCache>
            </c:strRef>
          </c:tx>
          <c:spPr>
            <a:ln w="19050" cap="rnd">
              <a:solidFill>
                <a:srgbClr val="00B050"/>
              </a:solidFill>
              <a:round/>
            </a:ln>
            <a:effectLst/>
          </c:spPr>
          <c:marker>
            <c:symbol val="plus"/>
            <c:size val="5"/>
            <c:spPr>
              <a:noFill/>
              <a:ln w="15875">
                <a:solidFill>
                  <a:srgbClr val="00B050"/>
                </a:solidFill>
              </a:ln>
              <a:effectLst/>
            </c:spPr>
          </c:marker>
          <c:dLbls>
            <c:spPr>
              <a:solidFill>
                <a:srgbClr val="57FF57"/>
              </a:solidFill>
              <a:ln>
                <a:solidFill>
                  <a:srgbClr val="5B9BD5"/>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'Trim Sheet'!$L$21</c:f>
              <c:numCache>
                <c:formatCode>0.0</c:formatCode>
                <c:ptCount val="1"/>
                <c:pt idx="0">
                  <c:v>36.799999999999997</c:v>
                </c:pt>
              </c:numCache>
            </c:numRef>
          </c:xVal>
          <c:yVal>
            <c:numRef>
              <c:f>'Trim Sheet'!$I$15</c:f>
              <c:numCache>
                <c:formatCode>#,##0</c:formatCode>
                <c:ptCount val="1"/>
                <c:pt idx="0">
                  <c:v>98460</c:v>
                </c:pt>
              </c:numCache>
            </c:numRef>
          </c:yVal>
          <c:smooth val="0"/>
          <c:extLst>
            <c:ext xmlns:c16="http://schemas.microsoft.com/office/drawing/2014/chart" uri="{C3380CC4-5D6E-409C-BE32-E72D297353CC}">
              <c16:uniqueId val="{00000012-9A21-4374-90E6-EC90E6605B22}"/>
            </c:ext>
          </c:extLst>
        </c:ser>
        <c:ser>
          <c:idx val="4"/>
          <c:order val="4"/>
          <c:tx>
            <c:strRef>
              <c:f>'Trim Sheet'!$H$16</c:f>
              <c:strCache>
                <c:ptCount val="1"/>
                <c:pt idx="0">
                  <c:v>TOW</c:v>
                </c:pt>
              </c:strCache>
            </c:strRef>
          </c:tx>
          <c:spPr>
            <a:ln w="19050" cap="rnd">
              <a:solidFill>
                <a:schemeClr val="accent5"/>
              </a:solidFill>
              <a:round/>
            </a:ln>
            <a:effectLst/>
          </c:spPr>
          <c:marker>
            <c:symbol val="plus"/>
            <c:size val="7"/>
            <c:spPr>
              <a:noFill/>
              <a:ln w="15875">
                <a:solidFill>
                  <a:schemeClr val="accent5"/>
                </a:solidFill>
              </a:ln>
              <a:effectLst/>
            </c:spPr>
          </c:marker>
          <c:dLbls>
            <c:spPr>
              <a:solidFill>
                <a:srgbClr val="4472C4">
                  <a:lumMod val="75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'Trim Sheet'!$L$22</c:f>
              <c:numCache>
                <c:formatCode>0.0</c:formatCode>
                <c:ptCount val="1"/>
                <c:pt idx="0">
                  <c:v>34.799999999999997</c:v>
                </c:pt>
              </c:numCache>
            </c:numRef>
          </c:xVal>
          <c:yVal>
            <c:numRef>
              <c:f>'Trim Sheet'!$I$16</c:f>
              <c:numCache>
                <c:formatCode>#,##0</c:formatCode>
                <c:ptCount val="1"/>
                <c:pt idx="0">
                  <c:v>122960</c:v>
                </c:pt>
              </c:numCache>
            </c:numRef>
          </c:yVal>
          <c:smooth val="0"/>
          <c:extLst>
            <c:ext xmlns:c16="http://schemas.microsoft.com/office/drawing/2014/chart" uri="{C3380CC4-5D6E-409C-BE32-E72D297353CC}">
              <c16:uniqueId val="{00000013-9A21-4374-90E6-EC90E6605B22}"/>
            </c:ext>
          </c:extLst>
        </c:ser>
        <c:ser>
          <c:idx val="5"/>
          <c:order val="5"/>
          <c:tx>
            <c:strRef>
              <c:f>'Trim Sheet'!$H$17</c:f>
              <c:strCache>
                <c:ptCount val="1"/>
                <c:pt idx="0">
                  <c:v>LWT</c:v>
                </c:pt>
              </c:strCache>
            </c:strRef>
          </c:tx>
          <c:spPr>
            <a:ln w="19050" cap="rnd">
              <a:solidFill>
                <a:srgbClr val="FFC000"/>
              </a:solidFill>
              <a:round/>
            </a:ln>
            <a:effectLst/>
          </c:spPr>
          <c:marker>
            <c:symbol val="plus"/>
            <c:size val="5"/>
            <c:spPr>
              <a:noFill/>
              <a:ln w="15875">
                <a:solidFill>
                  <a:srgbClr val="FFC000"/>
                </a:solidFill>
              </a:ln>
              <a:effectLst/>
            </c:spPr>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'Trim Sheet'!$L$23</c:f>
              <c:numCache>
                <c:formatCode>0.0</c:formatCode>
                <c:ptCount val="1"/>
                <c:pt idx="0">
                  <c:v>33.32</c:v>
                </c:pt>
              </c:numCache>
            </c:numRef>
          </c:xVal>
          <c:yVal>
            <c:numRef>
              <c:f>'Trim Sheet'!$I$17</c:f>
              <c:numCache>
                <c:formatCode>#,##0</c:formatCode>
                <c:ptCount val="1"/>
                <c:pt idx="0">
                  <c:v>107960</c:v>
                </c:pt>
              </c:numCache>
            </c:numRef>
          </c:yVal>
          <c:smooth val="0"/>
          <c:extLst>
            <c:ext xmlns:c16="http://schemas.microsoft.com/office/drawing/2014/chart" uri="{C3380CC4-5D6E-409C-BE32-E72D297353CC}">
              <c16:uniqueId val="{00000014-9A21-4374-90E6-EC90E6605B22}"/>
            </c:ext>
          </c:extLst>
        </c:ser>
        <c:dLbls>
          <c:showLegendKey val="0"/>
          <c:showVal val="0"/>
          <c:showCatName val="0"/>
          <c:showSerName val="0"/>
          <c:showPercent val="0"/>
          <c:showBubbleSize val="0"/>
        </c:dLbls>
        <c:axId val="623949359"/>
        <c:axId val="623952271"/>
      </c:scatterChart>
      <c:scatterChart>
        <c:scatterStyle val="lineMarker"/>
        <c:varyColors val="0"/>
        <c:ser>
          <c:idx val="6"/>
          <c:order val="6"/>
          <c:tx>
            <c:v>4%</c:v>
          </c:tx>
          <c:spPr>
            <a:ln w="19050" cap="rnd">
              <a:solidFill>
                <a:sysClr val="window" lastClr="FFFFFF">
                  <a:lumMod val="75000"/>
                </a:sysClr>
              </a:solidFill>
              <a:round/>
            </a:ln>
            <a:effectLst/>
          </c:spPr>
          <c:marker>
            <c:symbol val="none"/>
          </c:marker>
          <c:dLbls>
            <c:dLbl>
              <c:idx val="0"/>
              <c:layout>
                <c:manualLayout>
                  <c:x val="-1.9392310008172566E-2"/>
                  <c:y val="-6.434114219463790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220C-44A8-89BB-B4C0499D27C9}"/>
                </c:ext>
              </c:extLst>
            </c:dLbl>
            <c:dLbl>
              <c:idx val="1"/>
              <c:delete val="1"/>
              <c:extLst>
                <c:ext xmlns:c15="http://schemas.microsoft.com/office/drawing/2012/chart" uri="{CE6537A1-D6FC-4f65-9D91-7224C49458BB}"/>
                <c:ext xmlns:c16="http://schemas.microsoft.com/office/drawing/2014/chart" uri="{C3380CC4-5D6E-409C-BE32-E72D297353CC}">
                  <c16:uniqueId val="{00000000-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Buildup'!$Z$3:$Z$4</c:f>
              <c:numCache>
                <c:formatCode>General</c:formatCode>
                <c:ptCount val="2"/>
                <c:pt idx="0">
                  <c:v>0</c:v>
                </c:pt>
                <c:pt idx="1">
                  <c:v>21</c:v>
                </c:pt>
              </c:numCache>
            </c:numRef>
          </c:xVal>
          <c:yVal>
            <c:numRef>
              <c:f>'Chart Buildup'!$Y$3:$Y$4</c:f>
              <c:numCache>
                <c:formatCode>General</c:formatCode>
                <c:ptCount val="2"/>
                <c:pt idx="0">
                  <c:v>149000</c:v>
                </c:pt>
                <c:pt idx="1">
                  <c:v>66000</c:v>
                </c:pt>
              </c:numCache>
            </c:numRef>
          </c:yVal>
          <c:smooth val="0"/>
          <c:extLst>
            <c:ext xmlns:c16="http://schemas.microsoft.com/office/drawing/2014/chart" uri="{C3380CC4-5D6E-409C-BE32-E72D297353CC}">
              <c16:uniqueId val="{00000016-9A21-4374-90E6-EC90E6605B22}"/>
            </c:ext>
          </c:extLst>
        </c:ser>
        <c:ser>
          <c:idx val="7"/>
          <c:order val="7"/>
          <c:tx>
            <c:v>5%</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Buildup'!$Z$5:$Z$6</c:f>
              <c:numCache>
                <c:formatCode>General</c:formatCode>
                <c:ptCount val="2"/>
                <c:pt idx="0">
                  <c:v>24</c:v>
                </c:pt>
                <c:pt idx="1">
                  <c:v>3</c:v>
                </c:pt>
              </c:numCache>
            </c:numRef>
          </c:xVal>
          <c:yVal>
            <c:numRef>
              <c:f>'Chart Buildup'!$Y$5:$Y$6</c:f>
              <c:numCache>
                <c:formatCode>General</c:formatCode>
                <c:ptCount val="2"/>
                <c:pt idx="0">
                  <c:v>66000</c:v>
                </c:pt>
                <c:pt idx="1">
                  <c:v>154000</c:v>
                </c:pt>
              </c:numCache>
            </c:numRef>
          </c:yVal>
          <c:smooth val="0"/>
          <c:extLst>
            <c:ext xmlns:c16="http://schemas.microsoft.com/office/drawing/2014/chart" uri="{C3380CC4-5D6E-409C-BE32-E72D297353CC}">
              <c16:uniqueId val="{00000018-9A21-4374-90E6-EC90E6605B22}"/>
            </c:ext>
          </c:extLst>
        </c:ser>
        <c:ser>
          <c:idx val="8"/>
          <c:order val="8"/>
          <c:tx>
            <c:v>6%</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Buildup'!$Z$7:$Z$8</c:f>
              <c:numCache>
                <c:formatCode>General</c:formatCode>
                <c:ptCount val="2"/>
                <c:pt idx="0">
                  <c:v>25</c:v>
                </c:pt>
                <c:pt idx="1">
                  <c:v>5</c:v>
                </c:pt>
              </c:numCache>
            </c:numRef>
          </c:xVal>
          <c:yVal>
            <c:numRef>
              <c:f>'Chart Buildup'!$Y$7:$Y$8</c:f>
              <c:numCache>
                <c:formatCode>General</c:formatCode>
                <c:ptCount val="2"/>
                <c:pt idx="0">
                  <c:v>66000</c:v>
                </c:pt>
                <c:pt idx="1">
                  <c:v>154000</c:v>
                </c:pt>
              </c:numCache>
            </c:numRef>
          </c:yVal>
          <c:smooth val="0"/>
          <c:extLst>
            <c:ext xmlns:c16="http://schemas.microsoft.com/office/drawing/2014/chart" uri="{C3380CC4-5D6E-409C-BE32-E72D297353CC}">
              <c16:uniqueId val="{0000001A-9A21-4374-90E6-EC90E6605B22}"/>
            </c:ext>
          </c:extLst>
        </c:ser>
        <c:ser>
          <c:idx val="9"/>
          <c:order val="9"/>
          <c:tx>
            <c:v>8%</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Buildup'!$Z$9:$Z$10</c:f>
              <c:numCache>
                <c:formatCode>General</c:formatCode>
                <c:ptCount val="2"/>
                <c:pt idx="0">
                  <c:v>27</c:v>
                </c:pt>
                <c:pt idx="1">
                  <c:v>12</c:v>
                </c:pt>
              </c:numCache>
            </c:numRef>
          </c:xVal>
          <c:yVal>
            <c:numRef>
              <c:f>'Chart Buildup'!$Y$9:$Y$10</c:f>
              <c:numCache>
                <c:formatCode>General</c:formatCode>
                <c:ptCount val="2"/>
                <c:pt idx="0">
                  <c:v>66000</c:v>
                </c:pt>
                <c:pt idx="1">
                  <c:v>154000</c:v>
                </c:pt>
              </c:numCache>
            </c:numRef>
          </c:yVal>
          <c:smooth val="0"/>
          <c:extLst>
            <c:ext xmlns:c16="http://schemas.microsoft.com/office/drawing/2014/chart" uri="{C3380CC4-5D6E-409C-BE32-E72D297353CC}">
              <c16:uniqueId val="{0000001C-9A21-4374-90E6-EC90E6605B22}"/>
            </c:ext>
          </c:extLst>
        </c:ser>
        <c:ser>
          <c:idx val="10"/>
          <c:order val="10"/>
          <c:tx>
            <c:v>10%</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Buildup'!$Z$11:$Z$12</c:f>
              <c:numCache>
                <c:formatCode>General</c:formatCode>
                <c:ptCount val="2"/>
                <c:pt idx="0">
                  <c:v>31</c:v>
                </c:pt>
                <c:pt idx="1">
                  <c:v>18</c:v>
                </c:pt>
              </c:numCache>
            </c:numRef>
          </c:xVal>
          <c:yVal>
            <c:numRef>
              <c:f>'Chart Buildup'!$Y$11:$Y$12</c:f>
              <c:numCache>
                <c:formatCode>General</c:formatCode>
                <c:ptCount val="2"/>
                <c:pt idx="0">
                  <c:v>66000</c:v>
                </c:pt>
                <c:pt idx="1">
                  <c:v>154000</c:v>
                </c:pt>
              </c:numCache>
            </c:numRef>
          </c:yVal>
          <c:smooth val="0"/>
          <c:extLst>
            <c:ext xmlns:c16="http://schemas.microsoft.com/office/drawing/2014/chart" uri="{C3380CC4-5D6E-409C-BE32-E72D297353CC}">
              <c16:uniqueId val="{0000001E-9A21-4374-90E6-EC90E6605B22}"/>
            </c:ext>
          </c:extLst>
        </c:ser>
        <c:ser>
          <c:idx val="11"/>
          <c:order val="11"/>
          <c:tx>
            <c:v>12%</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Buildup'!$Z$13:$Z$14</c:f>
              <c:numCache>
                <c:formatCode>General</c:formatCode>
                <c:ptCount val="2"/>
                <c:pt idx="0">
                  <c:v>34</c:v>
                </c:pt>
                <c:pt idx="1">
                  <c:v>25</c:v>
                </c:pt>
              </c:numCache>
            </c:numRef>
          </c:xVal>
          <c:yVal>
            <c:numRef>
              <c:f>'Chart Buildup'!$Y$13:$Y$14</c:f>
              <c:numCache>
                <c:formatCode>General</c:formatCode>
                <c:ptCount val="2"/>
                <c:pt idx="0">
                  <c:v>66000</c:v>
                </c:pt>
                <c:pt idx="1">
                  <c:v>154000</c:v>
                </c:pt>
              </c:numCache>
            </c:numRef>
          </c:yVal>
          <c:smooth val="0"/>
          <c:extLst>
            <c:ext xmlns:c16="http://schemas.microsoft.com/office/drawing/2014/chart" uri="{C3380CC4-5D6E-409C-BE32-E72D297353CC}">
              <c16:uniqueId val="{00000020-9A21-4374-90E6-EC90E6605B22}"/>
            </c:ext>
          </c:extLst>
        </c:ser>
        <c:ser>
          <c:idx val="12"/>
          <c:order val="12"/>
          <c:tx>
            <c:v>14%</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Buildup'!$Z$15:$Z$16</c:f>
              <c:numCache>
                <c:formatCode>General</c:formatCode>
                <c:ptCount val="2"/>
                <c:pt idx="0">
                  <c:v>36</c:v>
                </c:pt>
                <c:pt idx="1">
                  <c:v>31</c:v>
                </c:pt>
              </c:numCache>
            </c:numRef>
          </c:xVal>
          <c:yVal>
            <c:numRef>
              <c:f>'Chart Buildup'!$Y$15:$Y$16</c:f>
              <c:numCache>
                <c:formatCode>General</c:formatCode>
                <c:ptCount val="2"/>
                <c:pt idx="0">
                  <c:v>66000</c:v>
                </c:pt>
                <c:pt idx="1">
                  <c:v>154000</c:v>
                </c:pt>
              </c:numCache>
            </c:numRef>
          </c:yVal>
          <c:smooth val="0"/>
          <c:extLst>
            <c:ext xmlns:c16="http://schemas.microsoft.com/office/drawing/2014/chart" uri="{C3380CC4-5D6E-409C-BE32-E72D297353CC}">
              <c16:uniqueId val="{00000022-9A21-4374-90E6-EC90E6605B22}"/>
            </c:ext>
          </c:extLst>
        </c:ser>
        <c:ser>
          <c:idx val="13"/>
          <c:order val="13"/>
          <c:tx>
            <c:v>16%</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7-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Buildup'!$Z$17:$Z$18</c:f>
              <c:numCache>
                <c:formatCode>General</c:formatCode>
                <c:ptCount val="2"/>
                <c:pt idx="0">
                  <c:v>39</c:v>
                </c:pt>
                <c:pt idx="1">
                  <c:v>38</c:v>
                </c:pt>
              </c:numCache>
            </c:numRef>
          </c:xVal>
          <c:yVal>
            <c:numRef>
              <c:f>'Chart Buildup'!$Y$17:$Y$18</c:f>
              <c:numCache>
                <c:formatCode>General</c:formatCode>
                <c:ptCount val="2"/>
                <c:pt idx="0">
                  <c:v>66000</c:v>
                </c:pt>
                <c:pt idx="1">
                  <c:v>154000</c:v>
                </c:pt>
              </c:numCache>
            </c:numRef>
          </c:yVal>
          <c:smooth val="0"/>
          <c:extLst>
            <c:ext xmlns:c16="http://schemas.microsoft.com/office/drawing/2014/chart" uri="{C3380CC4-5D6E-409C-BE32-E72D297353CC}">
              <c16:uniqueId val="{00000024-9A21-4374-90E6-EC90E6605B22}"/>
            </c:ext>
          </c:extLst>
        </c:ser>
        <c:ser>
          <c:idx val="14"/>
          <c:order val="14"/>
          <c:tx>
            <c:v>18%</c:v>
          </c:tx>
          <c:spPr>
            <a:ln w="19050" cap="rnd">
              <a:solidFill>
                <a:schemeClr val="accent3">
                  <a:lumMod val="80000"/>
                  <a:lumOff val="2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8-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Buildup'!$Z$19:$Z$20</c:f>
              <c:numCache>
                <c:formatCode>General</c:formatCode>
                <c:ptCount val="2"/>
                <c:pt idx="0">
                  <c:v>42</c:v>
                </c:pt>
                <c:pt idx="1">
                  <c:v>43</c:v>
                </c:pt>
              </c:numCache>
            </c:numRef>
          </c:xVal>
          <c:yVal>
            <c:numRef>
              <c:f>'Chart Buildup'!$Y$19:$Y$20</c:f>
              <c:numCache>
                <c:formatCode>General</c:formatCode>
                <c:ptCount val="2"/>
                <c:pt idx="0">
                  <c:v>66000</c:v>
                </c:pt>
                <c:pt idx="1">
                  <c:v>154000</c:v>
                </c:pt>
              </c:numCache>
            </c:numRef>
          </c:yVal>
          <c:smooth val="0"/>
          <c:extLst>
            <c:ext xmlns:c16="http://schemas.microsoft.com/office/drawing/2014/chart" uri="{C3380CC4-5D6E-409C-BE32-E72D297353CC}">
              <c16:uniqueId val="{00000026-9A21-4374-90E6-EC90E6605B22}"/>
            </c:ext>
          </c:extLst>
        </c:ser>
        <c:ser>
          <c:idx val="15"/>
          <c:order val="15"/>
          <c:tx>
            <c:v>20%</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Buildup'!$Z$21:$Z$22</c:f>
              <c:numCache>
                <c:formatCode>General</c:formatCode>
                <c:ptCount val="2"/>
                <c:pt idx="0">
                  <c:v>44</c:v>
                </c:pt>
                <c:pt idx="1">
                  <c:v>50</c:v>
                </c:pt>
              </c:numCache>
            </c:numRef>
          </c:xVal>
          <c:yVal>
            <c:numRef>
              <c:f>'Chart Buildup'!$Y$21:$Y$22</c:f>
              <c:numCache>
                <c:formatCode>General</c:formatCode>
                <c:ptCount val="2"/>
                <c:pt idx="0">
                  <c:v>66000</c:v>
                </c:pt>
                <c:pt idx="1">
                  <c:v>154000</c:v>
                </c:pt>
              </c:numCache>
            </c:numRef>
          </c:yVal>
          <c:smooth val="0"/>
          <c:extLst>
            <c:ext xmlns:c16="http://schemas.microsoft.com/office/drawing/2014/chart" uri="{C3380CC4-5D6E-409C-BE32-E72D297353CC}">
              <c16:uniqueId val="{00000028-9A21-4374-90E6-EC90E6605B22}"/>
            </c:ext>
          </c:extLst>
        </c:ser>
        <c:ser>
          <c:idx val="16"/>
          <c:order val="16"/>
          <c:tx>
            <c:v>22%</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A-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Buildup'!$Z$23:$Z$24</c:f>
              <c:numCache>
                <c:formatCode>General</c:formatCode>
                <c:ptCount val="2"/>
                <c:pt idx="0">
                  <c:v>47</c:v>
                </c:pt>
                <c:pt idx="1">
                  <c:v>56</c:v>
                </c:pt>
              </c:numCache>
            </c:numRef>
          </c:xVal>
          <c:yVal>
            <c:numRef>
              <c:f>'Chart Buildup'!$Y$23:$Y$24</c:f>
              <c:numCache>
                <c:formatCode>General</c:formatCode>
                <c:ptCount val="2"/>
                <c:pt idx="0">
                  <c:v>66000</c:v>
                </c:pt>
                <c:pt idx="1">
                  <c:v>154000</c:v>
                </c:pt>
              </c:numCache>
            </c:numRef>
          </c:yVal>
          <c:smooth val="0"/>
          <c:extLst>
            <c:ext xmlns:c16="http://schemas.microsoft.com/office/drawing/2014/chart" uri="{C3380CC4-5D6E-409C-BE32-E72D297353CC}">
              <c16:uniqueId val="{0000002A-9A21-4374-90E6-EC90E6605B22}"/>
            </c:ext>
          </c:extLst>
        </c:ser>
        <c:ser>
          <c:idx val="17"/>
          <c:order val="17"/>
          <c:tx>
            <c:v>24%</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Buildup'!$Z$25:$Z$26</c:f>
              <c:numCache>
                <c:formatCode>General</c:formatCode>
                <c:ptCount val="2"/>
                <c:pt idx="0">
                  <c:v>50</c:v>
                </c:pt>
                <c:pt idx="1">
                  <c:v>63</c:v>
                </c:pt>
              </c:numCache>
            </c:numRef>
          </c:xVal>
          <c:yVal>
            <c:numRef>
              <c:f>'Chart Buildup'!$Y$25:$Y$26</c:f>
              <c:numCache>
                <c:formatCode>General</c:formatCode>
                <c:ptCount val="2"/>
                <c:pt idx="0">
                  <c:v>66000</c:v>
                </c:pt>
                <c:pt idx="1">
                  <c:v>154000</c:v>
                </c:pt>
              </c:numCache>
            </c:numRef>
          </c:yVal>
          <c:smooth val="0"/>
          <c:extLst>
            <c:ext xmlns:c16="http://schemas.microsoft.com/office/drawing/2014/chart" uri="{C3380CC4-5D6E-409C-BE32-E72D297353CC}">
              <c16:uniqueId val="{0000002C-9A21-4374-90E6-EC90E6605B22}"/>
            </c:ext>
          </c:extLst>
        </c:ser>
        <c:ser>
          <c:idx val="18"/>
          <c:order val="18"/>
          <c:tx>
            <c:v>26%</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Buildup'!$Z$27:$Z$28</c:f>
              <c:numCache>
                <c:formatCode>General</c:formatCode>
                <c:ptCount val="2"/>
                <c:pt idx="0">
                  <c:v>55</c:v>
                </c:pt>
                <c:pt idx="1">
                  <c:v>69</c:v>
                </c:pt>
              </c:numCache>
            </c:numRef>
          </c:xVal>
          <c:yVal>
            <c:numRef>
              <c:f>'Chart Buildup'!$Y$27:$Y$28</c:f>
              <c:numCache>
                <c:formatCode>General</c:formatCode>
                <c:ptCount val="2"/>
                <c:pt idx="0">
                  <c:v>66000</c:v>
                </c:pt>
                <c:pt idx="1">
                  <c:v>154000</c:v>
                </c:pt>
              </c:numCache>
            </c:numRef>
          </c:yVal>
          <c:smooth val="0"/>
          <c:extLst>
            <c:ext xmlns:c16="http://schemas.microsoft.com/office/drawing/2014/chart" uri="{C3380CC4-5D6E-409C-BE32-E72D297353CC}">
              <c16:uniqueId val="{0000002E-9A21-4374-90E6-EC90E6605B22}"/>
            </c:ext>
          </c:extLst>
        </c:ser>
        <c:ser>
          <c:idx val="19"/>
          <c:order val="19"/>
          <c:tx>
            <c:v>28%</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C-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Buildup'!$Z$29:$Z$30</c:f>
              <c:numCache>
                <c:formatCode>General</c:formatCode>
                <c:ptCount val="2"/>
                <c:pt idx="0">
                  <c:v>56</c:v>
                </c:pt>
                <c:pt idx="1">
                  <c:v>76</c:v>
                </c:pt>
              </c:numCache>
            </c:numRef>
          </c:xVal>
          <c:yVal>
            <c:numRef>
              <c:f>'Chart Buildup'!$Y$29:$Y$30</c:f>
              <c:numCache>
                <c:formatCode>General</c:formatCode>
                <c:ptCount val="2"/>
                <c:pt idx="0">
                  <c:v>66000</c:v>
                </c:pt>
                <c:pt idx="1">
                  <c:v>154000</c:v>
                </c:pt>
              </c:numCache>
            </c:numRef>
          </c:yVal>
          <c:smooth val="0"/>
          <c:extLst>
            <c:ext xmlns:c16="http://schemas.microsoft.com/office/drawing/2014/chart" uri="{C3380CC4-5D6E-409C-BE32-E72D297353CC}">
              <c16:uniqueId val="{00000030-9A21-4374-90E6-EC90E6605B22}"/>
            </c:ext>
          </c:extLst>
        </c:ser>
        <c:ser>
          <c:idx val="20"/>
          <c:order val="20"/>
          <c:tx>
            <c:v>30%</c:v>
          </c:tx>
          <c:spPr>
            <a:ln w="19050" cap="rnd">
              <a:solidFill>
                <a:sysClr val="window" lastClr="FFFFFF">
                  <a:lumMod val="75000"/>
                </a:sys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D-220C-44A8-89BB-B4C0499D27C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Buildup'!$Z$31:$Z$32</c:f>
              <c:numCache>
                <c:formatCode>General</c:formatCode>
                <c:ptCount val="2"/>
                <c:pt idx="0">
                  <c:v>58</c:v>
                </c:pt>
                <c:pt idx="1">
                  <c:v>80</c:v>
                </c:pt>
              </c:numCache>
            </c:numRef>
          </c:xVal>
          <c:yVal>
            <c:numRef>
              <c:f>'Chart Buildup'!$Y$31:$Y$32</c:f>
              <c:numCache>
                <c:formatCode>General</c:formatCode>
                <c:ptCount val="2"/>
                <c:pt idx="0">
                  <c:v>66000</c:v>
                </c:pt>
                <c:pt idx="1">
                  <c:v>154000</c:v>
                </c:pt>
              </c:numCache>
            </c:numRef>
          </c:yVal>
          <c:smooth val="0"/>
          <c:extLst>
            <c:ext xmlns:c16="http://schemas.microsoft.com/office/drawing/2014/chart" uri="{C3380CC4-5D6E-409C-BE32-E72D297353CC}">
              <c16:uniqueId val="{00000032-9A21-4374-90E6-EC90E6605B22}"/>
            </c:ext>
          </c:extLst>
        </c:ser>
        <c:dLbls>
          <c:showLegendKey val="0"/>
          <c:showVal val="0"/>
          <c:showCatName val="0"/>
          <c:showSerName val="0"/>
          <c:showPercent val="0"/>
          <c:showBubbleSize val="0"/>
        </c:dLbls>
        <c:axId val="473870672"/>
        <c:axId val="473869840"/>
        <c:extLst>
          <c:ext xmlns:c15="http://schemas.microsoft.com/office/drawing/2012/chart" uri="{02D57815-91ED-43cb-92C2-25804820EDAC}">
            <c15:filteredScatterSeries>
              <c15:ser>
                <c:idx val="23"/>
                <c:order val="21"/>
                <c:tx>
                  <c:strRef>
                    <c:extLst>
                      <c:ext uri="{02D57815-91ED-43cb-92C2-25804820EDAC}">
                        <c15:formulaRef>
                          <c15:sqref>'Chart Buildup'!$B$15</c15:sqref>
                        </c15:formulaRef>
                      </c:ext>
                    </c:extLst>
                    <c:strCache>
                      <c:ptCount val="1"/>
                      <c:pt idx="0">
                        <c:v>MinTOW</c:v>
                      </c:pt>
                    </c:strCache>
                  </c:strRef>
                </c:tx>
                <c:spPr>
                  <a:ln w="19050" cap="rnd">
                    <a:solidFill>
                      <a:srgbClr val="FF0000"/>
                    </a:solidFill>
                    <a:round/>
                  </a:ln>
                  <a:effectLst/>
                </c:spPr>
                <c:marker>
                  <c:symbol val="none"/>
                </c:marker>
                <c:dLbls>
                  <c:dLbl>
                    <c:idx val="1"/>
                    <c:delete val="1"/>
                    <c:extLst>
                      <c:ext uri="{CE6537A1-D6FC-4f65-9D91-7224C49458BB}"/>
                      <c:ext xmlns:c16="http://schemas.microsoft.com/office/drawing/2014/chart" uri="{C3380CC4-5D6E-409C-BE32-E72D297353CC}">
                        <c16:uniqueId val="{00000001-FC42-4915-98C7-370F7DB1C78E}"/>
                      </c:ext>
                    </c:extLst>
                  </c:dLbl>
                  <c:dLbl>
                    <c:idx val="2"/>
                    <c:tx>
                      <c:rich>
                        <a:bodyPr/>
                        <a:lstStyle/>
                        <a:p>
                          <a:fld id="{203F0293-E7D1-4B5A-A0EF-264392513AAC}" type="SERIESNAME">
                            <a:rPr lang="en-US"/>
                            <a:pPr/>
                            <a:t>[SERIES NAME]</a:t>
                          </a:fld>
                          <a:r>
                            <a:rPr lang="en-US" baseline="0"/>
                            <a:t>, </a:t>
                          </a:r>
                          <a:fld id="{A93B9C27-E5D4-4F20-B96B-32BE10A5D9DD}" type="YVALUE">
                            <a:rPr lang="en-US" baseline="0"/>
                            <a:pPr/>
                            <a:t>[Y VALUE]</a:t>
                          </a:fld>
                          <a:r>
                            <a:rPr lang="en-US" baseline="0"/>
                            <a:t> kgs</a:t>
                          </a:r>
                        </a:p>
                      </c:rich>
                    </c:tx>
                    <c:showLegendKey val="0"/>
                    <c:showVal val="1"/>
                    <c:showCatName val="0"/>
                    <c:showSerName val="1"/>
                    <c:showPercent val="0"/>
                    <c:showBubbleSize val="0"/>
                    <c:extLst>
                      <c:ext uri="{CE6537A1-D6FC-4f65-9D91-7224C49458BB}">
                        <c15:dlblFieldTable/>
                        <c15:showDataLabelsRange val="0"/>
                      </c:ext>
                      <c:ext xmlns:c16="http://schemas.microsoft.com/office/drawing/2014/chart" uri="{C3380CC4-5D6E-409C-BE32-E72D297353CC}">
                        <c16:uniqueId val="{00000002-FC42-4915-98C7-370F7DB1C78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KE"/>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extLst>
                      <c:ext uri="{02D57815-91ED-43cb-92C2-25804820EDAC}">
                        <c15:formulaRef>
                          <c15:sqref>'Chart Buildup'!$D$15:$D$18</c15:sqref>
                        </c15:formulaRef>
                      </c:ext>
                    </c:extLst>
                    <c:numCache>
                      <c:formatCode>#,##0.0</c:formatCode>
                      <c:ptCount val="4"/>
                      <c:pt idx="0">
                        <c:v>22.5</c:v>
                      </c:pt>
                      <c:pt idx="1">
                        <c:v>23.8</c:v>
                      </c:pt>
                      <c:pt idx="2">
                        <c:v>50.1</c:v>
                      </c:pt>
                    </c:numCache>
                  </c:numRef>
                </c:xVal>
                <c:yVal>
                  <c:numRef>
                    <c:extLst>
                      <c:ext uri="{02D57815-91ED-43cb-92C2-25804820EDAC}">
                        <c15:formulaRef>
                          <c15:sqref>'Chart Buildup'!$C$15:$C$18</c15:sqref>
                        </c15:formulaRef>
                      </c:ext>
                    </c:extLst>
                    <c:numCache>
                      <c:formatCode>#,##0</c:formatCode>
                      <c:ptCount val="4"/>
                      <c:pt idx="0">
                        <c:v>66000</c:v>
                      </c:pt>
                      <c:pt idx="1">
                        <c:v>66000</c:v>
                      </c:pt>
                      <c:pt idx="2">
                        <c:v>66000</c:v>
                      </c:pt>
                      <c:pt idx="3">
                        <c:v>66000</c:v>
                      </c:pt>
                    </c:numCache>
                  </c:numRef>
                </c:yVal>
                <c:smooth val="0"/>
                <c:extLst>
                  <c:ext xmlns:c16="http://schemas.microsoft.com/office/drawing/2014/chart" uri="{C3380CC4-5D6E-409C-BE32-E72D297353CC}">
                    <c16:uniqueId val="{00000000-FC42-4915-98C7-370F7DB1C78E}"/>
                  </c:ext>
                </c:extLst>
              </c15:ser>
            </c15:filteredScatterSeries>
          </c:ext>
        </c:extLst>
      </c:scatterChart>
      <c:valAx>
        <c:axId val="623949359"/>
        <c:scaling>
          <c:orientation val="minMax"/>
          <c:max val="8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INDEX UNIT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K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KE"/>
          </a:p>
        </c:txPr>
        <c:crossAx val="623952271"/>
        <c:crosses val="autoZero"/>
        <c:crossBetween val="midCat"/>
      </c:valAx>
      <c:valAx>
        <c:axId val="623952271"/>
        <c:scaling>
          <c:orientation val="minMax"/>
          <c:max val="155000"/>
          <c:min val="66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WEIGHT (Lbs)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K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KE"/>
          </a:p>
        </c:txPr>
        <c:crossAx val="623949359"/>
        <c:crosses val="autoZero"/>
        <c:crossBetween val="midCat"/>
      </c:valAx>
      <c:valAx>
        <c:axId val="473869840"/>
        <c:scaling>
          <c:orientation val="minMax"/>
        </c:scaling>
        <c:delete val="1"/>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473870672"/>
        <c:crosses val="max"/>
        <c:crossBetween val="midCat"/>
      </c:valAx>
      <c:valAx>
        <c:axId val="473870672"/>
        <c:scaling>
          <c:orientation val="minMax"/>
          <c:max val="39"/>
          <c:min val="9"/>
        </c:scaling>
        <c:delete val="1"/>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0"/>
        <c:majorTickMark val="out"/>
        <c:minorTickMark val="none"/>
        <c:tickLblPos val="nextTo"/>
        <c:crossAx val="473869840"/>
        <c:crosses val="max"/>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KE"/>
    </a:p>
  </c:txPr>
  <c:printSettings>
    <c:headerFooter/>
    <c:pageMargins b="0.75" l="0.7" r="0.7" t="0.75" header="0.3" footer="0.3"/>
    <c:pageSetup orientation="portrait"/>
  </c:printSettings>
  <c:userShapes r:id="rId4"/>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fr-CA"/>
              <a:t>Allowable</a:t>
            </a:r>
            <a:r>
              <a:rPr lang="fr-CA" baseline="0"/>
              <a:t> And Actual Loading</a:t>
            </a:r>
            <a:endParaRPr lang="fr-CA"/>
          </a:p>
        </c:rich>
      </c:tx>
      <c:layout>
        <c:manualLayout>
          <c:xMode val="edge"/>
          <c:yMode val="edge"/>
          <c:x val="6.317363169247496E-2"/>
          <c:y val="1.7167381974248927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fr-CA"/>
        </a:p>
      </c:txPr>
    </c:title>
    <c:autoTitleDeleted val="0"/>
    <c:plotArea>
      <c:layout>
        <c:manualLayout>
          <c:layoutTarget val="inner"/>
          <c:xMode val="edge"/>
          <c:yMode val="edge"/>
          <c:x val="7.7715307858232649E-2"/>
          <c:y val="0.10098712446351932"/>
          <c:w val="0.92184504498184938"/>
          <c:h val="0.7447967287350884"/>
        </c:manualLayout>
      </c:layout>
      <c:lineChart>
        <c:grouping val="standard"/>
        <c:varyColors val="0"/>
        <c:ser>
          <c:idx val="2"/>
          <c:order val="0"/>
          <c:tx>
            <c:v>Cummulative Allowable</c:v>
          </c:tx>
          <c:spPr>
            <a:ln w="22225" cap="rnd">
              <a:solidFill>
                <a:srgbClr val="00B050">
                  <a:alpha val="97000"/>
                </a:srgbClr>
              </a:solidFill>
              <a:prstDash val="solid"/>
              <a:round/>
            </a:ln>
            <a:effectLst/>
          </c:spPr>
          <c:marker>
            <c:symbol val="none"/>
          </c:marker>
          <c:dLbls>
            <c:delete val="1"/>
          </c:dLbls>
          <c:cat>
            <c:strRef>
              <c:extLst>
                <c:ext xmlns:c15="http://schemas.microsoft.com/office/drawing/2012/chart" uri="{02D57815-91ED-43cb-92C2-25804820EDAC}">
                  <c15:fullRef>
                    <c15:sqref>'Load Sheet'!$K$21:$L$32</c15:sqref>
                  </c15:fullRef>
                </c:ext>
              </c:extLst>
              <c:f>'Load Sheet'!$K$21:$L$32</c:f>
              <c:strCache>
                <c:ptCount val="12"/>
                <c:pt idx="0">
                  <c:v>240.95</c:v>
                </c:pt>
                <c:pt idx="1">
                  <c:v>329.45</c:v>
                </c:pt>
                <c:pt idx="2">
                  <c:v>417.95</c:v>
                </c:pt>
                <c:pt idx="3">
                  <c:v>506.45</c:v>
                </c:pt>
                <c:pt idx="4">
                  <c:v>608.92</c:v>
                </c:pt>
                <c:pt idx="5">
                  <c:v>663.75</c:v>
                </c:pt>
                <c:pt idx="6">
                  <c:v>663.75</c:v>
                </c:pt>
                <c:pt idx="7">
                  <c:v>683.45</c:v>
                </c:pt>
                <c:pt idx="8">
                  <c:v>771.95</c:v>
                </c:pt>
                <c:pt idx="9">
                  <c:v>860.45</c:v>
                </c:pt>
                <c:pt idx="10">
                  <c:v>948.95</c:v>
                </c:pt>
                <c:pt idx="11">
                  <c:v>1037.45</c:v>
                </c:pt>
              </c:strCache>
            </c:strRef>
          </c:cat>
          <c:val>
            <c:numRef>
              <c:extLst>
                <c:ext xmlns:c15="http://schemas.microsoft.com/office/drawing/2012/chart" uri="{02D57815-91ED-43cb-92C2-25804820EDAC}">
                  <c15:fullRef>
                    <c15:sqref>'Load Sheet'!$M$21:$M$33</c15:sqref>
                  </c15:fullRef>
                </c:ext>
              </c:extLst>
              <c:f>'Load Sheet'!$M$21:$M$32</c:f>
              <c:numCache>
                <c:formatCode>#,##0</c:formatCode>
                <c:ptCount val="12"/>
                <c:pt idx="0">
                  <c:v>4367</c:v>
                </c:pt>
                <c:pt idx="1">
                  <c:v>8452</c:v>
                </c:pt>
                <c:pt idx="2">
                  <c:v>14373</c:v>
                </c:pt>
                <c:pt idx="3">
                  <c:v>20653</c:v>
                </c:pt>
                <c:pt idx="4">
                  <c:v>24561</c:v>
                </c:pt>
                <c:pt idx="5">
                  <c:v>27598</c:v>
                </c:pt>
                <c:pt idx="6">
                  <c:v>31111</c:v>
                </c:pt>
                <c:pt idx="7">
                  <c:v>30242</c:v>
                </c:pt>
                <c:pt idx="8">
                  <c:v>25032</c:v>
                </c:pt>
                <c:pt idx="9">
                  <c:v>18265</c:v>
                </c:pt>
                <c:pt idx="10">
                  <c:v>11645</c:v>
                </c:pt>
                <c:pt idx="11">
                  <c:v>6329</c:v>
                </c:pt>
              </c:numCache>
            </c:numRef>
          </c:val>
          <c:smooth val="0"/>
          <c:extLst>
            <c:ext xmlns:c16="http://schemas.microsoft.com/office/drawing/2014/chart" uri="{C3380CC4-5D6E-409C-BE32-E72D297353CC}">
              <c16:uniqueId val="{00000000-09B9-483D-A0D4-97AAED2D3177}"/>
            </c:ext>
          </c:extLst>
        </c:ser>
        <c:ser>
          <c:idx val="4"/>
          <c:order val="1"/>
          <c:tx>
            <c:v>Actual Loading</c:v>
          </c:tx>
          <c:spPr>
            <a:ln w="22225" cap="rnd">
              <a:solidFill>
                <a:srgbClr val="FF0000"/>
              </a:solidFill>
              <a:prstDash val="dashDot"/>
              <a:round/>
            </a:ln>
            <a:effectLst/>
          </c:spPr>
          <c:marker>
            <c:symbol val="none"/>
          </c:marker>
          <c:dLbls>
            <c:delete val="1"/>
          </c:dLbls>
          <c:cat>
            <c:strRef>
              <c:extLst>
                <c:ext xmlns:c15="http://schemas.microsoft.com/office/drawing/2012/chart" uri="{02D57815-91ED-43cb-92C2-25804820EDAC}">
                  <c15:fullRef>
                    <c15:sqref>'Load Sheet'!$K$21:$L$32</c15:sqref>
                  </c15:fullRef>
                </c:ext>
              </c:extLst>
              <c:f>'Load Sheet'!$K$21:$L$32</c:f>
              <c:strCache>
                <c:ptCount val="12"/>
                <c:pt idx="0">
                  <c:v>240.95</c:v>
                </c:pt>
                <c:pt idx="1">
                  <c:v>329.45</c:v>
                </c:pt>
                <c:pt idx="2">
                  <c:v>417.95</c:v>
                </c:pt>
                <c:pt idx="3">
                  <c:v>506.45</c:v>
                </c:pt>
                <c:pt idx="4">
                  <c:v>608.92</c:v>
                </c:pt>
                <c:pt idx="5">
                  <c:v>663.75</c:v>
                </c:pt>
                <c:pt idx="6">
                  <c:v>663.75</c:v>
                </c:pt>
                <c:pt idx="7">
                  <c:v>683.45</c:v>
                </c:pt>
                <c:pt idx="8">
                  <c:v>771.95</c:v>
                </c:pt>
                <c:pt idx="9">
                  <c:v>860.45</c:v>
                </c:pt>
                <c:pt idx="10">
                  <c:v>948.95</c:v>
                </c:pt>
                <c:pt idx="11">
                  <c:v>1037.45</c:v>
                </c:pt>
              </c:strCache>
            </c:strRef>
          </c:cat>
          <c:val>
            <c:numRef>
              <c:extLst>
                <c:ext xmlns:c15="http://schemas.microsoft.com/office/drawing/2012/chart" uri="{02D57815-91ED-43cb-92C2-25804820EDAC}">
                  <c15:fullRef>
                    <c15:sqref>'Load Sheet'!$O$21:$O$33</c15:sqref>
                  </c15:fullRef>
                </c:ext>
              </c:extLst>
              <c:f>'Load Sheet'!$O$21:$O$32</c:f>
              <c:numCache>
                <c:formatCode>#,##0</c:formatCode>
                <c:ptCount val="12"/>
                <c:pt idx="0">
                  <c:v>163.07499999999999</c:v>
                </c:pt>
                <c:pt idx="1">
                  <c:v>2121.0749999999998</c:v>
                </c:pt>
                <c:pt idx="2">
                  <c:v>3995.0749999999998</c:v>
                </c:pt>
                <c:pt idx="3">
                  <c:v>5946.0749999999998</c:v>
                </c:pt>
                <c:pt idx="4">
                  <c:v>7942.0749999999998</c:v>
                </c:pt>
                <c:pt idx="5">
                  <c:v>9527.1550000000007</c:v>
                </c:pt>
                <c:pt idx="6">
                  <c:v>16387.919999999998</c:v>
                </c:pt>
                <c:pt idx="7">
                  <c:v>15933</c:v>
                </c:pt>
                <c:pt idx="8">
                  <c:v>13456.067999999999</c:v>
                </c:pt>
                <c:pt idx="9">
                  <c:v>10223.576999999999</c:v>
                </c:pt>
                <c:pt idx="10">
                  <c:v>6925</c:v>
                </c:pt>
                <c:pt idx="11">
                  <c:v>3779.5039999999999</c:v>
                </c:pt>
              </c:numCache>
            </c:numRef>
          </c:val>
          <c:smooth val="0"/>
          <c:extLst>
            <c:ext xmlns:c16="http://schemas.microsoft.com/office/drawing/2014/chart" uri="{C3380CC4-5D6E-409C-BE32-E72D297353CC}">
              <c16:uniqueId val="{00000001-09B9-483D-A0D4-97AAED2D3177}"/>
            </c:ext>
          </c:extLst>
        </c:ser>
        <c:dLbls>
          <c:dLblPos val="ctr"/>
          <c:showLegendKey val="0"/>
          <c:showVal val="1"/>
          <c:showCatName val="0"/>
          <c:showSerName val="0"/>
          <c:showPercent val="0"/>
          <c:showBubbleSize val="0"/>
        </c:dLbls>
        <c:smooth val="0"/>
        <c:axId val="1401921072"/>
        <c:axId val="1401926352"/>
      </c:lineChart>
      <c:catAx>
        <c:axId val="1401921072"/>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KE"/>
          </a:p>
        </c:txPr>
        <c:crossAx val="1401926352"/>
        <c:crosses val="autoZero"/>
        <c:auto val="1"/>
        <c:lblAlgn val="ctr"/>
        <c:lblOffset val="100"/>
        <c:noMultiLvlLbl val="0"/>
      </c:catAx>
      <c:valAx>
        <c:axId val="1401926352"/>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KE"/>
          </a:p>
        </c:txPr>
        <c:crossAx val="1401921072"/>
        <c:crosses val="autoZero"/>
        <c:crossBetween val="between"/>
      </c:valAx>
      <c:spPr>
        <a:pattFill prst="ltDnDiag">
          <a:fgClr>
            <a:schemeClr val="dk1">
              <a:lumMod val="15000"/>
              <a:lumOff val="85000"/>
            </a:schemeClr>
          </a:fgClr>
          <a:bgClr>
            <a:schemeClr val="lt1"/>
          </a:bgClr>
        </a:pattFill>
        <a:ln>
          <a:noFill/>
        </a:ln>
        <a:effectLst/>
      </c:spPr>
    </c:plotArea>
    <c:legend>
      <c:legendPos val="b"/>
      <c:layout>
        <c:manualLayout>
          <c:xMode val="edge"/>
          <c:yMode val="edge"/>
          <c:x val="0.49726619083527701"/>
          <c:y val="9.1196647629346837E-3"/>
          <c:w val="0.49606512986781631"/>
          <c:h val="8.10090906018721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KE"/>
        </a:p>
      </c:txPr>
    </c:legend>
    <c:plotVisOnly val="1"/>
    <c:dispBlanksAs val="gap"/>
    <c:showDLblsOverMax val="0"/>
  </c:chart>
  <c:spPr>
    <a:solidFill>
      <a:schemeClr val="lt1"/>
    </a:solid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Curtailed Weight Limits</a:t>
            </a:r>
          </a:p>
          <a:p>
            <a:pPr>
              <a:defRPr/>
            </a:pPr>
            <a:r>
              <a:rPr lang="en-GB"/>
              <a:t>SN-22812</a:t>
            </a:r>
          </a:p>
        </c:rich>
      </c:tx>
      <c:layout>
        <c:manualLayout>
          <c:xMode val="edge"/>
          <c:yMode val="edge"/>
          <c:x val="0.39948715143407765"/>
          <c:y val="2.03245079758690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KE"/>
        </a:p>
      </c:txPr>
    </c:title>
    <c:autoTitleDeleted val="0"/>
    <c:plotArea>
      <c:layout>
        <c:manualLayout>
          <c:layoutTarget val="inner"/>
          <c:xMode val="edge"/>
          <c:yMode val="edge"/>
          <c:x val="0.10749101894141139"/>
          <c:y val="0.19539473855301107"/>
          <c:w val="0.827382896090889"/>
          <c:h val="0.69179584031738239"/>
        </c:manualLayout>
      </c:layout>
      <c:scatterChart>
        <c:scatterStyle val="lineMarker"/>
        <c:varyColors val="0"/>
        <c:ser>
          <c:idx val="0"/>
          <c:order val="0"/>
          <c:tx>
            <c:strRef>
              <c:f>'Chart Buildup'!$F$3</c:f>
              <c:strCache>
                <c:ptCount val="1"/>
                <c:pt idx="0">
                  <c:v>MTW</c:v>
                </c:pt>
              </c:strCache>
            </c:strRef>
          </c:tx>
          <c:spPr>
            <a:ln w="19050" cap="rnd">
              <a:solidFill>
                <a:schemeClr val="accent1"/>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EF71-4162-901E-76996748DABF}"/>
                </c:ext>
              </c:extLst>
            </c:dLbl>
            <c:dLbl>
              <c:idx val="1"/>
              <c:delete val="1"/>
              <c:extLst>
                <c:ext xmlns:c15="http://schemas.microsoft.com/office/drawing/2012/chart" uri="{CE6537A1-D6FC-4f65-9D91-7224C49458BB}"/>
                <c:ext xmlns:c16="http://schemas.microsoft.com/office/drawing/2014/chart" uri="{C3380CC4-5D6E-409C-BE32-E72D297353CC}">
                  <c16:uniqueId val="{00000001-EF71-4162-901E-76996748DABF}"/>
                </c:ext>
              </c:extLst>
            </c:dLbl>
            <c:dLbl>
              <c:idx val="2"/>
              <c:delete val="1"/>
              <c:extLst>
                <c:ext xmlns:c15="http://schemas.microsoft.com/office/drawing/2012/chart" uri="{CE6537A1-D6FC-4f65-9D91-7224C49458BB}"/>
                <c:ext xmlns:c16="http://schemas.microsoft.com/office/drawing/2014/chart" uri="{C3380CC4-5D6E-409C-BE32-E72D297353CC}">
                  <c16:uniqueId val="{00000002-EF71-4162-901E-76996748DABF}"/>
                </c:ext>
              </c:extLst>
            </c:dLbl>
            <c:dLbl>
              <c:idx val="4"/>
              <c:delete val="1"/>
              <c:extLst>
                <c:ext xmlns:c15="http://schemas.microsoft.com/office/drawing/2012/chart" uri="{CE6537A1-D6FC-4f65-9D91-7224C49458BB}"/>
                <c:ext xmlns:c16="http://schemas.microsoft.com/office/drawing/2014/chart" uri="{C3380CC4-5D6E-409C-BE32-E72D297353CC}">
                  <c16:uniqueId val="{00000004-EF71-4162-901E-76996748DABF}"/>
                </c:ext>
              </c:extLst>
            </c:dLbl>
            <c:dLbl>
              <c:idx val="5"/>
              <c:delete val="1"/>
              <c:extLst>
                <c:ext xmlns:c15="http://schemas.microsoft.com/office/drawing/2012/chart" uri="{CE6537A1-D6FC-4f65-9D91-7224C49458BB}"/>
                <c:ext xmlns:c16="http://schemas.microsoft.com/office/drawing/2014/chart" uri="{C3380CC4-5D6E-409C-BE32-E72D297353CC}">
                  <c16:uniqueId val="{00000005-EF71-4162-901E-76996748DABF}"/>
                </c:ext>
              </c:extLst>
            </c:dLbl>
            <c:dLbl>
              <c:idx val="6"/>
              <c:delete val="1"/>
              <c:extLst>
                <c:ext xmlns:c15="http://schemas.microsoft.com/office/drawing/2012/chart" uri="{CE6537A1-D6FC-4f65-9D91-7224C49458BB}"/>
                <c:ext xmlns:c16="http://schemas.microsoft.com/office/drawing/2014/chart" uri="{C3380CC4-5D6E-409C-BE32-E72D297353CC}">
                  <c16:uniqueId val="{00000006-EF71-4162-901E-76996748DABF}"/>
                </c:ext>
              </c:extLst>
            </c:dLbl>
            <c:dLbl>
              <c:idx val="7"/>
              <c:delete val="1"/>
              <c:extLst>
                <c:ext xmlns:c15="http://schemas.microsoft.com/office/drawing/2012/chart" uri="{CE6537A1-D6FC-4f65-9D91-7224C49458BB}"/>
                <c:ext xmlns:c16="http://schemas.microsoft.com/office/drawing/2014/chart" uri="{C3380CC4-5D6E-409C-BE32-E72D297353CC}">
                  <c16:uniqueId val="{00000007-EF71-4162-901E-76996748DABF}"/>
                </c:ext>
              </c:extLst>
            </c:dLbl>
            <c:dLbl>
              <c:idx val="8"/>
              <c:delete val="1"/>
              <c:extLst>
                <c:ext xmlns:c15="http://schemas.microsoft.com/office/drawing/2012/chart" uri="{CE6537A1-D6FC-4f65-9D91-7224C49458BB}"/>
                <c:ext xmlns:c16="http://schemas.microsoft.com/office/drawing/2014/chart" uri="{C3380CC4-5D6E-409C-BE32-E72D297353CC}">
                  <c16:uniqueId val="{00000008-EF71-4162-901E-76996748DABF}"/>
                </c:ext>
              </c:extLst>
            </c:dLbl>
            <c:dLbl>
              <c:idx val="9"/>
              <c:layout>
                <c:manualLayout>
                  <c:x val="1.1654977108447623E-2"/>
                  <c:y val="-6.263189175359095E-3"/>
                </c:manualLayout>
              </c:layout>
              <c:tx>
                <c:rich>
                  <a:bodyPr/>
                  <a:lstStyle/>
                  <a:p>
                    <a:fld id="{4A3FE0C8-FAD7-474A-AA2D-9DC1F1E585D1}" type="SERIESNAME">
                      <a:rPr lang="en-US"/>
                      <a:pPr/>
                      <a:t>[SERIES NAME]</a:t>
                    </a:fld>
                    <a:r>
                      <a:rPr lang="en-US" baseline="0"/>
                      <a:t>, 39,411 kgs</a:t>
                    </a:r>
                  </a:p>
                </c:rich>
              </c:tx>
              <c:dLblPos val="r"/>
              <c:showLegendKey val="0"/>
              <c:showVal val="1"/>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EF71-4162-901E-76996748DABF}"/>
                </c:ext>
              </c:extLst>
            </c:dLbl>
            <c:dLbl>
              <c:idx val="10"/>
              <c:delete val="1"/>
              <c:extLst>
                <c:ext xmlns:c15="http://schemas.microsoft.com/office/drawing/2012/chart" uri="{CE6537A1-D6FC-4f65-9D91-7224C49458BB}"/>
                <c:ext xmlns:c16="http://schemas.microsoft.com/office/drawing/2014/chart" uri="{C3380CC4-5D6E-409C-BE32-E72D297353CC}">
                  <c16:uniqueId val="{0000000A-EF71-4162-901E-76996748DABF}"/>
                </c:ext>
              </c:extLst>
            </c:dLbl>
            <c:dLbl>
              <c:idx val="11"/>
              <c:delete val="1"/>
              <c:extLst>
                <c:ext xmlns:c15="http://schemas.microsoft.com/office/drawing/2012/chart" uri="{CE6537A1-D6FC-4f65-9D91-7224C49458BB}"/>
                <c:ext xmlns:c16="http://schemas.microsoft.com/office/drawing/2014/chart" uri="{C3380CC4-5D6E-409C-BE32-E72D297353CC}">
                  <c16:uniqueId val="{0000000B-EF71-4162-901E-76996748DABF}"/>
                </c:ext>
              </c:extLst>
            </c:dLbl>
            <c:dLbl>
              <c:idx val="12"/>
              <c:delete val="1"/>
              <c:extLst>
                <c:ext xmlns:c15="http://schemas.microsoft.com/office/drawing/2012/chart" uri="{CE6537A1-D6FC-4f65-9D91-7224C49458BB}"/>
                <c:ext xmlns:c16="http://schemas.microsoft.com/office/drawing/2014/chart" uri="{C3380CC4-5D6E-409C-BE32-E72D297353CC}">
                  <c16:uniqueId val="{0000000C-EF71-4162-901E-76996748DABF}"/>
                </c:ext>
              </c:extLst>
            </c:dLbl>
            <c:dLbl>
              <c:idx val="13"/>
              <c:delete val="1"/>
              <c:extLst>
                <c:ext xmlns:c15="http://schemas.microsoft.com/office/drawing/2012/chart" uri="{CE6537A1-D6FC-4f65-9D91-7224C49458BB}"/>
                <c:ext xmlns:c16="http://schemas.microsoft.com/office/drawing/2014/chart" uri="{C3380CC4-5D6E-409C-BE32-E72D297353CC}">
                  <c16:uniqueId val="{00000000-A2EE-41B7-8736-A5D8645EEE33}"/>
                </c:ext>
              </c:extLst>
            </c:dLbl>
            <c:dLbl>
              <c:idx val="14"/>
              <c:delete val="1"/>
              <c:extLst>
                <c:ext xmlns:c15="http://schemas.microsoft.com/office/drawing/2012/chart" uri="{CE6537A1-D6FC-4f65-9D91-7224C49458BB}"/>
                <c:ext xmlns:c16="http://schemas.microsoft.com/office/drawing/2014/chart" uri="{C3380CC4-5D6E-409C-BE32-E72D297353CC}">
                  <c16:uniqueId val="{00000000-860C-4BCB-85CE-05DFB0ACB52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Buildup'!$H$3:$H$17</c:f>
              <c:numCache>
                <c:formatCode>#,##0.0</c:formatCode>
                <c:ptCount val="15"/>
                <c:pt idx="0">
                  <c:v>24</c:v>
                </c:pt>
                <c:pt idx="1">
                  <c:v>8</c:v>
                </c:pt>
                <c:pt idx="2">
                  <c:v>10</c:v>
                </c:pt>
                <c:pt idx="3">
                  <c:v>11</c:v>
                </c:pt>
                <c:pt idx="4">
                  <c:v>40</c:v>
                </c:pt>
                <c:pt idx="5">
                  <c:v>45</c:v>
                </c:pt>
                <c:pt idx="6">
                  <c:v>53</c:v>
                </c:pt>
                <c:pt idx="7">
                  <c:v>55</c:v>
                </c:pt>
                <c:pt idx="8">
                  <c:v>60</c:v>
                </c:pt>
                <c:pt idx="9">
                  <c:v>67</c:v>
                </c:pt>
                <c:pt idx="10">
                  <c:v>73</c:v>
                </c:pt>
                <c:pt idx="11">
                  <c:v>72</c:v>
                </c:pt>
                <c:pt idx="12">
                  <c:v>68</c:v>
                </c:pt>
                <c:pt idx="13">
                  <c:v>62</c:v>
                </c:pt>
                <c:pt idx="14" formatCode="General">
                  <c:v>53</c:v>
                </c:pt>
              </c:numCache>
            </c:numRef>
          </c:xVal>
          <c:yVal>
            <c:numRef>
              <c:f>'Chart Buildup'!$G$3:$G$17</c:f>
              <c:numCache>
                <c:formatCode>#,##0</c:formatCode>
                <c:ptCount val="15"/>
                <c:pt idx="0">
                  <c:v>66000</c:v>
                </c:pt>
                <c:pt idx="1">
                  <c:v>132000</c:v>
                </c:pt>
                <c:pt idx="2">
                  <c:v>141000</c:v>
                </c:pt>
                <c:pt idx="3">
                  <c:v>142000</c:v>
                </c:pt>
                <c:pt idx="4">
                  <c:v>143500</c:v>
                </c:pt>
                <c:pt idx="5">
                  <c:v>143500</c:v>
                </c:pt>
                <c:pt idx="6">
                  <c:v>143500</c:v>
                </c:pt>
                <c:pt idx="7">
                  <c:v>143500</c:v>
                </c:pt>
                <c:pt idx="8">
                  <c:v>143500</c:v>
                </c:pt>
                <c:pt idx="9">
                  <c:v>143500</c:v>
                </c:pt>
                <c:pt idx="10">
                  <c:v>143500</c:v>
                </c:pt>
                <c:pt idx="11">
                  <c:v>121000</c:v>
                </c:pt>
                <c:pt idx="12">
                  <c:v>97000</c:v>
                </c:pt>
                <c:pt idx="13">
                  <c:v>88000</c:v>
                </c:pt>
                <c:pt idx="14">
                  <c:v>70000</c:v>
                </c:pt>
              </c:numCache>
            </c:numRef>
          </c:yVal>
          <c:smooth val="0"/>
          <c:extLst>
            <c:ext xmlns:c16="http://schemas.microsoft.com/office/drawing/2014/chart" uri="{C3380CC4-5D6E-409C-BE32-E72D297353CC}">
              <c16:uniqueId val="{0000000D-EF71-4162-901E-76996748DABF}"/>
            </c:ext>
          </c:extLst>
        </c:ser>
        <c:ser>
          <c:idx val="1"/>
          <c:order val="1"/>
          <c:tx>
            <c:strRef>
              <c:f>'Chart Buildup'!$J$3</c:f>
              <c:strCache>
                <c:ptCount val="1"/>
                <c:pt idx="0">
                  <c:v>MLW</c:v>
                </c:pt>
              </c:strCache>
            </c:strRef>
          </c:tx>
          <c:spPr>
            <a:ln w="19050" cap="rnd">
              <a:solidFill>
                <a:schemeClr val="accent2"/>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EF71-4162-901E-76996748DABF}"/>
                </c:ext>
              </c:extLst>
            </c:dLbl>
            <c:dLbl>
              <c:idx val="1"/>
              <c:delete val="1"/>
              <c:extLst>
                <c:ext xmlns:c15="http://schemas.microsoft.com/office/drawing/2012/chart" uri="{CE6537A1-D6FC-4f65-9D91-7224C49458BB}"/>
                <c:ext xmlns:c16="http://schemas.microsoft.com/office/drawing/2014/chart" uri="{C3380CC4-5D6E-409C-BE32-E72D297353CC}">
                  <c16:uniqueId val="{0000000F-EF71-4162-901E-76996748DABF}"/>
                </c:ext>
              </c:extLst>
            </c:dLbl>
            <c:dLbl>
              <c:idx val="2"/>
              <c:delete val="1"/>
              <c:extLst>
                <c:ext xmlns:c15="http://schemas.microsoft.com/office/drawing/2012/chart" uri="{CE6537A1-D6FC-4f65-9D91-7224C49458BB}"/>
                <c:ext xmlns:c16="http://schemas.microsoft.com/office/drawing/2014/chart" uri="{C3380CC4-5D6E-409C-BE32-E72D297353CC}">
                  <c16:uniqueId val="{00000010-EF71-4162-901E-76996748DABF}"/>
                </c:ext>
              </c:extLst>
            </c:dLbl>
            <c:dLbl>
              <c:idx val="3"/>
              <c:delete val="1"/>
              <c:extLst>
                <c:ext xmlns:c15="http://schemas.microsoft.com/office/drawing/2012/chart" uri="{CE6537A1-D6FC-4f65-9D91-7224C49458BB}"/>
                <c:ext xmlns:c16="http://schemas.microsoft.com/office/drawing/2014/chart" uri="{C3380CC4-5D6E-409C-BE32-E72D297353CC}">
                  <c16:uniqueId val="{00000011-EF71-4162-901E-76996748DABF}"/>
                </c:ext>
              </c:extLst>
            </c:dLbl>
            <c:dLbl>
              <c:idx val="4"/>
              <c:layout>
                <c:manualLayout>
                  <c:x val="-3.5488663375153823E-3"/>
                  <c:y val="4.1837902238259462E-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734E0D2-5B2F-476A-849A-BCE3A67743FB}" type="SERIESNAME">
                      <a:rPr lang="en-US"/>
                      <a:pPr>
                        <a:defRPr/>
                      </a:pPr>
                      <a:t>[SERIES NAME]</a:t>
                    </a:fld>
                    <a:r>
                      <a:rPr lang="en-US"/>
                      <a:t>, 34,638 kgs</a:t>
                    </a:r>
                  </a:p>
                </c:rich>
              </c:tx>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r"/>
              <c:showLegendKey val="0"/>
              <c:showVal val="1"/>
              <c:showCatName val="0"/>
              <c:showSerName val="1"/>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2-EF71-4162-901E-76996748DABF}"/>
                </c:ext>
              </c:extLst>
            </c:dLbl>
            <c:dLbl>
              <c:idx val="5"/>
              <c:delete val="1"/>
              <c:extLst>
                <c:ext xmlns:c15="http://schemas.microsoft.com/office/drawing/2012/chart" uri="{CE6537A1-D6FC-4f65-9D91-7224C49458BB}"/>
                <c:ext xmlns:c16="http://schemas.microsoft.com/office/drawing/2014/chart" uri="{C3380CC4-5D6E-409C-BE32-E72D297353CC}">
                  <c16:uniqueId val="{00000013-EF71-4162-901E-76996748DAB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Buildup'!$L$3:$L$8</c:f>
              <c:numCache>
                <c:formatCode>#,##0.0</c:formatCode>
                <c:ptCount val="6"/>
                <c:pt idx="0">
                  <c:v>18</c:v>
                </c:pt>
                <c:pt idx="1">
                  <c:v>11</c:v>
                </c:pt>
                <c:pt idx="2">
                  <c:v>20</c:v>
                </c:pt>
                <c:pt idx="3">
                  <c:v>21</c:v>
                </c:pt>
                <c:pt idx="4">
                  <c:v>72</c:v>
                </c:pt>
                <c:pt idx="5">
                  <c:v>68</c:v>
                </c:pt>
              </c:numCache>
            </c:numRef>
          </c:xVal>
          <c:yVal>
            <c:numRef>
              <c:f>'Chart Buildup'!$K$3:$K$8</c:f>
              <c:numCache>
                <c:formatCode>#,##0</c:formatCode>
                <c:ptCount val="6"/>
                <c:pt idx="0">
                  <c:v>121000</c:v>
                </c:pt>
                <c:pt idx="1">
                  <c:v>121000</c:v>
                </c:pt>
                <c:pt idx="2">
                  <c:v>121000</c:v>
                </c:pt>
                <c:pt idx="3">
                  <c:v>121000</c:v>
                </c:pt>
                <c:pt idx="4">
                  <c:v>121000</c:v>
                </c:pt>
                <c:pt idx="5">
                  <c:v>97000</c:v>
                </c:pt>
              </c:numCache>
            </c:numRef>
          </c:yVal>
          <c:smooth val="0"/>
          <c:extLst>
            <c:ext xmlns:c16="http://schemas.microsoft.com/office/drawing/2014/chart" uri="{C3380CC4-5D6E-409C-BE32-E72D297353CC}">
              <c16:uniqueId val="{00000015-EF71-4162-901E-76996748DABF}"/>
            </c:ext>
          </c:extLst>
        </c:ser>
        <c:ser>
          <c:idx val="2"/>
          <c:order val="2"/>
          <c:tx>
            <c:strRef>
              <c:f>'Chart Buildup'!$B$3</c:f>
              <c:strCache>
                <c:ptCount val="1"/>
                <c:pt idx="0">
                  <c:v>MZFW</c:v>
                </c:pt>
              </c:strCache>
            </c:strRef>
          </c:tx>
          <c:spPr>
            <a:ln w="19050" cap="rnd">
              <a:solidFill>
                <a:schemeClr val="accent3"/>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6-EF71-4162-901E-76996748DABF}"/>
                </c:ext>
              </c:extLst>
            </c:dLbl>
            <c:dLbl>
              <c:idx val="1"/>
              <c:delete val="1"/>
              <c:extLst>
                <c:ext xmlns:c15="http://schemas.microsoft.com/office/drawing/2012/chart" uri="{CE6537A1-D6FC-4f65-9D91-7224C49458BB}"/>
                <c:ext xmlns:c16="http://schemas.microsoft.com/office/drawing/2014/chart" uri="{C3380CC4-5D6E-409C-BE32-E72D297353CC}">
                  <c16:uniqueId val="{00000017-EF71-4162-901E-76996748DABF}"/>
                </c:ext>
              </c:extLst>
            </c:dLbl>
            <c:dLbl>
              <c:idx val="2"/>
              <c:layout>
                <c:manualLayout>
                  <c:x val="1.0499643589674109E-2"/>
                  <c:y val="6.3478079438019355E-3"/>
                </c:manualLayout>
              </c:layout>
              <c:tx>
                <c:rich>
                  <a:bodyPr/>
                  <a:lstStyle/>
                  <a:p>
                    <a:fld id="{A446BA55-9AA4-4849-9ED0-C77A898890BC}" type="SERIESNAME">
                      <a:rPr lang="en-US"/>
                      <a:pPr/>
                      <a:t>[SERIES NAME]</a:t>
                    </a:fld>
                    <a:r>
                      <a:rPr lang="en-US"/>
                      <a:t>, 34,422 kgs</a:t>
                    </a:r>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8-EF71-4162-901E-76996748DABF}"/>
                </c:ext>
              </c:extLst>
            </c:dLbl>
            <c:dLbl>
              <c:idx val="3"/>
              <c:delete val="1"/>
              <c:extLst>
                <c:ext xmlns:c15="http://schemas.microsoft.com/office/drawing/2012/chart" uri="{CE6537A1-D6FC-4f65-9D91-7224C49458BB}"/>
                <c:ext xmlns:c16="http://schemas.microsoft.com/office/drawing/2014/chart" uri="{C3380CC4-5D6E-409C-BE32-E72D297353CC}">
                  <c16:uniqueId val="{00000019-EF71-4162-901E-76996748DABF}"/>
                </c:ext>
              </c:extLst>
            </c:dLbl>
            <c:dLbl>
              <c:idx val="4"/>
              <c:delete val="1"/>
              <c:extLst>
                <c:ext xmlns:c15="http://schemas.microsoft.com/office/drawing/2012/chart" uri="{CE6537A1-D6FC-4f65-9D91-7224C49458BB}"/>
                <c:ext xmlns:c16="http://schemas.microsoft.com/office/drawing/2014/chart" uri="{C3380CC4-5D6E-409C-BE32-E72D297353CC}">
                  <c16:uniqueId val="{00000000-6983-4C96-AEC5-8851D5600592}"/>
                </c:ext>
              </c:extLst>
            </c:dLbl>
            <c:dLbl>
              <c:idx val="5"/>
              <c:delete val="1"/>
              <c:extLst>
                <c:ext xmlns:c15="http://schemas.microsoft.com/office/drawing/2012/chart" uri="{CE6537A1-D6FC-4f65-9D91-7224C49458BB}"/>
                <c:ext xmlns:c16="http://schemas.microsoft.com/office/drawing/2014/chart" uri="{C3380CC4-5D6E-409C-BE32-E72D297353CC}">
                  <c16:uniqueId val="{00000001-6983-4C96-AEC5-8851D5600592}"/>
                </c:ext>
              </c:extLst>
            </c:dLbl>
            <c:dLbl>
              <c:idx val="6"/>
              <c:delete val="1"/>
              <c:extLst>
                <c:ext xmlns:c15="http://schemas.microsoft.com/office/drawing/2012/chart" uri="{CE6537A1-D6FC-4f65-9D91-7224C49458BB}"/>
                <c:ext xmlns:c16="http://schemas.microsoft.com/office/drawing/2014/chart" uri="{C3380CC4-5D6E-409C-BE32-E72D297353CC}">
                  <c16:uniqueId val="{00000002-6983-4C96-AEC5-8851D5600592}"/>
                </c:ext>
              </c:extLst>
            </c:dLbl>
            <c:dLbl>
              <c:idx val="7"/>
              <c:delete val="1"/>
              <c:extLst>
                <c:ext xmlns:c15="http://schemas.microsoft.com/office/drawing/2012/chart" uri="{CE6537A1-D6FC-4f65-9D91-7224C49458BB}"/>
                <c:ext xmlns:c16="http://schemas.microsoft.com/office/drawing/2014/chart" uri="{C3380CC4-5D6E-409C-BE32-E72D297353CC}">
                  <c16:uniqueId val="{00000003-6983-4C96-AEC5-8851D5600592}"/>
                </c:ext>
              </c:extLst>
            </c:dLbl>
            <c:dLbl>
              <c:idx val="8"/>
              <c:delete val="1"/>
              <c:extLst>
                <c:ext xmlns:c15="http://schemas.microsoft.com/office/drawing/2012/chart" uri="{CE6537A1-D6FC-4f65-9D91-7224C49458BB}"/>
                <c:ext xmlns:c16="http://schemas.microsoft.com/office/drawing/2014/chart" uri="{C3380CC4-5D6E-409C-BE32-E72D297353CC}">
                  <c16:uniqueId val="{00000004-6983-4C96-AEC5-8851D5600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'Chart Buildup'!$D$3:$D$11</c:f>
              <c:numCache>
                <c:formatCode>#,##0.0</c:formatCode>
                <c:ptCount val="9"/>
                <c:pt idx="0">
                  <c:v>21.5</c:v>
                </c:pt>
                <c:pt idx="1">
                  <c:v>19</c:v>
                </c:pt>
                <c:pt idx="2">
                  <c:v>13</c:v>
                </c:pt>
                <c:pt idx="3">
                  <c:v>20</c:v>
                </c:pt>
                <c:pt idx="4" formatCode="General">
                  <c:v>40</c:v>
                </c:pt>
                <c:pt idx="5" formatCode="General">
                  <c:v>60</c:v>
                </c:pt>
                <c:pt idx="6" formatCode="General">
                  <c:v>70.5</c:v>
                </c:pt>
                <c:pt idx="7" formatCode="General">
                  <c:v>68</c:v>
                </c:pt>
                <c:pt idx="8" formatCode="General">
                  <c:v>62</c:v>
                </c:pt>
              </c:numCache>
            </c:numRef>
          </c:xVal>
          <c:yVal>
            <c:numRef>
              <c:f>'Chart Buildup'!$C$3:$C$11</c:f>
              <c:numCache>
                <c:formatCode>#,##0</c:formatCode>
                <c:ptCount val="9"/>
                <c:pt idx="0">
                  <c:v>77000</c:v>
                </c:pt>
                <c:pt idx="1">
                  <c:v>88000</c:v>
                </c:pt>
                <c:pt idx="2">
                  <c:v>112000</c:v>
                </c:pt>
                <c:pt idx="3">
                  <c:v>112000</c:v>
                </c:pt>
                <c:pt idx="4">
                  <c:v>112000</c:v>
                </c:pt>
                <c:pt idx="5">
                  <c:v>112000</c:v>
                </c:pt>
                <c:pt idx="6">
                  <c:v>112000</c:v>
                </c:pt>
                <c:pt idx="7">
                  <c:v>97000</c:v>
                </c:pt>
                <c:pt idx="8">
                  <c:v>88000</c:v>
                </c:pt>
              </c:numCache>
            </c:numRef>
          </c:yVal>
          <c:smooth val="0"/>
          <c:extLst>
            <c:ext xmlns:c16="http://schemas.microsoft.com/office/drawing/2014/chart" uri="{C3380CC4-5D6E-409C-BE32-E72D297353CC}">
              <c16:uniqueId val="{0000001A-EF71-4162-901E-76996748DABF}"/>
            </c:ext>
          </c:extLst>
        </c:ser>
        <c:ser>
          <c:idx val="3"/>
          <c:order val="3"/>
          <c:tx>
            <c:strRef>
              <c:f>'Trim Sheet'!$H$15</c:f>
              <c:strCache>
                <c:ptCount val="1"/>
                <c:pt idx="0">
                  <c:v>AZFW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'Trim Sheet'!$L$21</c:f>
              <c:numCache>
                <c:formatCode>0.0</c:formatCode>
                <c:ptCount val="1"/>
                <c:pt idx="0">
                  <c:v>36.799999999999997</c:v>
                </c:pt>
              </c:numCache>
            </c:numRef>
          </c:xVal>
          <c:yVal>
            <c:numRef>
              <c:f>'Trim Sheet'!$I$15</c:f>
              <c:numCache>
                <c:formatCode>#,##0</c:formatCode>
                <c:ptCount val="1"/>
                <c:pt idx="0">
                  <c:v>98460</c:v>
                </c:pt>
              </c:numCache>
            </c:numRef>
          </c:yVal>
          <c:smooth val="0"/>
          <c:extLst>
            <c:ext xmlns:c16="http://schemas.microsoft.com/office/drawing/2014/chart" uri="{C3380CC4-5D6E-409C-BE32-E72D297353CC}">
              <c16:uniqueId val="{0000001B-EF71-4162-901E-76996748DABF}"/>
            </c:ext>
          </c:extLst>
        </c:ser>
        <c:ser>
          <c:idx val="4"/>
          <c:order val="4"/>
          <c:tx>
            <c:strRef>
              <c:f>'Trim Sheet'!$H$16</c:f>
              <c:strCache>
                <c:ptCount val="1"/>
                <c:pt idx="0">
                  <c:v>TOW</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'Trim Sheet'!$L$22</c:f>
              <c:numCache>
                <c:formatCode>0.0</c:formatCode>
                <c:ptCount val="1"/>
                <c:pt idx="0">
                  <c:v>34.799999999999997</c:v>
                </c:pt>
              </c:numCache>
            </c:numRef>
          </c:xVal>
          <c:yVal>
            <c:numRef>
              <c:f>'Trim Sheet'!$I$16</c:f>
              <c:numCache>
                <c:formatCode>#,##0</c:formatCode>
                <c:ptCount val="1"/>
                <c:pt idx="0">
                  <c:v>122960</c:v>
                </c:pt>
              </c:numCache>
            </c:numRef>
          </c:yVal>
          <c:smooth val="0"/>
          <c:extLst>
            <c:ext xmlns:c16="http://schemas.microsoft.com/office/drawing/2014/chart" uri="{C3380CC4-5D6E-409C-BE32-E72D297353CC}">
              <c16:uniqueId val="{0000001C-EF71-4162-901E-76996748DABF}"/>
            </c:ext>
          </c:extLst>
        </c:ser>
        <c:ser>
          <c:idx val="5"/>
          <c:order val="5"/>
          <c:tx>
            <c:strRef>
              <c:f>'Trim Sheet'!$H$17</c:f>
              <c:strCache>
                <c:ptCount val="1"/>
                <c:pt idx="0">
                  <c:v>LWT</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'Trim Sheet'!$L$23</c:f>
              <c:numCache>
                <c:formatCode>0.0</c:formatCode>
                <c:ptCount val="1"/>
                <c:pt idx="0">
                  <c:v>33.32</c:v>
                </c:pt>
              </c:numCache>
            </c:numRef>
          </c:xVal>
          <c:yVal>
            <c:numRef>
              <c:f>'Trim Sheet'!$I$17</c:f>
              <c:numCache>
                <c:formatCode>#,##0</c:formatCode>
                <c:ptCount val="1"/>
                <c:pt idx="0">
                  <c:v>107960</c:v>
                </c:pt>
              </c:numCache>
            </c:numRef>
          </c:yVal>
          <c:smooth val="0"/>
          <c:extLst>
            <c:ext xmlns:c16="http://schemas.microsoft.com/office/drawing/2014/chart" uri="{C3380CC4-5D6E-409C-BE32-E72D297353CC}">
              <c16:uniqueId val="{0000001D-EF71-4162-901E-76996748DABF}"/>
            </c:ext>
          </c:extLst>
        </c:ser>
        <c:dLbls>
          <c:showLegendKey val="0"/>
          <c:showVal val="0"/>
          <c:showCatName val="0"/>
          <c:showSerName val="0"/>
          <c:showPercent val="0"/>
          <c:showBubbleSize val="0"/>
        </c:dLbls>
        <c:axId val="623949359"/>
        <c:axId val="623952271"/>
      </c:scatterChart>
      <c:scatterChart>
        <c:scatterStyle val="lineMarker"/>
        <c:varyColors val="0"/>
        <c:ser>
          <c:idx val="6"/>
          <c:order val="6"/>
          <c:tx>
            <c:v>4%</c:v>
          </c:tx>
          <c:spPr>
            <a:ln w="19050" cap="rnd">
              <a:solidFill>
                <a:schemeClr val="accent1">
                  <a:lumMod val="60000"/>
                </a:schemeClr>
              </a:solidFill>
              <a:round/>
            </a:ln>
            <a:effectLst/>
          </c:spPr>
          <c:marker>
            <c:symbol val="none"/>
          </c:marker>
          <c:dLbls>
            <c:dLbl>
              <c:idx val="0"/>
              <c:layout>
                <c:manualLayout>
                  <c:x val="-1.9628265675386138E-2"/>
                  <c:y val="-6.4721656614736195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D85D-4C36-A49A-3721F1A7B4F4}"/>
                </c:ext>
              </c:extLst>
            </c:dLbl>
            <c:dLbl>
              <c:idx val="1"/>
              <c:delete val="1"/>
              <c:extLst>
                <c:ext xmlns:c15="http://schemas.microsoft.com/office/drawing/2012/chart" uri="{CE6537A1-D6FC-4f65-9D91-7224C49458BB}"/>
                <c:ext xmlns:c16="http://schemas.microsoft.com/office/drawing/2014/chart" uri="{C3380CC4-5D6E-409C-BE32-E72D297353CC}">
                  <c16:uniqueId val="{00000001-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Buildup'!$Z$3:$Z$4</c:f>
              <c:numCache>
                <c:formatCode>General</c:formatCode>
                <c:ptCount val="2"/>
                <c:pt idx="0">
                  <c:v>0</c:v>
                </c:pt>
                <c:pt idx="1">
                  <c:v>21</c:v>
                </c:pt>
              </c:numCache>
            </c:numRef>
          </c:xVal>
          <c:yVal>
            <c:numRef>
              <c:f>'Chart Buildup'!$Y$3:$Y$4</c:f>
              <c:numCache>
                <c:formatCode>General</c:formatCode>
                <c:ptCount val="2"/>
                <c:pt idx="0">
                  <c:v>149000</c:v>
                </c:pt>
                <c:pt idx="1">
                  <c:v>66000</c:v>
                </c:pt>
              </c:numCache>
            </c:numRef>
          </c:yVal>
          <c:smooth val="0"/>
          <c:extLst>
            <c:ext xmlns:c16="http://schemas.microsoft.com/office/drawing/2014/chart" uri="{C3380CC4-5D6E-409C-BE32-E72D297353CC}">
              <c16:uniqueId val="{0000001E-EF71-4162-901E-76996748DABF}"/>
            </c:ext>
          </c:extLst>
        </c:ser>
        <c:ser>
          <c:idx val="7"/>
          <c:order val="7"/>
          <c:tx>
            <c:v>5%</c:v>
          </c:tx>
          <c:spPr>
            <a:ln w="19050" cap="rnd">
              <a:solidFill>
                <a:schemeClr val="accent2">
                  <a:lumMod val="6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Buildup'!$Z$5:$Z$6</c:f>
              <c:numCache>
                <c:formatCode>General</c:formatCode>
                <c:ptCount val="2"/>
                <c:pt idx="0">
                  <c:v>24</c:v>
                </c:pt>
                <c:pt idx="1">
                  <c:v>3</c:v>
                </c:pt>
              </c:numCache>
            </c:numRef>
          </c:xVal>
          <c:yVal>
            <c:numRef>
              <c:f>'Chart Buildup'!$Y$5:$Y$6</c:f>
              <c:numCache>
                <c:formatCode>General</c:formatCode>
                <c:ptCount val="2"/>
                <c:pt idx="0">
                  <c:v>66000</c:v>
                </c:pt>
                <c:pt idx="1">
                  <c:v>154000</c:v>
                </c:pt>
              </c:numCache>
            </c:numRef>
          </c:yVal>
          <c:smooth val="0"/>
          <c:extLst>
            <c:ext xmlns:c16="http://schemas.microsoft.com/office/drawing/2014/chart" uri="{C3380CC4-5D6E-409C-BE32-E72D297353CC}">
              <c16:uniqueId val="{00000020-EF71-4162-901E-76996748DABF}"/>
            </c:ext>
          </c:extLst>
        </c:ser>
        <c:ser>
          <c:idx val="8"/>
          <c:order val="8"/>
          <c:tx>
            <c:v>6%</c:v>
          </c:tx>
          <c:spPr>
            <a:ln w="19050" cap="rnd">
              <a:solidFill>
                <a:schemeClr val="accent3">
                  <a:lumMod val="6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Buildup'!$Z$7:$Z$8</c:f>
              <c:numCache>
                <c:formatCode>General</c:formatCode>
                <c:ptCount val="2"/>
                <c:pt idx="0">
                  <c:v>25</c:v>
                </c:pt>
                <c:pt idx="1">
                  <c:v>5</c:v>
                </c:pt>
              </c:numCache>
            </c:numRef>
          </c:xVal>
          <c:yVal>
            <c:numRef>
              <c:f>'Chart Buildup'!$Y$7:$Y$8</c:f>
              <c:numCache>
                <c:formatCode>General</c:formatCode>
                <c:ptCount val="2"/>
                <c:pt idx="0">
                  <c:v>66000</c:v>
                </c:pt>
                <c:pt idx="1">
                  <c:v>154000</c:v>
                </c:pt>
              </c:numCache>
            </c:numRef>
          </c:yVal>
          <c:smooth val="0"/>
          <c:extLst>
            <c:ext xmlns:c16="http://schemas.microsoft.com/office/drawing/2014/chart" uri="{C3380CC4-5D6E-409C-BE32-E72D297353CC}">
              <c16:uniqueId val="{00000022-EF71-4162-901E-76996748DABF}"/>
            </c:ext>
          </c:extLst>
        </c:ser>
        <c:ser>
          <c:idx val="9"/>
          <c:order val="9"/>
          <c:tx>
            <c:v>8%</c:v>
          </c:tx>
          <c:spPr>
            <a:ln w="19050" cap="rnd">
              <a:solidFill>
                <a:schemeClr val="accent4">
                  <a:lumMod val="6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Buildup'!$Z$9:$Z$10</c:f>
              <c:numCache>
                <c:formatCode>General</c:formatCode>
                <c:ptCount val="2"/>
                <c:pt idx="0">
                  <c:v>27</c:v>
                </c:pt>
                <c:pt idx="1">
                  <c:v>12</c:v>
                </c:pt>
              </c:numCache>
            </c:numRef>
          </c:xVal>
          <c:yVal>
            <c:numRef>
              <c:f>'Chart Buildup'!$Y$9:$Y$10</c:f>
              <c:numCache>
                <c:formatCode>General</c:formatCode>
                <c:ptCount val="2"/>
                <c:pt idx="0">
                  <c:v>66000</c:v>
                </c:pt>
                <c:pt idx="1">
                  <c:v>154000</c:v>
                </c:pt>
              </c:numCache>
            </c:numRef>
          </c:yVal>
          <c:smooth val="0"/>
          <c:extLst>
            <c:ext xmlns:c16="http://schemas.microsoft.com/office/drawing/2014/chart" uri="{C3380CC4-5D6E-409C-BE32-E72D297353CC}">
              <c16:uniqueId val="{00000024-EF71-4162-901E-76996748DABF}"/>
            </c:ext>
          </c:extLst>
        </c:ser>
        <c:ser>
          <c:idx val="10"/>
          <c:order val="10"/>
          <c:tx>
            <c:v>10%</c:v>
          </c:tx>
          <c:spPr>
            <a:ln w="19050" cap="rnd">
              <a:solidFill>
                <a:schemeClr val="accent5">
                  <a:lumMod val="6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Buildup'!$Z$11:$Z$12</c:f>
              <c:numCache>
                <c:formatCode>General</c:formatCode>
                <c:ptCount val="2"/>
                <c:pt idx="0">
                  <c:v>31</c:v>
                </c:pt>
                <c:pt idx="1">
                  <c:v>18</c:v>
                </c:pt>
              </c:numCache>
            </c:numRef>
          </c:xVal>
          <c:yVal>
            <c:numRef>
              <c:f>'Chart Buildup'!$Y$11:$Y$12</c:f>
              <c:numCache>
                <c:formatCode>General</c:formatCode>
                <c:ptCount val="2"/>
                <c:pt idx="0">
                  <c:v>66000</c:v>
                </c:pt>
                <c:pt idx="1">
                  <c:v>154000</c:v>
                </c:pt>
              </c:numCache>
            </c:numRef>
          </c:yVal>
          <c:smooth val="0"/>
          <c:extLst>
            <c:ext xmlns:c16="http://schemas.microsoft.com/office/drawing/2014/chart" uri="{C3380CC4-5D6E-409C-BE32-E72D297353CC}">
              <c16:uniqueId val="{00000026-EF71-4162-901E-76996748DABF}"/>
            </c:ext>
          </c:extLst>
        </c:ser>
        <c:ser>
          <c:idx val="11"/>
          <c:order val="11"/>
          <c:tx>
            <c:v>12%</c:v>
          </c:tx>
          <c:spPr>
            <a:ln w="19050" cap="rnd">
              <a:solidFill>
                <a:schemeClr val="accent6">
                  <a:lumMod val="6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Buildup'!$Z$13:$Z$14</c:f>
              <c:numCache>
                <c:formatCode>General</c:formatCode>
                <c:ptCount val="2"/>
                <c:pt idx="0">
                  <c:v>34</c:v>
                </c:pt>
                <c:pt idx="1">
                  <c:v>25</c:v>
                </c:pt>
              </c:numCache>
            </c:numRef>
          </c:xVal>
          <c:yVal>
            <c:numRef>
              <c:f>'Chart Buildup'!$Y$13:$Y$14</c:f>
              <c:numCache>
                <c:formatCode>General</c:formatCode>
                <c:ptCount val="2"/>
                <c:pt idx="0">
                  <c:v>66000</c:v>
                </c:pt>
                <c:pt idx="1">
                  <c:v>154000</c:v>
                </c:pt>
              </c:numCache>
            </c:numRef>
          </c:yVal>
          <c:smooth val="0"/>
          <c:extLst>
            <c:ext xmlns:c16="http://schemas.microsoft.com/office/drawing/2014/chart" uri="{C3380CC4-5D6E-409C-BE32-E72D297353CC}">
              <c16:uniqueId val="{00000028-EF71-4162-901E-76996748DABF}"/>
            </c:ext>
          </c:extLst>
        </c:ser>
        <c:ser>
          <c:idx val="12"/>
          <c:order val="12"/>
          <c:tx>
            <c:v>14%</c:v>
          </c:tx>
          <c:spPr>
            <a:ln w="19050" cap="rnd">
              <a:solidFill>
                <a:schemeClr val="accent1">
                  <a:lumMod val="80000"/>
                  <a:lumOff val="2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7-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Buildup'!$Z$15:$Z$16</c:f>
              <c:numCache>
                <c:formatCode>General</c:formatCode>
                <c:ptCount val="2"/>
                <c:pt idx="0">
                  <c:v>36</c:v>
                </c:pt>
                <c:pt idx="1">
                  <c:v>31</c:v>
                </c:pt>
              </c:numCache>
            </c:numRef>
          </c:xVal>
          <c:yVal>
            <c:numRef>
              <c:f>'Chart Buildup'!$Y$15:$Y$16</c:f>
              <c:numCache>
                <c:formatCode>General</c:formatCode>
                <c:ptCount val="2"/>
                <c:pt idx="0">
                  <c:v>66000</c:v>
                </c:pt>
                <c:pt idx="1">
                  <c:v>154000</c:v>
                </c:pt>
              </c:numCache>
            </c:numRef>
          </c:yVal>
          <c:smooth val="0"/>
          <c:extLst>
            <c:ext xmlns:c16="http://schemas.microsoft.com/office/drawing/2014/chart" uri="{C3380CC4-5D6E-409C-BE32-E72D297353CC}">
              <c16:uniqueId val="{0000002A-EF71-4162-901E-76996748DABF}"/>
            </c:ext>
          </c:extLst>
        </c:ser>
        <c:ser>
          <c:idx val="13"/>
          <c:order val="13"/>
          <c:tx>
            <c:v>16%</c:v>
          </c:tx>
          <c:spPr>
            <a:ln w="19050" cap="rnd">
              <a:solidFill>
                <a:schemeClr val="accent2">
                  <a:lumMod val="80000"/>
                  <a:lumOff val="2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8-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Buildup'!$Z$17:$Z$18</c:f>
              <c:numCache>
                <c:formatCode>General</c:formatCode>
                <c:ptCount val="2"/>
                <c:pt idx="0">
                  <c:v>39</c:v>
                </c:pt>
                <c:pt idx="1">
                  <c:v>38</c:v>
                </c:pt>
              </c:numCache>
            </c:numRef>
          </c:xVal>
          <c:yVal>
            <c:numRef>
              <c:f>'Chart Buildup'!$Y$17:$Y$18</c:f>
              <c:numCache>
                <c:formatCode>General</c:formatCode>
                <c:ptCount val="2"/>
                <c:pt idx="0">
                  <c:v>66000</c:v>
                </c:pt>
                <c:pt idx="1">
                  <c:v>154000</c:v>
                </c:pt>
              </c:numCache>
            </c:numRef>
          </c:yVal>
          <c:smooth val="0"/>
          <c:extLst>
            <c:ext xmlns:c16="http://schemas.microsoft.com/office/drawing/2014/chart" uri="{C3380CC4-5D6E-409C-BE32-E72D297353CC}">
              <c16:uniqueId val="{0000002C-EF71-4162-901E-76996748DABF}"/>
            </c:ext>
          </c:extLst>
        </c:ser>
        <c:ser>
          <c:idx val="14"/>
          <c:order val="14"/>
          <c:tx>
            <c:v>18%</c:v>
          </c:tx>
          <c:spPr>
            <a:ln w="19050" cap="rnd">
              <a:solidFill>
                <a:schemeClr val="accent3">
                  <a:lumMod val="80000"/>
                  <a:lumOff val="2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Buildup'!$Z$19:$Z$20</c:f>
              <c:numCache>
                <c:formatCode>General</c:formatCode>
                <c:ptCount val="2"/>
                <c:pt idx="0">
                  <c:v>42</c:v>
                </c:pt>
                <c:pt idx="1">
                  <c:v>43</c:v>
                </c:pt>
              </c:numCache>
            </c:numRef>
          </c:xVal>
          <c:yVal>
            <c:numRef>
              <c:f>'Chart Buildup'!$Y$19:$Y$20</c:f>
              <c:numCache>
                <c:formatCode>General</c:formatCode>
                <c:ptCount val="2"/>
                <c:pt idx="0">
                  <c:v>66000</c:v>
                </c:pt>
                <c:pt idx="1">
                  <c:v>154000</c:v>
                </c:pt>
              </c:numCache>
            </c:numRef>
          </c:yVal>
          <c:smooth val="0"/>
          <c:extLst>
            <c:ext xmlns:c16="http://schemas.microsoft.com/office/drawing/2014/chart" uri="{C3380CC4-5D6E-409C-BE32-E72D297353CC}">
              <c16:uniqueId val="{0000002E-EF71-4162-901E-76996748DABF}"/>
            </c:ext>
          </c:extLst>
        </c:ser>
        <c:ser>
          <c:idx val="15"/>
          <c:order val="15"/>
          <c:tx>
            <c:v>20%</c:v>
          </c:tx>
          <c:spPr>
            <a:ln w="19050" cap="rnd">
              <a:solidFill>
                <a:schemeClr val="accent4">
                  <a:lumMod val="80000"/>
                  <a:lumOff val="2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A-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Buildup'!$Z$21:$Z$22</c:f>
              <c:numCache>
                <c:formatCode>General</c:formatCode>
                <c:ptCount val="2"/>
                <c:pt idx="0">
                  <c:v>44</c:v>
                </c:pt>
                <c:pt idx="1">
                  <c:v>50</c:v>
                </c:pt>
              </c:numCache>
            </c:numRef>
          </c:xVal>
          <c:yVal>
            <c:numRef>
              <c:f>'Chart Buildup'!$Y$21:$Y$22</c:f>
              <c:numCache>
                <c:formatCode>General</c:formatCode>
                <c:ptCount val="2"/>
                <c:pt idx="0">
                  <c:v>66000</c:v>
                </c:pt>
                <c:pt idx="1">
                  <c:v>154000</c:v>
                </c:pt>
              </c:numCache>
            </c:numRef>
          </c:yVal>
          <c:smooth val="0"/>
          <c:extLst>
            <c:ext xmlns:c16="http://schemas.microsoft.com/office/drawing/2014/chart" uri="{C3380CC4-5D6E-409C-BE32-E72D297353CC}">
              <c16:uniqueId val="{00000030-EF71-4162-901E-76996748DABF}"/>
            </c:ext>
          </c:extLst>
        </c:ser>
        <c:ser>
          <c:idx val="16"/>
          <c:order val="16"/>
          <c:tx>
            <c:v>22%</c:v>
          </c:tx>
          <c:spPr>
            <a:ln w="19050" cap="rnd">
              <a:solidFill>
                <a:schemeClr val="accent5">
                  <a:lumMod val="80000"/>
                  <a:lumOff val="2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Buildup'!$Z$23:$Z$24</c:f>
              <c:numCache>
                <c:formatCode>General</c:formatCode>
                <c:ptCount val="2"/>
                <c:pt idx="0">
                  <c:v>47</c:v>
                </c:pt>
                <c:pt idx="1">
                  <c:v>56</c:v>
                </c:pt>
              </c:numCache>
            </c:numRef>
          </c:xVal>
          <c:yVal>
            <c:numRef>
              <c:f>'Chart Buildup'!$Y$23:$Y$24</c:f>
              <c:numCache>
                <c:formatCode>General</c:formatCode>
                <c:ptCount val="2"/>
                <c:pt idx="0">
                  <c:v>66000</c:v>
                </c:pt>
                <c:pt idx="1">
                  <c:v>154000</c:v>
                </c:pt>
              </c:numCache>
            </c:numRef>
          </c:yVal>
          <c:smooth val="0"/>
          <c:extLst>
            <c:ext xmlns:c16="http://schemas.microsoft.com/office/drawing/2014/chart" uri="{C3380CC4-5D6E-409C-BE32-E72D297353CC}">
              <c16:uniqueId val="{00000032-EF71-4162-901E-76996748DABF}"/>
            </c:ext>
          </c:extLst>
        </c:ser>
        <c:ser>
          <c:idx val="17"/>
          <c:order val="17"/>
          <c:tx>
            <c:v>24%</c:v>
          </c:tx>
          <c:spPr>
            <a:ln w="19050" cap="rnd">
              <a:solidFill>
                <a:schemeClr val="accent6">
                  <a:lumMod val="80000"/>
                  <a:lumOff val="2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C-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Buildup'!$Z$25:$Z$26</c:f>
              <c:numCache>
                <c:formatCode>General</c:formatCode>
                <c:ptCount val="2"/>
                <c:pt idx="0">
                  <c:v>50</c:v>
                </c:pt>
                <c:pt idx="1">
                  <c:v>63</c:v>
                </c:pt>
              </c:numCache>
            </c:numRef>
          </c:xVal>
          <c:yVal>
            <c:numRef>
              <c:f>'Chart Buildup'!$Y$25:$Y$26</c:f>
              <c:numCache>
                <c:formatCode>General</c:formatCode>
                <c:ptCount val="2"/>
                <c:pt idx="0">
                  <c:v>66000</c:v>
                </c:pt>
                <c:pt idx="1">
                  <c:v>154000</c:v>
                </c:pt>
              </c:numCache>
            </c:numRef>
          </c:yVal>
          <c:smooth val="0"/>
          <c:extLst>
            <c:ext xmlns:c16="http://schemas.microsoft.com/office/drawing/2014/chart" uri="{C3380CC4-5D6E-409C-BE32-E72D297353CC}">
              <c16:uniqueId val="{00000034-EF71-4162-901E-76996748DABF}"/>
            </c:ext>
          </c:extLst>
        </c:ser>
        <c:ser>
          <c:idx val="18"/>
          <c:order val="18"/>
          <c:tx>
            <c:v>26%</c:v>
          </c:tx>
          <c:spPr>
            <a:ln w="19050" cap="rnd">
              <a:solidFill>
                <a:schemeClr val="accent1">
                  <a:lumMod val="8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D-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Buildup'!$Z$27:$Z$28</c:f>
              <c:numCache>
                <c:formatCode>General</c:formatCode>
                <c:ptCount val="2"/>
                <c:pt idx="0">
                  <c:v>55</c:v>
                </c:pt>
                <c:pt idx="1">
                  <c:v>69</c:v>
                </c:pt>
              </c:numCache>
            </c:numRef>
          </c:xVal>
          <c:yVal>
            <c:numRef>
              <c:f>'Chart Buildup'!$Y$27:$Y$28</c:f>
              <c:numCache>
                <c:formatCode>General</c:formatCode>
                <c:ptCount val="2"/>
                <c:pt idx="0">
                  <c:v>66000</c:v>
                </c:pt>
                <c:pt idx="1">
                  <c:v>154000</c:v>
                </c:pt>
              </c:numCache>
            </c:numRef>
          </c:yVal>
          <c:smooth val="0"/>
          <c:extLst>
            <c:ext xmlns:c16="http://schemas.microsoft.com/office/drawing/2014/chart" uri="{C3380CC4-5D6E-409C-BE32-E72D297353CC}">
              <c16:uniqueId val="{00000036-EF71-4162-901E-76996748DABF}"/>
            </c:ext>
          </c:extLst>
        </c:ser>
        <c:ser>
          <c:idx val="19"/>
          <c:order val="19"/>
          <c:tx>
            <c:v>28%</c:v>
          </c:tx>
          <c:spPr>
            <a:ln w="19050" cap="rnd">
              <a:solidFill>
                <a:schemeClr val="accent2">
                  <a:lumMod val="8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Buildup'!$Z$29:$Z$30</c:f>
              <c:numCache>
                <c:formatCode>General</c:formatCode>
                <c:ptCount val="2"/>
                <c:pt idx="0">
                  <c:v>56</c:v>
                </c:pt>
                <c:pt idx="1">
                  <c:v>76</c:v>
                </c:pt>
              </c:numCache>
            </c:numRef>
          </c:xVal>
          <c:yVal>
            <c:numRef>
              <c:f>'Chart Buildup'!$Y$29:$Y$30</c:f>
              <c:numCache>
                <c:formatCode>General</c:formatCode>
                <c:ptCount val="2"/>
                <c:pt idx="0">
                  <c:v>66000</c:v>
                </c:pt>
                <c:pt idx="1">
                  <c:v>154000</c:v>
                </c:pt>
              </c:numCache>
            </c:numRef>
          </c:yVal>
          <c:smooth val="0"/>
          <c:extLst>
            <c:ext xmlns:c16="http://schemas.microsoft.com/office/drawing/2014/chart" uri="{C3380CC4-5D6E-409C-BE32-E72D297353CC}">
              <c16:uniqueId val="{00000038-EF71-4162-901E-76996748DABF}"/>
            </c:ext>
          </c:extLst>
        </c:ser>
        <c:ser>
          <c:idx val="20"/>
          <c:order val="20"/>
          <c:tx>
            <c:v>30%</c:v>
          </c:tx>
          <c:spPr>
            <a:ln w="19050" cap="rnd">
              <a:solidFill>
                <a:schemeClr val="accent3">
                  <a:lumMod val="8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F-D85D-4C36-A49A-3721F1A7B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 Buildup'!$Z$31:$Z$32</c:f>
              <c:numCache>
                <c:formatCode>General</c:formatCode>
                <c:ptCount val="2"/>
                <c:pt idx="0">
                  <c:v>58</c:v>
                </c:pt>
                <c:pt idx="1">
                  <c:v>80</c:v>
                </c:pt>
              </c:numCache>
            </c:numRef>
          </c:xVal>
          <c:yVal>
            <c:numRef>
              <c:f>'Chart Buildup'!$Y$31:$Y$32</c:f>
              <c:numCache>
                <c:formatCode>General</c:formatCode>
                <c:ptCount val="2"/>
                <c:pt idx="0">
                  <c:v>66000</c:v>
                </c:pt>
                <c:pt idx="1">
                  <c:v>154000</c:v>
                </c:pt>
              </c:numCache>
            </c:numRef>
          </c:yVal>
          <c:smooth val="0"/>
          <c:extLst>
            <c:ext xmlns:c16="http://schemas.microsoft.com/office/drawing/2014/chart" uri="{C3380CC4-5D6E-409C-BE32-E72D297353CC}">
              <c16:uniqueId val="{0000003A-EF71-4162-901E-76996748DABF}"/>
            </c:ext>
          </c:extLst>
        </c:ser>
        <c:dLbls>
          <c:showLegendKey val="0"/>
          <c:showVal val="0"/>
          <c:showCatName val="0"/>
          <c:showSerName val="0"/>
          <c:showPercent val="0"/>
          <c:showBubbleSize val="0"/>
        </c:dLbls>
        <c:axId val="473870672"/>
        <c:axId val="473869840"/>
        <c:extLst>
          <c:ext xmlns:c15="http://schemas.microsoft.com/office/drawing/2012/chart" uri="{02D57815-91ED-43cb-92C2-25804820EDAC}">
            <c15:filteredScatterSeries>
              <c15:ser>
                <c:idx val="23"/>
                <c:order val="21"/>
                <c:tx>
                  <c:strRef>
                    <c:extLst>
                      <c:ext uri="{02D57815-91ED-43cb-92C2-25804820EDAC}">
                        <c15:formulaRef>
                          <c15:sqref>'Chart Buildup'!$B$15</c15:sqref>
                        </c15:formulaRef>
                      </c:ext>
                    </c:extLst>
                    <c:strCache>
                      <c:ptCount val="1"/>
                      <c:pt idx="0">
                        <c:v>MinTOW</c:v>
                      </c:pt>
                    </c:strCache>
                  </c:strRef>
                </c:tx>
                <c:spPr>
                  <a:ln w="19050" cap="rnd">
                    <a:solidFill>
                      <a:schemeClr val="accent6">
                        <a:lumMod val="80000"/>
                      </a:schemeClr>
                    </a:solidFill>
                    <a:round/>
                  </a:ln>
                  <a:effectLst/>
                </c:spPr>
                <c:marker>
                  <c:symbol val="none"/>
                </c:marker>
                <c:dLbls>
                  <c:dLbl>
                    <c:idx val="1"/>
                    <c:delete val="1"/>
                    <c:extLst>
                      <c:ext uri="{CE6537A1-D6FC-4f65-9D91-7224C49458BB}"/>
                      <c:ext xmlns:c16="http://schemas.microsoft.com/office/drawing/2014/chart" uri="{C3380CC4-5D6E-409C-BE32-E72D297353CC}">
                        <c16:uniqueId val="{0000003F-EF71-4162-901E-76996748DABF}"/>
                      </c:ext>
                    </c:extLst>
                  </c:dLbl>
                  <c:dLbl>
                    <c:idx val="2"/>
                    <c:tx>
                      <c:rich>
                        <a:bodyPr/>
                        <a:lstStyle/>
                        <a:p>
                          <a:fld id="{203F0293-E7D1-4B5A-A0EF-264392513AAC}" type="SERIESNAME">
                            <a:rPr lang="en-US"/>
                            <a:pPr/>
                            <a:t>[SERIES NAME]</a:t>
                          </a:fld>
                          <a:r>
                            <a:rPr lang="en-US" baseline="0"/>
                            <a:t>, </a:t>
                          </a:r>
                          <a:fld id="{A93B9C27-E5D4-4F20-B96B-32BE10A5D9DD}" type="YVALUE">
                            <a:rPr lang="en-US" baseline="0"/>
                            <a:pPr/>
                            <a:t>[Y VALUE]</a:t>
                          </a:fld>
                          <a:r>
                            <a:rPr lang="en-US" baseline="0"/>
                            <a:t> kgs</a:t>
                          </a:r>
                        </a:p>
                      </c:rich>
                    </c:tx>
                    <c:showLegendKey val="0"/>
                    <c:showVal val="1"/>
                    <c:showCatName val="0"/>
                    <c:showSerName val="1"/>
                    <c:showPercent val="0"/>
                    <c:showBubbleSize val="0"/>
                    <c:extLst>
                      <c:ext uri="{CE6537A1-D6FC-4f65-9D91-7224C49458BB}">
                        <c15:dlblFieldTable/>
                        <c15:showDataLabelsRange val="0"/>
                      </c:ext>
                      <c:ext xmlns:c16="http://schemas.microsoft.com/office/drawing/2014/chart" uri="{C3380CC4-5D6E-409C-BE32-E72D297353CC}">
                        <c16:uniqueId val="{00000040-EF71-4162-901E-76996748DAB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extLst>
                      <c:ext uri="{02D57815-91ED-43cb-92C2-25804820EDAC}">
                        <c15:formulaRef>
                          <c15:sqref>'Chart Buildup'!$D$15:$D$18</c15:sqref>
                        </c15:formulaRef>
                      </c:ext>
                    </c:extLst>
                    <c:numCache>
                      <c:formatCode>#,##0.0</c:formatCode>
                      <c:ptCount val="4"/>
                      <c:pt idx="0">
                        <c:v>22.5</c:v>
                      </c:pt>
                      <c:pt idx="1">
                        <c:v>23.8</c:v>
                      </c:pt>
                      <c:pt idx="2">
                        <c:v>50.1</c:v>
                      </c:pt>
                    </c:numCache>
                  </c:numRef>
                </c:xVal>
                <c:yVal>
                  <c:numRef>
                    <c:extLst>
                      <c:ext uri="{02D57815-91ED-43cb-92C2-25804820EDAC}">
                        <c15:formulaRef>
                          <c15:sqref>'Chart Buildup'!$C$15:$C$18</c15:sqref>
                        </c15:formulaRef>
                      </c:ext>
                    </c:extLst>
                    <c:numCache>
                      <c:formatCode>#,##0</c:formatCode>
                      <c:ptCount val="4"/>
                      <c:pt idx="0">
                        <c:v>66000</c:v>
                      </c:pt>
                      <c:pt idx="1">
                        <c:v>66000</c:v>
                      </c:pt>
                      <c:pt idx="2">
                        <c:v>66000</c:v>
                      </c:pt>
                      <c:pt idx="3">
                        <c:v>66000</c:v>
                      </c:pt>
                    </c:numCache>
                  </c:numRef>
                </c:yVal>
                <c:smooth val="0"/>
                <c:extLst>
                  <c:ext xmlns:c16="http://schemas.microsoft.com/office/drawing/2014/chart" uri="{C3380CC4-5D6E-409C-BE32-E72D297353CC}">
                    <c16:uniqueId val="{00000041-EF71-4162-901E-76996748DABF}"/>
                  </c:ext>
                </c:extLst>
              </c15:ser>
            </c15:filteredScatterSeries>
          </c:ext>
        </c:extLst>
      </c:scatterChart>
      <c:valAx>
        <c:axId val="623949359"/>
        <c:scaling>
          <c:orientation val="minMax"/>
          <c:max val="8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INDEX UNIT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K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623952271"/>
        <c:crosses val="autoZero"/>
        <c:crossBetween val="midCat"/>
      </c:valAx>
      <c:valAx>
        <c:axId val="623952271"/>
        <c:scaling>
          <c:orientation val="minMax"/>
          <c:max val="155000"/>
          <c:min val="66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GROSS WEIGHT (Lbs)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K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623949359"/>
        <c:crosses val="autoZero"/>
        <c:crossBetween val="midCat"/>
      </c:valAx>
      <c:valAx>
        <c:axId val="473869840"/>
        <c:scaling>
          <c:orientation val="minMax"/>
        </c:scaling>
        <c:delete val="1"/>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473870672"/>
        <c:crosses val="max"/>
        <c:crossBetween val="midCat"/>
      </c:valAx>
      <c:valAx>
        <c:axId val="473870672"/>
        <c:scaling>
          <c:orientation val="minMax"/>
          <c:max val="39"/>
          <c:min val="9"/>
        </c:scaling>
        <c:delete val="1"/>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0"/>
        <c:majorTickMark val="out"/>
        <c:minorTickMark val="none"/>
        <c:tickLblPos val="nextTo"/>
        <c:crossAx val="473869840"/>
        <c:crosses val="max"/>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orientation="portrait"/>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Certified weight limits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KE"/>
        </a:p>
      </c:txPr>
    </c:title>
    <c:autoTitleDeleted val="0"/>
    <c:plotArea>
      <c:layout>
        <c:manualLayout>
          <c:layoutTarget val="inner"/>
          <c:xMode val="edge"/>
          <c:yMode val="edge"/>
          <c:x val="0.1199035646859932"/>
          <c:y val="0.13676840215439859"/>
          <c:w val="0.82856603450884425"/>
          <c:h val="0.74459064799277141"/>
        </c:manualLayout>
      </c:layout>
      <c:scatterChart>
        <c:scatterStyle val="lineMarker"/>
        <c:varyColors val="0"/>
        <c:ser>
          <c:idx val="3"/>
          <c:order val="0"/>
          <c:tx>
            <c:strRef>
              <c:f>'Center of gravity'!$B$3:$C$3</c:f>
              <c:strCache>
                <c:ptCount val="1"/>
                <c:pt idx="0">
                  <c:v>MZFW: 51,255 Kgs</c:v>
                </c:pt>
              </c:strCache>
            </c:strRef>
          </c:tx>
          <c:spPr>
            <a:ln w="9525" cap="rnd">
              <a:solidFill>
                <a:schemeClr val="accent4"/>
              </a:solidFill>
              <a:round/>
            </a:ln>
            <a:effectLst/>
          </c:spPr>
          <c:marker>
            <c:symbol val="circle"/>
            <c:size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c:spPr>
          </c:marker>
          <c:xVal>
            <c:numRef>
              <c:f>'Center of gravity'!$B$4:$B$8</c:f>
              <c:numCache>
                <c:formatCode>0.0%</c:formatCode>
                <c:ptCount val="5"/>
                <c:pt idx="0">
                  <c:v>0.05</c:v>
                </c:pt>
                <c:pt idx="1">
                  <c:v>0.05</c:v>
                </c:pt>
                <c:pt idx="2">
                  <c:v>0.15</c:v>
                </c:pt>
                <c:pt idx="3">
                  <c:v>0.28999999999999998</c:v>
                </c:pt>
                <c:pt idx="4">
                  <c:v>0.29499999999999998</c:v>
                </c:pt>
              </c:numCache>
            </c:numRef>
          </c:xVal>
          <c:yVal>
            <c:numRef>
              <c:f>'Center of gravity'!$C$4:$C$8</c:f>
              <c:numCache>
                <c:formatCode>#,##0</c:formatCode>
                <c:ptCount val="5"/>
                <c:pt idx="1">
                  <c:v>117019</c:v>
                </c:pt>
                <c:pt idx="2">
                  <c:v>117019</c:v>
                </c:pt>
                <c:pt idx="3">
                  <c:v>117019</c:v>
                </c:pt>
                <c:pt idx="4">
                  <c:v>117019</c:v>
                </c:pt>
              </c:numCache>
            </c:numRef>
          </c:yVal>
          <c:smooth val="0"/>
          <c:extLst>
            <c:ext xmlns:c16="http://schemas.microsoft.com/office/drawing/2014/chart" uri="{C3380CC4-5D6E-409C-BE32-E72D297353CC}">
              <c16:uniqueId val="{00000000-B41A-41AB-9951-9E764D5ED7C4}"/>
            </c:ext>
          </c:extLst>
        </c:ser>
        <c:ser>
          <c:idx val="4"/>
          <c:order val="1"/>
          <c:tx>
            <c:strRef>
              <c:f>'Center of gravity'!$D$3:$E$3</c:f>
              <c:strCache>
                <c:ptCount val="1"/>
                <c:pt idx="0">
                  <c:v>MLW: 54,884 Kgs</c:v>
                </c:pt>
              </c:strCache>
            </c:strRef>
          </c:tx>
          <c:spPr>
            <a:ln w="9525" cap="rnd">
              <a:solidFill>
                <a:schemeClr val="accent5"/>
              </a:solidFill>
              <a:round/>
            </a:ln>
            <a:effectLst/>
          </c:spPr>
          <c:marker>
            <c:symbol val="circle"/>
            <c:size val="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c:spPr>
          </c:marker>
          <c:xVal>
            <c:numRef>
              <c:f>'Center of gravity'!$D$4:$D$10</c:f>
              <c:numCache>
                <c:formatCode>0.0%</c:formatCode>
                <c:ptCount val="7"/>
                <c:pt idx="0">
                  <c:v>0.05</c:v>
                </c:pt>
                <c:pt idx="1">
                  <c:v>0.05</c:v>
                </c:pt>
                <c:pt idx="2">
                  <c:v>7.0000000000000007E-2</c:v>
                </c:pt>
                <c:pt idx="3">
                  <c:v>7.0000000000000007E-2</c:v>
                </c:pt>
                <c:pt idx="4">
                  <c:v>0.28999999999999998</c:v>
                </c:pt>
                <c:pt idx="5">
                  <c:v>0.29199999999999998</c:v>
                </c:pt>
                <c:pt idx="6">
                  <c:v>0.29499999999999998</c:v>
                </c:pt>
              </c:numCache>
            </c:numRef>
          </c:xVal>
          <c:yVal>
            <c:numRef>
              <c:f>'Center of gravity'!$E$4:$E$10</c:f>
              <c:numCache>
                <c:formatCode>#,##0</c:formatCode>
                <c:ptCount val="7"/>
                <c:pt idx="0">
                  <c:v>0</c:v>
                </c:pt>
                <c:pt idx="1">
                  <c:v>124020</c:v>
                </c:pt>
                <c:pt idx="2">
                  <c:v>124020</c:v>
                </c:pt>
                <c:pt idx="3">
                  <c:v>124020</c:v>
                </c:pt>
                <c:pt idx="4">
                  <c:v>124020</c:v>
                </c:pt>
                <c:pt idx="5">
                  <c:v>124020</c:v>
                </c:pt>
                <c:pt idx="6">
                  <c:v>117019</c:v>
                </c:pt>
              </c:numCache>
            </c:numRef>
          </c:yVal>
          <c:smooth val="0"/>
          <c:extLst>
            <c:ext xmlns:c16="http://schemas.microsoft.com/office/drawing/2014/chart" uri="{C3380CC4-5D6E-409C-BE32-E72D297353CC}">
              <c16:uniqueId val="{00000001-B41A-41AB-9951-9E764D5ED7C4}"/>
            </c:ext>
          </c:extLst>
        </c:ser>
        <c:ser>
          <c:idx val="5"/>
          <c:order val="2"/>
          <c:tx>
            <c:strRef>
              <c:f>'Center of gravity'!$F$3:$G$3</c:f>
              <c:strCache>
                <c:ptCount val="1"/>
                <c:pt idx="0">
                  <c:v>MTW: 63,049 Kgs</c:v>
                </c:pt>
              </c:strCache>
            </c:strRef>
          </c:tx>
          <c:spPr>
            <a:ln w="9525" cap="rnd">
              <a:solidFill>
                <a:schemeClr val="accent6"/>
              </a:solidFill>
              <a:round/>
            </a:ln>
            <a:effectLst/>
          </c:spPr>
          <c:marker>
            <c:symbol val="none"/>
          </c:marker>
          <c:xVal>
            <c:numRef>
              <c:f>'Center of gravity'!$F$4:$F$20</c:f>
              <c:numCache>
                <c:formatCode>0.0%</c:formatCode>
                <c:ptCount val="17"/>
                <c:pt idx="0">
                  <c:v>0.05</c:v>
                </c:pt>
                <c:pt idx="1">
                  <c:v>0.05</c:v>
                </c:pt>
                <c:pt idx="2">
                  <c:v>0.05</c:v>
                </c:pt>
                <c:pt idx="3">
                  <c:v>0.06</c:v>
                </c:pt>
                <c:pt idx="4">
                  <c:v>0.10299999999999999</c:v>
                </c:pt>
                <c:pt idx="5">
                  <c:v>0.11</c:v>
                </c:pt>
                <c:pt idx="6">
                  <c:v>0.112</c:v>
                </c:pt>
                <c:pt idx="7">
                  <c:v>0.14799999999999999</c:v>
                </c:pt>
                <c:pt idx="8">
                  <c:v>0.15</c:v>
                </c:pt>
                <c:pt idx="9">
                  <c:v>0.16</c:v>
                </c:pt>
                <c:pt idx="10">
                  <c:v>0.17899999999999999</c:v>
                </c:pt>
                <c:pt idx="11">
                  <c:v>0.28399999999999997</c:v>
                </c:pt>
                <c:pt idx="12">
                  <c:v>0.29199999999999998</c:v>
                </c:pt>
                <c:pt idx="13">
                  <c:v>0.29499999999999998</c:v>
                </c:pt>
                <c:pt idx="14">
                  <c:v>0.30599999999999999</c:v>
                </c:pt>
                <c:pt idx="15">
                  <c:v>0.245</c:v>
                </c:pt>
                <c:pt idx="16">
                  <c:v>0.23499999999999999</c:v>
                </c:pt>
              </c:numCache>
            </c:numRef>
          </c:xVal>
          <c:yVal>
            <c:numRef>
              <c:f>'Center of gravity'!$G$4:$G$20</c:f>
              <c:numCache>
                <c:formatCode>#,##0</c:formatCode>
                <c:ptCount val="17"/>
                <c:pt idx="0">
                  <c:v>0</c:v>
                </c:pt>
                <c:pt idx="1">
                  <c:v>124020</c:v>
                </c:pt>
                <c:pt idx="2">
                  <c:v>133521</c:v>
                </c:pt>
                <c:pt idx="3">
                  <c:v>138522</c:v>
                </c:pt>
                <c:pt idx="4">
                  <c:v>138522</c:v>
                </c:pt>
                <c:pt idx="5">
                  <c:v>138522</c:v>
                </c:pt>
                <c:pt idx="6">
                  <c:v>138522</c:v>
                </c:pt>
                <c:pt idx="7">
                  <c:v>138522</c:v>
                </c:pt>
                <c:pt idx="8">
                  <c:v>138522</c:v>
                </c:pt>
                <c:pt idx="9">
                  <c:v>138522</c:v>
                </c:pt>
                <c:pt idx="10">
                  <c:v>138522</c:v>
                </c:pt>
                <c:pt idx="11">
                  <c:v>138522</c:v>
                </c:pt>
                <c:pt idx="12">
                  <c:v>124020</c:v>
                </c:pt>
                <c:pt idx="13">
                  <c:v>117019</c:v>
                </c:pt>
                <c:pt idx="14">
                  <c:v>97015</c:v>
                </c:pt>
                <c:pt idx="15">
                  <c:v>70010</c:v>
                </c:pt>
                <c:pt idx="16">
                  <c:v>66150</c:v>
                </c:pt>
              </c:numCache>
            </c:numRef>
          </c:yVal>
          <c:smooth val="0"/>
          <c:extLst>
            <c:ext xmlns:c16="http://schemas.microsoft.com/office/drawing/2014/chart" uri="{C3380CC4-5D6E-409C-BE32-E72D297353CC}">
              <c16:uniqueId val="{00000002-B41A-41AB-9951-9E764D5ED7C4}"/>
            </c:ext>
          </c:extLst>
        </c:ser>
        <c:ser>
          <c:idx val="0"/>
          <c:order val="3"/>
          <c:tx>
            <c:strRef>
              <c:f>'Center of gravity'!$B$23:$C$23</c:f>
              <c:strCache>
                <c:ptCount val="1"/>
                <c:pt idx="0">
                  <c:v>MZFW: 51,255 Kgs [Flight]</c:v>
                </c:pt>
              </c:strCache>
            </c:strRef>
          </c:tx>
          <c:spPr>
            <a:ln w="9525" cap="rnd">
              <a:solidFill>
                <a:schemeClr val="accent1"/>
              </a:solidFill>
              <a:round/>
            </a:ln>
            <a:effectLst/>
          </c:spPr>
          <c:marker>
            <c:symbol val="none"/>
          </c:marker>
          <c:xVal>
            <c:numRef>
              <c:f>'Center of gravity'!$B$24:$B$28</c:f>
              <c:numCache>
                <c:formatCode>0.0%</c:formatCode>
                <c:ptCount val="5"/>
                <c:pt idx="0">
                  <c:v>0.05</c:v>
                </c:pt>
                <c:pt idx="1">
                  <c:v>0.05</c:v>
                </c:pt>
                <c:pt idx="2">
                  <c:v>0.15</c:v>
                </c:pt>
                <c:pt idx="3">
                  <c:v>0.28999999999999998</c:v>
                </c:pt>
                <c:pt idx="4">
                  <c:v>0.29499999999999998</c:v>
                </c:pt>
              </c:numCache>
            </c:numRef>
          </c:xVal>
          <c:yVal>
            <c:numRef>
              <c:f>'Center of gravity'!$C$24:$C$28</c:f>
              <c:numCache>
                <c:formatCode>#,##0</c:formatCode>
                <c:ptCount val="5"/>
                <c:pt idx="1">
                  <c:v>117019</c:v>
                </c:pt>
                <c:pt idx="2">
                  <c:v>117019</c:v>
                </c:pt>
                <c:pt idx="3">
                  <c:v>117019</c:v>
                </c:pt>
                <c:pt idx="4">
                  <c:v>117019</c:v>
                </c:pt>
              </c:numCache>
            </c:numRef>
          </c:yVal>
          <c:smooth val="0"/>
          <c:extLst>
            <c:ext xmlns:c16="http://schemas.microsoft.com/office/drawing/2014/chart" uri="{C3380CC4-5D6E-409C-BE32-E72D297353CC}">
              <c16:uniqueId val="{00000003-B41A-41AB-9951-9E764D5ED7C4}"/>
            </c:ext>
          </c:extLst>
        </c:ser>
        <c:ser>
          <c:idx val="1"/>
          <c:order val="4"/>
          <c:tx>
            <c:strRef>
              <c:f>'Center of gravity'!$D$23:$E$23</c:f>
              <c:strCache>
                <c:ptCount val="1"/>
                <c:pt idx="0">
                  <c:v>MLW: 54,884 Kgs [Flight]</c:v>
                </c:pt>
              </c:strCache>
            </c:strRef>
          </c:tx>
          <c:spPr>
            <a:ln w="9525" cap="rnd">
              <a:solidFill>
                <a:schemeClr val="accent2"/>
              </a:solidFill>
              <a:round/>
            </a:ln>
            <a:effectLst/>
          </c:spPr>
          <c:marker>
            <c:symbol val="none"/>
          </c:marker>
          <c:xVal>
            <c:numRef>
              <c:f>'Center of gravity'!$D$24:$D$32</c:f>
              <c:numCache>
                <c:formatCode>0.0%</c:formatCode>
                <c:ptCount val="9"/>
                <c:pt idx="0">
                  <c:v>0.04</c:v>
                </c:pt>
                <c:pt idx="1">
                  <c:v>0.04</c:v>
                </c:pt>
                <c:pt idx="2">
                  <c:v>0.05</c:v>
                </c:pt>
                <c:pt idx="3">
                  <c:v>0.29199999999999998</c:v>
                </c:pt>
                <c:pt idx="4">
                  <c:v>0.29499999999999998</c:v>
                </c:pt>
                <c:pt idx="5">
                  <c:v>0.30599999999999999</c:v>
                </c:pt>
                <c:pt idx="6">
                  <c:v>0.245</c:v>
                </c:pt>
                <c:pt idx="7">
                  <c:v>0.23499999999999999</c:v>
                </c:pt>
              </c:numCache>
            </c:numRef>
          </c:xVal>
          <c:yVal>
            <c:numRef>
              <c:f>'Center of gravity'!$E$24:$E$32</c:f>
              <c:numCache>
                <c:formatCode>#,##0</c:formatCode>
                <c:ptCount val="9"/>
                <c:pt idx="0">
                  <c:v>0</c:v>
                </c:pt>
                <c:pt idx="1">
                  <c:v>113017</c:v>
                </c:pt>
                <c:pt idx="2">
                  <c:v>124020</c:v>
                </c:pt>
                <c:pt idx="3">
                  <c:v>124020</c:v>
                </c:pt>
                <c:pt idx="4">
                  <c:v>117019</c:v>
                </c:pt>
                <c:pt idx="5">
                  <c:v>97015</c:v>
                </c:pt>
                <c:pt idx="6">
                  <c:v>70010</c:v>
                </c:pt>
                <c:pt idx="7">
                  <c:v>66150</c:v>
                </c:pt>
              </c:numCache>
            </c:numRef>
          </c:yVal>
          <c:smooth val="0"/>
          <c:extLst>
            <c:ext xmlns:c16="http://schemas.microsoft.com/office/drawing/2014/chart" uri="{C3380CC4-5D6E-409C-BE32-E72D297353CC}">
              <c16:uniqueId val="{00000004-B41A-41AB-9951-9E764D5ED7C4}"/>
            </c:ext>
          </c:extLst>
        </c:ser>
        <c:ser>
          <c:idx val="2"/>
          <c:order val="5"/>
          <c:tx>
            <c:strRef>
              <c:f>'Center of gravity'!$F$23:$G$23</c:f>
              <c:strCache>
                <c:ptCount val="1"/>
                <c:pt idx="0">
                  <c:v>MTW: 63,049 Kgs [Flight]</c:v>
                </c:pt>
              </c:strCache>
            </c:strRef>
          </c:tx>
          <c:spPr>
            <a:ln w="9525" cap="rnd">
              <a:solidFill>
                <a:schemeClr val="accent3"/>
              </a:solidFill>
              <a:round/>
            </a:ln>
            <a:effectLst/>
          </c:spPr>
          <c:marker>
            <c:symbol val="none"/>
          </c:marker>
          <c:xVal>
            <c:numRef>
              <c:f>'Center of gravity'!$F$24:$F$37</c:f>
              <c:numCache>
                <c:formatCode>0.0%</c:formatCode>
                <c:ptCount val="14"/>
                <c:pt idx="0">
                  <c:v>0.04</c:v>
                </c:pt>
                <c:pt idx="1">
                  <c:v>0.04</c:v>
                </c:pt>
                <c:pt idx="2">
                  <c:v>0.05</c:v>
                </c:pt>
                <c:pt idx="3">
                  <c:v>0.05</c:v>
                </c:pt>
                <c:pt idx="4">
                  <c:v>0.06</c:v>
                </c:pt>
                <c:pt idx="5">
                  <c:v>0.10299999999999999</c:v>
                </c:pt>
                <c:pt idx="6">
                  <c:v>0.112</c:v>
                </c:pt>
                <c:pt idx="7">
                  <c:v>0.14799999999999999</c:v>
                </c:pt>
                <c:pt idx="8">
                  <c:v>0.28399999999999997</c:v>
                </c:pt>
                <c:pt idx="9">
                  <c:v>0.29199999999999998</c:v>
                </c:pt>
                <c:pt idx="10">
                  <c:v>0.29499999999999998</c:v>
                </c:pt>
                <c:pt idx="11">
                  <c:v>0.30599999999999999</c:v>
                </c:pt>
                <c:pt idx="12">
                  <c:v>0.245</c:v>
                </c:pt>
                <c:pt idx="13">
                  <c:v>0.23499999999999999</c:v>
                </c:pt>
              </c:numCache>
            </c:numRef>
          </c:xVal>
          <c:yVal>
            <c:numRef>
              <c:f>'Center of gravity'!$G$24:$G$37</c:f>
              <c:numCache>
                <c:formatCode>#,##0</c:formatCode>
                <c:ptCount val="14"/>
                <c:pt idx="0">
                  <c:v>0</c:v>
                </c:pt>
                <c:pt idx="1">
                  <c:v>113017</c:v>
                </c:pt>
                <c:pt idx="2">
                  <c:v>124020</c:v>
                </c:pt>
                <c:pt idx="3">
                  <c:v>133521</c:v>
                </c:pt>
                <c:pt idx="4">
                  <c:v>139023</c:v>
                </c:pt>
                <c:pt idx="5">
                  <c:v>139023</c:v>
                </c:pt>
                <c:pt idx="6">
                  <c:v>139023</c:v>
                </c:pt>
                <c:pt idx="7">
                  <c:v>139023</c:v>
                </c:pt>
                <c:pt idx="8">
                  <c:v>139023</c:v>
                </c:pt>
                <c:pt idx="9">
                  <c:v>124020</c:v>
                </c:pt>
                <c:pt idx="10">
                  <c:v>117019</c:v>
                </c:pt>
                <c:pt idx="11">
                  <c:v>97015</c:v>
                </c:pt>
                <c:pt idx="12">
                  <c:v>70010</c:v>
                </c:pt>
                <c:pt idx="13">
                  <c:v>66150</c:v>
                </c:pt>
              </c:numCache>
            </c:numRef>
          </c:yVal>
          <c:smooth val="0"/>
          <c:extLst>
            <c:ext xmlns:c16="http://schemas.microsoft.com/office/drawing/2014/chart" uri="{C3380CC4-5D6E-409C-BE32-E72D297353CC}">
              <c16:uniqueId val="{00000005-B41A-41AB-9951-9E764D5ED7C4}"/>
            </c:ext>
          </c:extLst>
        </c:ser>
        <c:ser>
          <c:idx val="6"/>
          <c:order val="6"/>
          <c:tx>
            <c:strRef>
              <c:f>'Chart Buildup'!$N$3</c:f>
              <c:strCache>
                <c:ptCount val="1"/>
                <c:pt idx="0">
                  <c:v>AZFW</c:v>
                </c:pt>
              </c:strCache>
            </c:strRef>
          </c:tx>
          <c:spPr>
            <a:ln w="9525" cap="rnd">
              <a:solidFill>
                <a:schemeClr val="accent1">
                  <a:lumMod val="60000"/>
                </a:schemeClr>
              </a:solidFill>
              <a:round/>
            </a:ln>
            <a:effectLst/>
          </c:spPr>
          <c:marker>
            <c:symbol val="x"/>
            <c:size val="6"/>
            <c:spPr>
              <a:noFill/>
              <a:ln w="9525">
                <a:solidFill>
                  <a:schemeClr val="accent1">
                    <a:lumMod val="60000"/>
                  </a:schemeClr>
                </a:solidFill>
                <a:round/>
              </a:ln>
              <a:effectLst/>
            </c:spPr>
          </c:marker>
          <c:xVal>
            <c:numRef>
              <c:f>'Chart Buildup'!$R$3</c:f>
              <c:numCache>
                <c:formatCode>0.00%</c:formatCode>
                <c:ptCount val="1"/>
                <c:pt idx="0">
                  <c:v>0.15435012199017295</c:v>
                </c:pt>
              </c:numCache>
            </c:numRef>
          </c:xVal>
          <c:yVal>
            <c:numRef>
              <c:f>'Chart Buildup'!$O$3</c:f>
              <c:numCache>
                <c:formatCode>#,##0</c:formatCode>
                <c:ptCount val="1"/>
                <c:pt idx="0">
                  <c:v>98460</c:v>
                </c:pt>
              </c:numCache>
            </c:numRef>
          </c:yVal>
          <c:smooth val="0"/>
          <c:extLst>
            <c:ext xmlns:c16="http://schemas.microsoft.com/office/drawing/2014/chart" uri="{C3380CC4-5D6E-409C-BE32-E72D297353CC}">
              <c16:uniqueId val="{00000006-B41A-41AB-9951-9E764D5ED7C4}"/>
            </c:ext>
          </c:extLst>
        </c:ser>
        <c:ser>
          <c:idx val="7"/>
          <c:order val="7"/>
          <c:tx>
            <c:strRef>
              <c:f>'Chart Buildup'!$N$4</c:f>
              <c:strCache>
                <c:ptCount val="1"/>
                <c:pt idx="0">
                  <c:v>TOW</c:v>
                </c:pt>
              </c:strCache>
            </c:strRef>
          </c:tx>
          <c:spPr>
            <a:ln w="9525" cap="rnd">
              <a:solidFill>
                <a:schemeClr val="accent2">
                  <a:lumMod val="60000"/>
                </a:schemeClr>
              </a:solidFill>
              <a:round/>
            </a:ln>
            <a:effectLst/>
          </c:spPr>
          <c:marker>
            <c:symbol val="x"/>
            <c:size val="6"/>
            <c:spPr>
              <a:noFill/>
              <a:ln w="9525">
                <a:solidFill>
                  <a:schemeClr val="accent2">
                    <a:lumMod val="60000"/>
                  </a:schemeClr>
                </a:solidFill>
                <a:round/>
              </a:ln>
              <a:effectLst/>
            </c:spPr>
          </c:marker>
          <c:xVal>
            <c:numRef>
              <c:f>'Chart Buildup'!$R$4</c:f>
              <c:numCache>
                <c:formatCode>0.00%</c:formatCode>
                <c:ptCount val="1"/>
                <c:pt idx="0">
                  <c:v>0.14953535226494866</c:v>
                </c:pt>
              </c:numCache>
            </c:numRef>
          </c:xVal>
          <c:yVal>
            <c:numRef>
              <c:f>'Chart Buildup'!$O$4</c:f>
              <c:numCache>
                <c:formatCode>#,##0</c:formatCode>
                <c:ptCount val="1"/>
                <c:pt idx="0">
                  <c:v>122960</c:v>
                </c:pt>
              </c:numCache>
            </c:numRef>
          </c:yVal>
          <c:smooth val="0"/>
          <c:extLst>
            <c:ext xmlns:c16="http://schemas.microsoft.com/office/drawing/2014/chart" uri="{C3380CC4-5D6E-409C-BE32-E72D297353CC}">
              <c16:uniqueId val="{00000007-B41A-41AB-9951-9E764D5ED7C4}"/>
            </c:ext>
          </c:extLst>
        </c:ser>
        <c:ser>
          <c:idx val="8"/>
          <c:order val="8"/>
          <c:tx>
            <c:strRef>
              <c:f>'Chart Buildup'!$N$5</c:f>
              <c:strCache>
                <c:ptCount val="1"/>
                <c:pt idx="0">
                  <c:v>LW</c:v>
                </c:pt>
              </c:strCache>
            </c:strRef>
          </c:tx>
          <c:spPr>
            <a:ln w="9525" cap="rnd">
              <a:solidFill>
                <a:schemeClr val="accent3">
                  <a:lumMod val="60000"/>
                </a:schemeClr>
              </a:solidFill>
              <a:round/>
            </a:ln>
            <a:effectLst/>
          </c:spPr>
          <c:marker>
            <c:symbol val="x"/>
            <c:size val="6"/>
            <c:spPr>
              <a:noFill/>
              <a:ln w="9525">
                <a:solidFill>
                  <a:schemeClr val="accent3">
                    <a:lumMod val="60000"/>
                  </a:schemeClr>
                </a:solidFill>
                <a:round/>
              </a:ln>
              <a:effectLst/>
            </c:spPr>
          </c:marker>
          <c:xVal>
            <c:numRef>
              <c:f>'Chart Buildup'!$R$5</c:f>
              <c:numCache>
                <c:formatCode>0.00%</c:formatCode>
                <c:ptCount val="1"/>
                <c:pt idx="0">
                  <c:v>0.13990322727266455</c:v>
                </c:pt>
              </c:numCache>
            </c:numRef>
          </c:xVal>
          <c:yVal>
            <c:numRef>
              <c:f>'Chart Buildup'!$O$5</c:f>
              <c:numCache>
                <c:formatCode>#,##0</c:formatCode>
                <c:ptCount val="1"/>
                <c:pt idx="0">
                  <c:v>107960</c:v>
                </c:pt>
              </c:numCache>
            </c:numRef>
          </c:yVal>
          <c:smooth val="0"/>
          <c:extLst>
            <c:ext xmlns:c16="http://schemas.microsoft.com/office/drawing/2014/chart" uri="{C3380CC4-5D6E-409C-BE32-E72D297353CC}">
              <c16:uniqueId val="{00000008-B41A-41AB-9951-9E764D5ED7C4}"/>
            </c:ext>
          </c:extLst>
        </c:ser>
        <c:dLbls>
          <c:showLegendKey val="0"/>
          <c:showVal val="0"/>
          <c:showCatName val="0"/>
          <c:showSerName val="0"/>
          <c:showPercent val="0"/>
          <c:showBubbleSize val="0"/>
        </c:dLbls>
        <c:axId val="368859935"/>
        <c:axId val="368862015"/>
      </c:scatterChart>
      <c:valAx>
        <c:axId val="368859935"/>
        <c:scaling>
          <c:orientation val="minMax"/>
          <c:max val="0.4"/>
          <c:min val="0"/>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GB"/>
                  <a:t>% MAC</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KE"/>
            </a:p>
          </c:txPr>
        </c:title>
        <c:numFmt formatCode="0.0%" sourceLinked="0"/>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KE"/>
          </a:p>
        </c:txPr>
        <c:crossAx val="368862015"/>
        <c:crosses val="autoZero"/>
        <c:crossBetween val="midCat"/>
      </c:valAx>
      <c:valAx>
        <c:axId val="368862015"/>
        <c:scaling>
          <c:orientation val="minMax"/>
          <c:max val="140000"/>
          <c:min val="70000"/>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GB"/>
                  <a:t>Gross Weight (Kgs)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KE"/>
            </a:p>
          </c:txPr>
        </c:title>
        <c:numFmt formatCode="#,##0" sourceLinked="0"/>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KE"/>
          </a:p>
        </c:txPr>
        <c:crossAx val="368859935"/>
        <c:crosses val="autoZero"/>
        <c:crossBetween val="midCat"/>
        <c:majorUnit val="5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K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normalizeH="0" baseline="0">
                <a:solidFill>
                  <a:schemeClr val="tx1"/>
                </a:solidFill>
                <a:latin typeface="+mj-lt"/>
                <a:ea typeface="+mj-ea"/>
                <a:cs typeface="+mj-cs"/>
              </a:defRPr>
            </a:pPr>
            <a:r>
              <a:rPr lang="en-GB" b="1">
                <a:solidFill>
                  <a:schemeClr val="tx1"/>
                </a:solidFill>
              </a:rPr>
              <a:t>FORECAST</a:t>
            </a:r>
          </a:p>
        </c:rich>
      </c:tx>
      <c:overlay val="0"/>
      <c:spPr>
        <a:noFill/>
        <a:ln>
          <a:noFill/>
        </a:ln>
        <a:effectLst/>
      </c:spPr>
      <c:txPr>
        <a:bodyPr rot="0" spcFirstLastPara="1" vertOverflow="ellipsis" vert="horz" wrap="square" anchor="ctr" anchorCtr="1"/>
        <a:lstStyle/>
        <a:p>
          <a:pPr>
            <a:defRPr sz="2000" b="1" i="0" u="none" strike="noStrike" kern="1200" spc="0" normalizeH="0" baseline="0">
              <a:solidFill>
                <a:schemeClr val="tx1"/>
              </a:solidFill>
              <a:latin typeface="+mj-lt"/>
              <a:ea typeface="+mj-ea"/>
              <a:cs typeface="+mj-cs"/>
            </a:defRPr>
          </a:pPr>
          <a:endParaRPr lang="en-KE"/>
        </a:p>
      </c:txPr>
    </c:title>
    <c:autoTitleDeleted val="0"/>
    <c:plotArea>
      <c:layout/>
      <c:scatterChart>
        <c:scatterStyle val="lineMarker"/>
        <c:varyColors val="0"/>
        <c:ser>
          <c:idx val="0"/>
          <c:order val="0"/>
          <c:tx>
            <c:strRef>
              <c:f>'Adjusted %MAC'!$E$1</c:f>
              <c:strCache>
                <c:ptCount val="1"/>
                <c:pt idx="0">
                  <c:v>AZFW</c:v>
                </c:pt>
              </c:strCache>
            </c:strRef>
          </c:tx>
          <c:spPr>
            <a:ln w="25400" cap="flat" cmpd="dbl" algn="ctr">
              <a:solidFill>
                <a:schemeClr val="accent1">
                  <a:alpha val="50000"/>
                </a:schemeClr>
              </a:solidFill>
              <a:round/>
            </a:ln>
            <a:effectLst/>
          </c:spPr>
          <c:marker>
            <c:symbol val="none"/>
          </c:marker>
          <c:xVal>
            <c:numRef>
              <c:f>'Adjusted %MAC'!$E$3:$E$51</c:f>
              <c:numCache>
                <c:formatCode>#,##0.0</c:formatCode>
                <c:ptCount val="49"/>
                <c:pt idx="0">
                  <c:v>31.9</c:v>
                </c:pt>
                <c:pt idx="1">
                  <c:v>32.9</c:v>
                </c:pt>
                <c:pt idx="2">
                  <c:v>33.9</c:v>
                </c:pt>
                <c:pt idx="3">
                  <c:v>36.9</c:v>
                </c:pt>
                <c:pt idx="4">
                  <c:v>38.9</c:v>
                </c:pt>
                <c:pt idx="5">
                  <c:v>38.9</c:v>
                </c:pt>
                <c:pt idx="6">
                  <c:v>40.9</c:v>
                </c:pt>
                <c:pt idx="7">
                  <c:v>41.9</c:v>
                </c:pt>
                <c:pt idx="8">
                  <c:v>42.9</c:v>
                </c:pt>
                <c:pt idx="9">
                  <c:v>42.9</c:v>
                </c:pt>
                <c:pt idx="10">
                  <c:v>44.9</c:v>
                </c:pt>
                <c:pt idx="11">
                  <c:v>44.9</c:v>
                </c:pt>
                <c:pt idx="12">
                  <c:v>44.9</c:v>
                </c:pt>
                <c:pt idx="13">
                  <c:v>45.9</c:v>
                </c:pt>
                <c:pt idx="14">
                  <c:v>45.9</c:v>
                </c:pt>
                <c:pt idx="15">
                  <c:v>46.9</c:v>
                </c:pt>
                <c:pt idx="16">
                  <c:v>46.9</c:v>
                </c:pt>
                <c:pt idx="17">
                  <c:v>47.9</c:v>
                </c:pt>
                <c:pt idx="18">
                  <c:v>48.9</c:v>
                </c:pt>
                <c:pt idx="19">
                  <c:v>48.9</c:v>
                </c:pt>
                <c:pt idx="20">
                  <c:v>49.9</c:v>
                </c:pt>
                <c:pt idx="21">
                  <c:v>49.9</c:v>
                </c:pt>
                <c:pt idx="22">
                  <c:v>49.9</c:v>
                </c:pt>
                <c:pt idx="23">
                  <c:v>49.9</c:v>
                </c:pt>
                <c:pt idx="24">
                  <c:v>49.9</c:v>
                </c:pt>
                <c:pt idx="25">
                  <c:v>50.9</c:v>
                </c:pt>
                <c:pt idx="26">
                  <c:v>50.9</c:v>
                </c:pt>
                <c:pt idx="27">
                  <c:v>50.9</c:v>
                </c:pt>
                <c:pt idx="28">
                  <c:v>52.9</c:v>
                </c:pt>
                <c:pt idx="29">
                  <c:v>53.9</c:v>
                </c:pt>
                <c:pt idx="30">
                  <c:v>54.9</c:v>
                </c:pt>
                <c:pt idx="31">
                  <c:v>54.9</c:v>
                </c:pt>
                <c:pt idx="32">
                  <c:v>55.9</c:v>
                </c:pt>
                <c:pt idx="33">
                  <c:v>55.9</c:v>
                </c:pt>
                <c:pt idx="34">
                  <c:v>56.9</c:v>
                </c:pt>
                <c:pt idx="35">
                  <c:v>57.9</c:v>
                </c:pt>
                <c:pt idx="36">
                  <c:v>57.9</c:v>
                </c:pt>
                <c:pt idx="37">
                  <c:v>58.9</c:v>
                </c:pt>
                <c:pt idx="38">
                  <c:v>58.9</c:v>
                </c:pt>
                <c:pt idx="39">
                  <c:v>59.9</c:v>
                </c:pt>
                <c:pt idx="40">
                  <c:v>60.9</c:v>
                </c:pt>
                <c:pt idx="41">
                  <c:v>61.9</c:v>
                </c:pt>
                <c:pt idx="42">
                  <c:v>61.9</c:v>
                </c:pt>
                <c:pt idx="43">
                  <c:v>61.9</c:v>
                </c:pt>
                <c:pt idx="44">
                  <c:v>61.9</c:v>
                </c:pt>
                <c:pt idx="45">
                  <c:v>62.9</c:v>
                </c:pt>
                <c:pt idx="46">
                  <c:v>63.9</c:v>
                </c:pt>
                <c:pt idx="47">
                  <c:v>64.900000000000006</c:v>
                </c:pt>
                <c:pt idx="48">
                  <c:v>68.900000000000006</c:v>
                </c:pt>
              </c:numCache>
            </c:numRef>
          </c:xVal>
          <c:yVal>
            <c:numRef>
              <c:f>'Adjusted %MAC'!$F$3:$F$51</c:f>
              <c:numCache>
                <c:formatCode>0.00%</c:formatCode>
                <c:ptCount val="49"/>
                <c:pt idx="0">
                  <c:v>0.112</c:v>
                </c:pt>
                <c:pt idx="1">
                  <c:v>0.11600000000000001</c:v>
                </c:pt>
                <c:pt idx="2">
                  <c:v>0.13</c:v>
                </c:pt>
                <c:pt idx="3">
                  <c:v>0.15</c:v>
                </c:pt>
                <c:pt idx="4">
                  <c:v>0.17299999999999999</c:v>
                </c:pt>
                <c:pt idx="5">
                  <c:v>0.17399999999999999</c:v>
                </c:pt>
                <c:pt idx="6">
                  <c:v>0.184</c:v>
                </c:pt>
                <c:pt idx="7">
                  <c:v>0.19</c:v>
                </c:pt>
                <c:pt idx="8">
                  <c:v>0.191</c:v>
                </c:pt>
                <c:pt idx="9">
                  <c:v>0.191</c:v>
                </c:pt>
                <c:pt idx="10">
                  <c:v>0.20399999999999999</c:v>
                </c:pt>
                <c:pt idx="11">
                  <c:v>0.20399999999999999</c:v>
                </c:pt>
                <c:pt idx="12">
                  <c:v>0.20399999999999999</c:v>
                </c:pt>
                <c:pt idx="13">
                  <c:v>0.21</c:v>
                </c:pt>
                <c:pt idx="14">
                  <c:v>0.21</c:v>
                </c:pt>
                <c:pt idx="15">
                  <c:v>0.21199999999999999</c:v>
                </c:pt>
                <c:pt idx="16">
                  <c:v>0.21</c:v>
                </c:pt>
                <c:pt idx="17">
                  <c:v>0.22</c:v>
                </c:pt>
                <c:pt idx="18">
                  <c:v>0.22800000000000001</c:v>
                </c:pt>
                <c:pt idx="19">
                  <c:v>0.22500000000000001</c:v>
                </c:pt>
                <c:pt idx="20">
                  <c:v>0.23</c:v>
                </c:pt>
                <c:pt idx="21">
                  <c:v>0.23</c:v>
                </c:pt>
                <c:pt idx="22">
                  <c:v>0.23</c:v>
                </c:pt>
                <c:pt idx="23">
                  <c:v>0.23</c:v>
                </c:pt>
                <c:pt idx="24">
                  <c:v>0.23</c:v>
                </c:pt>
                <c:pt idx="25">
                  <c:v>0.23300000000000001</c:v>
                </c:pt>
                <c:pt idx="26">
                  <c:v>0.23300000000000001</c:v>
                </c:pt>
                <c:pt idx="27">
                  <c:v>0.23400000000000001</c:v>
                </c:pt>
                <c:pt idx="28">
                  <c:v>0.248</c:v>
                </c:pt>
                <c:pt idx="29">
                  <c:v>0.25</c:v>
                </c:pt>
                <c:pt idx="30">
                  <c:v>0.251</c:v>
                </c:pt>
                <c:pt idx="31">
                  <c:v>0.253</c:v>
                </c:pt>
                <c:pt idx="32">
                  <c:v>0.25700000000000001</c:v>
                </c:pt>
                <c:pt idx="33">
                  <c:v>0.25700000000000001</c:v>
                </c:pt>
                <c:pt idx="34">
                  <c:v>0.26100000000000001</c:v>
                </c:pt>
                <c:pt idx="35">
                  <c:v>0.26500000000000001</c:v>
                </c:pt>
                <c:pt idx="36">
                  <c:v>0.26500000000000001</c:v>
                </c:pt>
                <c:pt idx="37">
                  <c:v>0.27400000000000002</c:v>
                </c:pt>
                <c:pt idx="38">
                  <c:v>0.27400000000000002</c:v>
                </c:pt>
                <c:pt idx="39">
                  <c:v>0.27400000000000002</c:v>
                </c:pt>
                <c:pt idx="40">
                  <c:v>0.28000000000000003</c:v>
                </c:pt>
                <c:pt idx="41">
                  <c:v>0.28999999999999998</c:v>
                </c:pt>
                <c:pt idx="42">
                  <c:v>0.28799999999999998</c:v>
                </c:pt>
                <c:pt idx="43">
                  <c:v>0.28799999999999998</c:v>
                </c:pt>
                <c:pt idx="44">
                  <c:v>0.28799999999999998</c:v>
                </c:pt>
                <c:pt idx="45">
                  <c:v>0.28999999999999998</c:v>
                </c:pt>
                <c:pt idx="46">
                  <c:v>0.29499999999999998</c:v>
                </c:pt>
                <c:pt idx="47">
                  <c:v>0.3</c:v>
                </c:pt>
                <c:pt idx="48">
                  <c:v>0.311</c:v>
                </c:pt>
              </c:numCache>
            </c:numRef>
          </c:yVal>
          <c:smooth val="0"/>
          <c:extLst>
            <c:ext xmlns:c16="http://schemas.microsoft.com/office/drawing/2014/chart" uri="{C3380CC4-5D6E-409C-BE32-E72D297353CC}">
              <c16:uniqueId val="{00000000-B965-4B65-9E52-628762ED9413}"/>
            </c:ext>
          </c:extLst>
        </c:ser>
        <c:ser>
          <c:idx val="1"/>
          <c:order val="1"/>
          <c:tx>
            <c:strRef>
              <c:f>'Adjusted %MAC'!$B$1</c:f>
              <c:strCache>
                <c:ptCount val="1"/>
                <c:pt idx="0">
                  <c:v>TOW</c:v>
                </c:pt>
              </c:strCache>
            </c:strRef>
          </c:tx>
          <c:spPr>
            <a:ln w="25400" cap="flat" cmpd="dbl" algn="ctr">
              <a:solidFill>
                <a:schemeClr val="accent2">
                  <a:alpha val="50000"/>
                </a:schemeClr>
              </a:solidFill>
              <a:round/>
            </a:ln>
            <a:effectLst/>
          </c:spPr>
          <c:marker>
            <c:symbol val="none"/>
          </c:marker>
          <c:xVal>
            <c:numRef>
              <c:f>'Adjusted %MAC'!$B$3:$B$51</c:f>
              <c:numCache>
                <c:formatCode>#,##0.0</c:formatCode>
                <c:ptCount val="49"/>
                <c:pt idx="0">
                  <c:v>33.9</c:v>
                </c:pt>
                <c:pt idx="1">
                  <c:v>35.9</c:v>
                </c:pt>
                <c:pt idx="2">
                  <c:v>36.9</c:v>
                </c:pt>
                <c:pt idx="3">
                  <c:v>38.9</c:v>
                </c:pt>
                <c:pt idx="4">
                  <c:v>38.9</c:v>
                </c:pt>
                <c:pt idx="5">
                  <c:v>39.9</c:v>
                </c:pt>
                <c:pt idx="6">
                  <c:v>41.9</c:v>
                </c:pt>
                <c:pt idx="7">
                  <c:v>41.9</c:v>
                </c:pt>
                <c:pt idx="8">
                  <c:v>42.9</c:v>
                </c:pt>
                <c:pt idx="9">
                  <c:v>42.9</c:v>
                </c:pt>
                <c:pt idx="10">
                  <c:v>44.9</c:v>
                </c:pt>
                <c:pt idx="11">
                  <c:v>45.9</c:v>
                </c:pt>
                <c:pt idx="12">
                  <c:v>45.9</c:v>
                </c:pt>
                <c:pt idx="13">
                  <c:v>45.9</c:v>
                </c:pt>
                <c:pt idx="14">
                  <c:v>45.9</c:v>
                </c:pt>
                <c:pt idx="15">
                  <c:v>46.9</c:v>
                </c:pt>
                <c:pt idx="16">
                  <c:v>47.9</c:v>
                </c:pt>
                <c:pt idx="17">
                  <c:v>48.9</c:v>
                </c:pt>
                <c:pt idx="18">
                  <c:v>48.9</c:v>
                </c:pt>
                <c:pt idx="19">
                  <c:v>48.9</c:v>
                </c:pt>
                <c:pt idx="20">
                  <c:v>49.9</c:v>
                </c:pt>
                <c:pt idx="21">
                  <c:v>49.9</c:v>
                </c:pt>
                <c:pt idx="22">
                  <c:v>49.9</c:v>
                </c:pt>
                <c:pt idx="23">
                  <c:v>50.9</c:v>
                </c:pt>
                <c:pt idx="24">
                  <c:v>50.9</c:v>
                </c:pt>
                <c:pt idx="25">
                  <c:v>50.9</c:v>
                </c:pt>
                <c:pt idx="26">
                  <c:v>51.9</c:v>
                </c:pt>
                <c:pt idx="27">
                  <c:v>51.9</c:v>
                </c:pt>
                <c:pt idx="28">
                  <c:v>51.9</c:v>
                </c:pt>
                <c:pt idx="29">
                  <c:v>52.9</c:v>
                </c:pt>
                <c:pt idx="30">
                  <c:v>52.9</c:v>
                </c:pt>
                <c:pt idx="31">
                  <c:v>52.9</c:v>
                </c:pt>
                <c:pt idx="32">
                  <c:v>56.9</c:v>
                </c:pt>
                <c:pt idx="33">
                  <c:v>56.9</c:v>
                </c:pt>
                <c:pt idx="34">
                  <c:v>56.9</c:v>
                </c:pt>
                <c:pt idx="35">
                  <c:v>57.9</c:v>
                </c:pt>
                <c:pt idx="36">
                  <c:v>57.9</c:v>
                </c:pt>
                <c:pt idx="37">
                  <c:v>59.9</c:v>
                </c:pt>
                <c:pt idx="38">
                  <c:v>60.9</c:v>
                </c:pt>
                <c:pt idx="39">
                  <c:v>60.9</c:v>
                </c:pt>
                <c:pt idx="40">
                  <c:v>61.9</c:v>
                </c:pt>
                <c:pt idx="41">
                  <c:v>62.9</c:v>
                </c:pt>
                <c:pt idx="42">
                  <c:v>62.9</c:v>
                </c:pt>
                <c:pt idx="43">
                  <c:v>62.9</c:v>
                </c:pt>
                <c:pt idx="44">
                  <c:v>64.900000000000006</c:v>
                </c:pt>
                <c:pt idx="45">
                  <c:v>64.900000000000006</c:v>
                </c:pt>
                <c:pt idx="46">
                  <c:v>65.900000000000006</c:v>
                </c:pt>
                <c:pt idx="47">
                  <c:v>66.900000000000006</c:v>
                </c:pt>
                <c:pt idx="48">
                  <c:v>68.900000000000006</c:v>
                </c:pt>
              </c:numCache>
            </c:numRef>
          </c:xVal>
          <c:yVal>
            <c:numRef>
              <c:f>'Adjusted %MAC'!$C$3:$C$51</c:f>
              <c:numCache>
                <c:formatCode>0.00%</c:formatCode>
                <c:ptCount val="49"/>
                <c:pt idx="0">
                  <c:v>0.155</c:v>
                </c:pt>
                <c:pt idx="1">
                  <c:v>0.16600000000000001</c:v>
                </c:pt>
                <c:pt idx="2">
                  <c:v>0.16500000000000001</c:v>
                </c:pt>
                <c:pt idx="3">
                  <c:v>0.18</c:v>
                </c:pt>
                <c:pt idx="4">
                  <c:v>0.18</c:v>
                </c:pt>
                <c:pt idx="5">
                  <c:v>0.19</c:v>
                </c:pt>
                <c:pt idx="6">
                  <c:v>0.2</c:v>
                </c:pt>
                <c:pt idx="7">
                  <c:v>0.2</c:v>
                </c:pt>
                <c:pt idx="8">
                  <c:v>0.20100000000000001</c:v>
                </c:pt>
                <c:pt idx="9">
                  <c:v>0.20100000000000001</c:v>
                </c:pt>
                <c:pt idx="10">
                  <c:v>0.21</c:v>
                </c:pt>
                <c:pt idx="11">
                  <c:v>0.21299999999999999</c:v>
                </c:pt>
                <c:pt idx="12">
                  <c:v>0.21299999999999999</c:v>
                </c:pt>
                <c:pt idx="13">
                  <c:v>0.21299999999999999</c:v>
                </c:pt>
                <c:pt idx="14">
                  <c:v>0.21299999999999999</c:v>
                </c:pt>
                <c:pt idx="15">
                  <c:v>0.216</c:v>
                </c:pt>
                <c:pt idx="16">
                  <c:v>0.222</c:v>
                </c:pt>
                <c:pt idx="17">
                  <c:v>0.22500000000000001</c:v>
                </c:pt>
                <c:pt idx="18">
                  <c:v>0.22500000000000001</c:v>
                </c:pt>
                <c:pt idx="19">
                  <c:v>0.224</c:v>
                </c:pt>
                <c:pt idx="20">
                  <c:v>0.23</c:v>
                </c:pt>
                <c:pt idx="21">
                  <c:v>0.23</c:v>
                </c:pt>
                <c:pt idx="22">
                  <c:v>0.23</c:v>
                </c:pt>
                <c:pt idx="23">
                  <c:v>0.23300000000000001</c:v>
                </c:pt>
                <c:pt idx="24">
                  <c:v>0.23300000000000001</c:v>
                </c:pt>
                <c:pt idx="25">
                  <c:v>0.23400000000000001</c:v>
                </c:pt>
                <c:pt idx="26">
                  <c:v>0.24</c:v>
                </c:pt>
                <c:pt idx="27">
                  <c:v>0.24</c:v>
                </c:pt>
                <c:pt idx="28">
                  <c:v>0.24</c:v>
                </c:pt>
                <c:pt idx="29">
                  <c:v>0.24</c:v>
                </c:pt>
                <c:pt idx="30">
                  <c:v>0.24</c:v>
                </c:pt>
                <c:pt idx="31">
                  <c:v>0.24</c:v>
                </c:pt>
                <c:pt idx="32">
                  <c:v>0.255</c:v>
                </c:pt>
                <c:pt idx="33">
                  <c:v>0.254</c:v>
                </c:pt>
                <c:pt idx="34">
                  <c:v>0.254</c:v>
                </c:pt>
                <c:pt idx="35">
                  <c:v>0.26</c:v>
                </c:pt>
                <c:pt idx="36">
                  <c:v>0.26</c:v>
                </c:pt>
                <c:pt idx="37">
                  <c:v>0.26500000000000001</c:v>
                </c:pt>
                <c:pt idx="38">
                  <c:v>0.27</c:v>
                </c:pt>
                <c:pt idx="39">
                  <c:v>0.26700000000000002</c:v>
                </c:pt>
                <c:pt idx="40">
                  <c:v>0.27400000000000002</c:v>
                </c:pt>
                <c:pt idx="41">
                  <c:v>0.28000000000000003</c:v>
                </c:pt>
                <c:pt idx="42">
                  <c:v>0.28000000000000003</c:v>
                </c:pt>
                <c:pt idx="43">
                  <c:v>0.28000000000000003</c:v>
                </c:pt>
                <c:pt idx="44">
                  <c:v>0.28399999999999997</c:v>
                </c:pt>
                <c:pt idx="45">
                  <c:v>0.28399999999999997</c:v>
                </c:pt>
                <c:pt idx="46">
                  <c:v>0.28999999999999998</c:v>
                </c:pt>
                <c:pt idx="47">
                  <c:v>0.29399999999999998</c:v>
                </c:pt>
                <c:pt idx="48">
                  <c:v>0.30599999999999999</c:v>
                </c:pt>
              </c:numCache>
            </c:numRef>
          </c:yVal>
          <c:smooth val="0"/>
          <c:extLst>
            <c:ext xmlns:c16="http://schemas.microsoft.com/office/drawing/2014/chart" uri="{C3380CC4-5D6E-409C-BE32-E72D297353CC}">
              <c16:uniqueId val="{00000001-B965-4B65-9E52-628762ED9413}"/>
            </c:ext>
          </c:extLst>
        </c:ser>
        <c:ser>
          <c:idx val="2"/>
          <c:order val="2"/>
          <c:tx>
            <c:strRef>
              <c:f>'Adjusted %MAC'!$H$1</c:f>
              <c:strCache>
                <c:ptCount val="1"/>
                <c:pt idx="0">
                  <c:v>LWT</c:v>
                </c:pt>
              </c:strCache>
            </c:strRef>
          </c:tx>
          <c:spPr>
            <a:ln w="25400" cap="flat" cmpd="dbl" algn="ctr">
              <a:solidFill>
                <a:schemeClr val="accent3">
                  <a:alpha val="50000"/>
                </a:schemeClr>
              </a:solidFill>
              <a:round/>
            </a:ln>
            <a:effectLst/>
          </c:spPr>
          <c:marker>
            <c:symbol val="none"/>
          </c:marker>
          <c:xVal>
            <c:numRef>
              <c:f>'Adjusted %MAC'!$H$3:$H$51</c:f>
              <c:numCache>
                <c:formatCode>#,##0.0</c:formatCode>
                <c:ptCount val="49"/>
                <c:pt idx="0">
                  <c:v>33.9</c:v>
                </c:pt>
                <c:pt idx="1">
                  <c:v>35.9</c:v>
                </c:pt>
                <c:pt idx="2">
                  <c:v>38.9</c:v>
                </c:pt>
                <c:pt idx="3">
                  <c:v>40.9</c:v>
                </c:pt>
                <c:pt idx="4">
                  <c:v>40.9</c:v>
                </c:pt>
                <c:pt idx="5">
                  <c:v>41.9</c:v>
                </c:pt>
                <c:pt idx="6">
                  <c:v>42.9</c:v>
                </c:pt>
                <c:pt idx="7">
                  <c:v>43.9</c:v>
                </c:pt>
                <c:pt idx="8">
                  <c:v>44.9</c:v>
                </c:pt>
                <c:pt idx="9">
                  <c:v>46.9</c:v>
                </c:pt>
                <c:pt idx="10">
                  <c:v>46.9</c:v>
                </c:pt>
                <c:pt idx="11">
                  <c:v>46.9</c:v>
                </c:pt>
                <c:pt idx="12">
                  <c:v>47.9</c:v>
                </c:pt>
                <c:pt idx="13">
                  <c:v>47.9</c:v>
                </c:pt>
                <c:pt idx="14">
                  <c:v>47.9</c:v>
                </c:pt>
                <c:pt idx="15">
                  <c:v>48.9</c:v>
                </c:pt>
                <c:pt idx="16">
                  <c:v>49.9</c:v>
                </c:pt>
                <c:pt idx="17">
                  <c:v>49.9</c:v>
                </c:pt>
                <c:pt idx="18">
                  <c:v>49.9</c:v>
                </c:pt>
                <c:pt idx="19">
                  <c:v>49.9</c:v>
                </c:pt>
                <c:pt idx="20">
                  <c:v>49.9</c:v>
                </c:pt>
                <c:pt idx="21">
                  <c:v>50.9</c:v>
                </c:pt>
                <c:pt idx="22">
                  <c:v>50.9</c:v>
                </c:pt>
                <c:pt idx="23">
                  <c:v>51.9</c:v>
                </c:pt>
                <c:pt idx="24">
                  <c:v>52.9</c:v>
                </c:pt>
                <c:pt idx="25">
                  <c:v>52.9</c:v>
                </c:pt>
                <c:pt idx="26">
                  <c:v>52.9</c:v>
                </c:pt>
                <c:pt idx="27">
                  <c:v>54.9</c:v>
                </c:pt>
                <c:pt idx="28">
                  <c:v>55.9</c:v>
                </c:pt>
                <c:pt idx="29">
                  <c:v>56.9</c:v>
                </c:pt>
                <c:pt idx="30">
                  <c:v>57.9</c:v>
                </c:pt>
                <c:pt idx="31">
                  <c:v>57.9</c:v>
                </c:pt>
                <c:pt idx="32">
                  <c:v>57.9</c:v>
                </c:pt>
                <c:pt idx="33">
                  <c:v>59.9</c:v>
                </c:pt>
                <c:pt idx="34">
                  <c:v>59.9</c:v>
                </c:pt>
                <c:pt idx="35">
                  <c:v>60.9</c:v>
                </c:pt>
                <c:pt idx="36">
                  <c:v>60.9</c:v>
                </c:pt>
                <c:pt idx="37">
                  <c:v>61.9</c:v>
                </c:pt>
                <c:pt idx="38">
                  <c:v>61.9</c:v>
                </c:pt>
                <c:pt idx="39">
                  <c:v>62.9</c:v>
                </c:pt>
                <c:pt idx="40">
                  <c:v>62.9</c:v>
                </c:pt>
                <c:pt idx="41">
                  <c:v>62.9</c:v>
                </c:pt>
                <c:pt idx="42">
                  <c:v>63.9</c:v>
                </c:pt>
                <c:pt idx="43">
                  <c:v>63.9</c:v>
                </c:pt>
                <c:pt idx="44">
                  <c:v>63.9</c:v>
                </c:pt>
                <c:pt idx="45">
                  <c:v>64.900000000000006</c:v>
                </c:pt>
                <c:pt idx="46">
                  <c:v>66.900000000000006</c:v>
                </c:pt>
                <c:pt idx="47">
                  <c:v>66.900000000000006</c:v>
                </c:pt>
                <c:pt idx="48">
                  <c:v>71.900000000000006</c:v>
                </c:pt>
              </c:numCache>
            </c:numRef>
          </c:xVal>
          <c:yVal>
            <c:numRef>
              <c:f>'Adjusted %MAC'!$I$3:$I$51</c:f>
              <c:numCache>
                <c:formatCode>0.00%</c:formatCode>
                <c:ptCount val="49"/>
                <c:pt idx="0">
                  <c:v>0.13500000000000001</c:v>
                </c:pt>
                <c:pt idx="1">
                  <c:v>0.15</c:v>
                </c:pt>
                <c:pt idx="2">
                  <c:v>0.16900000000000001</c:v>
                </c:pt>
                <c:pt idx="3">
                  <c:v>0.188</c:v>
                </c:pt>
                <c:pt idx="4">
                  <c:v>0.188</c:v>
                </c:pt>
                <c:pt idx="5">
                  <c:v>0.186</c:v>
                </c:pt>
                <c:pt idx="6">
                  <c:v>0.19700000000000001</c:v>
                </c:pt>
                <c:pt idx="7">
                  <c:v>0.2</c:v>
                </c:pt>
                <c:pt idx="8">
                  <c:v>0.20399999999999999</c:v>
                </c:pt>
                <c:pt idx="9">
                  <c:v>0.214</c:v>
                </c:pt>
                <c:pt idx="10">
                  <c:v>0.21299999999999999</c:v>
                </c:pt>
                <c:pt idx="11">
                  <c:v>0.214</c:v>
                </c:pt>
                <c:pt idx="12">
                  <c:v>0.22</c:v>
                </c:pt>
                <c:pt idx="13">
                  <c:v>0.22</c:v>
                </c:pt>
                <c:pt idx="14">
                  <c:v>0.22</c:v>
                </c:pt>
                <c:pt idx="15">
                  <c:v>0.224</c:v>
                </c:pt>
                <c:pt idx="16">
                  <c:v>0.23</c:v>
                </c:pt>
                <c:pt idx="17">
                  <c:v>0.23</c:v>
                </c:pt>
                <c:pt idx="18">
                  <c:v>0.23</c:v>
                </c:pt>
                <c:pt idx="19">
                  <c:v>0.23</c:v>
                </c:pt>
                <c:pt idx="20">
                  <c:v>0.23</c:v>
                </c:pt>
                <c:pt idx="21">
                  <c:v>0.23200000000000001</c:v>
                </c:pt>
                <c:pt idx="22">
                  <c:v>0.23200000000000001</c:v>
                </c:pt>
                <c:pt idx="23">
                  <c:v>0.24</c:v>
                </c:pt>
                <c:pt idx="24">
                  <c:v>0.24199999999999999</c:v>
                </c:pt>
                <c:pt idx="25">
                  <c:v>0.24199999999999999</c:v>
                </c:pt>
                <c:pt idx="26">
                  <c:v>0.24199999999999999</c:v>
                </c:pt>
                <c:pt idx="27">
                  <c:v>0.25</c:v>
                </c:pt>
                <c:pt idx="28">
                  <c:v>0.254</c:v>
                </c:pt>
                <c:pt idx="29">
                  <c:v>0.26</c:v>
                </c:pt>
                <c:pt idx="30">
                  <c:v>0.26</c:v>
                </c:pt>
                <c:pt idx="31">
                  <c:v>0.26</c:v>
                </c:pt>
                <c:pt idx="32">
                  <c:v>0.26</c:v>
                </c:pt>
                <c:pt idx="33">
                  <c:v>0.27</c:v>
                </c:pt>
                <c:pt idx="34">
                  <c:v>0.27200000000000002</c:v>
                </c:pt>
                <c:pt idx="35">
                  <c:v>0.28000000000000003</c:v>
                </c:pt>
                <c:pt idx="36">
                  <c:v>0.28000000000000003</c:v>
                </c:pt>
                <c:pt idx="37">
                  <c:v>0.28100000000000003</c:v>
                </c:pt>
                <c:pt idx="38">
                  <c:v>0.28100000000000003</c:v>
                </c:pt>
                <c:pt idx="39">
                  <c:v>0.28999999999999998</c:v>
                </c:pt>
                <c:pt idx="40">
                  <c:v>0.28999999999999998</c:v>
                </c:pt>
                <c:pt idx="41">
                  <c:v>0.28499999999999998</c:v>
                </c:pt>
                <c:pt idx="42">
                  <c:v>0.29399999999999998</c:v>
                </c:pt>
                <c:pt idx="43">
                  <c:v>0.29199999999999998</c:v>
                </c:pt>
                <c:pt idx="44">
                  <c:v>0.29399999999999998</c:v>
                </c:pt>
                <c:pt idx="45">
                  <c:v>0.29399999999999998</c:v>
                </c:pt>
                <c:pt idx="46">
                  <c:v>0.30399999999999999</c:v>
                </c:pt>
                <c:pt idx="47">
                  <c:v>0.30299999999999999</c:v>
                </c:pt>
                <c:pt idx="48">
                  <c:v>0.315</c:v>
                </c:pt>
              </c:numCache>
            </c:numRef>
          </c:yVal>
          <c:smooth val="0"/>
          <c:extLst>
            <c:ext xmlns:c16="http://schemas.microsoft.com/office/drawing/2014/chart" uri="{C3380CC4-5D6E-409C-BE32-E72D297353CC}">
              <c16:uniqueId val="{00000002-B965-4B65-9E52-628762ED9413}"/>
            </c:ext>
          </c:extLst>
        </c:ser>
        <c:dLbls>
          <c:showLegendKey val="0"/>
          <c:showVal val="0"/>
          <c:showCatName val="0"/>
          <c:showSerName val="0"/>
          <c:showPercent val="0"/>
          <c:showBubbleSize val="0"/>
        </c:dLbls>
        <c:axId val="1449132479"/>
        <c:axId val="1449147455"/>
      </c:scatterChart>
      <c:valAx>
        <c:axId val="1449132479"/>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KE"/>
          </a:p>
        </c:txPr>
        <c:crossAx val="1449147455"/>
        <c:crosses val="autoZero"/>
        <c:crossBetween val="midCat"/>
      </c:valAx>
      <c:valAx>
        <c:axId val="1449147455"/>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KE"/>
          </a:p>
        </c:txPr>
        <c:crossAx val="144913247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Q$11" lockText="1" noThreeD="1"/>
</file>

<file path=xl/ctrlProps/ctrlProp3.xml><?xml version="1.0" encoding="utf-8"?>
<formControlPr xmlns="http://schemas.microsoft.com/office/spreadsheetml/2009/9/main" objectType="CheckBox" fmlaLink="$Q$10" lockText="1" noThreeD="1"/>
</file>

<file path=xl/ctrlProps/ctrlProp4.xml><?xml version="1.0" encoding="utf-8"?>
<formControlPr xmlns="http://schemas.microsoft.com/office/spreadsheetml/2009/9/main" objectType="CheckBox" checked="Checked" fmlaLink="$Q$9" lockText="1" noThreeD="1"/>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457200</xdr:colOff>
          <xdr:row>1</xdr:row>
          <xdr:rowOff>222250</xdr:rowOff>
        </xdr:from>
        <xdr:to>
          <xdr:col>12</xdr:col>
          <xdr:colOff>539750</xdr:colOff>
          <xdr:row>3</xdr:row>
          <xdr:rowOff>76200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KE" sz="2600" b="1"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82550</xdr:colOff>
          <xdr:row>10</xdr:row>
          <xdr:rowOff>44450</xdr:rowOff>
        </xdr:from>
        <xdr:to>
          <xdr:col>14</xdr:col>
          <xdr:colOff>254000</xdr:colOff>
          <xdr:row>10</xdr:row>
          <xdr:rowOff>177800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88900</xdr:colOff>
          <xdr:row>9</xdr:row>
          <xdr:rowOff>44450</xdr:rowOff>
        </xdr:from>
        <xdr:to>
          <xdr:col>14</xdr:col>
          <xdr:colOff>254000</xdr:colOff>
          <xdr:row>9</xdr:row>
          <xdr:rowOff>177800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82550</xdr:colOff>
          <xdr:row>8</xdr:row>
          <xdr:rowOff>44450</xdr:rowOff>
        </xdr:from>
        <xdr:to>
          <xdr:col>14</xdr:col>
          <xdr:colOff>266700</xdr:colOff>
          <xdr:row>8</xdr:row>
          <xdr:rowOff>177800</xdr:rowOff>
        </xdr:to>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278146</xdr:colOff>
      <xdr:row>3</xdr:row>
      <xdr:rowOff>93409</xdr:rowOff>
    </xdr:from>
    <xdr:to>
      <xdr:col>15</xdr:col>
      <xdr:colOff>332121</xdr:colOff>
      <xdr:row>6</xdr:row>
      <xdr:rowOff>160084</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10688258" y="703437"/>
          <a:ext cx="60325" cy="679878"/>
          <a:chOff x="4654550" y="561975"/>
          <a:chExt cx="53975" cy="600075"/>
        </a:xfrm>
      </xdr:grpSpPr>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4657725" y="561975"/>
            <a:ext cx="0" cy="6000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Connector 6">
            <a:extLst>
              <a:ext uri="{FF2B5EF4-FFF2-40B4-BE49-F238E27FC236}">
                <a16:creationId xmlns:a16="http://schemas.microsoft.com/office/drawing/2014/main" id="{00000000-0008-0000-0100-000007000000}"/>
              </a:ext>
            </a:extLst>
          </xdr:cNvPr>
          <xdr:cNvCxnSpPr/>
        </xdr:nvCxnSpPr>
        <xdr:spPr>
          <a:xfrm rot="-240000">
            <a:off x="4654550" y="561975"/>
            <a:ext cx="53975" cy="317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752105</xdr:colOff>
      <xdr:row>37</xdr:row>
      <xdr:rowOff>35718</xdr:rowOff>
    </xdr:from>
    <xdr:to>
      <xdr:col>14</xdr:col>
      <xdr:colOff>35720</xdr:colOff>
      <xdr:row>38</xdr:row>
      <xdr:rowOff>229610</xdr:rowOff>
    </xdr:to>
    <xdr:cxnSp macro="">
      <xdr:nvCxnSpPr>
        <xdr:cNvPr id="8" name="Elbow Connector 7">
          <a:extLst>
            <a:ext uri="{FF2B5EF4-FFF2-40B4-BE49-F238E27FC236}">
              <a16:creationId xmlns:a16="http://schemas.microsoft.com/office/drawing/2014/main" id="{00000000-0008-0000-0100-000008000000}"/>
            </a:ext>
          </a:extLst>
        </xdr:cNvPr>
        <xdr:cNvCxnSpPr/>
      </xdr:nvCxnSpPr>
      <xdr:spPr>
        <a:xfrm rot="10800000" flipV="1">
          <a:off x="5395543" y="7786687"/>
          <a:ext cx="3986583" cy="658236"/>
        </a:xfrm>
        <a:prstGeom prst="bentConnector3">
          <a:avLst>
            <a:gd name="adj1" fmla="val 99916"/>
          </a:avLst>
        </a:prstGeom>
        <a:ln>
          <a:solidFill>
            <a:schemeClr val="tx1"/>
          </a:solidFill>
          <a:tailEnd type="triangle" w="lg"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28769</xdr:colOff>
      <xdr:row>32</xdr:row>
      <xdr:rowOff>5801</xdr:rowOff>
    </xdr:from>
    <xdr:to>
      <xdr:col>14</xdr:col>
      <xdr:colOff>602602</xdr:colOff>
      <xdr:row>58</xdr:row>
      <xdr:rowOff>29158</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19051</xdr:colOff>
      <xdr:row>3</xdr:row>
      <xdr:rowOff>19049</xdr:rowOff>
    </xdr:from>
    <xdr:to>
      <xdr:col>14</xdr:col>
      <xdr:colOff>592884</xdr:colOff>
      <xdr:row>18</xdr:row>
      <xdr:rowOff>181492</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19245</xdr:colOff>
      <xdr:row>59</xdr:row>
      <xdr:rowOff>97194</xdr:rowOff>
    </xdr:from>
    <xdr:to>
      <xdr:col>14</xdr:col>
      <xdr:colOff>550831</xdr:colOff>
      <xdr:row>64</xdr:row>
      <xdr:rowOff>181493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3352" y="11274490"/>
          <a:ext cx="8831943" cy="1010816"/>
        </a:xfrm>
        <a:prstGeom prst="rect">
          <a:avLst/>
        </a:prstGeom>
      </xdr:spPr>
    </xdr:pic>
    <xdr:clientData/>
  </xdr:twoCellAnchor>
  <xdr:twoCellAnchor editAs="oneCell">
    <xdr:from>
      <xdr:col>1</xdr:col>
      <xdr:colOff>0</xdr:colOff>
      <xdr:row>57</xdr:row>
      <xdr:rowOff>25983</xdr:rowOff>
    </xdr:from>
    <xdr:to>
      <xdr:col>7</xdr:col>
      <xdr:colOff>107108</xdr:colOff>
      <xdr:row>59</xdr:row>
      <xdr:rowOff>40939</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04107" y="10756187"/>
          <a:ext cx="3819914" cy="384292"/>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0.0823</cdr:x>
      <cdr:y>0.09313</cdr:y>
    </cdr:from>
    <cdr:to>
      <cdr:x>0.17486</cdr:x>
      <cdr:y>0.13872</cdr:y>
    </cdr:to>
    <cdr:sp macro="" textlink="">
      <cdr:nvSpPr>
        <cdr:cNvPr id="2" name="Rectangle: Rounded Corners 1">
          <a:extLst xmlns:a="http://schemas.openxmlformats.org/drawingml/2006/main">
            <a:ext uri="{FF2B5EF4-FFF2-40B4-BE49-F238E27FC236}">
              <a16:creationId xmlns:a16="http://schemas.microsoft.com/office/drawing/2014/main" id="{0A3E23A9-A543-406E-8176-1893BAE43EAC}"/>
            </a:ext>
          </a:extLst>
        </cdr:cNvPr>
        <cdr:cNvSpPr/>
      </cdr:nvSpPr>
      <cdr:spPr>
        <a:xfrm xmlns:a="http://schemas.openxmlformats.org/drawingml/2006/main">
          <a:off x="735709" y="465523"/>
          <a:ext cx="827402" cy="227899"/>
        </a:xfrm>
        <a:prstGeom xmlns:a="http://schemas.openxmlformats.org/drawingml/2006/main" prst="roundRect">
          <a:avLst/>
        </a:prstGeom>
        <a:ln xmlns:a="http://schemas.openxmlformats.org/drawingml/2006/main">
          <a:noFill/>
        </a:ln>
      </cdr:spPr>
      <cdr:style>
        <a:lnRef xmlns:a="http://schemas.openxmlformats.org/drawingml/2006/main" idx="2">
          <a:schemeClr val="accent6"/>
        </a:lnRef>
        <a:fillRef xmlns:a="http://schemas.openxmlformats.org/drawingml/2006/main" idx="1">
          <a:schemeClr val="lt1"/>
        </a:fillRef>
        <a:effectRef xmlns:a="http://schemas.openxmlformats.org/drawingml/2006/main" idx="0">
          <a:schemeClr val="accent6"/>
        </a:effectRef>
        <a:fontRef xmlns:a="http://schemas.openxmlformats.org/drawingml/2006/main" idx="minor">
          <a:schemeClr val="dk1"/>
        </a:fontRef>
      </cdr:style>
      <cdr:txBody>
        <a:bodyPr xmlns:a="http://schemas.openxmlformats.org/drawingml/2006/main" vertOverflow="clip"/>
        <a:lstStyle xmlns:a="http://schemas.openxmlformats.org/drawingml/2006/main"/>
        <a:p xmlns:a="http://schemas.openxmlformats.org/drawingml/2006/main">
          <a:r>
            <a:rPr lang="en-US"/>
            <a:t>%MAC</a:t>
          </a:r>
        </a:p>
      </cdr:txBody>
    </cdr:sp>
  </cdr:relSizeAnchor>
</c:userShapes>
</file>

<file path=xl/drawings/drawing5.xml><?xml version="1.0" encoding="utf-8"?>
<xdr:wsDr xmlns:xdr="http://schemas.openxmlformats.org/drawingml/2006/spreadsheetDrawing" xmlns:a="http://schemas.openxmlformats.org/drawingml/2006/main">
  <xdr:twoCellAnchor>
    <xdr:from>
      <xdr:col>26</xdr:col>
      <xdr:colOff>186205</xdr:colOff>
      <xdr:row>9</xdr:row>
      <xdr:rowOff>93382</xdr:rowOff>
    </xdr:from>
    <xdr:to>
      <xdr:col>48</xdr:col>
      <xdr:colOff>22491</xdr:colOff>
      <xdr:row>35</xdr:row>
      <xdr:rowOff>162511</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0.0823</cdr:x>
      <cdr:y>0.09313</cdr:y>
    </cdr:from>
    <cdr:to>
      <cdr:x>0.17486</cdr:x>
      <cdr:y>0.13872</cdr:y>
    </cdr:to>
    <cdr:sp macro="" textlink="">
      <cdr:nvSpPr>
        <cdr:cNvPr id="2" name="Rectangle: Rounded Corners 1">
          <a:extLst xmlns:a="http://schemas.openxmlformats.org/drawingml/2006/main">
            <a:ext uri="{FF2B5EF4-FFF2-40B4-BE49-F238E27FC236}">
              <a16:creationId xmlns:a16="http://schemas.microsoft.com/office/drawing/2014/main" id="{0A3E23A9-A543-406E-8176-1893BAE43EAC}"/>
            </a:ext>
          </a:extLst>
        </cdr:cNvPr>
        <cdr:cNvSpPr/>
      </cdr:nvSpPr>
      <cdr:spPr>
        <a:xfrm xmlns:a="http://schemas.openxmlformats.org/drawingml/2006/main">
          <a:off x="735709" y="465523"/>
          <a:ext cx="827402" cy="227899"/>
        </a:xfrm>
        <a:prstGeom xmlns:a="http://schemas.openxmlformats.org/drawingml/2006/main" prst="roundRect">
          <a:avLst/>
        </a:prstGeom>
        <a:ln xmlns:a="http://schemas.openxmlformats.org/drawingml/2006/main">
          <a:noFill/>
        </a:ln>
      </cdr:spPr>
      <cdr:style>
        <a:lnRef xmlns:a="http://schemas.openxmlformats.org/drawingml/2006/main" idx="2">
          <a:schemeClr val="accent6"/>
        </a:lnRef>
        <a:fillRef xmlns:a="http://schemas.openxmlformats.org/drawingml/2006/main" idx="1">
          <a:schemeClr val="lt1"/>
        </a:fillRef>
        <a:effectRef xmlns:a="http://schemas.openxmlformats.org/drawingml/2006/main" idx="0">
          <a:schemeClr val="accent6"/>
        </a:effectRef>
        <a:fontRef xmlns:a="http://schemas.openxmlformats.org/drawingml/2006/main" idx="minor">
          <a:schemeClr val="dk1"/>
        </a:fontRef>
      </cdr:style>
      <cdr:txBody>
        <a:bodyPr xmlns:a="http://schemas.openxmlformats.org/drawingml/2006/main" vertOverflow="clip"/>
        <a:lstStyle xmlns:a="http://schemas.openxmlformats.org/drawingml/2006/main"/>
        <a:p xmlns:a="http://schemas.openxmlformats.org/drawingml/2006/main">
          <a:r>
            <a:rPr lang="en-US"/>
            <a:t>%MAC</a:t>
          </a:r>
        </a:p>
      </cdr:txBody>
    </cdr:sp>
  </cdr:relSizeAnchor>
</c:userShapes>
</file>

<file path=xl/drawings/drawing7.xml><?xml version="1.0" encoding="utf-8"?>
<xdr:wsDr xmlns:xdr="http://schemas.openxmlformats.org/drawingml/2006/spreadsheetDrawing" xmlns:a="http://schemas.openxmlformats.org/drawingml/2006/main">
  <xdr:twoCellAnchor>
    <xdr:from>
      <xdr:col>10</xdr:col>
      <xdr:colOff>0</xdr:colOff>
      <xdr:row>2</xdr:row>
      <xdr:rowOff>0</xdr:rowOff>
    </xdr:from>
    <xdr:to>
      <xdr:col>20</xdr:col>
      <xdr:colOff>420780</xdr:colOff>
      <xdr:row>37</xdr:row>
      <xdr:rowOff>168275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107949</xdr:colOff>
      <xdr:row>1</xdr:row>
      <xdr:rowOff>34926</xdr:rowOff>
    </xdr:from>
    <xdr:to>
      <xdr:col>25</xdr:col>
      <xdr:colOff>361950</xdr:colOff>
      <xdr:row>20</xdr:row>
      <xdr:rowOff>123826</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9913D9B9-1516-4B5A-ACED-541B1CFAA920}" autoFormatId="16" applyNumberFormats="0" applyBorderFormats="0" applyFontFormats="0" applyPatternFormats="0" applyAlignmentFormats="0" applyWidthHeightFormats="0">
  <queryTableRefresh nextId="4">
    <queryTableFields count="3">
      <queryTableField id="1" name="IATA" tableColumnId="1"/>
      <queryTableField id="2" name="ICAO" tableColumnId="2"/>
      <queryTableField id="3" name="NAME"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7" backgroundRefresh="0" connectionId="1" xr16:uid="{CCD9AB8E-5CDC-46E3-9300-0DC0774DA2E2}" autoFormatId="16" applyNumberFormats="0" applyBorderFormats="0" applyFontFormats="0" applyPatternFormats="0" applyAlignmentFormats="0" applyWidthHeightFormats="0">
  <queryTableRefresh nextId="4">
    <queryTableFields count="3">
      <queryTableField id="1" name="IATA" tableColumnId="1"/>
      <queryTableField id="2" name="ICAO" tableColumnId="2"/>
      <queryTableField id="3" name="NAME" tableColumnId="3"/>
    </queryTableFields>
  </queryTableRefresh>
  <extLst>
    <ext xmlns:x15="http://schemas.microsoft.com/office/spreadsheetml/2010/11/main" uri="{883FBD77-0823-4a55-B5E3-86C4891E6966}">
      <x15:queryTable sourceDataName="Query - Combined IATA Codes"/>
    </ext>
  </extLst>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75455CE-E0AB-42BF-B0DB-6FDE1B30CA39}" name="AZFW9" displayName="AZFW9" ref="E2:F51" totalsRowShown="0" headerRowDxfId="26" dataDxfId="24" headerRowBorderDxfId="25" tableBorderDxfId="23">
  <autoFilter ref="E2:F51" xr:uid="{975455CE-E0AB-42BF-B0DB-6FDE1B30CA39}"/>
  <sortState xmlns:xlrd2="http://schemas.microsoft.com/office/spreadsheetml/2017/richdata2" ref="E3:F51">
    <sortCondition ref="E2:E51"/>
  </sortState>
  <tableColumns count="2">
    <tableColumn id="1" xr3:uid="{AF73FCA4-6C8E-446A-B470-3DBF88D11B3A}" name="X" dataDxfId="22"/>
    <tableColumn id="2" xr3:uid="{AC49316D-A2DA-4C92-B33B-526C8E8C138A}" name="Y" dataDxfId="21"/>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4051625-8C28-448E-BD7B-A3B072091F7E}" name="TOW_10" displayName="TOW_10" ref="B2:C51" totalsRowShown="0" headerRowDxfId="20" dataDxfId="18" headerRowBorderDxfId="19" tableBorderDxfId="17">
  <autoFilter ref="B2:C51" xr:uid="{84051625-8C28-448E-BD7B-A3B072091F7E}"/>
  <sortState xmlns:xlrd2="http://schemas.microsoft.com/office/spreadsheetml/2017/richdata2" ref="B3:C51">
    <sortCondition ref="B2:B51"/>
  </sortState>
  <tableColumns count="2">
    <tableColumn id="1" xr3:uid="{B92E2D63-0CEB-45D1-83E6-D6EDEEDD1D5B}" name="X" dataDxfId="16"/>
    <tableColumn id="2" xr3:uid="{CA2C5065-2E71-4FB2-A43C-59A6B27021EF}" name="Y" dataDxfId="15"/>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857746-DA26-4891-8922-5ED651880A29}" name="LW_11" displayName="LW_11" ref="H2:I51" totalsRowShown="0" headerRowDxfId="14" dataDxfId="12" headerRowBorderDxfId="13" tableBorderDxfId="11">
  <autoFilter ref="H2:I51" xr:uid="{CD857746-DA26-4891-8922-5ED651880A29}"/>
  <sortState xmlns:xlrd2="http://schemas.microsoft.com/office/spreadsheetml/2017/richdata2" ref="H3:I51">
    <sortCondition ref="H2:H51"/>
  </sortState>
  <tableColumns count="2">
    <tableColumn id="1" xr3:uid="{077BA5D0-8009-4C93-A7C0-D8D5A25225FB}" name="X" dataDxfId="10"/>
    <tableColumn id="2" xr3:uid="{CA330231-7FDF-4010-B506-B2380F834F88}" name="Y" dataDxfId="9"/>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752157-53D3-41A3-B113-CF9BEAF9616B}" name="Table11" displayName="Table11" ref="K2:M42" totalsRowShown="0">
  <autoFilter ref="K2:M42" xr:uid="{35752157-53D3-41A3-B113-CF9BEAF9616B}"/>
  <tableColumns count="3">
    <tableColumn id="1" xr3:uid="{9DB998C2-CEED-47D0-B0CD-842F8F86D4A2}" name="Index"/>
    <tableColumn id="2" xr3:uid="{65E144AD-39A1-4095-8A46-14EC117BD0BD}" name="% MAC" dataDxfId="8"/>
    <tableColumn id="3" xr3:uid="{89426A14-D2CD-4818-919C-DF860B5960A1}" name="B.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10446DD-AA44-42A0-8A9E-EF875F6EAC47}" name="PAJFlightNo." displayName="PAJFlightNo." ref="I4:J913" totalsRowShown="0" tableBorderDxfId="7">
  <autoFilter ref="I4:J913" xr:uid="{C10446DD-AA44-42A0-8A9E-EF875F6EAC47}"/>
  <tableColumns count="2">
    <tableColumn id="1" xr3:uid="{6C2BCBD9-7304-4C98-ABA6-569927B5C468}" name="PAG" dataDxfId="6"/>
    <tableColumn id="2" xr3:uid="{A154A2E8-2A7B-4022-8378-31955DA37E23}" name="FLIGHT N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D4A2E8-9DFF-4781-840D-41232F98E5B5}" name="Special_Handling_Codes" displayName="Special_Handling_Codes" ref="G6:G94" totalsRowShown="0">
  <autoFilter ref="G6:G94" xr:uid="{94D4A2E8-9DFF-4781-840D-41232F98E5B5}"/>
  <tableColumns count="1">
    <tableColumn id="1" xr3:uid="{E90085F4-DC34-4C0F-9F47-14048809CC63}" name="Cod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B1C3695-50D2-41C0-AFF0-33E970B6E555}" name="A" displayName="A" ref="AO6:AQ456" tableType="queryTable" totalsRowShown="0">
  <autoFilter ref="AO6:AQ456" xr:uid="{DB1C3695-50D2-41C0-AFF0-33E970B6E555}"/>
  <tableColumns count="3">
    <tableColumn id="1" xr3:uid="{EDF4DF01-7C44-42EE-AACF-3AC826A42B2E}" uniqueName="1" name="IATA" queryTableFieldId="1" dataDxfId="5"/>
    <tableColumn id="2" xr3:uid="{FEB2E6FF-FF0F-4F6C-917B-F42ED0C14A24}" uniqueName="2" name="ICAO" queryTableFieldId="2" dataDxfId="4"/>
    <tableColumn id="3" xr3:uid="{FF439784-0F33-4967-AF18-021419B85AFF}" uniqueName="3" name="NAME" queryTableFieldId="3" dataDxf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24351B3-35BF-4770-A655-0AD27C949FB1}" name="DGR" displayName="DGR" ref="E6:E44" totalsRowShown="0">
  <autoFilter ref="E6:E44" xr:uid="{E24351B3-35BF-4770-A655-0AD27C949FB1}"/>
  <tableColumns count="1">
    <tableColumn id="1" xr3:uid="{EE46F938-B449-4D48-84A4-BB20756C1253}" name="DGR"/>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B05B9C6-A50D-4A46-8159-BB4A667E7B29}" name="Combined_IATA_Codes" displayName="Combined_IATA_Codes" ref="A1:C7806" tableType="queryTable" totalsRowShown="0">
  <autoFilter ref="A1:C7806" xr:uid="{4B05B9C6-A50D-4A46-8159-BB4A667E7B29}"/>
  <tableColumns count="3">
    <tableColumn id="1" xr3:uid="{0FC4A255-B15E-4DF5-BBDB-B406D354CDE7}" uniqueName="1" name="IATA" queryTableFieldId="1" dataDxfId="2"/>
    <tableColumn id="2" xr3:uid="{0D1C4C98-3F08-4FA4-BEA3-E6F0268B1BF6}" uniqueName="2" name="ICAO" queryTableFieldId="2" dataDxfId="1"/>
    <tableColumn id="3" xr3:uid="{C6E4AA57-3204-4AC2-AAEA-67C74645D74C}" uniqueName="3" name="NAME"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16FF5-0AAA-40EC-9F53-80B86F29F272}">
  <sheetPr codeName="Sheet8">
    <pageSetUpPr fitToPage="1"/>
  </sheetPr>
  <dimension ref="A1:W59"/>
  <sheetViews>
    <sheetView showGridLines="0" zoomScale="70" zoomScaleNormal="70" zoomScalePageLayoutView="60" workbookViewId="0">
      <selection activeCell="C11" sqref="C11"/>
    </sheetView>
  </sheetViews>
  <sheetFormatPr defaultColWidth="0" defaultRowHeight="18.5" zeroHeight="1" x14ac:dyDescent="0.45"/>
  <cols>
    <col min="1" max="1" width="3.90625" style="101" customWidth="1"/>
    <col min="2" max="2" width="32.1796875" style="101" bestFit="1" customWidth="1"/>
    <col min="3" max="3" width="38.81640625" style="101" bestFit="1" customWidth="1"/>
    <col min="4" max="5" width="20" style="101" customWidth="1"/>
    <col min="6" max="8" width="19.08984375" style="101" customWidth="1"/>
    <col min="9" max="9" width="22.08984375" style="101" bestFit="1" customWidth="1"/>
    <col min="10" max="15" width="19.08984375" style="101" customWidth="1"/>
    <col min="16" max="16" width="14.7265625" style="101" bestFit="1" customWidth="1"/>
    <col min="17" max="17" width="25.81640625" style="101" customWidth="1"/>
    <col min="18" max="18" width="4.1796875" style="101" customWidth="1"/>
    <col min="19" max="19" width="25.54296875" style="101" hidden="1" customWidth="1"/>
    <col min="20" max="22" width="13.6328125" style="101" hidden="1" customWidth="1"/>
    <col min="23" max="23" width="3.90625" style="101" hidden="1" customWidth="1"/>
    <col min="24" max="16384" width="13.81640625" style="101" hidden="1"/>
  </cols>
  <sheetData>
    <row r="1" spans="1:19" ht="19" thickBot="1" x14ac:dyDescent="0.5">
      <c r="A1" s="544"/>
      <c r="D1" s="447"/>
      <c r="E1" s="447"/>
      <c r="F1" s="447"/>
      <c r="G1" s="447"/>
      <c r="H1" s="447"/>
      <c r="P1" s="447"/>
      <c r="Q1" s="447"/>
    </row>
    <row r="2" spans="1:19" ht="24" customHeight="1" thickBot="1" x14ac:dyDescent="0.5">
      <c r="A2" s="544"/>
      <c r="B2" s="171" t="s">
        <v>124</v>
      </c>
      <c r="C2" s="468"/>
      <c r="D2" s="447"/>
      <c r="E2" s="447"/>
      <c r="F2" s="447"/>
      <c r="G2" s="447"/>
      <c r="H2" s="447"/>
      <c r="I2" s="521"/>
      <c r="J2" s="521"/>
      <c r="K2" s="266"/>
      <c r="P2" s="447"/>
      <c r="Q2" s="447"/>
    </row>
    <row r="3" spans="1:19" ht="19" customHeight="1" thickTop="1" thickBot="1" x14ac:dyDescent="0.5">
      <c r="A3" s="544"/>
      <c r="B3" s="480" t="s">
        <v>24532</v>
      </c>
      <c r="C3" s="469"/>
      <c r="D3" s="447"/>
      <c r="E3" s="447"/>
      <c r="F3" s="447"/>
      <c r="G3" s="447"/>
      <c r="H3" s="447"/>
      <c r="I3" s="534" t="s">
        <v>103</v>
      </c>
      <c r="J3" s="535"/>
      <c r="K3" s="267" t="s">
        <v>24483</v>
      </c>
      <c r="P3" s="447"/>
      <c r="Q3" s="447"/>
      <c r="S3" s="220"/>
    </row>
    <row r="4" spans="1:19" ht="19" thickBot="1" x14ac:dyDescent="0.5">
      <c r="A4" s="544"/>
      <c r="B4" s="172" t="s">
        <v>24529</v>
      </c>
      <c r="C4" s="469"/>
      <c r="D4" s="447"/>
      <c r="E4" s="447"/>
      <c r="F4" s="447"/>
      <c r="G4" s="447"/>
      <c r="H4" s="447"/>
      <c r="I4" s="513" t="s">
        <v>24470</v>
      </c>
      <c r="J4" s="514"/>
      <c r="K4" s="316">
        <v>21284</v>
      </c>
      <c r="L4" s="447"/>
      <c r="O4" s="269" t="s">
        <v>24484</v>
      </c>
      <c r="S4" s="221"/>
    </row>
    <row r="5" spans="1:19" ht="21.5" thickBot="1" x14ac:dyDescent="0.55000000000000004">
      <c r="A5" s="544"/>
      <c r="B5" s="172" t="s">
        <v>117</v>
      </c>
      <c r="C5" s="467">
        <v>45792</v>
      </c>
      <c r="F5" s="292" t="s">
        <v>24431</v>
      </c>
      <c r="I5" s="513" t="s">
        <v>24471</v>
      </c>
      <c r="J5" s="514"/>
      <c r="K5" s="316">
        <v>3716</v>
      </c>
      <c r="L5" s="447"/>
      <c r="M5" s="509" t="s">
        <v>24478</v>
      </c>
      <c r="N5" s="510"/>
      <c r="O5" s="487">
        <f>ROUND((((C9+C10)*22.5)+45),0)</f>
        <v>113</v>
      </c>
      <c r="S5" s="220"/>
    </row>
    <row r="6" spans="1:19" ht="19" thickBot="1" x14ac:dyDescent="0.5">
      <c r="A6" s="544"/>
      <c r="B6" s="172" t="s">
        <v>118</v>
      </c>
      <c r="C6" s="129" t="s">
        <v>10426</v>
      </c>
      <c r="D6" s="485" t="s">
        <v>118</v>
      </c>
      <c r="E6" s="526" t="str">
        <f>IFERROR(VLOOKUP(C6,Combined_IATA_Codes[],3,FALSE),"")</f>
        <v>Ambouli Airport</v>
      </c>
      <c r="F6" s="527"/>
      <c r="G6" s="528"/>
      <c r="I6" s="513" t="s">
        <v>14</v>
      </c>
      <c r="J6" s="514"/>
      <c r="K6" s="316">
        <v>15000</v>
      </c>
      <c r="L6" s="447"/>
      <c r="M6" s="511" t="s">
        <v>24479</v>
      </c>
      <c r="N6" s="512"/>
      <c r="O6" s="488">
        <v>17</v>
      </c>
    </row>
    <row r="7" spans="1:19" ht="19" thickBot="1" x14ac:dyDescent="0.5">
      <c r="A7" s="544"/>
      <c r="B7" s="172" t="s">
        <v>109</v>
      </c>
      <c r="C7" s="129" t="s">
        <v>17294</v>
      </c>
      <c r="D7" s="486" t="s">
        <v>109</v>
      </c>
      <c r="E7" s="526" t="str">
        <f>IFERROR(VLOOKUP(C7,Combined_IATA_Codes[],3,FALSE),"")</f>
        <v>Port Sudan New International Airport</v>
      </c>
      <c r="F7" s="527"/>
      <c r="G7" s="528"/>
      <c r="I7" s="513" t="s">
        <v>24508</v>
      </c>
      <c r="J7" s="514"/>
      <c r="K7" s="490">
        <f>SUM($K$4:$K$5)</f>
        <v>25000</v>
      </c>
      <c r="L7" s="447"/>
      <c r="M7" s="519" t="s">
        <v>24477</v>
      </c>
      <c r="N7" s="520"/>
      <c r="O7" s="489">
        <v>33.075000000000003</v>
      </c>
    </row>
    <row r="8" spans="1:19" ht="19" thickBot="1" x14ac:dyDescent="0.5">
      <c r="A8" s="544"/>
      <c r="B8" s="172" t="s">
        <v>119</v>
      </c>
      <c r="C8" s="129" t="s">
        <v>24542</v>
      </c>
      <c r="G8" s="544"/>
      <c r="H8" s="544"/>
      <c r="I8" s="513" t="s">
        <v>24539</v>
      </c>
      <c r="J8" s="514"/>
      <c r="K8" s="316">
        <v>500</v>
      </c>
      <c r="L8" s="447"/>
      <c r="M8" s="311"/>
      <c r="P8" s="447"/>
    </row>
    <row r="9" spans="1:19" ht="19" thickBot="1" x14ac:dyDescent="0.5">
      <c r="A9" s="544"/>
      <c r="B9" s="172" t="s">
        <v>79</v>
      </c>
      <c r="C9" s="169">
        <v>2</v>
      </c>
      <c r="D9" s="447"/>
      <c r="E9" s="447"/>
      <c r="F9" s="447"/>
      <c r="G9" s="447"/>
      <c r="H9" s="447"/>
      <c r="I9" s="513" t="s">
        <v>24538</v>
      </c>
      <c r="J9" s="514"/>
      <c r="K9" s="490">
        <f>$K$7-$K$8</f>
        <v>24500</v>
      </c>
      <c r="L9" s="447"/>
      <c r="M9" s="509" t="s">
        <v>46</v>
      </c>
      <c r="N9" s="510"/>
      <c r="O9" s="222"/>
      <c r="P9" s="447"/>
      <c r="Q9" s="466" t="b">
        <v>1</v>
      </c>
    </row>
    <row r="10" spans="1:19" ht="37.5" customHeight="1" thickBot="1" x14ac:dyDescent="0.5">
      <c r="A10" s="544"/>
      <c r="B10" s="172" t="s">
        <v>24513</v>
      </c>
      <c r="C10" s="169">
        <v>1</v>
      </c>
      <c r="D10" s="447"/>
      <c r="E10" s="533" t="s">
        <v>24536</v>
      </c>
      <c r="F10" s="517"/>
      <c r="G10" s="517" t="s">
        <v>24537</v>
      </c>
      <c r="H10" s="518"/>
      <c r="I10" s="515" t="s">
        <v>24440</v>
      </c>
      <c r="J10" s="516"/>
      <c r="K10" s="343">
        <v>128000</v>
      </c>
      <c r="L10" s="447"/>
      <c r="M10" s="511" t="s">
        <v>104</v>
      </c>
      <c r="N10" s="512"/>
      <c r="O10" s="223"/>
      <c r="P10" s="447"/>
      <c r="Q10" s="466" t="b">
        <v>0</v>
      </c>
    </row>
    <row r="11" spans="1:19" ht="19" customHeight="1" thickTop="1" thickBot="1" x14ac:dyDescent="0.7">
      <c r="A11" s="544"/>
      <c r="B11" s="173" t="s">
        <v>120</v>
      </c>
      <c r="C11" s="170"/>
      <c r="D11" s="493"/>
      <c r="E11" s="497">
        <f>(SUM($E$42:$E$52,$D$36:$F$36,$K$36:$M$36))/2.205</f>
        <v>11510</v>
      </c>
      <c r="F11" s="498"/>
      <c r="G11" s="503"/>
      <c r="H11" s="504"/>
      <c r="I11" s="493"/>
      <c r="J11" s="493"/>
      <c r="K11" s="493"/>
      <c r="L11" s="447"/>
      <c r="M11" s="519" t="s">
        <v>47</v>
      </c>
      <c r="N11" s="520"/>
      <c r="O11" s="224"/>
      <c r="P11" s="447"/>
      <c r="Q11" s="466" t="b">
        <v>0</v>
      </c>
    </row>
    <row r="12" spans="1:19" ht="18.5" customHeight="1" x14ac:dyDescent="0.65">
      <c r="A12" s="544"/>
      <c r="D12" s="493"/>
      <c r="E12" s="499"/>
      <c r="F12" s="500"/>
      <c r="G12" s="505"/>
      <c r="H12" s="506"/>
      <c r="I12" s="493"/>
      <c r="J12" s="493"/>
      <c r="K12" s="493"/>
      <c r="L12" s="447"/>
      <c r="M12" s="477"/>
      <c r="N12" s="477"/>
      <c r="O12" s="478"/>
      <c r="P12" s="447"/>
      <c r="Q12" s="466"/>
    </row>
    <row r="13" spans="1:19" ht="18.5" customHeight="1" thickBot="1" x14ac:dyDescent="0.7">
      <c r="A13" s="544"/>
      <c r="D13" s="493"/>
      <c r="E13" s="501"/>
      <c r="F13" s="502"/>
      <c r="G13" s="507"/>
      <c r="H13" s="508"/>
      <c r="I13" s="493"/>
      <c r="J13" s="493"/>
      <c r="K13" s="493"/>
      <c r="L13" s="447"/>
      <c r="M13" s="477"/>
      <c r="N13" s="477"/>
      <c r="O13" s="478"/>
      <c r="P13" s="447"/>
      <c r="Q13" s="466"/>
    </row>
    <row r="14" spans="1:19" ht="19" customHeight="1" thickBot="1" x14ac:dyDescent="0.7">
      <c r="A14" s="544"/>
      <c r="D14" s="494"/>
      <c r="E14" s="494"/>
      <c r="F14" s="494"/>
      <c r="G14" s="494"/>
      <c r="H14" s="494"/>
      <c r="I14" s="494"/>
      <c r="J14" s="494"/>
      <c r="K14" s="494"/>
      <c r="L14" s="447"/>
    </row>
    <row r="15" spans="1:19" ht="24" thickBot="1" x14ac:dyDescent="0.6">
      <c r="A15" s="544"/>
      <c r="B15" s="168" t="str">
        <f>IF($C$15&gt;0,"Allowed Traffic Load","Don't Load")</f>
        <v>Allowed Traffic Load</v>
      </c>
      <c r="C15" s="492">
        <f>IF('Load Sheet'!$M$12&lt;"",('Load Sheet'!$M$12/2.205),IF('Load Sheet'!$P$12&lt;"",('Load Sheet'!$P$12/2.205),IF('Load Sheet'!$S$12&lt;"",('Load Sheet'!$S$12/2.205),"")))</f>
        <v>13796.825396825396</v>
      </c>
      <c r="D15" s="546" t="str">
        <f>IFERROR(IF(SUM($C$20,$D$20,$E$20,$F$20,$G$20,$H$20,$I$20,$J$20,$K$20,$L$20,$M$20,$D$35,$E$35,$F$35,$K$35,$L$35,$M$35,$D$23,$F$23,$H$23,$J$23,$L$23,$E$26,$G$26,$I$26,$K$26)&gt;$C$15,"Reduce "&amp;TEXT(SUM($C$20,$D$20,$E$20,$F$20,$G$20,$H$20,$I$20,$J$20,$K$20,$L$20,$M$20,$D$35,$E$35,$F$35,$K$35,$L$35,$M$35,$D$23,$F$23,$H$23,$J$23,$L$23,$E$26,$G$26,$I$26,$K$26)-$C$15,"#,###")&amp;" Kgs","Underload: "&amp;$C$15-TEXT(SUM($C$20,$D$20,$E$20,$F$20,$G$20,$H$20,$I$20,$J$20,$K$20,$L$20,$M$20,$D$35,$E$35,$F$35,$K$35,$L$35,$M$35,$D$23,$F$23,$H$23,$J$23,$L$23,$E$26,$G$26,$I$26,$K$26),"#,###")&amp;" Kgs"),"Load Aircraft")</f>
        <v>Underload: 2286.8253968254 Kgs</v>
      </c>
      <c r="E15" s="547"/>
      <c r="F15" s="548"/>
      <c r="G15" s="537" t="s">
        <v>35</v>
      </c>
      <c r="H15" s="538"/>
      <c r="I15" s="538"/>
      <c r="J15" s="538"/>
      <c r="K15" s="538"/>
      <c r="L15" s="538"/>
      <c r="M15" s="538"/>
      <c r="N15" s="543"/>
      <c r="O15" s="544"/>
      <c r="P15" s="544"/>
      <c r="Q15" s="544"/>
      <c r="R15" s="544"/>
    </row>
    <row r="16" spans="1:19" ht="19" thickBot="1" x14ac:dyDescent="0.5">
      <c r="A16" s="544"/>
      <c r="B16" s="73" t="s">
        <v>106</v>
      </c>
      <c r="C16" s="133" t="s">
        <v>24457</v>
      </c>
      <c r="D16" s="134" t="str">
        <f>IF(AND(OR(D20&lt;&gt;"",E20&lt;&gt;""),D23&lt;&gt;""),"Error","Position 2")</f>
        <v>Position 2</v>
      </c>
      <c r="E16" s="133" t="str">
        <f>IF(AND(OR(E20&lt;&gt;"",F20&lt;&gt;""),E26&lt;&gt;""),"Error",IF(AND(OR(D20&lt;&gt;"",E20&lt;&gt;""),D23&lt;&gt;""),"Error","Position 3"))</f>
        <v>Position 3</v>
      </c>
      <c r="F16" s="135" t="str">
        <f>IF(AND(OR(E20&lt;&gt;"",F20&lt;&gt;""),E26&lt;&gt;""),"Error",IF(AND(OR(F20&lt;&gt;"",G20&lt;&gt;""),F23&lt;&gt;""),"Error","Position 4"))</f>
        <v>Position 4</v>
      </c>
      <c r="G16" s="133" t="str">
        <f>IF(AND(OR(G20&lt;&gt;"",H20&lt;&gt;""),G26&lt;&gt;""),"Error",IF(AND(OR(F20&lt;&gt;"",G20&lt;&gt;""),F23&lt;&gt;""),"Error","Position 5"))</f>
        <v>Position 5</v>
      </c>
      <c r="H16" s="135" t="str">
        <f>IF(AND(OR(G20&lt;&gt;"",H20&lt;&gt;""),G26&lt;&gt;""),"Error",IF(AND(OR(H20&lt;&gt;"",I20&lt;&gt;""),H23&lt;&gt;""),"Error","Position 6"))</f>
        <v>Position 6</v>
      </c>
      <c r="I16" s="133" t="str">
        <f>IF(AND(OR(I20&lt;&gt;"",J20&lt;&gt;""),I26&lt;&gt;""),"Error",IF(AND(OR(H20&lt;&gt;"",I20&lt;&gt;""),H23&lt;&gt;""),"Error","Position 7"))</f>
        <v>Position 7</v>
      </c>
      <c r="J16" s="133" t="str">
        <f>IF(AND(OR(I20&lt;&gt;"",J20&lt;&gt;""),I26&lt;&gt;""),"Error",IF(AND(OR(J20&lt;&gt;"",K20&lt;&gt;""),J23&lt;&gt;""),"Error","Position 8"))</f>
        <v>Position 8</v>
      </c>
      <c r="K16" s="133" t="str">
        <f>IF(AND(OR(K20&lt;&gt;"",L20&lt;&gt;""),K26&lt;&gt;""),"Error",IF(AND(OR(J20&lt;&gt;"",K20&lt;&gt;""),J23&lt;&gt;""),"Error","Position 9"))</f>
        <v>Position 9</v>
      </c>
      <c r="L16" s="135" t="str">
        <f>IF(AND(OR(K20&lt;&gt;"",L20&lt;&gt;""),K26&lt;&gt;""),"Error",IF(AND(OR(L20&lt;&gt;"",M20&lt;&gt;""),L23&lt;&gt;""),"Error","Position 10"))</f>
        <v>Position 10</v>
      </c>
      <c r="M16" s="251" t="str">
        <f>IF(AND(OR(L20&lt;&gt;"",M20&lt;&gt;""),L23&lt;&gt;""),"Error","Position 11")</f>
        <v>Position 11</v>
      </c>
      <c r="N16" s="543"/>
      <c r="O16" s="544"/>
      <c r="P16" s="544"/>
      <c r="Q16" s="544"/>
      <c r="R16" s="544"/>
    </row>
    <row r="17" spans="1:18" x14ac:dyDescent="0.45">
      <c r="A17" s="544"/>
      <c r="B17" s="78" t="s">
        <v>108</v>
      </c>
      <c r="C17" s="125"/>
      <c r="D17" s="126"/>
      <c r="E17" s="125"/>
      <c r="F17" s="127"/>
      <c r="G17" s="125"/>
      <c r="H17" s="127"/>
      <c r="I17" s="125"/>
      <c r="J17" s="125"/>
      <c r="K17" s="125"/>
      <c r="L17" s="127"/>
      <c r="M17" s="255"/>
      <c r="N17" s="543"/>
      <c r="O17" s="544"/>
      <c r="P17" s="544"/>
      <c r="Q17" s="544"/>
      <c r="R17" s="544"/>
    </row>
    <row r="18" spans="1:18" x14ac:dyDescent="0.45">
      <c r="A18" s="544"/>
      <c r="B18" s="79" t="s">
        <v>109</v>
      </c>
      <c r="C18" s="128"/>
      <c r="D18" s="129"/>
      <c r="E18" s="128"/>
      <c r="F18" s="130"/>
      <c r="G18" s="128"/>
      <c r="H18" s="130"/>
      <c r="I18" s="128"/>
      <c r="J18" s="128"/>
      <c r="K18" s="128"/>
      <c r="L18" s="130"/>
      <c r="M18" s="256"/>
      <c r="N18" s="543"/>
      <c r="O18" s="544"/>
      <c r="P18" s="544"/>
      <c r="Q18" s="544"/>
      <c r="R18" s="544"/>
    </row>
    <row r="19" spans="1:18" x14ac:dyDescent="0.45">
      <c r="A19" s="544"/>
      <c r="B19" s="79" t="s">
        <v>110</v>
      </c>
      <c r="C19" s="128"/>
      <c r="D19" s="129"/>
      <c r="E19" s="128"/>
      <c r="F19" s="130"/>
      <c r="G19" s="128"/>
      <c r="H19" s="130"/>
      <c r="I19" s="128"/>
      <c r="J19" s="128"/>
      <c r="K19" s="128"/>
      <c r="L19" s="130"/>
      <c r="M19" s="256"/>
      <c r="N19" s="543"/>
      <c r="O19" s="544"/>
      <c r="P19" s="544"/>
      <c r="Q19" s="544"/>
      <c r="R19" s="544"/>
    </row>
    <row r="20" spans="1:18" x14ac:dyDescent="0.45">
      <c r="A20" s="544"/>
      <c r="B20" s="80" t="s">
        <v>24507</v>
      </c>
      <c r="C20" s="304"/>
      <c r="D20" s="305">
        <v>720</v>
      </c>
      <c r="E20" s="304">
        <v>850</v>
      </c>
      <c r="F20" s="305">
        <v>885</v>
      </c>
      <c r="G20" s="304">
        <v>905</v>
      </c>
      <c r="H20" s="305">
        <v>925</v>
      </c>
      <c r="I20" s="304">
        <v>935</v>
      </c>
      <c r="J20" s="304">
        <v>1060</v>
      </c>
      <c r="K20" s="304">
        <v>1130</v>
      </c>
      <c r="L20" s="305">
        <v>1140</v>
      </c>
      <c r="M20" s="306">
        <v>1300</v>
      </c>
      <c r="N20" s="543"/>
      <c r="O20" s="544"/>
      <c r="P20" s="544"/>
      <c r="Q20" s="544"/>
      <c r="R20" s="544"/>
    </row>
    <row r="21" spans="1:18" ht="19" thickBot="1" x14ac:dyDescent="0.5">
      <c r="A21" s="544"/>
      <c r="B21" s="307" t="s">
        <v>24505</v>
      </c>
      <c r="C21" s="479" t="str">
        <f>IF(C20=0,"",C20*2.205)</f>
        <v/>
      </c>
      <c r="D21" s="479">
        <f>IF(D20=0," ",D20*2.205)</f>
        <v>1587.6000000000001</v>
      </c>
      <c r="E21" s="479">
        <f t="shared" ref="E21:M21" si="0">IF(E20=0," ",E20*2.205)</f>
        <v>1874.25</v>
      </c>
      <c r="F21" s="479">
        <f t="shared" si="0"/>
        <v>1951.425</v>
      </c>
      <c r="G21" s="479">
        <f t="shared" si="0"/>
        <v>1995.5250000000001</v>
      </c>
      <c r="H21" s="479">
        <f t="shared" si="0"/>
        <v>2039.625</v>
      </c>
      <c r="I21" s="479">
        <f t="shared" si="0"/>
        <v>2061.6750000000002</v>
      </c>
      <c r="J21" s="479">
        <f t="shared" si="0"/>
        <v>2337.3000000000002</v>
      </c>
      <c r="K21" s="479">
        <f t="shared" si="0"/>
        <v>2491.65</v>
      </c>
      <c r="L21" s="491">
        <f t="shared" si="0"/>
        <v>2513.7000000000003</v>
      </c>
      <c r="M21" s="479">
        <f t="shared" si="0"/>
        <v>2866.5</v>
      </c>
      <c r="N21" s="543"/>
      <c r="O21" s="544"/>
      <c r="P21" s="544"/>
      <c r="Q21" s="544"/>
      <c r="R21" s="544"/>
    </row>
    <row r="22" spans="1:18" ht="19" thickBot="1" x14ac:dyDescent="0.5">
      <c r="A22" s="544"/>
      <c r="B22" s="81" t="s">
        <v>24520</v>
      </c>
      <c r="C22" s="557" t="str">
        <f>IF(OR(G41&lt;&gt;"",K41&lt;&gt;"",N41&lt;&gt;""),"Overlap Error, check Below","")</f>
        <v/>
      </c>
      <c r="D22" s="531"/>
      <c r="E22" s="532"/>
      <c r="F22" s="531"/>
      <c r="G22" s="532"/>
      <c r="H22" s="531"/>
      <c r="I22" s="532"/>
      <c r="J22" s="531"/>
      <c r="K22" s="532"/>
      <c r="L22" s="531"/>
      <c r="M22" s="532"/>
      <c r="N22" s="543"/>
      <c r="O22" s="544"/>
      <c r="P22" s="544"/>
      <c r="Q22" s="544"/>
      <c r="R22" s="544"/>
    </row>
    <row r="23" spans="1:18" ht="19" thickBot="1" x14ac:dyDescent="0.5">
      <c r="A23" s="544"/>
      <c r="B23" s="81" t="s">
        <v>24521</v>
      </c>
      <c r="C23" s="558"/>
      <c r="D23" s="531"/>
      <c r="E23" s="532"/>
      <c r="F23" s="531"/>
      <c r="G23" s="532"/>
      <c r="H23" s="531"/>
      <c r="I23" s="532"/>
      <c r="J23" s="531"/>
      <c r="K23" s="532"/>
      <c r="L23" s="531"/>
      <c r="M23" s="532"/>
      <c r="N23" s="543"/>
      <c r="O23" s="544"/>
      <c r="P23" s="544"/>
      <c r="Q23" s="544"/>
      <c r="R23" s="544"/>
    </row>
    <row r="24" spans="1:18" ht="18.75" customHeight="1" thickBot="1" x14ac:dyDescent="0.5">
      <c r="A24" s="544"/>
      <c r="B24" s="309" t="s">
        <v>24522</v>
      </c>
      <c r="C24" s="558"/>
      <c r="D24" s="529" t="str">
        <f>IF(D23=0,"",D23*2.205)</f>
        <v/>
      </c>
      <c r="E24" s="530"/>
      <c r="F24" s="529" t="str">
        <f t="shared" ref="F24" si="1">IF(F23=0,"",F23*2.205)</f>
        <v/>
      </c>
      <c r="G24" s="530"/>
      <c r="H24" s="529" t="str">
        <f t="shared" ref="H24" si="2">IF(H23=0,"",H23*2.205)</f>
        <v/>
      </c>
      <c r="I24" s="530"/>
      <c r="J24" s="529" t="str">
        <f t="shared" ref="J24" si="3">IF(J23=0,"",J23*2.205)</f>
        <v/>
      </c>
      <c r="K24" s="530"/>
      <c r="L24" s="529" t="str">
        <f t="shared" ref="L24" si="4">IF(L23=0,"",L23*2.205)</f>
        <v/>
      </c>
      <c r="M24" s="530"/>
      <c r="N24" s="543"/>
      <c r="O24" s="544"/>
      <c r="P24" s="544"/>
      <c r="Q24" s="544"/>
      <c r="R24" s="544"/>
    </row>
    <row r="25" spans="1:18" ht="18.75" customHeight="1" thickBot="1" x14ac:dyDescent="0.5">
      <c r="A25" s="544"/>
      <c r="B25" s="82" t="s">
        <v>24523</v>
      </c>
      <c r="C25" s="558"/>
      <c r="D25" s="560"/>
      <c r="E25" s="522"/>
      <c r="F25" s="523"/>
      <c r="G25" s="522"/>
      <c r="H25" s="523"/>
      <c r="I25" s="522"/>
      <c r="J25" s="523"/>
      <c r="K25" s="522"/>
      <c r="L25" s="523"/>
      <c r="M25" s="551"/>
      <c r="N25" s="543"/>
      <c r="O25" s="544"/>
      <c r="P25" s="544"/>
      <c r="Q25" s="544"/>
      <c r="R25" s="544"/>
    </row>
    <row r="26" spans="1:18" ht="18.75" customHeight="1" thickBot="1" x14ac:dyDescent="0.5">
      <c r="A26" s="544"/>
      <c r="B26" s="83" t="s">
        <v>24524</v>
      </c>
      <c r="C26" s="558"/>
      <c r="D26" s="561"/>
      <c r="E26" s="522"/>
      <c r="F26" s="523"/>
      <c r="G26" s="522"/>
      <c r="H26" s="523"/>
      <c r="I26" s="522"/>
      <c r="J26" s="523"/>
      <c r="K26" s="522"/>
      <c r="L26" s="523"/>
      <c r="M26" s="552"/>
      <c r="N26" s="543"/>
      <c r="O26" s="544"/>
      <c r="P26" s="544"/>
      <c r="Q26" s="544"/>
      <c r="R26" s="544"/>
    </row>
    <row r="27" spans="1:18" ht="19" thickBot="1" x14ac:dyDescent="0.5">
      <c r="A27" s="544"/>
      <c r="B27" s="308" t="s">
        <v>24525</v>
      </c>
      <c r="C27" s="559"/>
      <c r="D27" s="562"/>
      <c r="E27" s="524" t="str">
        <f>IF(E26=0,"",E26*2.205)</f>
        <v/>
      </c>
      <c r="F27" s="525"/>
      <c r="G27" s="524" t="str">
        <f t="shared" ref="G27" si="5">IF(G26=0,"",G26*2.205)</f>
        <v/>
      </c>
      <c r="H27" s="525"/>
      <c r="I27" s="524" t="str">
        <f t="shared" ref="I27" si="6">IF(I26=0,"",I26*2.205)</f>
        <v/>
      </c>
      <c r="J27" s="525"/>
      <c r="K27" s="524" t="str">
        <f t="shared" ref="K27" si="7">IF(K26=0,"",K26*2.205)</f>
        <v/>
      </c>
      <c r="L27" s="525"/>
      <c r="M27" s="553"/>
      <c r="N27" s="543"/>
      <c r="O27" s="544"/>
      <c r="P27" s="544"/>
      <c r="Q27" s="544"/>
      <c r="R27" s="544"/>
    </row>
    <row r="28" spans="1:18" ht="19" thickBot="1" x14ac:dyDescent="0.5">
      <c r="A28" s="544"/>
      <c r="B28" s="79" t="s">
        <v>24506</v>
      </c>
      <c r="C28" s="495">
        <v>453</v>
      </c>
      <c r="D28" s="495">
        <v>2721</v>
      </c>
      <c r="E28" s="495">
        <v>2721</v>
      </c>
      <c r="F28" s="495">
        <v>2721</v>
      </c>
      <c r="G28" s="495">
        <v>4173</v>
      </c>
      <c r="H28" s="495">
        <v>4173</v>
      </c>
      <c r="I28" s="495">
        <v>2721</v>
      </c>
      <c r="J28" s="495">
        <v>2721</v>
      </c>
      <c r="K28" s="495">
        <v>2721</v>
      </c>
      <c r="L28" s="495">
        <v>2721</v>
      </c>
      <c r="M28" s="496">
        <v>2267</v>
      </c>
      <c r="N28" s="543"/>
      <c r="O28" s="544"/>
      <c r="P28" s="544"/>
      <c r="Q28" s="544"/>
      <c r="R28" s="544"/>
    </row>
    <row r="29" spans="1:18" x14ac:dyDescent="0.45">
      <c r="A29" s="544"/>
      <c r="B29" s="539"/>
      <c r="C29" s="539"/>
      <c r="D29" s="539"/>
      <c r="E29" s="539"/>
      <c r="F29" s="539"/>
      <c r="G29" s="539"/>
      <c r="H29" s="539"/>
      <c r="I29" s="539"/>
      <c r="J29" s="539"/>
      <c r="K29" s="539"/>
      <c r="L29" s="539"/>
      <c r="M29" s="540"/>
      <c r="N29" s="543"/>
      <c r="O29" s="544"/>
      <c r="P29" s="544"/>
      <c r="Q29" s="544"/>
      <c r="R29" s="544"/>
    </row>
    <row r="30" spans="1:18" ht="19" thickBot="1" x14ac:dyDescent="0.5">
      <c r="A30" s="544"/>
      <c r="B30" s="541"/>
      <c r="C30" s="541"/>
      <c r="D30" s="541"/>
      <c r="E30" s="541"/>
      <c r="F30" s="541"/>
      <c r="G30" s="541"/>
      <c r="H30" s="541"/>
      <c r="I30" s="541"/>
      <c r="J30" s="541"/>
      <c r="K30" s="541"/>
      <c r="L30" s="541"/>
      <c r="M30" s="542"/>
      <c r="N30" s="543"/>
      <c r="O30" s="544"/>
      <c r="P30" s="544"/>
      <c r="Q30" s="544"/>
      <c r="R30" s="544"/>
    </row>
    <row r="31" spans="1:18" ht="24" thickBot="1" x14ac:dyDescent="0.6">
      <c r="A31" s="544"/>
      <c r="B31" s="537" t="s">
        <v>78</v>
      </c>
      <c r="C31" s="538"/>
      <c r="D31" s="538"/>
      <c r="E31" s="538"/>
      <c r="F31" s="538"/>
      <c r="G31" s="538"/>
      <c r="H31" s="538"/>
      <c r="I31" s="538"/>
      <c r="J31" s="538"/>
      <c r="K31" s="538"/>
      <c r="L31" s="538"/>
      <c r="M31" s="538"/>
      <c r="N31" s="543"/>
      <c r="O31" s="544"/>
      <c r="P31" s="544"/>
      <c r="Q31" s="544"/>
      <c r="R31" s="544"/>
    </row>
    <row r="32" spans="1:18" ht="19" customHeight="1" thickBot="1" x14ac:dyDescent="0.5">
      <c r="A32" s="544"/>
      <c r="B32" s="74" t="s">
        <v>113</v>
      </c>
      <c r="C32" s="551"/>
      <c r="D32" s="124" t="s">
        <v>24458</v>
      </c>
      <c r="E32" s="124" t="s">
        <v>24459</v>
      </c>
      <c r="F32" s="124" t="s">
        <v>114</v>
      </c>
      <c r="G32" s="554"/>
      <c r="H32" s="539"/>
      <c r="I32" s="539"/>
      <c r="J32" s="540"/>
      <c r="K32" s="124" t="s">
        <v>115</v>
      </c>
      <c r="L32" s="124" t="s">
        <v>116</v>
      </c>
      <c r="M32" s="257" t="s">
        <v>24460</v>
      </c>
      <c r="N32" s="543"/>
      <c r="O32" s="544"/>
      <c r="P32" s="544"/>
      <c r="Q32" s="544"/>
      <c r="R32" s="544"/>
    </row>
    <row r="33" spans="1:18" ht="18.5" customHeight="1" x14ac:dyDescent="0.45">
      <c r="A33" s="544"/>
      <c r="B33" s="84" t="s">
        <v>109</v>
      </c>
      <c r="C33" s="552"/>
      <c r="D33" s="131"/>
      <c r="E33" s="131"/>
      <c r="F33" s="132"/>
      <c r="G33" s="543"/>
      <c r="H33" s="544"/>
      <c r="I33" s="544"/>
      <c r="J33" s="555"/>
      <c r="K33" s="131"/>
      <c r="L33" s="132"/>
      <c r="M33" s="258"/>
      <c r="N33" s="543"/>
      <c r="O33" s="544"/>
      <c r="P33" s="544"/>
      <c r="Q33" s="544"/>
      <c r="R33" s="544"/>
    </row>
    <row r="34" spans="1:18" ht="18.5" customHeight="1" x14ac:dyDescent="0.45">
      <c r="A34" s="544"/>
      <c r="B34" s="84" t="s">
        <v>110</v>
      </c>
      <c r="C34" s="552"/>
      <c r="D34" s="131"/>
      <c r="E34" s="131"/>
      <c r="F34" s="132"/>
      <c r="G34" s="543"/>
      <c r="H34" s="544"/>
      <c r="I34" s="544"/>
      <c r="J34" s="555"/>
      <c r="K34" s="131"/>
      <c r="L34" s="132"/>
      <c r="M34" s="258"/>
      <c r="N34" s="543"/>
      <c r="O34" s="544"/>
      <c r="P34" s="544"/>
      <c r="Q34" s="544"/>
      <c r="R34" s="544"/>
    </row>
    <row r="35" spans="1:18" ht="18.5" customHeight="1" x14ac:dyDescent="0.45">
      <c r="A35" s="544"/>
      <c r="B35" s="84" t="s">
        <v>111</v>
      </c>
      <c r="C35" s="552"/>
      <c r="D35" s="131"/>
      <c r="E35" s="131"/>
      <c r="F35" s="132"/>
      <c r="G35" s="543"/>
      <c r="H35" s="544"/>
      <c r="I35" s="544"/>
      <c r="J35" s="555"/>
      <c r="K35" s="131">
        <v>960</v>
      </c>
      <c r="L35" s="132"/>
      <c r="M35" s="258">
        <v>700</v>
      </c>
      <c r="N35" s="543"/>
      <c r="O35" s="544"/>
      <c r="P35" s="544"/>
      <c r="Q35" s="544"/>
      <c r="R35" s="544"/>
    </row>
    <row r="36" spans="1:18" ht="18.5" customHeight="1" x14ac:dyDescent="0.45">
      <c r="A36" s="544"/>
      <c r="B36" s="310" t="s">
        <v>24505</v>
      </c>
      <c r="C36" s="552"/>
      <c r="D36" s="446" t="str">
        <f>IF(D35=0,"",D35*2.205)</f>
        <v/>
      </c>
      <c r="E36" s="446" t="str">
        <f t="shared" ref="E36:F36" si="8">IF(E35=0,"",E35*2.205)</f>
        <v/>
      </c>
      <c r="F36" s="446" t="str">
        <f t="shared" si="8"/>
        <v/>
      </c>
      <c r="G36" s="543"/>
      <c r="H36" s="544"/>
      <c r="I36" s="544"/>
      <c r="J36" s="555"/>
      <c r="K36" s="446">
        <f>IF(K35=0,"",K35*2.205)</f>
        <v>2116.8000000000002</v>
      </c>
      <c r="L36" s="446" t="str">
        <f t="shared" ref="L36:M36" si="9">IF(L35=0,"",L35*2.205)</f>
        <v/>
      </c>
      <c r="M36" s="446">
        <f t="shared" si="9"/>
        <v>1543.5</v>
      </c>
      <c r="N36" s="543"/>
      <c r="O36" s="544"/>
      <c r="P36" s="544"/>
      <c r="Q36" s="544"/>
      <c r="R36" s="544"/>
    </row>
    <row r="37" spans="1:18" ht="19" customHeight="1" thickBot="1" x14ac:dyDescent="0.5">
      <c r="A37" s="544"/>
      <c r="B37" s="85" t="s">
        <v>112</v>
      </c>
      <c r="C37" s="553"/>
      <c r="D37" s="86">
        <v>762</v>
      </c>
      <c r="E37" s="86">
        <v>483</v>
      </c>
      <c r="F37" s="87">
        <v>2059</v>
      </c>
      <c r="G37" s="556"/>
      <c r="H37" s="541"/>
      <c r="I37" s="541"/>
      <c r="J37" s="542"/>
      <c r="K37" s="86">
        <v>3062</v>
      </c>
      <c r="L37" s="87">
        <v>413</v>
      </c>
      <c r="M37" s="259">
        <v>711</v>
      </c>
      <c r="N37" s="543"/>
      <c r="O37" s="544"/>
      <c r="P37" s="544"/>
      <c r="Q37" s="544"/>
      <c r="R37" s="544"/>
    </row>
    <row r="38" spans="1:18" x14ac:dyDescent="0.45">
      <c r="A38" s="544"/>
    </row>
    <row r="39" spans="1:18" x14ac:dyDescent="0.45">
      <c r="A39" s="544"/>
      <c r="F39" s="447"/>
      <c r="G39" s="447"/>
      <c r="H39" s="447"/>
      <c r="I39" s="447"/>
      <c r="J39" s="447"/>
      <c r="K39" s="447"/>
      <c r="L39" s="447"/>
      <c r="M39" s="447"/>
      <c r="N39" s="447"/>
      <c r="O39" s="447"/>
      <c r="P39" s="447"/>
      <c r="Q39" s="447"/>
      <c r="R39" s="447"/>
    </row>
    <row r="40" spans="1:18" ht="19" thickBot="1" x14ac:dyDescent="0.5">
      <c r="A40" s="544"/>
      <c r="F40" s="447"/>
      <c r="G40" s="447"/>
      <c r="H40" s="447"/>
      <c r="I40" s="447"/>
      <c r="J40" s="447"/>
      <c r="K40" s="447"/>
      <c r="L40" s="447"/>
      <c r="M40" s="447"/>
      <c r="N40" s="447"/>
      <c r="O40" s="447"/>
      <c r="P40" s="447"/>
      <c r="Q40" s="447"/>
      <c r="R40" s="447"/>
    </row>
    <row r="41" spans="1:18" ht="21.5" thickBot="1" x14ac:dyDescent="0.55000000000000004">
      <c r="A41" s="544"/>
      <c r="B41" s="449" t="s">
        <v>24512</v>
      </c>
      <c r="C41" s="450" t="s">
        <v>24526</v>
      </c>
      <c r="D41" s="451" t="s">
        <v>24527</v>
      </c>
      <c r="E41" s="449" t="s">
        <v>1447</v>
      </c>
      <c r="F41" s="448"/>
      <c r="G41" s="545" t="str">
        <f>IF(OR(G42&lt;&gt;"",G43&lt;&gt;"",G44&lt;&gt;"",G45&lt;&gt;""),"IF OHG 1 and OHG 2 are OVERLAPED","")</f>
        <v/>
      </c>
      <c r="H41" s="545"/>
      <c r="I41" s="545"/>
      <c r="J41" s="545"/>
      <c r="K41" s="545" t="str">
        <f>IF(OR(K42&lt;&gt;"",K43&lt;&gt;"",K44&lt;&gt;"",K45&lt;&gt;"",K46&lt;&gt;""),"IF Positions and OHG 1 are OVERLAPED","")</f>
        <v/>
      </c>
      <c r="L41" s="545"/>
      <c r="M41" s="545"/>
      <c r="N41" s="545" t="str">
        <f>IF(OR(N42&lt;&gt;"",N43&lt;&gt;"",N44&lt;&gt;"",N45&lt;&gt;""),"IF Positions and OHG 2 are OVERLAPED","")</f>
        <v/>
      </c>
      <c r="O41" s="545"/>
      <c r="P41" s="545"/>
      <c r="Q41" s="447"/>
      <c r="R41" s="447"/>
    </row>
    <row r="42" spans="1:18" ht="21.5" thickBot="1" x14ac:dyDescent="0.55000000000000004">
      <c r="A42" s="544"/>
      <c r="B42" s="452">
        <v>1</v>
      </c>
      <c r="C42" s="453"/>
      <c r="D42" s="549"/>
      <c r="E42" s="454" t="str">
        <f>IF('Load Plan '!C21="","",'Load Plan '!C21)</f>
        <v/>
      </c>
      <c r="F42" s="448"/>
      <c r="G42" s="536" t="str">
        <f>IF(AND(OR(D23&lt;&gt;"",F23&lt;""),E26&lt;&gt;""),"Overlap at OHG 1.1 or 1.2 and OHG 2.1","")</f>
        <v/>
      </c>
      <c r="H42" s="536"/>
      <c r="I42" s="536"/>
      <c r="J42" s="536"/>
      <c r="K42" s="536" t="str">
        <f>IF(AND(OR(D20&lt;&gt;"",E20&lt;&gt;""),D23&lt;&gt;""),"Pos. 2/3 &amp; OHG 1.1 Overlap","")</f>
        <v/>
      </c>
      <c r="L42" s="536"/>
      <c r="M42" s="536"/>
      <c r="N42" s="536" t="str">
        <f>IF(AND(OR(E17&lt;&gt;"",F17&lt;&gt;""),E25&lt;&gt;""),"Pos. 3/4 &amp; OHG 2.1 Overlap","")</f>
        <v/>
      </c>
      <c r="O42" s="536"/>
      <c r="P42" s="536"/>
      <c r="Q42" s="447"/>
      <c r="R42" s="447"/>
    </row>
    <row r="43" spans="1:18" ht="21.5" thickBot="1" x14ac:dyDescent="0.55000000000000004">
      <c r="A43" s="544"/>
      <c r="B43" s="455">
        <v>2</v>
      </c>
      <c r="C43" s="456">
        <f>IF(OR(D16="Error",$C$22&lt;&gt;""),"Error",IF(AND(D20="",D23&lt;&gt;""),D24/2,IF(AND(D20&lt;&gt;"",D23=""),D21,"")))</f>
        <v>1587.6000000000001</v>
      </c>
      <c r="D43" s="550"/>
      <c r="E43" s="457">
        <f>IF($C$43="Error","Error",$C$43)</f>
        <v>1587.6000000000001</v>
      </c>
      <c r="F43" s="448"/>
      <c r="G43" s="536" t="str">
        <f>IF(AND(OR(H23&lt;&gt;"",F23&lt;&gt;""),G26&lt;&gt;""),"Overlap at OHG 1.2 or 1.3 and OHG 2.2","")</f>
        <v/>
      </c>
      <c r="H43" s="536"/>
      <c r="I43" s="536"/>
      <c r="J43" s="536"/>
      <c r="K43" s="536" t="str">
        <f>IF(AND(OR(F20&lt;&gt;"",G20&lt;&gt;""),F23&lt;&gt;""),"Pos. 4/5 &amp; OHG 1.2 Overlap","")</f>
        <v/>
      </c>
      <c r="L43" s="536"/>
      <c r="M43" s="536"/>
      <c r="N43" s="536" t="str">
        <f>IF(AND(OR(G20&lt;&gt;"",H20&lt;&gt;""),G26&lt;&gt;""),"Pos. 5/6 &amp; OHG 2.2 Overlap","")</f>
        <v/>
      </c>
      <c r="O43" s="536"/>
      <c r="P43" s="536"/>
      <c r="Q43" s="447"/>
      <c r="R43" s="447"/>
    </row>
    <row r="44" spans="1:18" ht="21" x14ac:dyDescent="0.5">
      <c r="A44" s="544"/>
      <c r="B44" s="455">
        <v>3</v>
      </c>
      <c r="C44" s="458">
        <f>IF(OR(E16="Error",$C$22&lt;&gt;""),"Error",IF(AND(E20="",D23&lt;&gt;""),D24/2,IF(AND(E20&lt;&gt;"",D23=""),E21,"")))</f>
        <v>1874.25</v>
      </c>
      <c r="D44" s="459" t="str">
        <f>IF(OR(E16="Error",$C$22&lt;&gt;""),"Error",IF(AND(E20="",E26&lt;&gt;""),E27/2,IF(AND(E20&lt;&gt;"",E27=""),"","")))</f>
        <v/>
      </c>
      <c r="E44" s="457">
        <f>IF(OR(C44="Error",D44="Error"),"Error",IF(AND(C44&lt;&gt;"",D44&lt;&gt;""),$C$44+$D$44,IF(C44="",D44,IF(D44="",C44,""))))</f>
        <v>1874.25</v>
      </c>
      <c r="F44" s="447"/>
      <c r="G44" s="536" t="str">
        <f>IF(AND(OR(H23&lt;&gt;"",J23&lt;&gt;""),I26&lt;&gt;""),"Overlap at OHG 1.3 or 1.4 and OHG 2.3","")</f>
        <v/>
      </c>
      <c r="H44" s="536"/>
      <c r="I44" s="536"/>
      <c r="J44" s="536"/>
      <c r="K44" s="536" t="str">
        <f>IF(AND(OR(H20&lt;&gt;"",I20&lt;&gt;""),H23&lt;&gt;""),"Pos. 6/7 &amp; OHG 1.3 Overlap","")</f>
        <v/>
      </c>
      <c r="L44" s="536"/>
      <c r="M44" s="536"/>
      <c r="N44" s="536" t="str">
        <f>IF(AND(OR(I20&lt;&gt;"",J20&lt;&gt;""),I26&lt;&gt;""),"Pos. 7/8 &amp; OHG 2.3 Overlap","")</f>
        <v/>
      </c>
      <c r="O44" s="536"/>
      <c r="P44" s="536"/>
      <c r="Q44" s="447"/>
      <c r="R44" s="447"/>
    </row>
    <row r="45" spans="1:18" ht="21" x14ac:dyDescent="0.5">
      <c r="A45" s="544"/>
      <c r="B45" s="455">
        <v>4</v>
      </c>
      <c r="C45" s="460">
        <f>IF(OR(F16="Error",$C$22&lt;&gt;""),"Error",IF(AND(F20="",F23&lt;&gt;""),F24/2,IF(AND(F20&lt;&gt;"",F23=""),F21,"")))</f>
        <v>1951.425</v>
      </c>
      <c r="D45" s="461" t="str">
        <f>IF(OR(F16="Error",$C$22&lt;&gt;""),"Error",IF(AND(F20="",E26&lt;&gt;""),E27/2,IF(AND(F20&lt;&gt;"",E27=""),"","")))</f>
        <v/>
      </c>
      <c r="E45" s="457">
        <f>IF(OR(C45="Error",D45="Error"),"Error",IF(AND(C45&lt;&gt;"",D45&lt;&gt;""),$C$45+$D$45,IF(C45="",D45,IF(D45="",C45,""))))</f>
        <v>1951.425</v>
      </c>
      <c r="F45" s="447"/>
      <c r="G45" s="536" t="str">
        <f>IF(AND(OR(L23&lt;&gt;"",J23&lt;&gt;""),K26&lt;&gt;""),"Overlap at OHG 1.4 or 1.5 and OHG 2.4","")</f>
        <v/>
      </c>
      <c r="H45" s="536"/>
      <c r="I45" s="536"/>
      <c r="J45" s="536"/>
      <c r="K45" s="536" t="str">
        <f>IF(AND(OR(J20&lt;&gt;"",K20&lt;&gt;""),J23&lt;&gt;""),"Pos. 8/9 &amp; OHG 1.4 Overlap","")</f>
        <v/>
      </c>
      <c r="L45" s="536"/>
      <c r="M45" s="536"/>
      <c r="N45" s="536" t="str">
        <f>IF(AND(OR(K20&lt;&gt;"",L20&lt;&gt;""),K26&lt;&gt;""),"Pos. 9/10 &amp; OHG 2.4 Overlap","")</f>
        <v/>
      </c>
      <c r="O45" s="536"/>
      <c r="P45" s="536"/>
      <c r="Q45" s="447"/>
      <c r="R45" s="447"/>
    </row>
    <row r="46" spans="1:18" ht="21" x14ac:dyDescent="0.5">
      <c r="A46" s="544"/>
      <c r="B46" s="455">
        <v>5</v>
      </c>
      <c r="C46" s="460">
        <f>IF(OR(G16="Error",$C$22&lt;&gt;""),"Error",IF(AND(G20="",F23&lt;&gt;""),F24/2,IF(AND(G20&lt;&gt;"",F23=""),G21,"")))</f>
        <v>1995.5250000000001</v>
      </c>
      <c r="D46" s="462" t="str">
        <f>IF(OR(G16="Error",$C$22&lt;&gt;""),"Error",IF(AND(G20="",G26&lt;&gt;""),G27/2,IF(AND(G20&lt;&gt;"",G27=""),"","")))</f>
        <v/>
      </c>
      <c r="E46" s="457">
        <f>IF(OR(C46="Error",D46="Error"),"Error",IF(AND(C46&lt;&gt;"",D46&lt;&gt;""),$C$46+$D$46,IF(C46="",D46,IF(D46="",C46,""))))</f>
        <v>1995.5250000000001</v>
      </c>
      <c r="F46" s="447"/>
      <c r="G46" s="447"/>
      <c r="H46" s="447"/>
      <c r="I46" s="447"/>
      <c r="J46" s="447"/>
      <c r="K46" s="536" t="str">
        <f>IF(AND(OR(L20&lt;&gt;"",M20&lt;&gt;""),L23&lt;&gt;""),"Pos. 10/11 &amp; OHG 1.5 Overlap","")</f>
        <v/>
      </c>
      <c r="L46" s="536"/>
      <c r="M46" s="536"/>
      <c r="N46" s="536"/>
      <c r="O46" s="536"/>
      <c r="P46" s="536"/>
      <c r="Q46" s="447"/>
      <c r="R46" s="447"/>
    </row>
    <row r="47" spans="1:18" ht="21" x14ac:dyDescent="0.5">
      <c r="A47" s="544"/>
      <c r="B47" s="455">
        <v>6</v>
      </c>
      <c r="C47" s="460">
        <f>IF(OR(H16="Error",$C$22&lt;&gt;""),"Error",IF(AND(H20="",H23&lt;&gt;""),H24/2,IF(AND(H20&lt;&gt;"",H23=""),H21,"")))</f>
        <v>2039.625</v>
      </c>
      <c r="D47" s="462" t="str">
        <f>IF(OR(H16="Error",$C$22&lt;&gt;""),"Error",IF(AND(H19="",G26&lt;&gt;""),G27/2,IF(AND(H19&lt;&gt;"",G27=""),"","")))</f>
        <v/>
      </c>
      <c r="E47" s="457">
        <f>IF(OR(C47="Error",D47="Error"),"Error",IF(AND(C47&lt;&gt;"",D47&lt;&gt;""),$C$47+$D$47,IF(C47="",D47,IF(D47="",C47,""))))</f>
        <v>2039.625</v>
      </c>
      <c r="F47" s="447"/>
      <c r="G47" s="447"/>
      <c r="H47" s="447"/>
      <c r="I47" s="447"/>
      <c r="J47" s="447"/>
      <c r="K47" s="447"/>
      <c r="L47" s="447"/>
      <c r="M47" s="447"/>
      <c r="N47" s="536"/>
      <c r="O47" s="536"/>
      <c r="P47" s="536"/>
      <c r="Q47" s="447"/>
      <c r="R47" s="447"/>
    </row>
    <row r="48" spans="1:18" ht="21" x14ac:dyDescent="0.5">
      <c r="A48" s="544"/>
      <c r="B48" s="455">
        <v>7</v>
      </c>
      <c r="C48" s="460">
        <f>IF(OR(I16="Error",$C$22&lt;&gt;""),"Error",IF(AND(I20="",H23&lt;&gt;""),H24/2,IF(AND(I20&lt;&gt;"",H23=""),I21,"")))</f>
        <v>2061.6750000000002</v>
      </c>
      <c r="D48" s="462" t="str">
        <f>IF(OR(I16="Error",$C$22&lt;&gt;""),"Error",IF(AND(I20="",I26&lt;&gt;""),I27/2,IF(AND(I20&lt;&gt;"",I27=""),"","")))</f>
        <v/>
      </c>
      <c r="E48" s="457">
        <f>IF(OR(C48="Error",D48="Error"),"Error",IF(AND(C48&lt;&gt;"",D48&lt;&gt;""),$C$48+$D$48,IF(C48="",D48,IF(D48="",C48,""))))</f>
        <v>2061.6750000000002</v>
      </c>
      <c r="F48" s="447"/>
      <c r="G48" s="447"/>
      <c r="H48" s="447"/>
      <c r="I48" s="447"/>
      <c r="J48" s="447"/>
      <c r="K48" s="447"/>
      <c r="L48" s="447"/>
      <c r="M48" s="447"/>
      <c r="N48" s="447"/>
      <c r="O48" s="447"/>
      <c r="P48" s="447"/>
      <c r="Q48" s="447"/>
      <c r="R48" s="447"/>
    </row>
    <row r="49" spans="1:18" ht="21" x14ac:dyDescent="0.5">
      <c r="A49" s="544"/>
      <c r="B49" s="455">
        <v>8</v>
      </c>
      <c r="C49" s="460">
        <f>IF(OR(J16="Error",$C$22&lt;&gt;""),"Error",IF(AND(J20="",J23&lt;&gt;""),J24/2,IF(AND(J20&lt;&gt;"",J23=""),J21,"")))</f>
        <v>2337.3000000000002</v>
      </c>
      <c r="D49" s="462" t="str">
        <f>IF(OR(J16="Error",$C$22&lt;&gt;""),"Error",IF(AND(J20="",I26&lt;&gt;""),I27/2,IF(AND(J20&lt;&gt;"",I27=""),"","")))</f>
        <v/>
      </c>
      <c r="E49" s="457">
        <f>IF(OR(C49="Error",D49="Error"),"Error",IF(AND(C49&lt;&gt;"",D49&lt;&gt;""),$C$49+$D$49,IF(C49="",D49,IF(D49="",C49,""))))</f>
        <v>2337.3000000000002</v>
      </c>
      <c r="F49" s="447"/>
      <c r="G49" s="447"/>
      <c r="H49" s="447"/>
      <c r="I49" s="447"/>
      <c r="J49" s="447"/>
      <c r="K49" s="447"/>
      <c r="L49" s="447"/>
      <c r="M49" s="447"/>
      <c r="N49" s="447"/>
      <c r="O49" s="447"/>
      <c r="P49" s="447"/>
      <c r="Q49" s="447"/>
      <c r="R49" s="447"/>
    </row>
    <row r="50" spans="1:18" ht="21" x14ac:dyDescent="0.5">
      <c r="A50" s="544"/>
      <c r="B50" s="455">
        <v>9</v>
      </c>
      <c r="C50" s="460">
        <f>IF(OR(K16="Error",$C$22&lt;&gt;""),"Error",IF(AND(K20="",J23&lt;&gt;""),J24/2,IF(AND(K20&lt;&gt;"",J23=""),K21,"")))</f>
        <v>2491.65</v>
      </c>
      <c r="D50" s="462" t="str">
        <f>IF(OR(K16="Error",$C$22&lt;&gt;""),"Error",IF(AND(K20="",K26&lt;&gt;""),K27/2,IF(AND(K20&lt;&gt;"",K27=""),"","")))</f>
        <v/>
      </c>
      <c r="E50" s="457">
        <f>IF(OR(C50="Error",D50="Error"),"Error",IF(AND(C50&lt;&gt;"",D50&lt;&gt;""),$C$50+$D$50,IF(C50="",D50,IF(D50="",C50,""))))</f>
        <v>2491.65</v>
      </c>
      <c r="F50" s="447"/>
      <c r="G50" s="447"/>
      <c r="H50" s="447"/>
      <c r="I50" s="447"/>
      <c r="J50" s="447"/>
      <c r="K50" s="447"/>
      <c r="L50" s="447"/>
      <c r="M50" s="447"/>
      <c r="N50" s="447"/>
      <c r="O50" s="447"/>
      <c r="P50" s="447"/>
      <c r="Q50" s="447"/>
      <c r="R50" s="447"/>
    </row>
    <row r="51" spans="1:18" ht="21" x14ac:dyDescent="0.5">
      <c r="A51" s="544"/>
      <c r="B51" s="455">
        <v>10</v>
      </c>
      <c r="C51" s="460">
        <f>IF(OR(L16="Error",$C$22&lt;&gt;""),"Error",IF(AND(L20="",L23&lt;&gt;""),L24/2,IF(AND(L20&lt;&gt;"",L23=""),L21,"")))</f>
        <v>2513.7000000000003</v>
      </c>
      <c r="D51" s="462" t="str">
        <f>IF(OR(L16="Error",$C$22&lt;&gt;""),"Error",IF(AND(L20="",K26&lt;&gt;""),K27/2,IF(AND(L20&lt;&gt;"",K26=""),"","")))</f>
        <v/>
      </c>
      <c r="E51" s="457">
        <f>IF(OR(C51="Error",D51="Error"),"Error",IF(AND(C51&lt;&gt;"",D51&lt;&gt;""),$C$51+$D$51,IF(C51="",D51,IF(D51="",C51,""))))</f>
        <v>2513.7000000000003</v>
      </c>
      <c r="F51" s="447"/>
      <c r="G51" s="447"/>
      <c r="H51" s="447"/>
      <c r="I51" s="447"/>
      <c r="J51" s="447"/>
      <c r="K51" s="447"/>
      <c r="L51" s="447"/>
      <c r="M51" s="447"/>
      <c r="N51" s="447"/>
      <c r="O51" s="447"/>
      <c r="P51" s="447"/>
      <c r="Q51" s="447"/>
      <c r="R51" s="447"/>
    </row>
    <row r="52" spans="1:18" ht="21.5" thickBot="1" x14ac:dyDescent="0.55000000000000004">
      <c r="A52" s="544"/>
      <c r="B52" s="463">
        <v>11</v>
      </c>
      <c r="C52" s="464">
        <f>IF(OR(M16="Error",$C$22&lt;&gt;""),"Error",IF(AND(M20="",L23&lt;&gt;""),L24/2,IF(AND(M20&lt;&gt;"",L23=""),M21,"")))</f>
        <v>2866.5</v>
      </c>
      <c r="D52" s="453"/>
      <c r="E52" s="465">
        <f>IF($C$52="Error","Error",$C$52)</f>
        <v>2866.5</v>
      </c>
      <c r="F52" s="447"/>
      <c r="G52" s="447"/>
      <c r="H52" s="447"/>
      <c r="I52" s="447"/>
      <c r="J52" s="447"/>
      <c r="K52" s="447"/>
      <c r="L52" s="447"/>
      <c r="M52" s="447"/>
      <c r="N52" s="447"/>
      <c r="O52" s="447"/>
      <c r="P52" s="447"/>
      <c r="Q52" s="447"/>
      <c r="R52" s="447"/>
    </row>
    <row r="53" spans="1:18" ht="21" x14ac:dyDescent="0.5">
      <c r="A53" s="544"/>
      <c r="B53" s="235"/>
      <c r="C53" s="236"/>
      <c r="D53" s="236"/>
      <c r="E53" s="237"/>
      <c r="F53" s="447"/>
      <c r="G53" s="447"/>
      <c r="H53" s="447"/>
      <c r="I53" s="447"/>
      <c r="J53" s="447"/>
      <c r="K53" s="447"/>
      <c r="L53" s="447"/>
      <c r="M53" s="447"/>
      <c r="N53" s="447"/>
      <c r="O53" s="447"/>
      <c r="P53" s="447"/>
      <c r="Q53" s="447"/>
      <c r="R53" s="447"/>
    </row>
    <row r="54" spans="1:18" ht="21" x14ac:dyDescent="0.5">
      <c r="A54" s="544"/>
      <c r="B54" s="232"/>
      <c r="C54" s="233"/>
      <c r="D54" s="233"/>
      <c r="E54" s="234"/>
      <c r="F54" s="447"/>
      <c r="G54" s="447"/>
      <c r="H54" s="447"/>
      <c r="I54" s="447"/>
      <c r="J54" s="447"/>
      <c r="K54" s="447"/>
      <c r="L54" s="447"/>
      <c r="M54" s="447"/>
      <c r="N54" s="447"/>
      <c r="O54" s="447"/>
      <c r="P54" s="447"/>
      <c r="Q54" s="447"/>
      <c r="R54" s="447"/>
    </row>
    <row r="55" spans="1:18" ht="21" x14ac:dyDescent="0.5">
      <c r="A55" s="544"/>
      <c r="B55" s="232"/>
      <c r="C55" s="233"/>
      <c r="D55" s="233"/>
      <c r="E55" s="234"/>
      <c r="F55" s="447"/>
      <c r="G55" s="447"/>
      <c r="H55" s="447"/>
      <c r="I55" s="447"/>
      <c r="J55" s="447"/>
      <c r="K55" s="447"/>
      <c r="L55" s="447"/>
      <c r="M55" s="447"/>
      <c r="N55" s="447"/>
      <c r="O55" s="447"/>
      <c r="P55" s="447"/>
      <c r="Q55" s="447"/>
      <c r="R55" s="447"/>
    </row>
    <row r="56" spans="1:18" ht="21" x14ac:dyDescent="0.5">
      <c r="A56" s="544"/>
      <c r="B56" s="232"/>
      <c r="C56" s="225"/>
      <c r="D56" s="233"/>
      <c r="E56" s="234"/>
      <c r="F56" s="447"/>
      <c r="G56" s="447"/>
      <c r="H56" s="447"/>
      <c r="I56" s="447"/>
      <c r="J56" s="447"/>
      <c r="K56" s="447"/>
      <c r="L56" s="447"/>
      <c r="M56" s="447"/>
      <c r="N56" s="447"/>
      <c r="O56" s="447"/>
      <c r="P56" s="447"/>
      <c r="Q56" s="447"/>
      <c r="R56" s="447"/>
    </row>
    <row r="57" spans="1:18" x14ac:dyDescent="0.45">
      <c r="F57" s="447"/>
      <c r="G57" s="447"/>
      <c r="H57" s="447"/>
      <c r="I57" s="447"/>
      <c r="J57" s="447"/>
      <c r="K57" s="447"/>
      <c r="L57" s="447"/>
      <c r="M57" s="447"/>
      <c r="N57" s="447"/>
      <c r="O57" s="447"/>
      <c r="P57" s="447"/>
      <c r="Q57" s="447"/>
      <c r="R57" s="447"/>
    </row>
    <row r="58" spans="1:18" x14ac:dyDescent="0.45">
      <c r="F58" s="447"/>
      <c r="G58" s="447"/>
      <c r="H58" s="447"/>
      <c r="I58" s="447"/>
      <c r="J58" s="447"/>
      <c r="K58" s="447"/>
      <c r="L58" s="447"/>
      <c r="M58" s="447"/>
      <c r="N58" s="447"/>
      <c r="O58" s="447"/>
      <c r="P58" s="447"/>
      <c r="Q58" s="447"/>
      <c r="R58" s="447"/>
    </row>
    <row r="59" spans="1:18" x14ac:dyDescent="0.45">
      <c r="F59" s="447"/>
      <c r="G59" s="447"/>
      <c r="H59" s="447"/>
      <c r="I59" s="447"/>
      <c r="J59" s="447"/>
      <c r="K59" s="447"/>
      <c r="L59" s="447"/>
      <c r="M59" s="447"/>
      <c r="N59" s="447"/>
      <c r="O59" s="447"/>
      <c r="P59" s="447"/>
      <c r="Q59" s="447"/>
      <c r="R59" s="447"/>
    </row>
  </sheetData>
  <sheetProtection algorithmName="SHA-512" hashValue="Qzy91TSxK+daoudOvKdd8NLYdCxKG6MXsEYfp4ZDrJRIWLAS9IvuCpANUgCNldb/YA+RAvksyMm4hdrf1ppk9g==" saltValue="IefrPf/3fxCYklhmqpO+Aw==" spinCount="100000" sheet="1" objects="1" scenarios="1"/>
  <mergeCells count="79">
    <mergeCell ref="A1:A56"/>
    <mergeCell ref="E6:G6"/>
    <mergeCell ref="G42:J42"/>
    <mergeCell ref="C32:C37"/>
    <mergeCell ref="G32:J37"/>
    <mergeCell ref="G43:J43"/>
    <mergeCell ref="G44:J44"/>
    <mergeCell ref="G45:J45"/>
    <mergeCell ref="G8:H8"/>
    <mergeCell ref="C22:C27"/>
    <mergeCell ref="D25:D27"/>
    <mergeCell ref="D22:E22"/>
    <mergeCell ref="D24:E24"/>
    <mergeCell ref="F22:G22"/>
    <mergeCell ref="H22:I22"/>
    <mergeCell ref="J24:K24"/>
    <mergeCell ref="N43:P43"/>
    <mergeCell ref="N44:P44"/>
    <mergeCell ref="L22:M22"/>
    <mergeCell ref="L24:M24"/>
    <mergeCell ref="M25:M27"/>
    <mergeCell ref="K25:L25"/>
    <mergeCell ref="K27:L27"/>
    <mergeCell ref="K43:M43"/>
    <mergeCell ref="K44:M44"/>
    <mergeCell ref="K42:M42"/>
    <mergeCell ref="L23:M23"/>
    <mergeCell ref="J22:K22"/>
    <mergeCell ref="J23:K23"/>
    <mergeCell ref="K41:M41"/>
    <mergeCell ref="K26:L26"/>
    <mergeCell ref="G41:J41"/>
    <mergeCell ref="N47:P47"/>
    <mergeCell ref="K46:M46"/>
    <mergeCell ref="M11:N11"/>
    <mergeCell ref="B31:M31"/>
    <mergeCell ref="B29:M30"/>
    <mergeCell ref="N15:R37"/>
    <mergeCell ref="N45:P45"/>
    <mergeCell ref="N41:P41"/>
    <mergeCell ref="N42:P42"/>
    <mergeCell ref="N46:P46"/>
    <mergeCell ref="D15:F15"/>
    <mergeCell ref="G15:M15"/>
    <mergeCell ref="K45:M45"/>
    <mergeCell ref="D42:D43"/>
    <mergeCell ref="E25:F25"/>
    <mergeCell ref="E27:F27"/>
    <mergeCell ref="I2:J2"/>
    <mergeCell ref="G25:H25"/>
    <mergeCell ref="I25:J25"/>
    <mergeCell ref="G27:H27"/>
    <mergeCell ref="I27:J27"/>
    <mergeCell ref="E7:G7"/>
    <mergeCell ref="E26:F26"/>
    <mergeCell ref="G26:H26"/>
    <mergeCell ref="I26:J26"/>
    <mergeCell ref="H24:I24"/>
    <mergeCell ref="F23:G23"/>
    <mergeCell ref="H23:I23"/>
    <mergeCell ref="D23:E23"/>
    <mergeCell ref="F24:G24"/>
    <mergeCell ref="E10:F10"/>
    <mergeCell ref="I3:J3"/>
    <mergeCell ref="E11:F13"/>
    <mergeCell ref="G11:H13"/>
    <mergeCell ref="M9:N9"/>
    <mergeCell ref="M10:N10"/>
    <mergeCell ref="I4:J4"/>
    <mergeCell ref="I10:J10"/>
    <mergeCell ref="G10:H10"/>
    <mergeCell ref="I5:J5"/>
    <mergeCell ref="I6:J6"/>
    <mergeCell ref="I9:J9"/>
    <mergeCell ref="M5:N5"/>
    <mergeCell ref="M7:N7"/>
    <mergeCell ref="M6:N6"/>
    <mergeCell ref="I7:J7"/>
    <mergeCell ref="I8:J8"/>
  </mergeCells>
  <conditionalFormatting sqref="D15">
    <cfRule type="containsText" dxfId="147" priority="12" operator="containsText" text="Load Aircraft">
      <formula>NOT(ISERROR(SEARCH("Load Aircraft",D15)))</formula>
    </cfRule>
    <cfRule type="containsText" dxfId="146" priority="14" operator="containsText" text="Reduce">
      <formula>NOT(ISERROR(SEARCH("Reduce",D15)))</formula>
    </cfRule>
    <cfRule type="containsText" dxfId="145" priority="15" operator="containsText" text="Underload">
      <formula>NOT(ISERROR(SEARCH("Underload",D15)))</formula>
    </cfRule>
  </conditionalFormatting>
  <conditionalFormatting sqref="C17:M17">
    <cfRule type="duplicateValues" dxfId="144" priority="1"/>
    <cfRule type="duplicateValues" dxfId="143" priority="13"/>
  </conditionalFormatting>
  <conditionalFormatting sqref="C16:M16">
    <cfRule type="containsText" dxfId="142" priority="10" operator="containsText" text="Position">
      <formula>NOT(ISERROR(SEARCH("Position",C16)))</formula>
    </cfRule>
    <cfRule type="containsText" dxfId="141" priority="11" operator="containsText" text="Error">
      <formula>NOT(ISERROR(SEARCH("Error",C16)))</formula>
    </cfRule>
  </conditionalFormatting>
  <conditionalFormatting sqref="C42:E42 C44:E56 C43 E43">
    <cfRule type="containsText" dxfId="140" priority="8" operator="containsText" text="Error">
      <formula>NOT(ISERROR(SEARCH("Error",C42)))</formula>
    </cfRule>
  </conditionalFormatting>
  <conditionalFormatting sqref="C22:C23">
    <cfRule type="notContainsBlanks" dxfId="139" priority="16">
      <formula>LEN(TRIM(C22))&gt;0</formula>
    </cfRule>
  </conditionalFormatting>
  <conditionalFormatting sqref="G42:P47">
    <cfRule type="notContainsBlanks" dxfId="138" priority="17">
      <formula>LEN(TRIM(G42))&gt;0</formula>
    </cfRule>
  </conditionalFormatting>
  <conditionalFormatting sqref="G41:P41">
    <cfRule type="notContainsBlanks" dxfId="137" priority="7">
      <formula>LEN(TRIM(G41))&gt;0</formula>
    </cfRule>
  </conditionalFormatting>
  <conditionalFormatting sqref="C15">
    <cfRule type="cellIs" dxfId="136" priority="2" operator="lessThan">
      <formula>0</formula>
    </cfRule>
    <cfRule type="cellIs" dxfId="135" priority="5" operator="greaterThan">
      <formula>0</formula>
    </cfRule>
    <cfRule type="cellIs" dxfId="134" priority="6" operator="lessThan">
      <formula>0</formula>
    </cfRule>
  </conditionalFormatting>
  <conditionalFormatting sqref="B15">
    <cfRule type="containsText" dxfId="133" priority="3" operator="containsText" text="Don't Load">
      <formula>NOT(ISERROR(SEARCH("Don't Load",B15)))</formula>
    </cfRule>
    <cfRule type="containsText" dxfId="132" priority="4" operator="containsText" text="Allowed Traffic Load">
      <formula>NOT(ISERROR(SEARCH("Allowed Traffic Load",B15)))</formula>
    </cfRule>
  </conditionalFormatting>
  <dataValidations count="26">
    <dataValidation type="list" allowBlank="1" showInputMessage="1" showErrorMessage="1" sqref="C8" xr:uid="{CF671B9E-6753-4091-975A-CEC3E466E385}">
      <formula1>"B737-400"</formula1>
    </dataValidation>
    <dataValidation type="whole" allowBlank="1" showInputMessage="1" showErrorMessage="1" errorTitle="Alert!" error="Min is 0_x000a_Max is 2" sqref="C9" xr:uid="{4B21973F-CC0F-495B-9F10-A470C8D49C4D}">
      <formula1>0</formula1>
      <formula2>2</formula2>
    </dataValidation>
    <dataValidation type="decimal" operator="lessThanOrEqual" allowBlank="1" showInputMessage="1" showErrorMessage="1" error="Max Value=21,287 Lbs" sqref="K4" xr:uid="{AF5E1ECA-6773-46A5-985D-98D08C590239}">
      <formula1>21287</formula1>
    </dataValidation>
    <dataValidation type="whole" operator="lessThanOrEqual" allowBlank="1" showInputMessage="1" showErrorMessage="1" error="Max value:16,423 Lbs" sqref="K5" xr:uid="{4E6B4F56-E991-4E7A-9B57-96A2E87DC0BE}">
      <formula1>16423</formula1>
    </dataValidation>
    <dataValidation type="whole" operator="lessThanOrEqual" allowBlank="1" showInputMessage="1" showErrorMessage="1" error="Weight Exeeded" sqref="C20" xr:uid="{86FB1CD3-AFCD-44B0-B0D3-4A8B5567615D}">
      <formula1>$C$28</formula1>
    </dataValidation>
    <dataValidation type="whole" operator="lessThanOrEqual" allowBlank="1" showInputMessage="1" showErrorMessage="1" error="Weight Exeeded" sqref="E20" xr:uid="{6BEAA011-9E6E-4366-918D-4CE6EF6D03E2}">
      <formula1>$E$28</formula1>
    </dataValidation>
    <dataValidation type="whole" operator="lessThanOrEqual" allowBlank="1" showInputMessage="1" showErrorMessage="1" error="Weight Exeeded" sqref="F20" xr:uid="{91D67681-412D-4EF8-B505-63D9E6883214}">
      <formula1>$F$28</formula1>
    </dataValidation>
    <dataValidation type="whole" operator="lessThanOrEqual" allowBlank="1" showInputMessage="1" showErrorMessage="1" error="Weight Exeeded" sqref="G20" xr:uid="{072FDAC0-408E-4034-BB8B-FA72D440E726}">
      <formula1>$G$28</formula1>
    </dataValidation>
    <dataValidation type="whole" operator="lessThanOrEqual" allowBlank="1" showInputMessage="1" showErrorMessage="1" error="Weight Exeeded" sqref="H20" xr:uid="{63D6E0F8-67A6-4576-A5DC-B2682ECBD3E3}">
      <formula1>$H$28</formula1>
    </dataValidation>
    <dataValidation type="whole" operator="lessThanOrEqual" allowBlank="1" showInputMessage="1" showErrorMessage="1" error="Weight Exeeded" sqref="I20" xr:uid="{2DCBBBAA-C9B0-421F-9823-79C9FCC54C4D}">
      <formula1>$I$28</formula1>
    </dataValidation>
    <dataValidation type="whole" operator="lessThanOrEqual" allowBlank="1" showInputMessage="1" showErrorMessage="1" error="Weight Exeeded" sqref="J20" xr:uid="{57D5206B-7885-4F5B-B7C6-D2A08F081A09}">
      <formula1>$J$28</formula1>
    </dataValidation>
    <dataValidation type="whole" operator="lessThanOrEqual" allowBlank="1" showInputMessage="1" showErrorMessage="1" error="Weight Exeeded" sqref="K20:L20 D20" xr:uid="{4854A455-66F3-44BC-992F-90F57E940BC7}">
      <formula1>$L$28</formula1>
    </dataValidation>
    <dataValidation type="whole" operator="lessThanOrEqual" allowBlank="1" showInputMessage="1" showErrorMessage="1" error="Weight Exeeded" sqref="M20" xr:uid="{4F6DF4A0-61A5-46F9-BD26-0E214AF28738}">
      <formula1>$M$28</formula1>
    </dataValidation>
    <dataValidation type="whole" operator="lessThanOrEqual" allowBlank="1" showInputMessage="1" showErrorMessage="1" error="Max is 5,442 Kgs" sqref="D23:E23 J23:K23 I26:L26" xr:uid="{5D810945-908A-4560-B247-5410992AED63}">
      <formula1>5442</formula1>
    </dataValidation>
    <dataValidation type="whole" operator="lessThanOrEqual" allowBlank="1" showInputMessage="1" showErrorMessage="1" error="Max is 6,894 Kgs" sqref="F23:I23" xr:uid="{E5120CFB-44A9-4322-974C-8349D47263B4}">
      <formula1>6894</formula1>
    </dataValidation>
    <dataValidation type="whole" operator="lessThanOrEqual" allowBlank="1" showInputMessage="1" showErrorMessage="1" error="Max is 4,988 Kgs" sqref="L23:M23" xr:uid="{8A36D3D0-A85E-48A4-80D1-684889C0C2C9}">
      <formula1>4988</formula1>
    </dataValidation>
    <dataValidation type="whole" operator="lessThanOrEqual" allowBlank="1" showInputMessage="1" showErrorMessage="1" error="Max is 5,5442 Kgs" sqref="E26:F26" xr:uid="{BA823F8B-BD87-4448-BEBD-DF1E7A5C1BF9}">
      <formula1>5442</formula1>
    </dataValidation>
    <dataValidation type="whole" operator="lessThanOrEqual" allowBlank="1" showInputMessage="1" showErrorMessage="1" error="Max is 8,346 Kgs" sqref="G26:H26" xr:uid="{7F07546B-4020-46C8-BCAF-A8E4A064A77E}">
      <formula1>8346</formula1>
    </dataValidation>
    <dataValidation type="whole" operator="lessThanOrEqual" allowBlank="1" showInputMessage="1" showErrorMessage="1" error="Max Weight Exceeded_x000a_" sqref="D35" xr:uid="{89544B0E-30C1-47DF-BE90-1BC88E697BE7}">
      <formula1>$D$37</formula1>
    </dataValidation>
    <dataValidation type="whole" operator="lessThanOrEqual" allowBlank="1" showInputMessage="1" showErrorMessage="1" error="Max Weight Exceeded" sqref="E35" xr:uid="{BC7E715F-1D82-4A0E-A7E8-4A5275F784FA}">
      <formula1>$E$37</formula1>
    </dataValidation>
    <dataValidation type="whole" operator="lessThanOrEqual" allowBlank="1" showInputMessage="1" showErrorMessage="1" error="Max Weight Exceeded" sqref="F35" xr:uid="{1712D410-BC9C-48A5-A7B5-C7A09332EECF}">
      <formula1>$F$37</formula1>
    </dataValidation>
    <dataValidation type="whole" operator="lessThanOrEqual" allowBlank="1" showInputMessage="1" showErrorMessage="1" error="Max Weight Exceeded" sqref="K35" xr:uid="{9E3E4197-51A3-4C65-8FFA-899060FDE23C}">
      <formula1>$K$37</formula1>
    </dataValidation>
    <dataValidation type="whole" operator="lessThanOrEqual" allowBlank="1" showInputMessage="1" showErrorMessage="1" error="Max Weight Exceeded" sqref="L35" xr:uid="{C1A42DA9-B764-483E-9B46-1A99C1C93BEC}">
      <formula1>$L$37</formula1>
    </dataValidation>
    <dataValidation type="whole" operator="lessThanOrEqual" allowBlank="1" showInputMessage="1" showErrorMessage="1" error="Max Weight Exceeded" sqref="M35" xr:uid="{CA3CDAAE-5C57-4C00-A17A-A827E6005F1D}">
      <formula1>$M$37</formula1>
    </dataValidation>
    <dataValidation type="whole" allowBlank="1" showInputMessage="1" showErrorMessage="1" error="Min 0_x000a__x000a_Max 2" sqref="C10" xr:uid="{FC8A641D-BA3B-4D5D-B3D5-C3E161B3A3FD}">
      <formula1>0</formula1>
      <formula2>2</formula2>
    </dataValidation>
    <dataValidation type="list" allowBlank="1" showInputMessage="1" showErrorMessage="1" sqref="B3" xr:uid="{F6D8686B-C2D4-4323-B408-388CE1A309B6}">
      <formula1>"CAPTAIN 2,FIRST OFFICER"</formula1>
    </dataValidation>
  </dataValidations>
  <printOptions horizontalCentered="1" verticalCentered="1"/>
  <pageMargins left="0.23622047244094491" right="0.23622047244094491" top="0.35433070866141736" bottom="0.74803149606299213" header="0.51181102362204722" footer="0.31496062992125984"/>
  <pageSetup paperSize="9" scale="40" orientation="landscape" r:id="rId1"/>
  <headerFooter>
    <oddHeader>&amp;L&amp;"-,Bold"&amp;22B737-400
&amp;C&amp;"-,Bold"&amp;24LOAD PLAN</oddHeader>
    <oddFooter xml:space="preserve">&amp;L&amp;"-,Bold"&amp;18Supervisor ............................................  Sign .............................&amp;R&amp;"-,Bold"&amp;18Load-Master  ..............................................  Sign ...............................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odule4.Clear">
                <anchor moveWithCells="1" sizeWithCells="1">
                  <from>
                    <xdr:col>11</xdr:col>
                    <xdr:colOff>457200</xdr:colOff>
                    <xdr:row>1</xdr:row>
                    <xdr:rowOff>222250</xdr:rowOff>
                  </from>
                  <to>
                    <xdr:col>12</xdr:col>
                    <xdr:colOff>539750</xdr:colOff>
                    <xdr:row>3</xdr:row>
                    <xdr:rowOff>76200</xdr:rowOff>
                  </to>
                </anchor>
              </controlPr>
            </control>
          </mc:Choice>
        </mc:AlternateContent>
        <mc:AlternateContent xmlns:mc="http://schemas.openxmlformats.org/markup-compatibility/2006">
          <mc:Choice Requires="x14">
            <control shapeId="15362" r:id="rId5" name="Check Box 2">
              <controlPr locked="0" defaultSize="0" autoFill="0" autoLine="0" autoPict="0">
                <anchor moveWithCells="1">
                  <from>
                    <xdr:col>14</xdr:col>
                    <xdr:colOff>82550</xdr:colOff>
                    <xdr:row>10</xdr:row>
                    <xdr:rowOff>44450</xdr:rowOff>
                  </from>
                  <to>
                    <xdr:col>14</xdr:col>
                    <xdr:colOff>260350</xdr:colOff>
                    <xdr:row>10</xdr:row>
                    <xdr:rowOff>184150</xdr:rowOff>
                  </to>
                </anchor>
              </controlPr>
            </control>
          </mc:Choice>
        </mc:AlternateContent>
        <mc:AlternateContent xmlns:mc="http://schemas.openxmlformats.org/markup-compatibility/2006">
          <mc:Choice Requires="x14">
            <control shapeId="15363" r:id="rId6" name="Check Box 3">
              <controlPr locked="0" defaultSize="0" autoFill="0" autoLine="0" autoPict="0">
                <anchor moveWithCells="1">
                  <from>
                    <xdr:col>14</xdr:col>
                    <xdr:colOff>88900</xdr:colOff>
                    <xdr:row>9</xdr:row>
                    <xdr:rowOff>44450</xdr:rowOff>
                  </from>
                  <to>
                    <xdr:col>14</xdr:col>
                    <xdr:colOff>260350</xdr:colOff>
                    <xdr:row>9</xdr:row>
                    <xdr:rowOff>184150</xdr:rowOff>
                  </to>
                </anchor>
              </controlPr>
            </control>
          </mc:Choice>
        </mc:AlternateContent>
        <mc:AlternateContent xmlns:mc="http://schemas.openxmlformats.org/markup-compatibility/2006">
          <mc:Choice Requires="x14">
            <control shapeId="15364" r:id="rId7" name="Check Box 4">
              <controlPr locked="0" defaultSize="0" autoFill="0" autoLine="0" autoPict="0">
                <anchor moveWithCells="1">
                  <from>
                    <xdr:col>14</xdr:col>
                    <xdr:colOff>82550</xdr:colOff>
                    <xdr:row>8</xdr:row>
                    <xdr:rowOff>44450</xdr:rowOff>
                  </from>
                  <to>
                    <xdr:col>14</xdr:col>
                    <xdr:colOff>266700</xdr:colOff>
                    <xdr:row>8</xdr:row>
                    <xdr:rowOff>184150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87"/>
  <sheetViews>
    <sheetView showGridLines="0" zoomScale="89" zoomScaleNormal="89" zoomScalePageLayoutView="37" workbookViewId="0">
      <selection activeCell="P4" sqref="P4:P7"/>
    </sheetView>
  </sheetViews>
  <sheetFormatPr defaultColWidth="0" defaultRowHeight="16.399999999999999" customHeight="1" zeroHeight="1" x14ac:dyDescent="0.25"/>
  <cols>
    <col min="1" max="1" width="4.1796875" style="89" customWidth="1"/>
    <col min="2" max="2" width="12.08984375" style="89" bestFit="1" customWidth="1"/>
    <col min="3" max="3" width="9.1796875" style="89" customWidth="1"/>
    <col min="4" max="4" width="11.1796875" style="89" customWidth="1"/>
    <col min="5" max="5" width="10.36328125" style="89" bestFit="1" customWidth="1"/>
    <col min="6" max="6" width="14.26953125" style="89" bestFit="1" customWidth="1"/>
    <col min="7" max="7" width="12" style="89" bestFit="1" customWidth="1"/>
    <col min="8" max="8" width="10.08984375" style="89" bestFit="1" customWidth="1"/>
    <col min="9" max="9" width="8.81640625" style="89" customWidth="1"/>
    <col min="10" max="10" width="7.90625" style="89" bestFit="1" customWidth="1"/>
    <col min="11" max="11" width="8.81640625" style="89" customWidth="1"/>
    <col min="12" max="12" width="8.81640625" style="89" bestFit="1" customWidth="1"/>
    <col min="13" max="13" width="13.08984375" style="89" customWidth="1"/>
    <col min="14" max="14" width="8.1796875" style="89" customWidth="1"/>
    <col min="15" max="15" width="9.81640625" style="89" customWidth="1"/>
    <col min="16" max="16" width="8.81640625" style="89" customWidth="1"/>
    <col min="17" max="17" width="9.81640625" style="89" customWidth="1"/>
    <col min="18" max="18" width="6.54296875" style="89" bestFit="1" customWidth="1"/>
    <col min="19" max="19" width="8.81640625" style="89" customWidth="1"/>
    <col min="20" max="20" width="9.90625" style="89" bestFit="1" customWidth="1"/>
    <col min="21" max="21" width="4.1796875" style="89" customWidth="1"/>
    <col min="22" max="22" width="8.54296875" style="89" hidden="1" customWidth="1"/>
    <col min="23" max="23" width="3.6328125" style="89" hidden="1" customWidth="1"/>
    <col min="24" max="24" width="4.36328125" style="89" hidden="1" customWidth="1"/>
    <col min="25" max="26" width="5.81640625" style="89" hidden="1" customWidth="1"/>
    <col min="27" max="27" width="8" style="89" hidden="1" customWidth="1"/>
    <col min="28" max="31" width="5" style="89" hidden="1" customWidth="1"/>
    <col min="32" max="32" width="18.36328125" style="89" hidden="1" customWidth="1"/>
    <col min="33" max="16384" width="9.08984375" style="89" hidden="1"/>
  </cols>
  <sheetData>
    <row r="1" spans="1:32" ht="16.399999999999999" customHeight="1" thickBot="1" x14ac:dyDescent="0.3">
      <c r="A1" s="218"/>
      <c r="B1" s="218"/>
      <c r="C1" s="218"/>
      <c r="D1" s="218"/>
      <c r="E1" s="218"/>
      <c r="F1" s="218"/>
      <c r="G1" s="218"/>
      <c r="H1" s="218"/>
      <c r="I1" s="218"/>
      <c r="J1" s="218"/>
      <c r="K1" s="218"/>
      <c r="L1" s="218"/>
      <c r="M1" s="218"/>
      <c r="N1" s="218"/>
      <c r="O1" s="218"/>
      <c r="P1" s="218"/>
      <c r="Q1" s="218"/>
      <c r="R1" s="218"/>
      <c r="S1" s="218"/>
      <c r="T1" s="218"/>
      <c r="U1" s="218"/>
    </row>
    <row r="2" spans="1:32" ht="16.399999999999999" customHeight="1" x14ac:dyDescent="0.25">
      <c r="A2" s="218"/>
      <c r="B2" s="349" t="s">
        <v>0</v>
      </c>
      <c r="C2" s="350" t="s">
        <v>1</v>
      </c>
      <c r="D2" s="639" t="s">
        <v>2</v>
      </c>
      <c r="E2" s="639"/>
      <c r="F2" s="350" t="s">
        <v>3</v>
      </c>
      <c r="G2" s="639" t="s">
        <v>4</v>
      </c>
      <c r="H2" s="639"/>
      <c r="I2" s="639"/>
      <c r="J2" s="350" t="s">
        <v>5</v>
      </c>
      <c r="K2" s="351" t="s">
        <v>79</v>
      </c>
      <c r="L2" s="352" t="s">
        <v>24513</v>
      </c>
      <c r="M2" s="639" t="s">
        <v>6</v>
      </c>
      <c r="N2" s="639"/>
      <c r="O2" s="639"/>
      <c r="P2" s="621" t="s">
        <v>24541</v>
      </c>
      <c r="Q2" s="621"/>
      <c r="R2" s="621"/>
      <c r="S2" s="621"/>
      <c r="T2" s="622"/>
      <c r="U2" s="218"/>
    </row>
    <row r="3" spans="1:32" s="90" customFormat="1" ht="16.399999999999999" customHeight="1" thickBot="1" x14ac:dyDescent="0.3">
      <c r="A3" s="219"/>
      <c r="B3" s="353" t="str">
        <f>IF('Load Plan '!$C$6="","",'Load Plan '!$C$6)</f>
        <v>JIB</v>
      </c>
      <c r="C3" s="354" t="str">
        <f>IF('Load Plan '!$C$7="","",'Load Plan '!$C$7)</f>
        <v>PZU</v>
      </c>
      <c r="D3" s="625" t="str">
        <f>IF('Load Plan '!$C$11="","",'Load Plan '!$C$11)</f>
        <v/>
      </c>
      <c r="E3" s="626"/>
      <c r="F3" s="354" t="str">
        <f>IF('Load Plan '!$C$8="","",'Load Plan '!$C$8)</f>
        <v>B737-400</v>
      </c>
      <c r="G3" s="625" t="str">
        <f>IF('Load Plan '!C2="","",'Load Plan '!C2)</f>
        <v/>
      </c>
      <c r="H3" s="627"/>
      <c r="I3" s="626"/>
      <c r="J3" s="354">
        <v>2</v>
      </c>
      <c r="K3" s="355">
        <f>'Load Plan '!$C$9</f>
        <v>2</v>
      </c>
      <c r="L3" s="356">
        <f>'Load Plan '!$C$10</f>
        <v>1</v>
      </c>
      <c r="M3" s="636">
        <f>IF('Load Plan '!$C$5="","",'Load Plan '!$C$5)</f>
        <v>45792</v>
      </c>
      <c r="N3" s="637"/>
      <c r="O3" s="638"/>
      <c r="P3" s="623"/>
      <c r="Q3" s="623"/>
      <c r="R3" s="623"/>
      <c r="S3" s="623"/>
      <c r="T3" s="624"/>
      <c r="U3" s="218"/>
      <c r="V3" s="89"/>
      <c r="W3" s="89"/>
      <c r="X3" s="89"/>
      <c r="Y3" s="89"/>
      <c r="Z3" s="89"/>
      <c r="AA3" s="89"/>
      <c r="AB3" s="89"/>
      <c r="AC3" s="89"/>
      <c r="AD3" s="89"/>
      <c r="AE3" s="89"/>
      <c r="AF3" s="89"/>
    </row>
    <row r="4" spans="1:32" ht="16.399999999999999" customHeight="1" thickBot="1" x14ac:dyDescent="0.3">
      <c r="A4" s="218"/>
      <c r="B4" s="628" t="s">
        <v>7</v>
      </c>
      <c r="C4" s="629"/>
      <c r="D4" s="629"/>
      <c r="E4" s="629"/>
      <c r="F4" s="630"/>
      <c r="G4" s="584" t="s">
        <v>22</v>
      </c>
      <c r="H4" s="585"/>
      <c r="I4" s="585"/>
      <c r="J4" s="585"/>
      <c r="K4" s="585"/>
      <c r="L4" s="586"/>
      <c r="M4" s="584" t="s">
        <v>20</v>
      </c>
      <c r="N4" s="585"/>
      <c r="O4" s="586"/>
      <c r="P4" s="618"/>
      <c r="Q4" s="627" t="s">
        <v>19</v>
      </c>
      <c r="R4" s="641"/>
      <c r="S4" s="640" t="s">
        <v>18</v>
      </c>
      <c r="T4" s="641"/>
      <c r="U4" s="218"/>
    </row>
    <row r="5" spans="1:32" ht="16.399999999999999" customHeight="1" thickBot="1" x14ac:dyDescent="0.3">
      <c r="A5" s="218"/>
      <c r="B5" s="631" t="s">
        <v>17</v>
      </c>
      <c r="C5" s="632"/>
      <c r="D5" s="632"/>
      <c r="E5" s="632"/>
      <c r="F5" s="633"/>
      <c r="G5" s="587"/>
      <c r="H5" s="588"/>
      <c r="I5" s="588"/>
      <c r="J5" s="588"/>
      <c r="K5" s="588"/>
      <c r="L5" s="589"/>
      <c r="M5" s="590">
        <v>113000</v>
      </c>
      <c r="N5" s="591"/>
      <c r="O5" s="642"/>
      <c r="P5" s="618"/>
      <c r="Q5" s="590">
        <v>143500</v>
      </c>
      <c r="R5" s="591"/>
      <c r="S5" s="590">
        <v>121000</v>
      </c>
      <c r="T5" s="642"/>
      <c r="U5" s="218"/>
    </row>
    <row r="6" spans="1:32" ht="16.399999999999999" customHeight="1" thickBot="1" x14ac:dyDescent="0.3">
      <c r="A6" s="218"/>
      <c r="B6" s="631"/>
      <c r="C6" s="632"/>
      <c r="D6" s="632"/>
      <c r="E6" s="632"/>
      <c r="F6" s="633"/>
      <c r="G6" s="587" t="s">
        <v>9</v>
      </c>
      <c r="H6" s="588"/>
      <c r="I6" s="588"/>
      <c r="J6" s="588"/>
      <c r="K6" s="588"/>
      <c r="L6" s="589" t="s">
        <v>21</v>
      </c>
      <c r="M6" s="643">
        <f>$E$18</f>
        <v>24500</v>
      </c>
      <c r="N6" s="648"/>
      <c r="O6" s="644"/>
      <c r="P6" s="618"/>
      <c r="Q6" s="618" t="s">
        <v>14</v>
      </c>
      <c r="R6" s="620" t="s">
        <v>21</v>
      </c>
      <c r="S6" s="643">
        <f>IF('Load Plan '!$K$6="","",'Load Plan '!$K$6)</f>
        <v>15000</v>
      </c>
      <c r="T6" s="644"/>
      <c r="U6" s="218"/>
    </row>
    <row r="7" spans="1:32" ht="16.399999999999999" customHeight="1" thickBot="1" x14ac:dyDescent="0.3">
      <c r="A7" s="218"/>
      <c r="B7" s="631"/>
      <c r="C7" s="632"/>
      <c r="D7" s="632"/>
      <c r="E7" s="632"/>
      <c r="F7" s="633"/>
      <c r="G7" s="587"/>
      <c r="H7" s="588"/>
      <c r="I7" s="588"/>
      <c r="J7" s="588"/>
      <c r="K7" s="588"/>
      <c r="L7" s="589"/>
      <c r="M7" s="592"/>
      <c r="N7" s="593"/>
      <c r="O7" s="594"/>
      <c r="P7" s="584"/>
      <c r="Q7" s="584"/>
      <c r="R7" s="586"/>
      <c r="S7" s="592"/>
      <c r="T7" s="594"/>
      <c r="U7" s="218"/>
    </row>
    <row r="8" spans="1:32" ht="16.399999999999999" customHeight="1" x14ac:dyDescent="0.25">
      <c r="A8" s="218"/>
      <c r="B8" s="631"/>
      <c r="C8" s="632"/>
      <c r="D8" s="632"/>
      <c r="E8" s="632"/>
      <c r="F8" s="633"/>
      <c r="G8" s="645" t="s">
        <v>23</v>
      </c>
      <c r="H8" s="646"/>
      <c r="I8" s="646"/>
      <c r="J8" s="646"/>
      <c r="K8" s="646"/>
      <c r="L8" s="647"/>
      <c r="M8" s="359" t="s">
        <v>29</v>
      </c>
      <c r="N8" s="634">
        <f>IFERROR($M$5+$M$6,"")</f>
        <v>137500</v>
      </c>
      <c r="O8" s="635"/>
      <c r="P8" s="359" t="s">
        <v>30</v>
      </c>
      <c r="Q8" s="634">
        <f>IF(OR($Q$5&lt;'Load Plan '!$K$10,'Load Plan '!K10=0),'Load Sheet'!$Q$5,'Load Plan '!$K$10)</f>
        <v>128000</v>
      </c>
      <c r="R8" s="635"/>
      <c r="S8" s="359" t="s">
        <v>31</v>
      </c>
      <c r="T8" s="360">
        <f>IFERROR($S$5+$S$6,"")</f>
        <v>136000</v>
      </c>
      <c r="U8" s="218"/>
    </row>
    <row r="9" spans="1:32" ht="16.399999999999999" customHeight="1" thickBot="1" x14ac:dyDescent="0.3">
      <c r="A9" s="218"/>
      <c r="B9" s="618" t="s">
        <v>24487</v>
      </c>
      <c r="C9" s="619"/>
      <c r="D9" s="619"/>
      <c r="E9" s="619"/>
      <c r="F9" s="620"/>
      <c r="G9" s="618" t="s">
        <v>24</v>
      </c>
      <c r="H9" s="619"/>
      <c r="I9" s="619"/>
      <c r="J9" s="619"/>
      <c r="K9" s="619"/>
      <c r="L9" s="620"/>
      <c r="M9" s="580"/>
      <c r="N9" s="581"/>
      <c r="O9" s="617"/>
      <c r="P9" s="580"/>
      <c r="Q9" s="581"/>
      <c r="R9" s="617"/>
      <c r="S9" s="580"/>
      <c r="T9" s="617"/>
      <c r="U9" s="218"/>
    </row>
    <row r="10" spans="1:32" ht="16.399999999999999" customHeight="1" thickBot="1" x14ac:dyDescent="0.3">
      <c r="A10" s="218"/>
      <c r="B10" s="664" t="s">
        <v>24443</v>
      </c>
      <c r="C10" s="665"/>
      <c r="D10" s="361" t="s">
        <v>16</v>
      </c>
      <c r="E10" s="658">
        <v>71990</v>
      </c>
      <c r="F10" s="659"/>
      <c r="G10" s="588" t="s">
        <v>25</v>
      </c>
      <c r="H10" s="588"/>
      <c r="I10" s="588"/>
      <c r="J10" s="588"/>
      <c r="K10" s="588"/>
      <c r="L10" s="589" t="s">
        <v>28</v>
      </c>
      <c r="M10" s="614" t="str">
        <f>IF(E20="","",IF(SMALL((N8,Q8,T8),1)=N8,E20,""))</f>
        <v/>
      </c>
      <c r="N10" s="615"/>
      <c r="O10" s="616"/>
      <c r="P10" s="614">
        <f>IF(E20="","",IF(SMALL((N8,Q8,T8),1)=Q8,E20,""))</f>
        <v>97578</v>
      </c>
      <c r="Q10" s="615"/>
      <c r="R10" s="616"/>
      <c r="S10" s="614" t="str">
        <f>IF(E20="","",IF(SMALL((N8,Q8,T8),1)=T8,E20,""))</f>
        <v/>
      </c>
      <c r="T10" s="616"/>
      <c r="U10" s="218"/>
    </row>
    <row r="11" spans="1:32" ht="16.399999999999999" customHeight="1" thickBot="1" x14ac:dyDescent="0.3">
      <c r="A11" s="218"/>
      <c r="B11" s="666" t="s">
        <v>5</v>
      </c>
      <c r="C11" s="667"/>
      <c r="D11" s="362" t="s">
        <v>16</v>
      </c>
      <c r="E11" s="649">
        <f>NO_of_CREW*185</f>
        <v>370</v>
      </c>
      <c r="F11" s="650"/>
      <c r="G11" s="588"/>
      <c r="H11" s="588"/>
      <c r="I11" s="588"/>
      <c r="J11" s="588"/>
      <c r="K11" s="588"/>
      <c r="L11" s="589"/>
      <c r="M11" s="611"/>
      <c r="N11" s="612"/>
      <c r="O11" s="613"/>
      <c r="P11" s="611"/>
      <c r="Q11" s="612"/>
      <c r="R11" s="613"/>
      <c r="S11" s="580"/>
      <c r="T11" s="617"/>
      <c r="U11" s="218"/>
    </row>
    <row r="12" spans="1:32" ht="16.399999999999999" customHeight="1" x14ac:dyDescent="0.25">
      <c r="A12" s="218"/>
      <c r="B12" s="662" t="s">
        <v>24475</v>
      </c>
      <c r="C12" s="663"/>
      <c r="D12" s="364" t="s">
        <v>16</v>
      </c>
      <c r="E12" s="651">
        <f>IF('Load Plan '!O6="",0,'Load Plan '!O6)</f>
        <v>17</v>
      </c>
      <c r="F12" s="596"/>
      <c r="G12" s="652" t="s">
        <v>26</v>
      </c>
      <c r="H12" s="653"/>
      <c r="I12" s="653"/>
      <c r="J12" s="653"/>
      <c r="K12" s="653"/>
      <c r="L12" s="660" t="s">
        <v>16</v>
      </c>
      <c r="M12" s="668" t="str">
        <f>IF(E20="","",IF(SMALL((N8,Q8,T8),1)=N8,N8-M10,""))</f>
        <v/>
      </c>
      <c r="N12" s="669"/>
      <c r="O12" s="669"/>
      <c r="P12" s="668">
        <f>IF(E20="","",IF(SMALL((N8,Q8,T8),1)=Q8,Q8-P10,""))</f>
        <v>30422</v>
      </c>
      <c r="Q12" s="669"/>
      <c r="R12" s="672"/>
      <c r="S12" s="669" t="str">
        <f>IF(E20="","",IF(SMALL((N8,Q8,T8),1)=T8,T8-S10,""))</f>
        <v/>
      </c>
      <c r="T12" s="672"/>
      <c r="U12" s="218"/>
    </row>
    <row r="13" spans="1:32" ht="16.399999999999999" customHeight="1" x14ac:dyDescent="0.25">
      <c r="A13" s="218"/>
      <c r="B13" s="662" t="s">
        <v>24476</v>
      </c>
      <c r="C13" s="663"/>
      <c r="D13" s="364" t="s">
        <v>16</v>
      </c>
      <c r="E13" s="651">
        <f>IF('Load Plan '!O5="",0,'Load Plan '!O5)</f>
        <v>113</v>
      </c>
      <c r="F13" s="596"/>
      <c r="G13" s="654"/>
      <c r="H13" s="655"/>
      <c r="I13" s="655"/>
      <c r="J13" s="655"/>
      <c r="K13" s="655"/>
      <c r="L13" s="661"/>
      <c r="M13" s="673"/>
      <c r="N13" s="651"/>
      <c r="O13" s="610"/>
      <c r="P13" s="673"/>
      <c r="Q13" s="651"/>
      <c r="R13" s="596"/>
      <c r="S13" s="595"/>
      <c r="T13" s="596"/>
      <c r="U13" s="218"/>
    </row>
    <row r="14" spans="1:32" ht="16.399999999999999" customHeight="1" thickBot="1" x14ac:dyDescent="0.3">
      <c r="A14" s="218"/>
      <c r="B14" s="662" t="s">
        <v>24477</v>
      </c>
      <c r="C14" s="663"/>
      <c r="D14" s="364" t="s">
        <v>16</v>
      </c>
      <c r="E14" s="651">
        <f>IF('Load Plan '!O7="",0,'Load Plan '!O7)</f>
        <v>33.075000000000003</v>
      </c>
      <c r="F14" s="596"/>
      <c r="G14" s="656"/>
      <c r="H14" s="657"/>
      <c r="I14" s="657"/>
      <c r="J14" s="657"/>
      <c r="K14" s="657"/>
      <c r="L14" s="627"/>
      <c r="M14" s="674"/>
      <c r="N14" s="675"/>
      <c r="O14" s="749"/>
      <c r="P14" s="674"/>
      <c r="Q14" s="675"/>
      <c r="R14" s="598"/>
      <c r="S14" s="597"/>
      <c r="T14" s="598"/>
      <c r="U14" s="218"/>
    </row>
    <row r="15" spans="1:32" ht="16.399999999999999" customHeight="1" thickBot="1" x14ac:dyDescent="0.3">
      <c r="A15" s="218"/>
      <c r="B15" s="662" t="s">
        <v>79</v>
      </c>
      <c r="C15" s="663"/>
      <c r="D15" s="364" t="s">
        <v>16</v>
      </c>
      <c r="E15" s="651">
        <f>K3*185</f>
        <v>370</v>
      </c>
      <c r="F15" s="596"/>
      <c r="G15" s="587" t="s">
        <v>11</v>
      </c>
      <c r="H15" s="588"/>
      <c r="I15" s="588"/>
      <c r="J15" s="588"/>
      <c r="K15" s="588"/>
      <c r="L15" s="589" t="s">
        <v>28</v>
      </c>
      <c r="M15" s="599" t="str">
        <f>IF(P37="","",IF(SMALL((N8,Q8,T8),1)=N8,P37," "))</f>
        <v xml:space="preserve"> </v>
      </c>
      <c r="N15" s="600"/>
      <c r="O15" s="601"/>
      <c r="P15" s="599">
        <f>IF(P37="","",IF(SMALL((N8,Q8,T8),1)=Q8,P37,""))</f>
        <v>25382</v>
      </c>
      <c r="Q15" s="600"/>
      <c r="R15" s="601"/>
      <c r="S15" s="599" t="str">
        <f>IF(P37="","",IF(SMALL((N8,Q8,T8),1)=T8,P37," "))</f>
        <v xml:space="preserve"> </v>
      </c>
      <c r="T15" s="601"/>
      <c r="U15" s="218"/>
    </row>
    <row r="16" spans="1:32" ht="16.399999999999999" customHeight="1" thickBot="1" x14ac:dyDescent="0.3">
      <c r="A16" s="218"/>
      <c r="B16" s="662" t="s">
        <v>24513</v>
      </c>
      <c r="C16" s="663"/>
      <c r="D16" s="365" t="s">
        <v>16</v>
      </c>
      <c r="E16" s="610">
        <f>L3*185</f>
        <v>185</v>
      </c>
      <c r="F16" s="577"/>
      <c r="G16" s="587"/>
      <c r="H16" s="588"/>
      <c r="I16" s="588"/>
      <c r="J16" s="588"/>
      <c r="K16" s="588"/>
      <c r="L16" s="589"/>
      <c r="M16" s="611"/>
      <c r="N16" s="612"/>
      <c r="O16" s="613"/>
      <c r="P16" s="611"/>
      <c r="Q16" s="612"/>
      <c r="R16" s="613"/>
      <c r="S16" s="580"/>
      <c r="T16" s="617"/>
      <c r="U16" s="218"/>
    </row>
    <row r="17" spans="1:21" ht="16.399999999999999" customHeight="1" thickBot="1" x14ac:dyDescent="0.3">
      <c r="A17" s="218"/>
      <c r="B17" s="762" t="s">
        <v>8</v>
      </c>
      <c r="C17" s="763"/>
      <c r="D17" s="367" t="s">
        <v>16</v>
      </c>
      <c r="E17" s="751">
        <f>IF(SUM($E$11:$F$16)=0,$E$10,ROUND(SUM($E$10:$F$16),0))</f>
        <v>73078</v>
      </c>
      <c r="F17" s="752"/>
      <c r="G17" s="725" t="s">
        <v>27</v>
      </c>
      <c r="H17" s="726"/>
      <c r="I17" s="726"/>
      <c r="J17" s="726"/>
      <c r="K17" s="726"/>
      <c r="L17" s="586" t="s">
        <v>16</v>
      </c>
      <c r="M17" s="614" t="str">
        <f>IF(P37="","Load Aircraft",IF(SMALL((N8,Q8,T8),1)=N8,M12-M15,""))</f>
        <v/>
      </c>
      <c r="N17" s="615"/>
      <c r="O17" s="616"/>
      <c r="P17" s="614">
        <f>IF(P37="","Load Aircraft",IF(SMALL((N8,Q8,T8),1)=Q8,P12-P15,""))</f>
        <v>5040</v>
      </c>
      <c r="Q17" s="615"/>
      <c r="R17" s="616"/>
      <c r="S17" s="614" t="str">
        <f>IF(P37="","Load Aircraft",IF(SMALL((N8,Q8,T8),1)=T8,S12-S15,""))</f>
        <v/>
      </c>
      <c r="T17" s="616"/>
      <c r="U17" s="218"/>
    </row>
    <row r="18" spans="1:21" ht="16.399999999999999" customHeight="1" thickBot="1" x14ac:dyDescent="0.3">
      <c r="A18" s="218"/>
      <c r="B18" s="694" t="s">
        <v>9</v>
      </c>
      <c r="C18" s="779"/>
      <c r="D18" s="759" t="s">
        <v>21</v>
      </c>
      <c r="E18" s="750">
        <f>IF(SUM('Load Plan '!$K$9)="",0,SUM('Load Plan '!$K$9))</f>
        <v>24500</v>
      </c>
      <c r="F18" s="672"/>
      <c r="G18" s="602"/>
      <c r="H18" s="603"/>
      <c r="I18" s="603"/>
      <c r="J18" s="603"/>
      <c r="K18" s="603"/>
      <c r="L18" s="589"/>
      <c r="M18" s="580"/>
      <c r="N18" s="581"/>
      <c r="O18" s="617"/>
      <c r="P18" s="611"/>
      <c r="Q18" s="612"/>
      <c r="R18" s="613"/>
      <c r="S18" s="611"/>
      <c r="T18" s="613"/>
      <c r="U18" s="218"/>
    </row>
    <row r="19" spans="1:21" ht="16.399999999999999" customHeight="1" thickBot="1" x14ac:dyDescent="0.3">
      <c r="A19" s="218"/>
      <c r="B19" s="640"/>
      <c r="C19" s="626"/>
      <c r="D19" s="761"/>
      <c r="E19" s="751"/>
      <c r="F19" s="752"/>
      <c r="G19" s="368"/>
      <c r="H19" s="368"/>
      <c r="I19" s="368"/>
      <c r="J19" s="368"/>
      <c r="K19" s="766" t="s">
        <v>24509</v>
      </c>
      <c r="L19" s="767"/>
      <c r="M19" s="767"/>
      <c r="N19" s="767"/>
      <c r="O19" s="767"/>
      <c r="P19" s="767"/>
      <c r="Q19" s="767"/>
      <c r="R19" s="768"/>
      <c r="S19" s="768"/>
      <c r="T19" s="769"/>
      <c r="U19" s="218"/>
    </row>
    <row r="20" spans="1:21" ht="16.399999999999999" customHeight="1" thickTop="1" thickBot="1" x14ac:dyDescent="0.3">
      <c r="A20" s="218"/>
      <c r="B20" s="780" t="s">
        <v>10</v>
      </c>
      <c r="C20" s="781"/>
      <c r="D20" s="367" t="s">
        <v>16</v>
      </c>
      <c r="E20" s="764">
        <f>IFERROR($E$17+$E$18,0)</f>
        <v>97578</v>
      </c>
      <c r="F20" s="765"/>
      <c r="G20" s="370"/>
      <c r="H20" s="368"/>
      <c r="I20" s="368"/>
      <c r="J20" s="371"/>
      <c r="K20" s="770" t="s">
        <v>24473</v>
      </c>
      <c r="L20" s="771"/>
      <c r="M20" s="771" t="s">
        <v>24485</v>
      </c>
      <c r="N20" s="771"/>
      <c r="O20" s="771" t="s">
        <v>24486</v>
      </c>
      <c r="P20" s="771"/>
      <c r="Q20" s="372" t="s">
        <v>39</v>
      </c>
      <c r="R20" s="772"/>
      <c r="S20" s="773"/>
      <c r="T20" s="774"/>
      <c r="U20" s="218"/>
    </row>
    <row r="21" spans="1:21" ht="16.399999999999999" customHeight="1" thickBot="1" x14ac:dyDescent="0.3">
      <c r="A21" s="218"/>
      <c r="B21" s="368"/>
      <c r="C21" s="368"/>
      <c r="D21" s="368"/>
      <c r="E21" s="368"/>
      <c r="F21" s="368"/>
      <c r="G21" s="373"/>
      <c r="H21" s="374"/>
      <c r="I21" s="373"/>
      <c r="J21" s="373"/>
      <c r="K21" s="573">
        <v>240.95</v>
      </c>
      <c r="L21" s="574"/>
      <c r="M21" s="610">
        <v>4367</v>
      </c>
      <c r="N21" s="595"/>
      <c r="O21" s="606">
        <f>IF(M21&lt;SUM($E$12:$F$15,Pos_1,(0.223*hold_1)),"Error",SUM($E$12:$F$14,Pos_1,(0.223*hold_1)))</f>
        <v>163.07499999999999</v>
      </c>
      <c r="P21" s="607"/>
      <c r="Q21" s="375"/>
      <c r="R21" s="775"/>
      <c r="S21" s="776"/>
      <c r="T21" s="777"/>
      <c r="U21" s="218"/>
    </row>
    <row r="22" spans="1:21" ht="16.399999999999999" customHeight="1" x14ac:dyDescent="0.25">
      <c r="A22" s="218"/>
      <c r="B22" s="791" t="s">
        <v>35</v>
      </c>
      <c r="C22" s="792"/>
      <c r="D22" s="782" t="s">
        <v>32</v>
      </c>
      <c r="E22" s="783"/>
      <c r="F22" s="369" t="s">
        <v>33</v>
      </c>
      <c r="G22" s="794" t="s">
        <v>78</v>
      </c>
      <c r="H22" s="794" t="s">
        <v>32</v>
      </c>
      <c r="I22" s="768" t="s">
        <v>33</v>
      </c>
      <c r="J22" s="769"/>
      <c r="K22" s="573">
        <v>329.45</v>
      </c>
      <c r="L22" s="574"/>
      <c r="M22" s="610">
        <v>8452</v>
      </c>
      <c r="N22" s="595"/>
      <c r="O22" s="606">
        <f>IF(M22&lt;SUM($E$12:$F$15,Pos_1:Pos_2,hold_1,(0.701*hold_2)),"Error",SUM($E$12:$F$15,Pos_1:Pos_2,hold_1,(0.701*hold_2)))</f>
        <v>2121.0749999999998</v>
      </c>
      <c r="P22" s="607"/>
      <c r="Q22" s="375"/>
      <c r="R22" s="775"/>
      <c r="S22" s="776"/>
      <c r="T22" s="777"/>
      <c r="U22" s="218"/>
    </row>
    <row r="23" spans="1:21" ht="16.399999999999999" customHeight="1" thickBot="1" x14ac:dyDescent="0.3">
      <c r="A23" s="218"/>
      <c r="B23" s="762"/>
      <c r="C23" s="793"/>
      <c r="D23" s="784"/>
      <c r="E23" s="785"/>
      <c r="F23" s="357" t="s">
        <v>34</v>
      </c>
      <c r="G23" s="795"/>
      <c r="H23" s="795"/>
      <c r="I23" s="627" t="s">
        <v>36</v>
      </c>
      <c r="J23" s="627"/>
      <c r="K23" s="573">
        <v>417.95</v>
      </c>
      <c r="L23" s="574"/>
      <c r="M23" s="610">
        <v>14373</v>
      </c>
      <c r="N23" s="595"/>
      <c r="O23" s="606">
        <f>IF(M23&lt;SUM($E$12:$F$15,$F$24:$F$26,$I$24:$J$25,(0.477*hold_2b)),"Error",SUM($E$12:$F$15,$F$24:$F$26,$I$24:$J$25,(0.477*hold_2b)))</f>
        <v>3995.0749999999998</v>
      </c>
      <c r="P23" s="607"/>
      <c r="Q23" s="375">
        <f t="shared" ref="Q23:Q34" si="0">IFERROR(((O21*(K21-648.51))/30000),"")</f>
        <v>-2.2154282333333333</v>
      </c>
      <c r="R23" s="775"/>
      <c r="S23" s="776"/>
      <c r="T23" s="777"/>
      <c r="U23" s="218"/>
    </row>
    <row r="24" spans="1:21" ht="16.399999999999999" customHeight="1" thickBot="1" x14ac:dyDescent="0.3">
      <c r="A24" s="218"/>
      <c r="B24" s="664" t="s">
        <v>81</v>
      </c>
      <c r="C24" s="796"/>
      <c r="D24" s="786">
        <f>'Load Plan '!C28*2.205</f>
        <v>998.86500000000001</v>
      </c>
      <c r="E24" s="787"/>
      <c r="F24" s="376">
        <f>IF('Load Plan '!$E$42="",0,'Load Plan '!$E$42)</f>
        <v>0</v>
      </c>
      <c r="G24" s="377" t="s">
        <v>24462</v>
      </c>
      <c r="H24" s="378">
        <f>'Load Plan '!D37*2.205</f>
        <v>1680.21</v>
      </c>
      <c r="I24" s="575">
        <f>IF('Load Plan '!$D$36="",0,ROUND('Load Plan '!$D$36,0))</f>
        <v>0</v>
      </c>
      <c r="J24" s="571"/>
      <c r="K24" s="573">
        <v>506.45</v>
      </c>
      <c r="L24" s="574"/>
      <c r="M24" s="610">
        <v>20653</v>
      </c>
      <c r="N24" s="595"/>
      <c r="O24" s="606">
        <f>IF(M24&lt;SUM($E$12:$F$15,$F$24:$F$27,$I$24:$J$26),"Error",SUM($E$12:$F$15,$F$24:$F$27,$I$24:$J$26))</f>
        <v>5946.0749999999998</v>
      </c>
      <c r="P24" s="607"/>
      <c r="Q24" s="375">
        <f t="shared" si="0"/>
        <v>-22.558339650000001</v>
      </c>
      <c r="R24" s="775"/>
      <c r="S24" s="776"/>
      <c r="T24" s="777"/>
      <c r="U24" s="218"/>
    </row>
    <row r="25" spans="1:21" ht="16.399999999999999" customHeight="1" thickBot="1" x14ac:dyDescent="0.3">
      <c r="A25" s="218"/>
      <c r="B25" s="569" t="s">
        <v>82</v>
      </c>
      <c r="C25" s="570"/>
      <c r="D25" s="576">
        <f>'Load Plan '!D28*2.205</f>
        <v>5999.8050000000003</v>
      </c>
      <c r="E25" s="577"/>
      <c r="F25" s="379">
        <f>IF('Load Plan '!$E$43="",0,ROUND('Load Plan '!$E$43,0))</f>
        <v>1588</v>
      </c>
      <c r="G25" s="377" t="s">
        <v>24461</v>
      </c>
      <c r="H25" s="378">
        <f>'Load Plan '!E37*2.205</f>
        <v>1065.0150000000001</v>
      </c>
      <c r="I25" s="575">
        <f>IF('Load Plan '!$E$36="",0,ROUND('Load Plan '!$E$36,0))</f>
        <v>0</v>
      </c>
      <c r="J25" s="571"/>
      <c r="K25" s="573">
        <v>608.91999999999996</v>
      </c>
      <c r="L25" s="574"/>
      <c r="M25" s="610">
        <v>24561</v>
      </c>
      <c r="N25" s="595"/>
      <c r="O25" s="606">
        <f>IF(M25&lt;SUM($E$12:$F$15,$F$24:$F$28,$I$24:$J$26),"Error",SUM($E$12:$F$15,$F$24:$F$28,$I$24:$J$26))</f>
        <v>7942.0749999999998</v>
      </c>
      <c r="P25" s="607"/>
      <c r="Q25" s="375">
        <f t="shared" si="0"/>
        <v>-30.703483066666667</v>
      </c>
      <c r="R25" s="775"/>
      <c r="S25" s="776"/>
      <c r="T25" s="777"/>
      <c r="U25" s="218"/>
    </row>
    <row r="26" spans="1:21" ht="16.399999999999999" customHeight="1" thickBot="1" x14ac:dyDescent="0.3">
      <c r="A26" s="218"/>
      <c r="B26" s="569" t="s">
        <v>83</v>
      </c>
      <c r="C26" s="570"/>
      <c r="D26" s="576">
        <f>'Load Plan '!E28*2.205</f>
        <v>5999.8050000000003</v>
      </c>
      <c r="E26" s="577"/>
      <c r="F26" s="379">
        <f>IF('Load Plan '!$E$44="",0,ROUND('Load Plan '!$E$44,0))</f>
        <v>1874</v>
      </c>
      <c r="G26" s="377" t="s">
        <v>75</v>
      </c>
      <c r="H26" s="378">
        <f>'Load Plan '!F37*2.205</f>
        <v>4540.0950000000003</v>
      </c>
      <c r="I26" s="575">
        <f>IF('Load Plan '!$F$36="",0,'Load Plan '!$F$36)</f>
        <v>0</v>
      </c>
      <c r="J26" s="572"/>
      <c r="K26" s="573">
        <v>663.75</v>
      </c>
      <c r="L26" s="574"/>
      <c r="M26" s="610">
        <v>27598</v>
      </c>
      <c r="N26" s="595"/>
      <c r="O26" s="606">
        <f>IF(M26&lt;SUM($E$12:$F$15,$F$24:$F$28,$I$24:$J$26,(0.777*Pos_6)),"Error",SUM($E$12:$F$15,$F$24:$F$28,$I$24:$J$26,(0.777*Pos_6)))</f>
        <v>9527.1550000000007</v>
      </c>
      <c r="P26" s="607"/>
      <c r="Q26" s="375">
        <f t="shared" si="0"/>
        <v>-28.156647149999998</v>
      </c>
      <c r="R26" s="775"/>
      <c r="S26" s="776"/>
      <c r="T26" s="777"/>
      <c r="U26" s="218"/>
    </row>
    <row r="27" spans="1:21" ht="16.399999999999999" customHeight="1" thickBot="1" x14ac:dyDescent="0.3">
      <c r="A27" s="218"/>
      <c r="B27" s="569" t="s">
        <v>84</v>
      </c>
      <c r="C27" s="570"/>
      <c r="D27" s="576">
        <f>'Load Plan '!F28*2.205</f>
        <v>5999.8050000000003</v>
      </c>
      <c r="E27" s="577"/>
      <c r="F27" s="379">
        <f>IF('Load Plan '!$E$45="",0,ROUND('Load Plan '!$E$45,0))</f>
        <v>1951</v>
      </c>
      <c r="G27" s="380" t="s">
        <v>24464</v>
      </c>
      <c r="H27" s="381"/>
      <c r="I27" s="571">
        <f>ROUND(SUM(H24:H26),0)</f>
        <v>7285</v>
      </c>
      <c r="J27" s="572"/>
      <c r="K27" s="573">
        <v>663.75</v>
      </c>
      <c r="L27" s="574"/>
      <c r="M27" s="610">
        <v>31111</v>
      </c>
      <c r="N27" s="595"/>
      <c r="O27" s="606">
        <f>IF(M27&lt;SUM($F$30:$F$34,$I$30:$J$32,(0.223*Pos_6)),"Error",SUM($F$30:$F$34,$I$30:$J$32,(0.223*Pos_6)))</f>
        <v>16387.919999999998</v>
      </c>
      <c r="P27" s="607"/>
      <c r="Q27" s="375">
        <f t="shared" si="0"/>
        <v>-10.480891641666675</v>
      </c>
      <c r="R27" s="775"/>
      <c r="S27" s="776"/>
      <c r="T27" s="777"/>
      <c r="U27" s="218"/>
    </row>
    <row r="28" spans="1:21" ht="16.399999999999999" customHeight="1" x14ac:dyDescent="0.25">
      <c r="A28" s="218"/>
      <c r="B28" s="569" t="s">
        <v>85</v>
      </c>
      <c r="C28" s="570"/>
      <c r="D28" s="595">
        <f>'Load Plan '!G28*2.205</f>
        <v>9201.4650000000001</v>
      </c>
      <c r="E28" s="610"/>
      <c r="F28" s="379">
        <f>IF('Load Plan '!$E$46="",0,ROUND('Load Plan '!$E$46,0))</f>
        <v>1996</v>
      </c>
      <c r="G28" s="741"/>
      <c r="H28" s="742"/>
      <c r="I28" s="742"/>
      <c r="J28" s="743"/>
      <c r="K28" s="573">
        <v>683.45</v>
      </c>
      <c r="L28" s="574"/>
      <c r="M28" s="610">
        <v>30242</v>
      </c>
      <c r="N28" s="595"/>
      <c r="O28" s="606">
        <f>IF(M28&lt;SUM($F$30:$F$34,$I$30:$J$32),"Error",SUM($F$30:$F$34,$I$30:$J$32))</f>
        <v>15933</v>
      </c>
      <c r="P28" s="607"/>
      <c r="Q28" s="375">
        <f t="shared" si="0"/>
        <v>4.839794740000003</v>
      </c>
      <c r="R28" s="775"/>
      <c r="S28" s="776"/>
      <c r="T28" s="777"/>
      <c r="U28" s="218"/>
    </row>
    <row r="29" spans="1:21" ht="16.399999999999999" customHeight="1" thickBot="1" x14ac:dyDescent="0.3">
      <c r="A29" s="218"/>
      <c r="B29" s="569" t="s">
        <v>86</v>
      </c>
      <c r="C29" s="570"/>
      <c r="D29" s="595">
        <f>'Load Plan '!H28*2.205</f>
        <v>9201.4650000000001</v>
      </c>
      <c r="E29" s="610"/>
      <c r="F29" s="379">
        <f>IF('Load Plan '!$E$47="",0,ROUND('Load Plan '!$E$47,0))</f>
        <v>2040</v>
      </c>
      <c r="G29" s="744"/>
      <c r="H29" s="745"/>
      <c r="I29" s="745"/>
      <c r="J29" s="746"/>
      <c r="K29" s="573">
        <v>771.95</v>
      </c>
      <c r="L29" s="574"/>
      <c r="M29" s="610">
        <v>25032</v>
      </c>
      <c r="N29" s="595"/>
      <c r="O29" s="606">
        <f>IF(M29&lt;SUM($F$31:$F$34,$I$31:$J$32,(0.804*hold_3)),"Error",SUM($F$31:$F$34,$I$31:$J$32,(0.804*hold_3)))</f>
        <v>13456.067999999999</v>
      </c>
      <c r="P29" s="607"/>
      <c r="Q29" s="375">
        <f t="shared" si="0"/>
        <v>8.3250633600000032</v>
      </c>
      <c r="R29" s="775"/>
      <c r="S29" s="776"/>
      <c r="T29" s="777"/>
      <c r="U29" s="218"/>
    </row>
    <row r="30" spans="1:21" ht="16.399999999999999" customHeight="1" thickBot="1" x14ac:dyDescent="0.3">
      <c r="A30" s="218"/>
      <c r="B30" s="569" t="s">
        <v>87</v>
      </c>
      <c r="C30" s="570"/>
      <c r="D30" s="595">
        <f>'Load Plan '!I28*2.205</f>
        <v>5999.8050000000003</v>
      </c>
      <c r="E30" s="610"/>
      <c r="F30" s="379">
        <f>IF('Load Plan '!$E$48="",0,ROUND('Load Plan '!$E$48,0))</f>
        <v>2062</v>
      </c>
      <c r="G30" s="377" t="s">
        <v>76</v>
      </c>
      <c r="H30" s="378">
        <f>'Load Plan '!K37*2.205</f>
        <v>6751.71</v>
      </c>
      <c r="I30" s="575">
        <f>IF('Load Plan '!$K$36="",0,ROUND('Load Plan '!$K$36,0))</f>
        <v>2117</v>
      </c>
      <c r="J30" s="571"/>
      <c r="K30" s="573">
        <v>860.45</v>
      </c>
      <c r="L30" s="574"/>
      <c r="M30" s="610">
        <v>18265</v>
      </c>
      <c r="N30" s="595"/>
      <c r="O30" s="606">
        <f>IF(M30&lt;SUM($F$32:$F$34,$I$31:$J$32,(0.381*hold_3)),"Error",SUM($F$32:$F$34,$I$31:$J$32,(0.381*hold_3)))</f>
        <v>10223.576999999999</v>
      </c>
      <c r="P30" s="607"/>
      <c r="Q30" s="375">
        <f t="shared" si="0"/>
        <v>18.556634000000027</v>
      </c>
      <c r="R30" s="775"/>
      <c r="S30" s="776"/>
      <c r="T30" s="777"/>
      <c r="U30" s="218"/>
    </row>
    <row r="31" spans="1:21" ht="16.399999999999999" customHeight="1" thickBot="1" x14ac:dyDescent="0.3">
      <c r="A31" s="218"/>
      <c r="B31" s="803" t="s">
        <v>88</v>
      </c>
      <c r="C31" s="804"/>
      <c r="D31" s="713">
        <f>'Load Plan '!J28*2.205</f>
        <v>5999.8050000000003</v>
      </c>
      <c r="E31" s="714"/>
      <c r="F31" s="382">
        <f>IF('Load Plan '!$E$49="",0,ROUND('Load Plan '!$E$49,0))</f>
        <v>2337</v>
      </c>
      <c r="G31" s="377" t="s">
        <v>77</v>
      </c>
      <c r="H31" s="378">
        <f>'Load Plan '!L37*2.205</f>
        <v>910.66500000000008</v>
      </c>
      <c r="I31" s="575">
        <f>IF('Load Plan '!$L$36="",0,ROUND('Load Plan '!$L$36,0))</f>
        <v>0</v>
      </c>
      <c r="J31" s="571"/>
      <c r="K31" s="573">
        <v>948.95</v>
      </c>
      <c r="L31" s="574"/>
      <c r="M31" s="610">
        <v>11645</v>
      </c>
      <c r="N31" s="595"/>
      <c r="O31" s="606">
        <f>IF(M31&lt;SUM($F$33:$F$34,hold_5,(0.843*hold_4)),"Error",SUM($F$33:$F$34,hold_5,(0.843*hold_4)))</f>
        <v>6925</v>
      </c>
      <c r="P31" s="607"/>
      <c r="Q31" s="375">
        <f t="shared" si="0"/>
        <v>55.36723446400002</v>
      </c>
      <c r="R31" s="775"/>
      <c r="S31" s="776"/>
      <c r="T31" s="777"/>
      <c r="U31" s="218"/>
    </row>
    <row r="32" spans="1:21" ht="16.399999999999999" customHeight="1" thickBot="1" x14ac:dyDescent="0.3">
      <c r="A32" s="218"/>
      <c r="B32" s="569" t="s">
        <v>89</v>
      </c>
      <c r="C32" s="570"/>
      <c r="D32" s="595">
        <f>'Load Plan '!K28*2.205</f>
        <v>5999.8050000000003</v>
      </c>
      <c r="E32" s="610"/>
      <c r="F32" s="379">
        <f>IF('Load Plan '!$E$50="",0,ROUND('Load Plan '!$E$50,0))</f>
        <v>2492</v>
      </c>
      <c r="G32" s="377" t="s">
        <v>24463</v>
      </c>
      <c r="H32" s="378">
        <f>'Load Plan '!M37*2.205</f>
        <v>1567.7550000000001</v>
      </c>
      <c r="I32" s="575">
        <f>IF('Load Plan '!$M$36="",0,ROUND('Load Plan '!$M$36,0))</f>
        <v>1544</v>
      </c>
      <c r="J32" s="572"/>
      <c r="K32" s="604">
        <v>1037.45</v>
      </c>
      <c r="L32" s="605"/>
      <c r="M32" s="788">
        <v>6329</v>
      </c>
      <c r="N32" s="789"/>
      <c r="O32" s="608">
        <f>IF(M32&lt;SUM(Pos_11,(0.591*hold_5)),"Error",SUM(Pos_11,(0.591*hold_5)))</f>
        <v>3779.5039999999999</v>
      </c>
      <c r="P32" s="609"/>
      <c r="Q32" s="383">
        <f t="shared" si="0"/>
        <v>72.226163646000018</v>
      </c>
      <c r="R32" s="775"/>
      <c r="S32" s="776"/>
      <c r="T32" s="777"/>
      <c r="U32" s="218"/>
    </row>
    <row r="33" spans="1:21" ht="16.399999999999999" customHeight="1" thickTop="1" thickBot="1" x14ac:dyDescent="0.3">
      <c r="A33" s="218"/>
      <c r="B33" s="569" t="s">
        <v>90</v>
      </c>
      <c r="C33" s="570"/>
      <c r="D33" s="595">
        <f>'Load Plan '!L28*2.205</f>
        <v>5999.8050000000003</v>
      </c>
      <c r="E33" s="610"/>
      <c r="F33" s="379">
        <f>IF('Load Plan '!$E$51="",0,ROUND('Load Plan '!$E$51,0))</f>
        <v>2514</v>
      </c>
      <c r="G33" s="358" t="s">
        <v>101</v>
      </c>
      <c r="H33" s="381" t="s">
        <v>37</v>
      </c>
      <c r="I33" s="571">
        <f>ROUND(SUM(H30:H32),0)</f>
        <v>9230</v>
      </c>
      <c r="J33" s="571"/>
      <c r="K33" s="384"/>
      <c r="L33" s="385"/>
      <c r="M33" s="385"/>
      <c r="N33" s="385"/>
      <c r="O33" s="385"/>
      <c r="P33" s="385"/>
      <c r="Q33" s="386">
        <f t="shared" si="0"/>
        <v>69.351566666666685</v>
      </c>
      <c r="R33" s="776"/>
      <c r="S33" s="776"/>
      <c r="T33" s="777"/>
      <c r="U33" s="218"/>
    </row>
    <row r="34" spans="1:21" ht="16.399999999999999" customHeight="1" x14ac:dyDescent="0.25">
      <c r="A34" s="218"/>
      <c r="B34" s="569" t="s">
        <v>91</v>
      </c>
      <c r="C34" s="570"/>
      <c r="D34" s="595">
        <f>'Load Plan '!M28*2.205</f>
        <v>4998.7350000000006</v>
      </c>
      <c r="E34" s="610"/>
      <c r="F34" s="379">
        <f>IF('Load Plan '!$E$52="",0,ROUND('Load Plan '!$E$52,0))</f>
        <v>2867</v>
      </c>
      <c r="G34" s="387"/>
      <c r="H34" s="388"/>
      <c r="I34" s="388"/>
      <c r="J34" s="388"/>
      <c r="K34" s="389"/>
      <c r="L34" s="388"/>
      <c r="M34" s="388"/>
      <c r="N34" s="388"/>
      <c r="O34" s="388"/>
      <c r="P34" s="388"/>
      <c r="Q34" s="390">
        <f t="shared" si="0"/>
        <v>49.00000952533334</v>
      </c>
      <c r="R34" s="776"/>
      <c r="S34" s="776"/>
      <c r="T34" s="777"/>
      <c r="U34" s="218"/>
    </row>
    <row r="35" spans="1:21" ht="16.399999999999999" customHeight="1" thickBot="1" x14ac:dyDescent="0.3">
      <c r="A35" s="218"/>
      <c r="B35" s="747"/>
      <c r="C35" s="748"/>
      <c r="D35" s="597"/>
      <c r="E35" s="749"/>
      <c r="F35" s="391"/>
      <c r="G35" s="387"/>
      <c r="H35" s="388"/>
      <c r="I35" s="388"/>
      <c r="J35" s="388"/>
      <c r="K35" s="727"/>
      <c r="L35" s="728"/>
      <c r="M35" s="790"/>
      <c r="N35" s="790"/>
      <c r="O35" s="778"/>
      <c r="P35" s="778"/>
      <c r="Q35" s="390"/>
      <c r="R35" s="776"/>
      <c r="S35" s="776"/>
      <c r="T35" s="777"/>
      <c r="U35" s="218"/>
    </row>
    <row r="36" spans="1:21" ht="16.399999999999999" customHeight="1" thickBot="1" x14ac:dyDescent="0.3">
      <c r="A36" s="218"/>
      <c r="B36" s="216"/>
      <c r="C36" s="39" t="s">
        <v>24534</v>
      </c>
      <c r="D36" s="39"/>
      <c r="E36" s="39"/>
      <c r="F36" s="378">
        <f>IFERROR(IF(SUM($F$22:$F$34)=0,0,ROUND(SUM($F$22:$F$34),0)),"")</f>
        <v>21721</v>
      </c>
      <c r="G36" s="290"/>
      <c r="H36" s="291"/>
      <c r="I36" s="291"/>
      <c r="J36" s="291"/>
      <c r="K36" s="739" t="s">
        <v>24474</v>
      </c>
      <c r="L36" s="740"/>
      <c r="M36" s="740"/>
      <c r="N36" s="740"/>
      <c r="O36" s="715">
        <f>SUM($O$21:$P$35)</f>
        <v>96399.599000000002</v>
      </c>
      <c r="P36" s="715"/>
      <c r="Q36" s="322">
        <f>SUM($Q$21:$Q$35)</f>
        <v>183.55167666033344</v>
      </c>
      <c r="R36" s="38"/>
      <c r="S36" s="38"/>
      <c r="T36" s="217"/>
      <c r="U36" s="218"/>
    </row>
    <row r="37" spans="1:21" ht="37.25" customHeight="1" thickTop="1" thickBot="1" x14ac:dyDescent="0.3">
      <c r="A37" s="218"/>
      <c r="B37" s="313"/>
      <c r="C37" s="314"/>
      <c r="D37" s="314"/>
      <c r="E37" s="37"/>
      <c r="F37" s="37"/>
      <c r="G37" s="797" t="s">
        <v>24535</v>
      </c>
      <c r="H37" s="798"/>
      <c r="I37" s="575">
        <f>IF(SUM($I$24:$J$26,$I$30:$J$32)=0,0,ROUND(SUM($I$24:$J$26,$I$30:$J$32),0))</f>
        <v>3661</v>
      </c>
      <c r="J37" s="571"/>
      <c r="K37" s="732" t="s">
        <v>24533</v>
      </c>
      <c r="L37" s="733"/>
      <c r="M37" s="733"/>
      <c r="N37" s="733"/>
      <c r="O37" s="734"/>
      <c r="P37" s="758">
        <f>IF(SUM($F$36,$I$37)=0,0,SUM($F$36,$I$37))</f>
        <v>25382</v>
      </c>
      <c r="Q37" s="752"/>
      <c r="R37" s="288"/>
      <c r="S37" s="288"/>
      <c r="T37" s="217"/>
      <c r="U37" s="218"/>
    </row>
    <row r="38" spans="1:21" ht="37.25" customHeight="1" x14ac:dyDescent="0.25">
      <c r="A38" s="218"/>
      <c r="B38" s="315"/>
      <c r="C38" s="288"/>
      <c r="D38" s="288"/>
      <c r="E38" s="38"/>
      <c r="F38" s="38"/>
      <c r="G38" s="38"/>
      <c r="H38" s="38"/>
      <c r="I38" s="38"/>
      <c r="J38" s="38"/>
      <c r="K38" s="38"/>
      <c r="L38" s="38"/>
      <c r="M38" s="38"/>
      <c r="N38" s="38"/>
      <c r="O38" s="38"/>
      <c r="P38" s="38"/>
      <c r="Q38" s="288"/>
      <c r="R38" s="288"/>
      <c r="S38" s="288"/>
      <c r="T38" s="217"/>
      <c r="U38" s="218"/>
    </row>
    <row r="39" spans="1:21" ht="21.75" customHeight="1" thickBot="1" x14ac:dyDescent="0.3">
      <c r="A39" s="218"/>
      <c r="B39" s="216"/>
      <c r="C39" s="254"/>
      <c r="D39" s="312"/>
      <c r="E39" s="39"/>
      <c r="F39" s="39"/>
      <c r="G39" s="38"/>
      <c r="H39" s="38"/>
      <c r="I39" s="38"/>
      <c r="J39" s="38"/>
      <c r="K39" s="38"/>
      <c r="L39" s="38"/>
      <c r="M39" s="38"/>
      <c r="N39" s="38"/>
      <c r="O39" s="38"/>
      <c r="P39" s="38"/>
      <c r="Q39" s="288"/>
      <c r="R39" s="288"/>
      <c r="S39" s="288"/>
      <c r="T39" s="217"/>
      <c r="U39" s="218"/>
    </row>
    <row r="40" spans="1:21" ht="14.9" customHeight="1" thickBot="1" x14ac:dyDescent="0.4">
      <c r="A40" s="218"/>
      <c r="B40" s="618" t="s">
        <v>11</v>
      </c>
      <c r="C40" s="619"/>
      <c r="D40" s="619"/>
      <c r="E40" s="646"/>
      <c r="F40" s="755" t="s">
        <v>24441</v>
      </c>
      <c r="G40" s="614">
        <f>$P$37</f>
        <v>25382</v>
      </c>
      <c r="H40" s="616"/>
      <c r="I40" s="602" t="s">
        <v>40</v>
      </c>
      <c r="J40" s="603"/>
      <c r="K40" s="603"/>
      <c r="L40" s="603"/>
      <c r="M40" s="589" t="s">
        <v>16</v>
      </c>
      <c r="N40" s="614">
        <f>IF($M$12&lt;"",$M$12,IF($P$12&lt;"",$P$12,IF($S$12&lt;"",$S$12,"")))</f>
        <v>30422</v>
      </c>
      <c r="O40" s="615"/>
      <c r="P40" s="392"/>
      <c r="Q40" s="670" t="s">
        <v>24482</v>
      </c>
      <c r="R40" s="670"/>
      <c r="S40" s="670"/>
      <c r="T40" s="671"/>
      <c r="U40" s="218"/>
    </row>
    <row r="41" spans="1:21" ht="14.9" customHeight="1" thickBot="1" x14ac:dyDescent="0.3">
      <c r="A41" s="218"/>
      <c r="B41" s="584"/>
      <c r="C41" s="585"/>
      <c r="D41" s="585"/>
      <c r="E41" s="585"/>
      <c r="F41" s="756"/>
      <c r="G41" s="799">
        <f>IF(O72&gt;0,O72,0)</f>
        <v>0</v>
      </c>
      <c r="H41" s="800"/>
      <c r="I41" s="602"/>
      <c r="J41" s="603"/>
      <c r="K41" s="603"/>
      <c r="L41" s="603"/>
      <c r="M41" s="589"/>
      <c r="N41" s="580"/>
      <c r="O41" s="581"/>
      <c r="P41" s="393"/>
      <c r="Q41" s="565" t="s">
        <v>24503</v>
      </c>
      <c r="R41" s="565"/>
      <c r="S41" s="565"/>
      <c r="T41" s="566"/>
      <c r="U41" s="218"/>
    </row>
    <row r="42" spans="1:21" ht="14.9" customHeight="1" x14ac:dyDescent="0.25">
      <c r="A42" s="218"/>
      <c r="B42" s="791" t="s">
        <v>24511</v>
      </c>
      <c r="C42" s="721"/>
      <c r="D42" s="721"/>
      <c r="E42" s="721"/>
      <c r="F42" s="757" t="s">
        <v>24424</v>
      </c>
      <c r="G42" s="614">
        <f>$E$17</f>
        <v>73078</v>
      </c>
      <c r="H42" s="616"/>
      <c r="I42" s="723" t="s">
        <v>11</v>
      </c>
      <c r="J42" s="724"/>
      <c r="K42" s="724"/>
      <c r="L42" s="724"/>
      <c r="M42" s="647" t="s">
        <v>28</v>
      </c>
      <c r="N42" s="614">
        <f>$G$40</f>
        <v>25382</v>
      </c>
      <c r="O42" s="615"/>
      <c r="P42" s="394"/>
      <c r="Q42" s="567" t="s">
        <v>24510</v>
      </c>
      <c r="R42" s="567"/>
      <c r="S42" s="567" t="s">
        <v>39</v>
      </c>
      <c r="T42" s="568"/>
      <c r="U42" s="218"/>
    </row>
    <row r="43" spans="1:21" ht="14.9" customHeight="1" x14ac:dyDescent="0.25">
      <c r="A43" s="218"/>
      <c r="B43" s="802"/>
      <c r="C43" s="722"/>
      <c r="D43" s="722"/>
      <c r="E43" s="722"/>
      <c r="F43" s="582"/>
      <c r="G43" s="576"/>
      <c r="H43" s="577"/>
      <c r="I43" s="631"/>
      <c r="J43" s="632"/>
      <c r="K43" s="632"/>
      <c r="L43" s="632"/>
      <c r="M43" s="620"/>
      <c r="N43" s="576"/>
      <c r="O43" s="579"/>
      <c r="P43" s="394"/>
      <c r="Q43" s="363">
        <v>0</v>
      </c>
      <c r="R43" s="396">
        <v>750.24</v>
      </c>
      <c r="S43" s="563">
        <v>-0.4742368933333328</v>
      </c>
      <c r="T43" s="564"/>
      <c r="U43" s="218"/>
    </row>
    <row r="44" spans="1:21" ht="14.9" customHeight="1" x14ac:dyDescent="0.35">
      <c r="A44" s="218"/>
      <c r="B44" s="802"/>
      <c r="C44" s="722"/>
      <c r="D44" s="722"/>
      <c r="E44" s="722"/>
      <c r="F44" s="582"/>
      <c r="G44" s="576"/>
      <c r="H44" s="577"/>
      <c r="I44" s="631"/>
      <c r="J44" s="632"/>
      <c r="K44" s="632"/>
      <c r="L44" s="632"/>
      <c r="M44" s="620"/>
      <c r="N44" s="576"/>
      <c r="O44" s="579"/>
      <c r="P44" s="394"/>
      <c r="Q44" s="396">
        <v>751</v>
      </c>
      <c r="R44" s="397">
        <v>2250.7199999999998</v>
      </c>
      <c r="S44" s="563">
        <v>-1.2491678800000015</v>
      </c>
      <c r="T44" s="564"/>
      <c r="U44" s="218"/>
    </row>
    <row r="45" spans="1:21" ht="14.9" customHeight="1" x14ac:dyDescent="0.35">
      <c r="A45" s="218"/>
      <c r="B45" s="802"/>
      <c r="C45" s="722"/>
      <c r="D45" s="722"/>
      <c r="E45" s="722"/>
      <c r="F45" s="582"/>
      <c r="G45" s="576">
        <f>IF(O72="",0,IF(O72&gt;0,G40+G41,0))</f>
        <v>0</v>
      </c>
      <c r="H45" s="577"/>
      <c r="I45" s="631"/>
      <c r="J45" s="632"/>
      <c r="K45" s="632"/>
      <c r="L45" s="632"/>
      <c r="M45" s="620"/>
      <c r="N45" s="576" t="str">
        <f>IF(O72="","",IF(O72&gt;0,O72+N42,""))</f>
        <v/>
      </c>
      <c r="O45" s="579"/>
      <c r="P45" s="394"/>
      <c r="Q45" s="396">
        <v>2252</v>
      </c>
      <c r="R45" s="397">
        <v>3751.2</v>
      </c>
      <c r="S45" s="563">
        <v>-1.8721071333333328</v>
      </c>
      <c r="T45" s="564"/>
      <c r="U45" s="218"/>
    </row>
    <row r="46" spans="1:21" ht="14.9" customHeight="1" x14ac:dyDescent="0.35">
      <c r="A46" s="218"/>
      <c r="B46" s="802"/>
      <c r="C46" s="722"/>
      <c r="D46" s="722"/>
      <c r="E46" s="722"/>
      <c r="F46" s="582"/>
      <c r="G46" s="576"/>
      <c r="H46" s="577"/>
      <c r="I46" s="631"/>
      <c r="J46" s="632"/>
      <c r="K46" s="632"/>
      <c r="L46" s="632"/>
      <c r="M46" s="620"/>
      <c r="N46" s="576"/>
      <c r="O46" s="579"/>
      <c r="P46" s="394"/>
      <c r="Q46" s="396">
        <v>3752</v>
      </c>
      <c r="R46" s="397">
        <v>5251.6799999999994</v>
      </c>
      <c r="S46" s="563">
        <v>-2.3906938533333344</v>
      </c>
      <c r="T46" s="564"/>
      <c r="U46" s="218"/>
    </row>
    <row r="47" spans="1:21" ht="14.9" customHeight="1" thickBot="1" x14ac:dyDescent="0.4">
      <c r="A47" s="218"/>
      <c r="B47" s="762"/>
      <c r="C47" s="763"/>
      <c r="D47" s="763"/>
      <c r="E47" s="763"/>
      <c r="F47" s="583"/>
      <c r="G47" s="580"/>
      <c r="H47" s="617"/>
      <c r="I47" s="725"/>
      <c r="J47" s="726"/>
      <c r="K47" s="726"/>
      <c r="L47" s="726"/>
      <c r="M47" s="586"/>
      <c r="N47" s="580"/>
      <c r="O47" s="581"/>
      <c r="P47" s="394"/>
      <c r="Q47" s="396">
        <v>5253</v>
      </c>
      <c r="R47" s="397">
        <v>6752.16</v>
      </c>
      <c r="S47" s="563">
        <v>-2.828747640000004</v>
      </c>
      <c r="T47" s="564"/>
      <c r="U47" s="218"/>
    </row>
    <row r="48" spans="1:21" ht="14.9" customHeight="1" x14ac:dyDescent="0.35">
      <c r="A48" s="218"/>
      <c r="B48" s="645" t="s">
        <v>12</v>
      </c>
      <c r="C48" s="646"/>
      <c r="D48" s="646"/>
      <c r="E48" s="646"/>
      <c r="F48" s="729" t="s">
        <v>102</v>
      </c>
      <c r="G48" s="614">
        <f>IF(G40="",0,IF(SUM($E$11:$F$17)=0,$G$40+$G$42,IF($G$40+$G$42&gt;113000,"Can't exceed 51, Kgs",$G$40+$G$42)))</f>
        <v>98460</v>
      </c>
      <c r="H48" s="616"/>
      <c r="I48" s="723" t="s">
        <v>41</v>
      </c>
      <c r="J48" s="724"/>
      <c r="K48" s="724"/>
      <c r="L48" s="724"/>
      <c r="M48" s="647" t="s">
        <v>16</v>
      </c>
      <c r="N48" s="614">
        <f>IFERROR($N$40-$N$42,0)</f>
        <v>5040</v>
      </c>
      <c r="O48" s="615"/>
      <c r="P48" s="394"/>
      <c r="Q48" s="396">
        <v>6753</v>
      </c>
      <c r="R48" s="397">
        <v>8252.64</v>
      </c>
      <c r="S48" s="563">
        <v>-3.1828656933333321</v>
      </c>
      <c r="T48" s="564"/>
      <c r="U48" s="218"/>
    </row>
    <row r="49" spans="1:22" ht="14.9" customHeight="1" x14ac:dyDescent="0.35">
      <c r="A49" s="218"/>
      <c r="B49" s="618"/>
      <c r="C49" s="619"/>
      <c r="D49" s="619"/>
      <c r="E49" s="619"/>
      <c r="F49" s="730"/>
      <c r="G49" s="576"/>
      <c r="H49" s="577"/>
      <c r="I49" s="631"/>
      <c r="J49" s="632"/>
      <c r="K49" s="632"/>
      <c r="L49" s="632"/>
      <c r="M49" s="620"/>
      <c r="N49" s="576"/>
      <c r="O49" s="579"/>
      <c r="P49" s="394"/>
      <c r="Q49" s="396">
        <v>8254</v>
      </c>
      <c r="R49" s="397">
        <v>9753.119999999999</v>
      </c>
      <c r="S49" s="563">
        <v>-3.481404680000002</v>
      </c>
      <c r="T49" s="564"/>
      <c r="U49" s="218"/>
    </row>
    <row r="50" spans="1:22" ht="14.9" customHeight="1" x14ac:dyDescent="0.35">
      <c r="A50" s="218"/>
      <c r="B50" s="618"/>
      <c r="C50" s="619"/>
      <c r="D50" s="619"/>
      <c r="E50" s="619"/>
      <c r="F50" s="730"/>
      <c r="G50" s="576"/>
      <c r="H50" s="577"/>
      <c r="I50" s="631"/>
      <c r="J50" s="632"/>
      <c r="K50" s="632"/>
      <c r="L50" s="632"/>
      <c r="M50" s="620"/>
      <c r="N50" s="576"/>
      <c r="O50" s="579"/>
      <c r="P50" s="394"/>
      <c r="Q50" s="396">
        <v>9754</v>
      </c>
      <c r="R50" s="397">
        <v>11253.6</v>
      </c>
      <c r="S50" s="563">
        <v>-3.7107533999999909</v>
      </c>
      <c r="T50" s="564"/>
      <c r="U50" s="218"/>
    </row>
    <row r="51" spans="1:22" ht="14.9" customHeight="1" x14ac:dyDescent="0.35">
      <c r="A51" s="218"/>
      <c r="B51" s="688" t="s">
        <v>24498</v>
      </c>
      <c r="C51" s="689"/>
      <c r="D51" s="395"/>
      <c r="E51" s="398">
        <v>83460</v>
      </c>
      <c r="F51" s="730"/>
      <c r="G51" s="576">
        <f>IF(O72="",0,IF(O72&gt;0,G45+G42,0))</f>
        <v>0</v>
      </c>
      <c r="H51" s="577"/>
      <c r="I51" s="631"/>
      <c r="J51" s="632"/>
      <c r="K51" s="632"/>
      <c r="L51" s="632"/>
      <c r="M51" s="620"/>
      <c r="N51" s="576" t="str">
        <f>IF(O72="","",IF(O72&gt;0,N48-O72," "))</f>
        <v xml:space="preserve"> </v>
      </c>
      <c r="O51" s="579"/>
      <c r="P51" s="394"/>
      <c r="Q51" s="396">
        <v>11255</v>
      </c>
      <c r="R51" s="397">
        <v>12754.08</v>
      </c>
      <c r="S51" s="563">
        <v>-3.8969999866666738</v>
      </c>
      <c r="T51" s="564"/>
      <c r="U51" s="218"/>
    </row>
    <row r="52" spans="1:22" ht="14.9" customHeight="1" x14ac:dyDescent="0.35">
      <c r="A52" s="218"/>
      <c r="B52" s="688"/>
      <c r="C52" s="689"/>
      <c r="D52" s="395"/>
      <c r="E52" s="395"/>
      <c r="F52" s="730"/>
      <c r="G52" s="576"/>
      <c r="H52" s="577"/>
      <c r="I52" s="631"/>
      <c r="J52" s="632"/>
      <c r="K52" s="632"/>
      <c r="L52" s="632"/>
      <c r="M52" s="620"/>
      <c r="N52" s="576"/>
      <c r="O52" s="579"/>
      <c r="P52" s="394"/>
      <c r="Q52" s="396">
        <v>12755</v>
      </c>
      <c r="R52" s="397">
        <v>14254.56</v>
      </c>
      <c r="S52" s="563">
        <v>-3.9891024399999981</v>
      </c>
      <c r="T52" s="564"/>
      <c r="U52" s="218"/>
    </row>
    <row r="53" spans="1:22" ht="14.9" customHeight="1" thickBot="1" x14ac:dyDescent="0.4">
      <c r="A53" s="218"/>
      <c r="B53" s="690"/>
      <c r="C53" s="691"/>
      <c r="D53" s="366"/>
      <c r="E53" s="366"/>
      <c r="F53" s="731"/>
      <c r="G53" s="580"/>
      <c r="H53" s="617"/>
      <c r="I53" s="725"/>
      <c r="J53" s="726"/>
      <c r="K53" s="726"/>
      <c r="L53" s="726"/>
      <c r="M53" s="586"/>
      <c r="N53" s="580"/>
      <c r="O53" s="581"/>
      <c r="P53" s="394"/>
      <c r="Q53" s="396">
        <v>14256</v>
      </c>
      <c r="R53" s="397">
        <v>15755.039999999999</v>
      </c>
      <c r="S53" s="563">
        <v>-4.0040747599999875</v>
      </c>
      <c r="T53" s="564"/>
      <c r="U53" s="218"/>
    </row>
    <row r="54" spans="1:22" ht="14.9" customHeight="1" x14ac:dyDescent="0.35">
      <c r="A54" s="218"/>
      <c r="B54" s="618" t="s">
        <v>9</v>
      </c>
      <c r="C54" s="619"/>
      <c r="D54" s="619"/>
      <c r="E54" s="619"/>
      <c r="F54" s="582" t="s">
        <v>24423</v>
      </c>
      <c r="G54" s="614">
        <f>$M$6</f>
        <v>24500</v>
      </c>
      <c r="H54" s="616"/>
      <c r="I54" s="718" t="s">
        <v>42</v>
      </c>
      <c r="J54" s="719"/>
      <c r="K54" s="719"/>
      <c r="L54" s="719"/>
      <c r="M54" s="719"/>
      <c r="N54" s="719"/>
      <c r="O54" s="720"/>
      <c r="P54" s="394"/>
      <c r="Q54" s="396">
        <v>15756</v>
      </c>
      <c r="R54" s="397">
        <v>17255.52</v>
      </c>
      <c r="S54" s="563">
        <v>-3.3418898799999859</v>
      </c>
      <c r="T54" s="564"/>
      <c r="U54" s="218"/>
      <c r="V54" s="139"/>
    </row>
    <row r="55" spans="1:22" ht="14.9" customHeight="1" x14ac:dyDescent="0.35">
      <c r="A55" s="218"/>
      <c r="B55" s="618"/>
      <c r="C55" s="619"/>
      <c r="D55" s="619"/>
      <c r="E55" s="619"/>
      <c r="F55" s="582"/>
      <c r="G55" s="576"/>
      <c r="H55" s="577"/>
      <c r="I55" s="686"/>
      <c r="J55" s="567"/>
      <c r="K55" s="567"/>
      <c r="L55" s="567"/>
      <c r="M55" s="567"/>
      <c r="N55" s="567"/>
      <c r="O55" s="578"/>
      <c r="P55" s="394"/>
      <c r="Q55" s="396">
        <v>17257</v>
      </c>
      <c r="R55" s="397">
        <v>18756</v>
      </c>
      <c r="S55" s="563">
        <v>-2.2146556666666513</v>
      </c>
      <c r="T55" s="564"/>
      <c r="U55" s="218"/>
    </row>
    <row r="56" spans="1:22" ht="14.9" customHeight="1" x14ac:dyDescent="0.35">
      <c r="A56" s="218"/>
      <c r="B56" s="618"/>
      <c r="C56" s="619"/>
      <c r="D56" s="619"/>
      <c r="E56" s="619"/>
      <c r="F56" s="582"/>
      <c r="G56" s="576"/>
      <c r="H56" s="577"/>
      <c r="I56" s="686"/>
      <c r="J56" s="567"/>
      <c r="K56" s="567"/>
      <c r="L56" s="567"/>
      <c r="M56" s="567"/>
      <c r="N56" s="567"/>
      <c r="O56" s="578"/>
      <c r="P56" s="394"/>
      <c r="Q56" s="396">
        <v>18757</v>
      </c>
      <c r="R56" s="397">
        <v>20256.48</v>
      </c>
      <c r="S56" s="563">
        <v>-0.64619172000000413</v>
      </c>
      <c r="T56" s="564"/>
      <c r="U56" s="218"/>
    </row>
    <row r="57" spans="1:22" ht="14.9" customHeight="1" x14ac:dyDescent="0.35">
      <c r="A57" s="218"/>
      <c r="B57" s="618"/>
      <c r="C57" s="619"/>
      <c r="D57" s="619"/>
      <c r="E57" s="619"/>
      <c r="F57" s="582"/>
      <c r="G57" s="576"/>
      <c r="H57" s="577"/>
      <c r="I57" s="801" t="s">
        <v>44</v>
      </c>
      <c r="J57" s="717" t="s">
        <v>103</v>
      </c>
      <c r="K57" s="717"/>
      <c r="L57" s="716" t="s">
        <v>39</v>
      </c>
      <c r="M57" s="716"/>
      <c r="N57" s="716" t="s">
        <v>43</v>
      </c>
      <c r="O57" s="578" t="s">
        <v>38</v>
      </c>
      <c r="P57" s="394"/>
      <c r="Q57" s="396">
        <v>20257</v>
      </c>
      <c r="R57" s="397">
        <v>21287.308799999999</v>
      </c>
      <c r="S57" s="563">
        <v>0.70472328280001761</v>
      </c>
      <c r="T57" s="564"/>
      <c r="U57" s="218"/>
    </row>
    <row r="58" spans="1:22" ht="14.9" customHeight="1" x14ac:dyDescent="0.25">
      <c r="A58" s="218"/>
      <c r="B58" s="618"/>
      <c r="C58" s="619"/>
      <c r="D58" s="619"/>
      <c r="E58" s="619"/>
      <c r="F58" s="582"/>
      <c r="G58" s="576"/>
      <c r="H58" s="577"/>
      <c r="I58" s="801"/>
      <c r="J58" s="717"/>
      <c r="K58" s="717"/>
      <c r="L58" s="716"/>
      <c r="M58" s="716"/>
      <c r="N58" s="716"/>
      <c r="O58" s="578"/>
      <c r="P58" s="394"/>
      <c r="Q58" s="565" t="s">
        <v>24504</v>
      </c>
      <c r="R58" s="565"/>
      <c r="S58" s="565"/>
      <c r="T58" s="566"/>
      <c r="U58" s="218"/>
    </row>
    <row r="59" spans="1:22" ht="14.9" customHeight="1" thickBot="1" x14ac:dyDescent="0.4">
      <c r="A59" s="218"/>
      <c r="B59" s="584"/>
      <c r="C59" s="585"/>
      <c r="D59" s="585"/>
      <c r="E59" s="585"/>
      <c r="F59" s="583"/>
      <c r="G59" s="580"/>
      <c r="H59" s="617"/>
      <c r="I59" s="801"/>
      <c r="J59" s="717"/>
      <c r="K59" s="717"/>
      <c r="L59" s="716"/>
      <c r="M59" s="716"/>
      <c r="N59" s="716"/>
      <c r="O59" s="578"/>
      <c r="P59" s="394"/>
      <c r="Q59" s="399">
        <v>0</v>
      </c>
      <c r="R59" s="400">
        <v>750.24</v>
      </c>
      <c r="S59" s="563">
        <v>-0.5400243600000002</v>
      </c>
      <c r="T59" s="564"/>
      <c r="U59" s="218"/>
    </row>
    <row r="60" spans="1:22" ht="14.9" customHeight="1" x14ac:dyDescent="0.35">
      <c r="A60" s="218"/>
      <c r="B60" s="645" t="s">
        <v>13</v>
      </c>
      <c r="C60" s="646"/>
      <c r="D60" s="721"/>
      <c r="E60" s="721"/>
      <c r="F60" s="757" t="s">
        <v>24422</v>
      </c>
      <c r="G60" s="614">
        <f>IF(G54=0,"FUEL!",IFERROR(IF($G$48+$G$54&gt;MIN($N$8,$Q$8,$T$8),"Can't exceed Restricted TOW",$G$48+$G$54),"NEGATIVE UNDERLOADS"))</f>
        <v>122960</v>
      </c>
      <c r="H60" s="616"/>
      <c r="I60" s="686"/>
      <c r="J60" s="567"/>
      <c r="K60" s="567"/>
      <c r="L60" s="716"/>
      <c r="M60" s="716"/>
      <c r="N60" s="716"/>
      <c r="O60" s="578"/>
      <c r="P60" s="394"/>
      <c r="Q60" s="401">
        <v>751.24</v>
      </c>
      <c r="R60" s="400">
        <v>2250.7199999999998</v>
      </c>
      <c r="S60" s="563">
        <v>-1.6098646799999983</v>
      </c>
      <c r="T60" s="564"/>
      <c r="U60" s="218"/>
    </row>
    <row r="61" spans="1:22" ht="14.9" customHeight="1" x14ac:dyDescent="0.35">
      <c r="A61" s="218"/>
      <c r="B61" s="618"/>
      <c r="C61" s="619"/>
      <c r="D61" s="722"/>
      <c r="E61" s="722"/>
      <c r="F61" s="582"/>
      <c r="G61" s="576"/>
      <c r="H61" s="577"/>
      <c r="I61" s="686"/>
      <c r="J61" s="567"/>
      <c r="K61" s="567"/>
      <c r="L61" s="716"/>
      <c r="M61" s="716"/>
      <c r="N61" s="716"/>
      <c r="O61" s="578"/>
      <c r="P61" s="394"/>
      <c r="Q61" s="401">
        <v>2251.7199999999998</v>
      </c>
      <c r="R61" s="400">
        <v>3751.2</v>
      </c>
      <c r="S61" s="563">
        <v>-2.6604224666666654</v>
      </c>
      <c r="T61" s="564"/>
      <c r="U61" s="218"/>
    </row>
    <row r="62" spans="1:22" ht="14.9" customHeight="1" x14ac:dyDescent="0.35">
      <c r="A62" s="218"/>
      <c r="B62" s="618"/>
      <c r="C62" s="619"/>
      <c r="D62" s="722"/>
      <c r="E62" s="722"/>
      <c r="F62" s="582"/>
      <c r="G62" s="576"/>
      <c r="H62" s="577"/>
      <c r="I62" s="686"/>
      <c r="J62" s="567"/>
      <c r="K62" s="567"/>
      <c r="L62" s="716"/>
      <c r="M62" s="716"/>
      <c r="N62" s="716"/>
      <c r="O62" s="578"/>
      <c r="P62" s="394"/>
      <c r="Q62" s="401">
        <v>3752.2</v>
      </c>
      <c r="R62" s="400">
        <v>5251.6799999999994</v>
      </c>
      <c r="S62" s="563">
        <v>-3.7</v>
      </c>
      <c r="T62" s="564"/>
      <c r="U62" s="218"/>
    </row>
    <row r="63" spans="1:22" ht="14.9" customHeight="1" x14ac:dyDescent="0.35">
      <c r="A63" s="218"/>
      <c r="B63" s="735" t="str">
        <f>"MAX. "&amp;"143,500 "</f>
        <v xml:space="preserve">MAX. 143,500 </v>
      </c>
      <c r="C63" s="736"/>
      <c r="D63" s="736" t="str">
        <f>"Restricted TOW. "&amp;TEXT(MIN(N8,Q8,T8),"#,###")</f>
        <v>Restricted TOW. 128,000</v>
      </c>
      <c r="E63" s="736"/>
      <c r="F63" s="582"/>
      <c r="G63" s="576">
        <f>IF(O72="",0,IF(O72&gt;0,G51+G54,0))</f>
        <v>0</v>
      </c>
      <c r="H63" s="577"/>
      <c r="I63" s="686"/>
      <c r="J63" s="567"/>
      <c r="K63" s="567"/>
      <c r="L63" s="567"/>
      <c r="M63" s="567"/>
      <c r="N63" s="567"/>
      <c r="O63" s="578"/>
      <c r="P63" s="394"/>
      <c r="Q63" s="401">
        <v>5252.6799999999994</v>
      </c>
      <c r="R63" s="400">
        <v>6752.16</v>
      </c>
      <c r="S63" s="563">
        <v>-4.747926839999999</v>
      </c>
      <c r="T63" s="564"/>
      <c r="U63" s="218"/>
    </row>
    <row r="64" spans="1:22" ht="14.9" customHeight="1" x14ac:dyDescent="0.35">
      <c r="A64" s="218"/>
      <c r="B64" s="735"/>
      <c r="C64" s="736"/>
      <c r="D64" s="736"/>
      <c r="E64" s="736"/>
      <c r="F64" s="582"/>
      <c r="G64" s="576"/>
      <c r="H64" s="577"/>
      <c r="I64" s="686"/>
      <c r="J64" s="567"/>
      <c r="K64" s="567"/>
      <c r="L64" s="567"/>
      <c r="M64" s="567"/>
      <c r="N64" s="567"/>
      <c r="O64" s="578"/>
      <c r="P64" s="394"/>
      <c r="Q64" s="401">
        <v>6753.16</v>
      </c>
      <c r="R64" s="400">
        <v>8252.64</v>
      </c>
      <c r="S64" s="563">
        <v>-5.915314093333329</v>
      </c>
      <c r="T64" s="564"/>
      <c r="U64" s="218"/>
    </row>
    <row r="65" spans="1:21" ht="14.9" customHeight="1" thickBot="1" x14ac:dyDescent="0.4">
      <c r="A65" s="218"/>
      <c r="B65" s="737"/>
      <c r="C65" s="738"/>
      <c r="D65" s="738"/>
      <c r="E65" s="738"/>
      <c r="F65" s="582"/>
      <c r="G65" s="611"/>
      <c r="H65" s="613"/>
      <c r="I65" s="686"/>
      <c r="J65" s="567"/>
      <c r="K65" s="567"/>
      <c r="L65" s="567"/>
      <c r="M65" s="567"/>
      <c r="N65" s="567"/>
      <c r="O65" s="578"/>
      <c r="P65" s="394"/>
      <c r="Q65" s="401">
        <v>8253.64</v>
      </c>
      <c r="R65" s="400">
        <v>9753.119999999999</v>
      </c>
      <c r="S65" s="563">
        <v>-6.9908257466666628</v>
      </c>
      <c r="T65" s="564"/>
      <c r="U65" s="218"/>
    </row>
    <row r="66" spans="1:21" ht="14.9" customHeight="1" x14ac:dyDescent="0.35">
      <c r="A66" s="218"/>
      <c r="B66" s="645" t="s">
        <v>14</v>
      </c>
      <c r="C66" s="646"/>
      <c r="D66" s="646"/>
      <c r="E66" s="646"/>
      <c r="F66" s="757" t="s">
        <v>24425</v>
      </c>
      <c r="G66" s="614">
        <f>$S$6</f>
        <v>15000</v>
      </c>
      <c r="H66" s="616"/>
      <c r="I66" s="686"/>
      <c r="J66" s="567"/>
      <c r="K66" s="567"/>
      <c r="L66" s="567"/>
      <c r="M66" s="567"/>
      <c r="N66" s="567"/>
      <c r="O66" s="578"/>
      <c r="P66" s="394"/>
      <c r="Q66" s="401">
        <v>9754.119999999999</v>
      </c>
      <c r="R66" s="400">
        <v>11253.6</v>
      </c>
      <c r="S66" s="563">
        <v>-8.0663373999999948</v>
      </c>
      <c r="T66" s="564"/>
      <c r="U66" s="218"/>
    </row>
    <row r="67" spans="1:21" ht="14.9" customHeight="1" x14ac:dyDescent="0.35">
      <c r="A67" s="218"/>
      <c r="B67" s="618"/>
      <c r="C67" s="619"/>
      <c r="D67" s="619"/>
      <c r="E67" s="619"/>
      <c r="F67" s="582"/>
      <c r="G67" s="576"/>
      <c r="H67" s="577"/>
      <c r="I67" s="686"/>
      <c r="J67" s="567"/>
      <c r="K67" s="567"/>
      <c r="L67" s="567"/>
      <c r="M67" s="567"/>
      <c r="N67" s="567"/>
      <c r="O67" s="578"/>
      <c r="P67" s="402"/>
      <c r="Q67" s="401">
        <v>11254.6</v>
      </c>
      <c r="R67" s="400">
        <v>12754.08</v>
      </c>
      <c r="S67" s="563">
        <v>-9.1225665199999888</v>
      </c>
      <c r="T67" s="564"/>
      <c r="U67" s="218"/>
    </row>
    <row r="68" spans="1:21" ht="14.9" customHeight="1" x14ac:dyDescent="0.35">
      <c r="A68" s="218"/>
      <c r="B68" s="618"/>
      <c r="C68" s="619"/>
      <c r="D68" s="619"/>
      <c r="E68" s="619"/>
      <c r="F68" s="582"/>
      <c r="G68" s="576"/>
      <c r="H68" s="577"/>
      <c r="I68" s="686"/>
      <c r="J68" s="567"/>
      <c r="K68" s="567"/>
      <c r="L68" s="567"/>
      <c r="M68" s="567"/>
      <c r="N68" s="567"/>
      <c r="O68" s="578"/>
      <c r="P68" s="402"/>
      <c r="Q68" s="401">
        <v>12755.08</v>
      </c>
      <c r="R68" s="400">
        <v>14254.56</v>
      </c>
      <c r="S68" s="563">
        <v>-10.217360706666659</v>
      </c>
      <c r="T68" s="564"/>
      <c r="U68" s="218"/>
    </row>
    <row r="69" spans="1:21" ht="12.15" customHeight="1" x14ac:dyDescent="0.35">
      <c r="A69" s="218"/>
      <c r="B69" s="618"/>
      <c r="C69" s="619"/>
      <c r="D69" s="619"/>
      <c r="E69" s="619"/>
      <c r="F69" s="582"/>
      <c r="G69" s="576"/>
      <c r="H69" s="577"/>
      <c r="I69" s="686"/>
      <c r="J69" s="567"/>
      <c r="K69" s="567"/>
      <c r="L69" s="567"/>
      <c r="M69" s="567"/>
      <c r="N69" s="567"/>
      <c r="O69" s="578"/>
      <c r="P69" s="402"/>
      <c r="Q69" s="403">
        <v>14255.56</v>
      </c>
      <c r="R69" s="404">
        <v>15004.8</v>
      </c>
      <c r="S69" s="563">
        <v>-10.619004533333321</v>
      </c>
      <c r="T69" s="564"/>
      <c r="U69" s="218"/>
    </row>
    <row r="70" spans="1:21" ht="12.15" customHeight="1" x14ac:dyDescent="0.35">
      <c r="A70" s="218"/>
      <c r="B70" s="618"/>
      <c r="C70" s="619"/>
      <c r="D70" s="619"/>
      <c r="E70" s="619"/>
      <c r="F70" s="582"/>
      <c r="G70" s="576"/>
      <c r="H70" s="577"/>
      <c r="I70" s="686"/>
      <c r="J70" s="567"/>
      <c r="K70" s="567"/>
      <c r="L70" s="567"/>
      <c r="M70" s="567"/>
      <c r="N70" s="567"/>
      <c r="O70" s="578"/>
      <c r="P70" s="402"/>
      <c r="Q70" s="401">
        <v>15005.8</v>
      </c>
      <c r="R70" s="400">
        <v>15755.039999999999</v>
      </c>
      <c r="S70" s="563">
        <v>-11.292872359999993</v>
      </c>
      <c r="T70" s="564"/>
      <c r="U70" s="218"/>
    </row>
    <row r="71" spans="1:21" ht="12.15" customHeight="1" thickBot="1" x14ac:dyDescent="0.4">
      <c r="A71" s="218"/>
      <c r="B71" s="584"/>
      <c r="C71" s="585"/>
      <c r="D71" s="585"/>
      <c r="E71" s="585"/>
      <c r="F71" s="583"/>
      <c r="G71" s="580"/>
      <c r="H71" s="617"/>
      <c r="I71" s="687"/>
      <c r="J71" s="681"/>
      <c r="K71" s="681"/>
      <c r="L71" s="681"/>
      <c r="M71" s="681"/>
      <c r="N71" s="681"/>
      <c r="O71" s="680"/>
      <c r="P71" s="402"/>
      <c r="Q71" s="401">
        <v>15756.039999999999</v>
      </c>
      <c r="R71" s="400">
        <v>16423</v>
      </c>
      <c r="S71" s="563">
        <v>-11.943914487833336</v>
      </c>
      <c r="T71" s="564"/>
      <c r="U71" s="218"/>
    </row>
    <row r="72" spans="1:21" ht="12.15" customHeight="1" x14ac:dyDescent="0.25">
      <c r="A72" s="218"/>
      <c r="B72" s="645" t="s">
        <v>15</v>
      </c>
      <c r="C72" s="646"/>
      <c r="D72" s="646"/>
      <c r="E72" s="646"/>
      <c r="F72" s="757" t="s">
        <v>105</v>
      </c>
      <c r="G72" s="599">
        <f>IF(G40="",0,IFERROR(IF($G$60-$G$66&gt;121000,"Can't exceed 121,000 Lbs",$G$60-$G$66),"INCOMPLETE!"))</f>
        <v>107960</v>
      </c>
      <c r="H72" s="601"/>
      <c r="I72" s="710"/>
      <c r="J72" s="701" t="s">
        <v>45</v>
      </c>
      <c r="K72" s="701"/>
      <c r="L72" s="759"/>
      <c r="M72" s="759"/>
      <c r="N72" s="759"/>
      <c r="O72" s="704">
        <f>IF(SUM($O$60:$O$71)=0,0,SUM($O$60:$O$71))</f>
        <v>0</v>
      </c>
      <c r="P72" s="402"/>
      <c r="Q72" s="405"/>
      <c r="R72" s="405"/>
      <c r="S72" s="405"/>
      <c r="T72" s="406"/>
      <c r="U72" s="218"/>
    </row>
    <row r="73" spans="1:21" ht="12.15" customHeight="1" x14ac:dyDescent="0.25">
      <c r="A73" s="218"/>
      <c r="B73" s="618"/>
      <c r="C73" s="619"/>
      <c r="D73" s="619"/>
      <c r="E73" s="619"/>
      <c r="F73" s="582"/>
      <c r="G73" s="576"/>
      <c r="H73" s="577"/>
      <c r="I73" s="711"/>
      <c r="J73" s="702"/>
      <c r="K73" s="702"/>
      <c r="L73" s="760"/>
      <c r="M73" s="760"/>
      <c r="N73" s="760"/>
      <c r="O73" s="705"/>
      <c r="P73" s="402"/>
      <c r="Q73" s="692" t="s">
        <v>24480</v>
      </c>
      <c r="R73" s="693"/>
      <c r="S73" s="695">
        <f>'Load Plan '!K4</f>
        <v>21284</v>
      </c>
      <c r="T73" s="698">
        <f>IFERROR(IF(S73=0,0,VLOOKUP($S$73,$Q$43:$T$57,3,TRUE)),0)</f>
        <v>0.70472328280001761</v>
      </c>
      <c r="U73" s="218"/>
    </row>
    <row r="74" spans="1:21" ht="12.15" customHeight="1" thickBot="1" x14ac:dyDescent="0.3">
      <c r="A74" s="218"/>
      <c r="B74" s="618"/>
      <c r="C74" s="619"/>
      <c r="D74" s="619"/>
      <c r="E74" s="619"/>
      <c r="F74" s="582"/>
      <c r="G74" s="576"/>
      <c r="H74" s="577"/>
      <c r="I74" s="711"/>
      <c r="J74" s="702"/>
      <c r="K74" s="702"/>
      <c r="L74" s="760"/>
      <c r="M74" s="760"/>
      <c r="N74" s="760"/>
      <c r="O74" s="705"/>
      <c r="P74" s="402"/>
      <c r="Q74" s="640"/>
      <c r="R74" s="641"/>
      <c r="S74" s="696"/>
      <c r="T74" s="699"/>
      <c r="U74" s="218"/>
    </row>
    <row r="75" spans="1:21" ht="12.15" customHeight="1" x14ac:dyDescent="0.25">
      <c r="A75" s="218"/>
      <c r="B75" s="688" t="s">
        <v>24499</v>
      </c>
      <c r="C75" s="689"/>
      <c r="D75" s="395"/>
      <c r="E75" s="398">
        <v>89811</v>
      </c>
      <c r="F75" s="582"/>
      <c r="G75" s="576">
        <f>IF(O72="",0,IF(O72&gt;0,G63-G66,0))</f>
        <v>0</v>
      </c>
      <c r="H75" s="577"/>
      <c r="I75" s="711"/>
      <c r="J75" s="702"/>
      <c r="K75" s="702"/>
      <c r="L75" s="760"/>
      <c r="M75" s="760"/>
      <c r="N75" s="760"/>
      <c r="O75" s="705"/>
      <c r="P75" s="402"/>
      <c r="Q75" s="694" t="s">
        <v>24471</v>
      </c>
      <c r="R75" s="660"/>
      <c r="S75" s="697">
        <f>'Load Plan '!K5</f>
        <v>3716</v>
      </c>
      <c r="T75" s="700">
        <f>IFERROR(IF(S75=0,0,VLOOKUP($S$75,$Q$59:$T$71,3,TRUE)),0)</f>
        <v>-2.6604224666666654</v>
      </c>
      <c r="U75" s="218"/>
    </row>
    <row r="76" spans="1:21" ht="12.15" customHeight="1" thickBot="1" x14ac:dyDescent="0.3">
      <c r="A76" s="218"/>
      <c r="B76" s="688"/>
      <c r="C76" s="689"/>
      <c r="D76" s="395"/>
      <c r="E76" s="395"/>
      <c r="F76" s="582"/>
      <c r="G76" s="576"/>
      <c r="H76" s="577"/>
      <c r="I76" s="711"/>
      <c r="J76" s="702"/>
      <c r="K76" s="702"/>
      <c r="L76" s="760"/>
      <c r="M76" s="760"/>
      <c r="N76" s="760"/>
      <c r="O76" s="706"/>
      <c r="P76" s="402"/>
      <c r="Q76" s="640"/>
      <c r="R76" s="641"/>
      <c r="S76" s="696"/>
      <c r="T76" s="699"/>
      <c r="U76" s="218"/>
    </row>
    <row r="77" spans="1:21" ht="12.15" customHeight="1" thickBot="1" x14ac:dyDescent="0.3">
      <c r="A77" s="218"/>
      <c r="B77" s="690"/>
      <c r="C77" s="691"/>
      <c r="D77" s="366"/>
      <c r="E77" s="366"/>
      <c r="F77" s="583"/>
      <c r="G77" s="580"/>
      <c r="H77" s="617"/>
      <c r="I77" s="712"/>
      <c r="J77" s="703"/>
      <c r="K77" s="703"/>
      <c r="L77" s="761"/>
      <c r="M77" s="761"/>
      <c r="N77" s="761"/>
      <c r="O77" s="707"/>
      <c r="P77" s="407"/>
      <c r="Q77" s="388"/>
      <c r="R77" s="388"/>
      <c r="S77" s="388"/>
      <c r="T77" s="408"/>
      <c r="U77" s="218"/>
    </row>
    <row r="78" spans="1:21" ht="16.399999999999999" customHeight="1" thickBot="1" x14ac:dyDescent="0.3">
      <c r="A78" s="218"/>
      <c r="B78" s="682" t="s">
        <v>24467</v>
      </c>
      <c r="C78" s="683"/>
      <c r="D78" s="683"/>
      <c r="E78" s="683"/>
      <c r="F78" s="683"/>
      <c r="G78" s="683"/>
      <c r="H78" s="683"/>
      <c r="I78" s="683"/>
      <c r="J78" s="683"/>
      <c r="K78" s="683"/>
      <c r="L78" s="683"/>
      <c r="M78" s="683"/>
      <c r="N78" s="683"/>
      <c r="O78" s="678" t="s">
        <v>46</v>
      </c>
      <c r="P78" s="679"/>
      <c r="Q78" s="679"/>
      <c r="R78" s="676" t="str">
        <f>IF('Load Plan '!$Q$9=TRUE,"YES","NO")</f>
        <v>YES</v>
      </c>
      <c r="S78" s="676"/>
      <c r="T78" s="677"/>
      <c r="U78" s="218"/>
    </row>
    <row r="79" spans="1:21" ht="16.399999999999999" customHeight="1" thickBot="1" x14ac:dyDescent="0.3">
      <c r="A79" s="218"/>
      <c r="B79" s="684"/>
      <c r="C79" s="685"/>
      <c r="D79" s="685"/>
      <c r="E79" s="685"/>
      <c r="F79" s="685"/>
      <c r="G79" s="685"/>
      <c r="H79" s="685"/>
      <c r="I79" s="685"/>
      <c r="J79" s="685"/>
      <c r="K79" s="685"/>
      <c r="L79" s="685"/>
      <c r="M79" s="685"/>
      <c r="N79" s="685"/>
      <c r="O79" s="753" t="s">
        <v>104</v>
      </c>
      <c r="P79" s="754"/>
      <c r="Q79" s="754"/>
      <c r="R79" s="708" t="str">
        <f>IF('Load Plan '!$Q$10=TRUE,"YES","NO")</f>
        <v>NO</v>
      </c>
      <c r="S79" s="708"/>
      <c r="T79" s="709"/>
      <c r="U79" s="218"/>
    </row>
    <row r="80" spans="1:21" ht="16.399999999999999" customHeight="1" thickBot="1" x14ac:dyDescent="0.3">
      <c r="A80" s="218"/>
      <c r="B80" s="684"/>
      <c r="C80" s="685"/>
      <c r="D80" s="685"/>
      <c r="E80" s="685"/>
      <c r="F80" s="685"/>
      <c r="G80" s="685"/>
      <c r="H80" s="685"/>
      <c r="I80" s="685"/>
      <c r="J80" s="685"/>
      <c r="K80" s="685"/>
      <c r="L80" s="685"/>
      <c r="M80" s="685"/>
      <c r="N80" s="685"/>
      <c r="O80" s="678" t="s">
        <v>47</v>
      </c>
      <c r="P80" s="679"/>
      <c r="Q80" s="679"/>
      <c r="R80" s="676" t="str">
        <f>IF('Load Plan '!$Q$11=TRUE,"YES","NO")</f>
        <v>NO</v>
      </c>
      <c r="S80" s="676"/>
      <c r="T80" s="677"/>
      <c r="U80" s="218"/>
    </row>
    <row r="81" spans="1:21" ht="16.399999999999999" customHeight="1" x14ac:dyDescent="0.25">
      <c r="A81" s="218"/>
      <c r="B81" s="684"/>
      <c r="C81" s="685"/>
      <c r="D81" s="685"/>
      <c r="E81" s="685"/>
      <c r="F81" s="685"/>
      <c r="G81" s="685"/>
      <c r="H81" s="685"/>
      <c r="I81" s="685"/>
      <c r="J81" s="685"/>
      <c r="K81" s="685"/>
      <c r="L81" s="685"/>
      <c r="M81" s="685"/>
      <c r="N81" s="685"/>
      <c r="O81" s="840" t="s">
        <v>1450</v>
      </c>
      <c r="P81" s="831">
        <f>'Load Plan '!$C$2</f>
        <v>0</v>
      </c>
      <c r="Q81" s="832"/>
      <c r="R81" s="833"/>
      <c r="S81" s="843">
        <f>'Load Plan '!$C$3</f>
        <v>0</v>
      </c>
      <c r="T81" s="844"/>
      <c r="U81" s="218"/>
    </row>
    <row r="82" spans="1:21" ht="16.399999999999999" customHeight="1" thickBot="1" x14ac:dyDescent="0.3">
      <c r="A82" s="218"/>
      <c r="B82" s="409"/>
      <c r="C82" s="410"/>
      <c r="D82" s="410"/>
      <c r="E82" s="410"/>
      <c r="F82" s="410"/>
      <c r="G82" s="410"/>
      <c r="H82" s="410"/>
      <c r="I82" s="410"/>
      <c r="J82" s="410"/>
      <c r="K82" s="410"/>
      <c r="L82" s="410"/>
      <c r="M82" s="410"/>
      <c r="N82" s="410"/>
      <c r="O82" s="841"/>
      <c r="P82" s="834"/>
      <c r="Q82" s="835"/>
      <c r="R82" s="836"/>
      <c r="S82" s="834"/>
      <c r="T82" s="845"/>
      <c r="U82" s="218"/>
    </row>
    <row r="83" spans="1:21" ht="16.399999999999999" customHeight="1" x14ac:dyDescent="0.55000000000000004">
      <c r="A83" s="218"/>
      <c r="B83" s="805" t="s">
        <v>24529</v>
      </c>
      <c r="C83" s="806"/>
      <c r="D83" s="811">
        <f>'Load Plan '!$C$4</f>
        <v>0</v>
      </c>
      <c r="E83" s="812"/>
      <c r="F83" s="812"/>
      <c r="G83" s="812"/>
      <c r="H83" s="812"/>
      <c r="I83" s="813"/>
      <c r="J83" s="820" t="s">
        <v>24528</v>
      </c>
      <c r="K83" s="475"/>
      <c r="L83" s="475"/>
      <c r="M83" s="475"/>
      <c r="N83" s="476"/>
      <c r="O83" s="842" t="s">
        <v>24528</v>
      </c>
      <c r="P83" s="837"/>
      <c r="Q83" s="838"/>
      <c r="R83" s="839"/>
      <c r="S83" s="837"/>
      <c r="T83" s="846"/>
      <c r="U83" s="218"/>
    </row>
    <row r="84" spans="1:21" ht="16.399999999999999" customHeight="1" x14ac:dyDescent="0.55000000000000004">
      <c r="A84" s="218"/>
      <c r="B84" s="807"/>
      <c r="C84" s="808"/>
      <c r="D84" s="814"/>
      <c r="E84" s="815"/>
      <c r="F84" s="815"/>
      <c r="G84" s="815"/>
      <c r="H84" s="815"/>
      <c r="I84" s="816"/>
      <c r="J84" s="821"/>
      <c r="K84" s="470"/>
      <c r="L84" s="470"/>
      <c r="M84" s="470"/>
      <c r="N84" s="471"/>
      <c r="O84" s="841"/>
      <c r="P84" s="834"/>
      <c r="Q84" s="835"/>
      <c r="R84" s="836"/>
      <c r="S84" s="834"/>
      <c r="T84" s="845"/>
      <c r="U84" s="218"/>
    </row>
    <row r="85" spans="1:21" ht="16.399999999999999" customHeight="1" x14ac:dyDescent="0.35">
      <c r="A85" s="218"/>
      <c r="B85" s="807"/>
      <c r="C85" s="808"/>
      <c r="D85" s="814"/>
      <c r="E85" s="815"/>
      <c r="F85" s="815"/>
      <c r="G85" s="815"/>
      <c r="H85" s="815"/>
      <c r="I85" s="816"/>
      <c r="J85" s="821"/>
      <c r="K85" s="472"/>
      <c r="L85" s="472"/>
      <c r="M85" s="472"/>
      <c r="N85" s="473"/>
      <c r="O85" s="823" t="s">
        <v>124</v>
      </c>
      <c r="P85" s="824"/>
      <c r="Q85" s="824"/>
      <c r="R85" s="824"/>
      <c r="S85" s="827" t="str">
        <f>'Load Plan '!$B$3</f>
        <v>FIRST OFFICER</v>
      </c>
      <c r="T85" s="828"/>
      <c r="U85" s="218"/>
    </row>
    <row r="86" spans="1:21" ht="16.399999999999999" customHeight="1" thickBot="1" x14ac:dyDescent="0.4">
      <c r="A86" s="218"/>
      <c r="B86" s="809"/>
      <c r="C86" s="810"/>
      <c r="D86" s="817"/>
      <c r="E86" s="818"/>
      <c r="F86" s="818"/>
      <c r="G86" s="818"/>
      <c r="H86" s="818"/>
      <c r="I86" s="819"/>
      <c r="J86" s="822"/>
      <c r="K86" s="411"/>
      <c r="L86" s="411"/>
      <c r="M86" s="411"/>
      <c r="N86" s="474"/>
      <c r="O86" s="825"/>
      <c r="P86" s="826"/>
      <c r="Q86" s="826"/>
      <c r="R86" s="826"/>
      <c r="S86" s="829"/>
      <c r="T86" s="830"/>
      <c r="U86" s="218"/>
    </row>
    <row r="87" spans="1:21" ht="16.399999999999999" customHeight="1" x14ac:dyDescent="0.25">
      <c r="A87" s="218"/>
      <c r="B87" s="218"/>
      <c r="C87" s="218"/>
      <c r="D87" s="218"/>
      <c r="E87" s="218"/>
      <c r="F87" s="218"/>
      <c r="G87" s="218"/>
      <c r="H87" s="218"/>
      <c r="I87" s="218"/>
      <c r="J87" s="218"/>
      <c r="K87" s="218"/>
      <c r="L87" s="218"/>
      <c r="M87" s="218"/>
      <c r="N87" s="218"/>
      <c r="O87" s="218"/>
      <c r="P87" s="218"/>
      <c r="Q87" s="218"/>
      <c r="R87" s="218"/>
      <c r="S87" s="218"/>
      <c r="T87" s="218"/>
      <c r="U87" s="218"/>
    </row>
  </sheetData>
  <sheetProtection algorithmName="SHA-512" hashValue="QIg2gqtgEyR/ubgQHcI4Z+pCGCvg+UN0E3PJW9H5Ue1Lq0cHsx64ATmtNvtfeUrGB/EqDlGZM3qMdS8WPLd4zQ==" saltValue="ZsUGYhASg0dpkKR+OdJ7zw==" spinCount="100000" sheet="1" objects="1" scenarios="1"/>
  <mergeCells count="308">
    <mergeCell ref="B83:C86"/>
    <mergeCell ref="D83:I86"/>
    <mergeCell ref="J83:J86"/>
    <mergeCell ref="O85:R86"/>
    <mergeCell ref="S85:T86"/>
    <mergeCell ref="P81:R82"/>
    <mergeCell ref="P83:R84"/>
    <mergeCell ref="O81:O82"/>
    <mergeCell ref="O83:O84"/>
    <mergeCell ref="S81:T82"/>
    <mergeCell ref="S83:T84"/>
    <mergeCell ref="O25:P25"/>
    <mergeCell ref="O27:P27"/>
    <mergeCell ref="I60:I62"/>
    <mergeCell ref="I63:I65"/>
    <mergeCell ref="G37:H37"/>
    <mergeCell ref="N57:N59"/>
    <mergeCell ref="G41:H41"/>
    <mergeCell ref="B33:C33"/>
    <mergeCell ref="B29:C29"/>
    <mergeCell ref="M25:N25"/>
    <mergeCell ref="M27:N27"/>
    <mergeCell ref="G57:H59"/>
    <mergeCell ref="I57:I59"/>
    <mergeCell ref="G45:H47"/>
    <mergeCell ref="K26:L26"/>
    <mergeCell ref="K29:L29"/>
    <mergeCell ref="K30:L30"/>
    <mergeCell ref="B54:E59"/>
    <mergeCell ref="B42:E47"/>
    <mergeCell ref="B51:C53"/>
    <mergeCell ref="F42:F47"/>
    <mergeCell ref="B30:C30"/>
    <mergeCell ref="B31:C31"/>
    <mergeCell ref="D28:E28"/>
    <mergeCell ref="M21:N21"/>
    <mergeCell ref="K21:L21"/>
    <mergeCell ref="B22:C23"/>
    <mergeCell ref="M22:N22"/>
    <mergeCell ref="K27:L27"/>
    <mergeCell ref="H22:H23"/>
    <mergeCell ref="I23:J23"/>
    <mergeCell ref="I22:J22"/>
    <mergeCell ref="G22:G23"/>
    <mergeCell ref="M23:N23"/>
    <mergeCell ref="K23:L23"/>
    <mergeCell ref="M24:N24"/>
    <mergeCell ref="I24:J24"/>
    <mergeCell ref="B24:C24"/>
    <mergeCell ref="K24:L24"/>
    <mergeCell ref="B14:C14"/>
    <mergeCell ref="E16:F16"/>
    <mergeCell ref="D18:D19"/>
    <mergeCell ref="B17:C17"/>
    <mergeCell ref="E20:F20"/>
    <mergeCell ref="G17:K18"/>
    <mergeCell ref="K19:T19"/>
    <mergeCell ref="K20:L20"/>
    <mergeCell ref="M20:N20"/>
    <mergeCell ref="O20:P20"/>
    <mergeCell ref="R20:T35"/>
    <mergeCell ref="O35:P35"/>
    <mergeCell ref="K31:L31"/>
    <mergeCell ref="O21:P21"/>
    <mergeCell ref="O22:P22"/>
    <mergeCell ref="O23:P23"/>
    <mergeCell ref="B18:C19"/>
    <mergeCell ref="B20:C20"/>
    <mergeCell ref="D22:E23"/>
    <mergeCell ref="D24:E24"/>
    <mergeCell ref="M28:N28"/>
    <mergeCell ref="M31:N31"/>
    <mergeCell ref="M32:N32"/>
    <mergeCell ref="M35:N35"/>
    <mergeCell ref="M13:O14"/>
    <mergeCell ref="E18:F19"/>
    <mergeCell ref="E17:F17"/>
    <mergeCell ref="D25:E25"/>
    <mergeCell ref="I30:J30"/>
    <mergeCell ref="K22:L22"/>
    <mergeCell ref="L17:L18"/>
    <mergeCell ref="O79:Q79"/>
    <mergeCell ref="N41:O41"/>
    <mergeCell ref="F40:F41"/>
    <mergeCell ref="G69:H71"/>
    <mergeCell ref="G66:H68"/>
    <mergeCell ref="F60:F65"/>
    <mergeCell ref="F66:F71"/>
    <mergeCell ref="G63:H65"/>
    <mergeCell ref="P37:Q37"/>
    <mergeCell ref="G72:H74"/>
    <mergeCell ref="F72:F77"/>
    <mergeCell ref="N72:N77"/>
    <mergeCell ref="L72:M77"/>
    <mergeCell ref="L69:M71"/>
    <mergeCell ref="L66:M68"/>
    <mergeCell ref="M48:M53"/>
    <mergeCell ref="L63:M65"/>
    <mergeCell ref="D29:E29"/>
    <mergeCell ref="D30:E30"/>
    <mergeCell ref="I32:J32"/>
    <mergeCell ref="I31:J31"/>
    <mergeCell ref="D32:E32"/>
    <mergeCell ref="B32:C32"/>
    <mergeCell ref="G28:J29"/>
    <mergeCell ref="B28:C28"/>
    <mergeCell ref="G40:H40"/>
    <mergeCell ref="B40:E41"/>
    <mergeCell ref="B35:C35"/>
    <mergeCell ref="D35:E35"/>
    <mergeCell ref="K35:L35"/>
    <mergeCell ref="B48:E50"/>
    <mergeCell ref="G42:H44"/>
    <mergeCell ref="I42:L47"/>
    <mergeCell ref="F48:F53"/>
    <mergeCell ref="K37:O37"/>
    <mergeCell ref="B60:C62"/>
    <mergeCell ref="B63:C65"/>
    <mergeCell ref="D63:E65"/>
    <mergeCell ref="N40:O40"/>
    <mergeCell ref="I37:J37"/>
    <mergeCell ref="G48:H50"/>
    <mergeCell ref="G51:H53"/>
    <mergeCell ref="K36:N36"/>
    <mergeCell ref="O63:O65"/>
    <mergeCell ref="N48:O50"/>
    <mergeCell ref="N45:O47"/>
    <mergeCell ref="G54:H56"/>
    <mergeCell ref="I72:I77"/>
    <mergeCell ref="B66:E71"/>
    <mergeCell ref="J69:K71"/>
    <mergeCell ref="O28:P28"/>
    <mergeCell ref="D34:E34"/>
    <mergeCell ref="D31:E31"/>
    <mergeCell ref="O36:P36"/>
    <mergeCell ref="B34:C34"/>
    <mergeCell ref="D33:E33"/>
    <mergeCell ref="J63:K65"/>
    <mergeCell ref="L60:M62"/>
    <mergeCell ref="L57:M59"/>
    <mergeCell ref="J57:K59"/>
    <mergeCell ref="N63:N65"/>
    <mergeCell ref="I54:O56"/>
    <mergeCell ref="O60:O62"/>
    <mergeCell ref="J60:K62"/>
    <mergeCell ref="I33:J33"/>
    <mergeCell ref="N42:O44"/>
    <mergeCell ref="G60:H62"/>
    <mergeCell ref="N60:N62"/>
    <mergeCell ref="D60:E62"/>
    <mergeCell ref="M42:M47"/>
    <mergeCell ref="I48:L53"/>
    <mergeCell ref="R80:T80"/>
    <mergeCell ref="O80:Q80"/>
    <mergeCell ref="O66:O68"/>
    <mergeCell ref="O69:O71"/>
    <mergeCell ref="N66:N68"/>
    <mergeCell ref="N69:N71"/>
    <mergeCell ref="B78:N81"/>
    <mergeCell ref="O78:Q78"/>
    <mergeCell ref="R78:T78"/>
    <mergeCell ref="I66:I68"/>
    <mergeCell ref="I69:I71"/>
    <mergeCell ref="J66:K68"/>
    <mergeCell ref="B75:C77"/>
    <mergeCell ref="B72:E74"/>
    <mergeCell ref="Q73:R74"/>
    <mergeCell ref="Q75:R76"/>
    <mergeCell ref="S73:S74"/>
    <mergeCell ref="S75:S76"/>
    <mergeCell ref="T73:T74"/>
    <mergeCell ref="T75:T76"/>
    <mergeCell ref="G75:H77"/>
    <mergeCell ref="J72:K77"/>
    <mergeCell ref="O72:O77"/>
    <mergeCell ref="R79:T79"/>
    <mergeCell ref="Q4:R4"/>
    <mergeCell ref="Q42:R42"/>
    <mergeCell ref="S49:T49"/>
    <mergeCell ref="S50:T50"/>
    <mergeCell ref="S51:T51"/>
    <mergeCell ref="S52:T52"/>
    <mergeCell ref="S53:T53"/>
    <mergeCell ref="S48:T48"/>
    <mergeCell ref="Q40:T40"/>
    <mergeCell ref="S9:T9"/>
    <mergeCell ref="S10:T10"/>
    <mergeCell ref="S11:T11"/>
    <mergeCell ref="S12:T12"/>
    <mergeCell ref="P17:R17"/>
    <mergeCell ref="S16:T16"/>
    <mergeCell ref="S17:T17"/>
    <mergeCell ref="S18:T18"/>
    <mergeCell ref="S15:T15"/>
    <mergeCell ref="P18:R18"/>
    <mergeCell ref="P15:R15"/>
    <mergeCell ref="P12:R12"/>
    <mergeCell ref="P16:R16"/>
    <mergeCell ref="P13:R14"/>
    <mergeCell ref="O24:P24"/>
    <mergeCell ref="P11:R11"/>
    <mergeCell ref="E11:F11"/>
    <mergeCell ref="E15:F15"/>
    <mergeCell ref="G12:K14"/>
    <mergeCell ref="M5:O5"/>
    <mergeCell ref="E10:F10"/>
    <mergeCell ref="B9:F9"/>
    <mergeCell ref="G15:K16"/>
    <mergeCell ref="L12:L14"/>
    <mergeCell ref="L10:L11"/>
    <mergeCell ref="G10:K11"/>
    <mergeCell ref="B16:C16"/>
    <mergeCell ref="L15:L16"/>
    <mergeCell ref="B12:C12"/>
    <mergeCell ref="E14:F14"/>
    <mergeCell ref="E13:F13"/>
    <mergeCell ref="E12:F12"/>
    <mergeCell ref="B13:C13"/>
    <mergeCell ref="B10:C10"/>
    <mergeCell ref="B11:C11"/>
    <mergeCell ref="B15:C15"/>
    <mergeCell ref="M11:O11"/>
    <mergeCell ref="M12:O12"/>
    <mergeCell ref="P4:P7"/>
    <mergeCell ref="G9:L9"/>
    <mergeCell ref="P9:R9"/>
    <mergeCell ref="P10:R10"/>
    <mergeCell ref="M9:O9"/>
    <mergeCell ref="P2:T3"/>
    <mergeCell ref="D3:E3"/>
    <mergeCell ref="G3:I3"/>
    <mergeCell ref="Q6:Q7"/>
    <mergeCell ref="R6:R7"/>
    <mergeCell ref="B4:F4"/>
    <mergeCell ref="B5:F8"/>
    <mergeCell ref="N8:O8"/>
    <mergeCell ref="Q8:R8"/>
    <mergeCell ref="M3:O3"/>
    <mergeCell ref="G2:I2"/>
    <mergeCell ref="D2:E2"/>
    <mergeCell ref="S4:T4"/>
    <mergeCell ref="S5:T5"/>
    <mergeCell ref="S6:T6"/>
    <mergeCell ref="S7:T7"/>
    <mergeCell ref="M2:O2"/>
    <mergeCell ref="G8:L8"/>
    <mergeCell ref="M6:O6"/>
    <mergeCell ref="L6:L7"/>
    <mergeCell ref="G4:L5"/>
    <mergeCell ref="G6:K7"/>
    <mergeCell ref="M4:O4"/>
    <mergeCell ref="Q5:R5"/>
    <mergeCell ref="M7:O7"/>
    <mergeCell ref="S13:T14"/>
    <mergeCell ref="Q41:T41"/>
    <mergeCell ref="M15:O15"/>
    <mergeCell ref="M40:M41"/>
    <mergeCell ref="I40:L41"/>
    <mergeCell ref="K32:L32"/>
    <mergeCell ref="I26:J26"/>
    <mergeCell ref="O31:P31"/>
    <mergeCell ref="O32:P32"/>
    <mergeCell ref="M26:N26"/>
    <mergeCell ref="M29:N29"/>
    <mergeCell ref="M30:N30"/>
    <mergeCell ref="O26:P26"/>
    <mergeCell ref="O29:P29"/>
    <mergeCell ref="O30:P30"/>
    <mergeCell ref="M16:O16"/>
    <mergeCell ref="M17:O17"/>
    <mergeCell ref="M18:O18"/>
    <mergeCell ref="M10:O10"/>
    <mergeCell ref="Q58:T58"/>
    <mergeCell ref="S42:T42"/>
    <mergeCell ref="S43:T43"/>
    <mergeCell ref="S44:T44"/>
    <mergeCell ref="S45:T45"/>
    <mergeCell ref="S59:T59"/>
    <mergeCell ref="B26:C26"/>
    <mergeCell ref="B25:C25"/>
    <mergeCell ref="I27:J27"/>
    <mergeCell ref="B27:C27"/>
    <mergeCell ref="K28:L28"/>
    <mergeCell ref="I25:J25"/>
    <mergeCell ref="D27:E27"/>
    <mergeCell ref="D26:E26"/>
    <mergeCell ref="K25:L25"/>
    <mergeCell ref="S46:T46"/>
    <mergeCell ref="S47:T47"/>
    <mergeCell ref="S55:T55"/>
    <mergeCell ref="S56:T56"/>
    <mergeCell ref="S57:T57"/>
    <mergeCell ref="S54:T54"/>
    <mergeCell ref="O57:O59"/>
    <mergeCell ref="N51:O53"/>
    <mergeCell ref="F54:F59"/>
    <mergeCell ref="S60:T60"/>
    <mergeCell ref="S71:T71"/>
    <mergeCell ref="S70:T70"/>
    <mergeCell ref="S64:T64"/>
    <mergeCell ref="S65:T65"/>
    <mergeCell ref="S66:T66"/>
    <mergeCell ref="S67:T67"/>
    <mergeCell ref="S68:T68"/>
    <mergeCell ref="S69:T69"/>
    <mergeCell ref="S61:T61"/>
    <mergeCell ref="S63:T63"/>
    <mergeCell ref="S62:T62"/>
  </mergeCells>
  <phoneticPr fontId="4" type="noConversion"/>
  <conditionalFormatting sqref="G60:H62">
    <cfRule type="cellIs" dxfId="131" priority="16" operator="greaterThan">
      <formula>140093</formula>
    </cfRule>
  </conditionalFormatting>
  <conditionalFormatting sqref="G72">
    <cfRule type="cellIs" dxfId="130" priority="42" operator="greaterThan">
      <formula>121000</formula>
    </cfRule>
    <cfRule type="cellIs" dxfId="129" priority="43" operator="greaterThan">
      <formula>121000</formula>
    </cfRule>
  </conditionalFormatting>
  <conditionalFormatting sqref="G48:H50">
    <cfRule type="cellIs" dxfId="128" priority="1" operator="equal">
      <formula>0</formula>
    </cfRule>
    <cfRule type="cellIs" dxfId="127" priority="41" operator="greaterThan">
      <formula>113000</formula>
    </cfRule>
  </conditionalFormatting>
  <conditionalFormatting sqref="P17">
    <cfRule type="containsBlanks" dxfId="126" priority="7">
      <formula>LEN(TRIM(P17))=0</formula>
    </cfRule>
    <cfRule type="containsText" dxfId="125" priority="8" operator="containsText" text="Load Aircraft">
      <formula>NOT(ISERROR(SEARCH("Load Aircraft",P17)))</formula>
    </cfRule>
    <cfRule type="cellIs" dxfId="124" priority="9" operator="lessThan">
      <formula>0</formula>
    </cfRule>
    <cfRule type="cellIs" dxfId="123" priority="26" operator="greaterThan">
      <formula>0</formula>
    </cfRule>
  </conditionalFormatting>
  <conditionalFormatting sqref="S17">
    <cfRule type="containsBlanks" dxfId="122" priority="3">
      <formula>LEN(TRIM(S17))=0</formula>
    </cfRule>
    <cfRule type="containsText" dxfId="121" priority="5" operator="containsText" text="Load Aircraft">
      <formula>NOT(ISERROR(SEARCH("Load Aircraft",S17)))</formula>
    </cfRule>
    <cfRule type="cellIs" dxfId="120" priority="6" operator="lessThan">
      <formula>0</formula>
    </cfRule>
    <cfRule type="cellIs" dxfId="119" priority="32" operator="greaterThan">
      <formula>0</formula>
    </cfRule>
  </conditionalFormatting>
  <conditionalFormatting sqref="M17">
    <cfRule type="containsBlanks" dxfId="118" priority="12">
      <formula>LEN(TRIM(M17))=0</formula>
    </cfRule>
    <cfRule type="containsText" dxfId="117" priority="13" operator="containsText" text="Load Aircraft">
      <formula>NOT(ISERROR(SEARCH("Load Aircraft",M17)))</formula>
    </cfRule>
    <cfRule type="cellIs" dxfId="116" priority="20" operator="lessThan">
      <formula>0</formula>
    </cfRule>
    <cfRule type="cellIs" dxfId="115" priority="21" operator="greaterThan">
      <formula>0</formula>
    </cfRule>
  </conditionalFormatting>
  <conditionalFormatting sqref="F24:F35">
    <cfRule type="containsText" dxfId="114" priority="2" operator="containsText" text="Error">
      <formula>NOT(ISERROR(SEARCH("Error",F24)))</formula>
    </cfRule>
  </conditionalFormatting>
  <dataValidations disablePrompts="1" count="1">
    <dataValidation type="decimal" operator="equal" allowBlank="1" showInputMessage="1" showErrorMessage="1" errorTitle="Alert!" error="Dry Operating weight is 71990 Lbs." sqref="E10:F10" xr:uid="{2BBD9421-7BA6-4C95-B557-CD55981D57E0}">
      <formula1>71990</formula1>
    </dataValidation>
  </dataValidations>
  <printOptions horizontalCentered="1" verticalCentered="1"/>
  <pageMargins left="0.23622047244094491" right="0.23622047244094491" top="0.74803149606299213" bottom="0.74803149606299213" header="0.31496062992125984" footer="0.31496062992125984"/>
  <pageSetup paperSize="9" scale="52" orientation="portrait" r:id="rId1"/>
  <headerFooter>
    <oddHeader>&amp;L&amp;"-,Bold"&amp;24B737-400&amp;C&amp;"-,Bold"&amp;24LOAD SHEET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A561E-EF37-43D1-9DF2-413FAAD12DD4}">
  <sheetPr codeName="Sheet2">
    <pageSetUpPr fitToPage="1"/>
  </sheetPr>
  <dimension ref="A1:XFC88"/>
  <sheetViews>
    <sheetView showGridLines="0" tabSelected="1" topLeftCell="A29" zoomScale="98" zoomScaleNormal="98" workbookViewId="0">
      <selection activeCell="M4" sqref="M4"/>
    </sheetView>
  </sheetViews>
  <sheetFormatPr defaultColWidth="0" defaultRowHeight="14.5" zeroHeight="1" x14ac:dyDescent="0.35"/>
  <cols>
    <col min="1" max="1" width="2.81640625" style="104" customWidth="1"/>
    <col min="2" max="2" width="7.81640625" style="104" customWidth="1"/>
    <col min="3" max="3" width="13" style="104" customWidth="1"/>
    <col min="4" max="4" width="9.54296875" style="104" bestFit="1" customWidth="1"/>
    <col min="5" max="5" width="5.1796875" style="104" bestFit="1" customWidth="1"/>
    <col min="6" max="6" width="9.54296875" style="104" bestFit="1" customWidth="1"/>
    <col min="7" max="7" width="8" style="104" bestFit="1" customWidth="1"/>
    <col min="8" max="9" width="10.6328125" style="104" bestFit="1" customWidth="1"/>
    <col min="10" max="10" width="6.90625" style="104" bestFit="1" customWidth="1"/>
    <col min="11" max="11" width="9.1796875" style="104" customWidth="1"/>
    <col min="12" max="12" width="10.6328125" style="104" bestFit="1" customWidth="1"/>
    <col min="13" max="14" width="8.90625" style="104" customWidth="1"/>
    <col min="15" max="15" width="9.08984375" style="104" customWidth="1"/>
    <col min="16" max="16" width="2.81640625" style="104" customWidth="1"/>
    <col min="17" max="21" width="0" style="104" hidden="1"/>
    <col min="22" max="16383" width="8.90625" style="104" hidden="1"/>
    <col min="16384" max="16384" width="51.1796875" style="104" hidden="1" customWidth="1"/>
  </cols>
  <sheetData>
    <row r="1" spans="2:17" ht="15" thickBot="1" x14ac:dyDescent="0.4">
      <c r="B1" s="103"/>
      <c r="C1" s="103"/>
      <c r="D1" s="103"/>
      <c r="E1" s="103"/>
      <c r="F1" s="103"/>
      <c r="G1" s="103"/>
      <c r="H1" s="103"/>
      <c r="I1" s="103"/>
      <c r="J1" s="103"/>
      <c r="K1" s="103"/>
      <c r="L1" s="103"/>
      <c r="M1" s="103"/>
      <c r="N1" s="103"/>
      <c r="O1" s="103"/>
    </row>
    <row r="2" spans="2:17" x14ac:dyDescent="0.35">
      <c r="B2" s="422" t="s">
        <v>2</v>
      </c>
      <c r="C2" s="423" t="s">
        <v>3</v>
      </c>
      <c r="D2" s="423" t="s">
        <v>0</v>
      </c>
      <c r="E2" s="423" t="s">
        <v>1</v>
      </c>
      <c r="F2" s="424" t="s">
        <v>6</v>
      </c>
      <c r="G2" s="105"/>
      <c r="H2" s="105"/>
      <c r="I2" s="105"/>
      <c r="J2" s="105"/>
      <c r="K2" s="105"/>
      <c r="L2" s="105"/>
      <c r="M2" s="850" t="s">
        <v>24540</v>
      </c>
      <c r="N2" s="851"/>
      <c r="O2" s="852"/>
    </row>
    <row r="3" spans="2:17" ht="15" thickBot="1" x14ac:dyDescent="0.4">
      <c r="B3" s="425" t="str">
        <f>IF('Load Sheet'!$D$3="","",'Load Sheet'!$D$3)</f>
        <v/>
      </c>
      <c r="C3" s="426" t="str">
        <f>IF('Load Sheet'!$F$3="","",'Load Sheet'!$F$3)</f>
        <v>B737-400</v>
      </c>
      <c r="D3" s="427" t="str">
        <f>IF('Load Sheet'!$B$3="","",'Load Sheet'!$B$3)</f>
        <v>JIB</v>
      </c>
      <c r="E3" s="427" t="str">
        <f>IF('Load Sheet'!$C$3="","",'Load Sheet'!$C$3)</f>
        <v>PZU</v>
      </c>
      <c r="F3" s="428">
        <f>IF('Load Sheet'!$M$3="","",'Load Sheet'!$M$3)</f>
        <v>45792</v>
      </c>
      <c r="G3" s="106"/>
      <c r="H3" s="106"/>
      <c r="I3" s="106"/>
      <c r="J3" s="106"/>
      <c r="K3" s="106"/>
      <c r="L3" s="106"/>
      <c r="M3" s="853"/>
      <c r="N3" s="854"/>
      <c r="O3" s="855"/>
    </row>
    <row r="4" spans="2:17" ht="15" thickBot="1" x14ac:dyDescent="0.4">
      <c r="B4" s="429"/>
      <c r="C4" s="430"/>
      <c r="D4" s="431" t="s">
        <v>24488</v>
      </c>
      <c r="E4" s="432" t="s">
        <v>28</v>
      </c>
      <c r="F4" s="432" t="s">
        <v>21</v>
      </c>
      <c r="G4" s="108"/>
      <c r="H4"/>
      <c r="I4" s="108"/>
      <c r="J4" s="108"/>
      <c r="K4" s="106"/>
      <c r="L4" s="106"/>
      <c r="M4" s="106"/>
      <c r="N4" s="106"/>
      <c r="O4" s="107"/>
    </row>
    <row r="5" spans="2:17" ht="11.5" customHeight="1" x14ac:dyDescent="0.35">
      <c r="B5" s="865" t="s">
        <v>24445</v>
      </c>
      <c r="C5" s="866"/>
      <c r="D5" s="433">
        <f>'Load Sheet'!E10</f>
        <v>71990</v>
      </c>
      <c r="E5" s="434"/>
      <c r="F5" s="435">
        <f>ROUND((((D5/2.205)*(-31.661))/30000)+40,1)</f>
        <v>5.5</v>
      </c>
      <c r="G5" s="108"/>
      <c r="H5"/>
      <c r="I5" s="108"/>
      <c r="J5" s="108"/>
      <c r="K5" s="106"/>
      <c r="L5" s="106"/>
      <c r="M5" s="106"/>
      <c r="N5" s="106"/>
      <c r="O5" s="107"/>
    </row>
    <row r="6" spans="2:17" x14ac:dyDescent="0.35">
      <c r="B6" s="859" t="s">
        <v>80</v>
      </c>
      <c r="C6" s="860"/>
      <c r="D6" s="436">
        <f>Crew</f>
        <v>370</v>
      </c>
      <c r="E6" s="437">
        <f>IFERROR(ROUND(((D6/2.205)*(-570.51))/30000, 1), 0)</f>
        <v>-3.2</v>
      </c>
      <c r="F6" s="438"/>
      <c r="G6" s="108"/>
      <c r="H6"/>
      <c r="I6" s="108"/>
      <c r="J6" s="108"/>
      <c r="K6" s="108"/>
      <c r="L6"/>
      <c r="M6"/>
      <c r="N6" s="108"/>
      <c r="O6" s="109"/>
    </row>
    <row r="7" spans="2:17" x14ac:dyDescent="0.35">
      <c r="B7" s="861" t="s">
        <v>79</v>
      </c>
      <c r="C7" s="862"/>
      <c r="D7" s="439">
        <f>'Load Sheet'!E15</f>
        <v>370</v>
      </c>
      <c r="E7" s="437">
        <f>IFERROR(ROUND(((D7/2.205)*(-486.51))/30000, 1), 0)</f>
        <v>-2.7</v>
      </c>
      <c r="F7" s="440"/>
      <c r="G7" s="108"/>
      <c r="H7"/>
      <c r="I7" s="108"/>
      <c r="J7" s="108"/>
      <c r="K7" s="108"/>
      <c r="L7"/>
      <c r="M7"/>
      <c r="N7" s="108"/>
      <c r="O7" s="109"/>
    </row>
    <row r="8" spans="2:17" x14ac:dyDescent="0.35">
      <c r="B8" s="863" t="s">
        <v>24513</v>
      </c>
      <c r="C8" s="864"/>
      <c r="D8" s="441">
        <f>SNY</f>
        <v>185</v>
      </c>
      <c r="E8" s="437">
        <f>IFERROR(ROUND(((D8/2.205)*(-535.51)) / 30000, 1), 0)</f>
        <v>-1.5</v>
      </c>
      <c r="F8" s="440"/>
      <c r="G8" s="108"/>
      <c r="H8"/>
      <c r="I8" s="108"/>
      <c r="J8" s="108"/>
      <c r="K8" s="108"/>
      <c r="L8"/>
      <c r="M8"/>
      <c r="N8" s="108"/>
      <c r="O8" s="109"/>
    </row>
    <row r="9" spans="2:17" x14ac:dyDescent="0.35">
      <c r="B9" s="875" t="s">
        <v>24475</v>
      </c>
      <c r="C9" s="876"/>
      <c r="D9" s="439">
        <f>lav_fluid</f>
        <v>17</v>
      </c>
      <c r="E9" s="437">
        <f>IFERROR(ROUND(((D9/2.205)*(-512.21)) / 30000, 1), 0)</f>
        <v>-0.1</v>
      </c>
      <c r="F9" s="440"/>
      <c r="G9" s="108"/>
      <c r="H9"/>
      <c r="I9" s="108"/>
      <c r="J9" s="108"/>
      <c r="K9" s="108"/>
      <c r="L9"/>
      <c r="M9"/>
      <c r="N9" s="108"/>
      <c r="O9" s="109"/>
    </row>
    <row r="10" spans="2:17" x14ac:dyDescent="0.35">
      <c r="B10" s="442" t="s">
        <v>24476</v>
      </c>
      <c r="C10" s="443"/>
      <c r="D10" s="439">
        <f>Crew_bagg</f>
        <v>113</v>
      </c>
      <c r="E10" s="437">
        <f>IFERROR(ROUND(((D10/2.205)*(-523.51)) / 30000, 1), 0)</f>
        <v>-0.9</v>
      </c>
      <c r="F10" s="440"/>
      <c r="G10" s="108"/>
      <c r="H10"/>
      <c r="I10" s="108"/>
      <c r="J10" s="108"/>
      <c r="K10" s="108"/>
      <c r="L10" s="108"/>
      <c r="M10" s="108"/>
      <c r="N10" s="108"/>
      <c r="O10" s="109"/>
    </row>
    <row r="11" spans="2:17" ht="15" thickBot="1" x14ac:dyDescent="0.4">
      <c r="B11" s="875" t="s">
        <v>24477</v>
      </c>
      <c r="C11" s="876"/>
      <c r="D11" s="439">
        <f>G1_Cons</f>
        <v>33.075000000000003</v>
      </c>
      <c r="E11" s="437">
        <f>IFERROR(ROUND(((D11/2.205)*(-523.51)) / 30000, 1), 0)</f>
        <v>-0.3</v>
      </c>
      <c r="F11" s="440"/>
      <c r="G11" s="108"/>
      <c r="H11"/>
      <c r="I11" s="108"/>
      <c r="J11" s="108"/>
      <c r="K11" s="108"/>
      <c r="L11" s="108"/>
      <c r="M11" s="108"/>
      <c r="N11" s="108"/>
      <c r="O11" s="109"/>
    </row>
    <row r="12" spans="2:17" ht="15" thickBot="1" x14ac:dyDescent="0.4">
      <c r="B12" s="879" t="s">
        <v>24444</v>
      </c>
      <c r="C12" s="880"/>
      <c r="D12" s="880"/>
      <c r="E12" s="444"/>
      <c r="F12" s="445">
        <f>IFERROR(ROUND(SUM($F$5,$E$6:$E$11),1),0)</f>
        <v>-3.2</v>
      </c>
      <c r="G12" s="108"/>
      <c r="H12"/>
      <c r="I12" s="108"/>
      <c r="J12" s="108"/>
      <c r="K12" s="108"/>
      <c r="L12" s="108"/>
      <c r="M12" s="108"/>
      <c r="N12" s="108"/>
      <c r="O12" s="109"/>
    </row>
    <row r="13" spans="2:17" ht="15" thickBot="1" x14ac:dyDescent="0.4">
      <c r="B13" s="110"/>
      <c r="C13" s="108"/>
      <c r="D13" s="108"/>
      <c r="E13" s="108"/>
      <c r="F13" s="108"/>
      <c r="G13" s="108"/>
      <c r="H13" s="108"/>
      <c r="I13" s="108"/>
      <c r="J13" s="108"/>
      <c r="K13" s="108"/>
      <c r="L13" s="108"/>
      <c r="M13" s="108"/>
      <c r="N13" s="108"/>
      <c r="O13" s="109"/>
    </row>
    <row r="14" spans="2:17" ht="15" thickBot="1" x14ac:dyDescent="0.4">
      <c r="B14" s="110"/>
      <c r="C14" s="91" t="s">
        <v>24516</v>
      </c>
      <c r="D14" s="92" t="s">
        <v>51</v>
      </c>
      <c r="E14" s="108"/>
      <c r="F14" s="342"/>
      <c r="H14" s="97"/>
      <c r="I14" s="114" t="s">
        <v>56</v>
      </c>
      <c r="L14" s="108"/>
      <c r="M14" s="108"/>
      <c r="N14" s="108"/>
      <c r="O14" s="109"/>
    </row>
    <row r="15" spans="2:17" x14ac:dyDescent="0.35">
      <c r="B15" s="110"/>
      <c r="C15" s="93" t="s">
        <v>57</v>
      </c>
      <c r="D15" s="481" t="str">
        <f>IFERROR(IF(Pos_1=0," ",VLOOKUP(Pos_1,P_1,3,TRUE)),0)</f>
        <v xml:space="preserve"> </v>
      </c>
      <c r="E15" s="108"/>
      <c r="F15" s="108"/>
      <c r="H15" s="116" t="s">
        <v>52</v>
      </c>
      <c r="I15" s="98">
        <f>IFERROR(LARGE('Load Sheet'!G48:H53,1),"")</f>
        <v>98460</v>
      </c>
      <c r="L15" s="108"/>
      <c r="M15" s="108"/>
      <c r="N15" s="108"/>
      <c r="O15" s="109"/>
    </row>
    <row r="16" spans="2:17" x14ac:dyDescent="0.35">
      <c r="B16" s="110"/>
      <c r="C16" s="94" t="s">
        <v>107</v>
      </c>
      <c r="D16" s="482">
        <f>IFERROR(IF(Pos_2=0," ",ROUND(VLOOKUP(Pos_2,P_2,3,TRUE),0)),0)</f>
        <v>-10</v>
      </c>
      <c r="E16" s="108"/>
      <c r="F16" s="108"/>
      <c r="H16" s="94" t="s">
        <v>53</v>
      </c>
      <c r="I16" s="99">
        <f>IFERROR(LARGE('Load Sheet'!G60:H65,1),"")</f>
        <v>122960</v>
      </c>
      <c r="L16" s="108"/>
      <c r="M16" s="108"/>
      <c r="N16" s="108"/>
      <c r="O16" s="109"/>
      <c r="Q16" s="167"/>
    </row>
    <row r="17" spans="2:21" ht="15" thickBot="1" x14ac:dyDescent="0.4">
      <c r="B17" s="110"/>
      <c r="C17" s="94" t="s">
        <v>59</v>
      </c>
      <c r="D17" s="482">
        <f>IFERROR(IF(Pos_3=0,"",ROUND(VLOOKUP(Pos_3,P_3,3,TRUE),0)),0)</f>
        <v>-9</v>
      </c>
      <c r="E17" s="108"/>
      <c r="F17" s="108"/>
      <c r="H17" s="117" t="s">
        <v>12708</v>
      </c>
      <c r="I17" s="100">
        <f>IFERROR(LARGE('Load Sheet'!G72:H77,1),"")</f>
        <v>107960</v>
      </c>
      <c r="L17" s="108"/>
      <c r="M17" s="108"/>
      <c r="N17" s="108"/>
      <c r="O17" s="109"/>
    </row>
    <row r="18" spans="2:21" x14ac:dyDescent="0.35">
      <c r="B18" s="110"/>
      <c r="C18" s="94" t="s">
        <v>60</v>
      </c>
      <c r="D18" s="482">
        <f>IFERROR(IF(Pos_4=0,"",ROUND(VLOOKUP(Pos_4,P_4,3,TRUE),0)),0)</f>
        <v>-6</v>
      </c>
      <c r="E18" s="108"/>
      <c r="F18" s="108"/>
      <c r="L18" s="108"/>
      <c r="M18" s="108"/>
      <c r="N18" s="108"/>
      <c r="O18" s="109"/>
    </row>
    <row r="19" spans="2:21" ht="15" thickBot="1" x14ac:dyDescent="0.4">
      <c r="B19" s="110"/>
      <c r="C19" s="94" t="s">
        <v>61</v>
      </c>
      <c r="D19" s="482">
        <f>IFERROR(IF(Pos_5=0,"",ROUND(VLOOKUP(Pos_5,P_5,3,TRUE),0)),0)</f>
        <v>-4</v>
      </c>
      <c r="E19" s="108"/>
      <c r="F19" s="108"/>
      <c r="L19" s="108"/>
      <c r="M19" s="108"/>
      <c r="N19" s="108"/>
      <c r="O19" s="109"/>
    </row>
    <row r="20" spans="2:21" ht="15" thickBot="1" x14ac:dyDescent="0.4">
      <c r="B20" s="110"/>
      <c r="C20" s="94" t="s">
        <v>62</v>
      </c>
      <c r="D20" s="482">
        <f>IFERROR(IF(Pos_6=0,"",ROUND(VLOOKUP(Pos_6,P_6,3,TRUE),0)),0)</f>
        <v>0</v>
      </c>
      <c r="E20" s="108"/>
      <c r="F20" s="108"/>
      <c r="G20" s="108"/>
      <c r="H20" s="867" t="s">
        <v>24500</v>
      </c>
      <c r="I20" s="868"/>
      <c r="J20" s="867" t="s">
        <v>24501</v>
      </c>
      <c r="K20" s="868"/>
      <c r="L20" s="114" t="s">
        <v>51</v>
      </c>
      <c r="M20" s="115" t="s">
        <v>55</v>
      </c>
      <c r="N20" s="108"/>
      <c r="O20" s="109"/>
    </row>
    <row r="21" spans="2:21" x14ac:dyDescent="0.35">
      <c r="B21" s="110"/>
      <c r="C21" s="94" t="s">
        <v>63</v>
      </c>
      <c r="D21" s="482">
        <f>IFERROR(IF(Pos_7=0,"",ROUND(VLOOKUP(Pos_7,P_7,3,TRUE),0)),0)</f>
        <v>2</v>
      </c>
      <c r="E21" s="108"/>
      <c r="F21" s="108"/>
      <c r="G21" s="177" t="s">
        <v>52</v>
      </c>
      <c r="H21" s="869">
        <f>113000</f>
        <v>113000</v>
      </c>
      <c r="I21" s="870"/>
      <c r="J21" s="877">
        <f>IFERROR(IF('Load Sheet'!$G$48&gt;$H$21,"Weight Exceeded",'Load Sheet'!$G$48),0)</f>
        <v>98460</v>
      </c>
      <c r="K21" s="878"/>
      <c r="L21" s="344">
        <f>IFERROR(ROUND(SUM($F$12,$D$32),1),0)</f>
        <v>36.799999999999997</v>
      </c>
      <c r="M21" s="345">
        <f>'Chart Buildup'!$R$3</f>
        <v>0.15435012199017295</v>
      </c>
      <c r="N21" s="108"/>
      <c r="O21" s="109"/>
      <c r="U21" s="111"/>
    </row>
    <row r="22" spans="2:21" x14ac:dyDescent="0.35">
      <c r="B22" s="110"/>
      <c r="C22" s="94" t="s">
        <v>64</v>
      </c>
      <c r="D22" s="482">
        <f>IFERROR(IF(Pos_8=0,"",ROUND(VLOOKUP(Pos_8,P_8,3,TRUE),0)),0)</f>
        <v>6</v>
      </c>
      <c r="E22" s="108"/>
      <c r="F22" s="108"/>
      <c r="G22" s="178" t="s">
        <v>53</v>
      </c>
      <c r="H22" s="871">
        <f>143500</f>
        <v>143500</v>
      </c>
      <c r="I22" s="872"/>
      <c r="J22" s="881">
        <f>IFERROR(IF('Load Sheet'!$G$60&gt;$H$22,"Weight Exceeded",'Load Sheet'!$G$60),0)</f>
        <v>122960</v>
      </c>
      <c r="K22" s="882"/>
      <c r="L22" s="346">
        <f>IFERROR(ROUND(SUM($F$12,$D$32,$M$26),1),0)</f>
        <v>34.799999999999997</v>
      </c>
      <c r="M22" s="345">
        <f>'Chart Buildup'!$R$4</f>
        <v>0.14953535226494866</v>
      </c>
      <c r="N22" s="108"/>
      <c r="O22" s="109"/>
    </row>
    <row r="23" spans="2:21" ht="15" thickBot="1" x14ac:dyDescent="0.4">
      <c r="B23" s="110"/>
      <c r="C23" s="94" t="s">
        <v>65</v>
      </c>
      <c r="D23" s="482">
        <f>IFERROR(IF(Pos_9=0,"",ROUND(VLOOKUP(Pos_9,P_9,3,TRUE),0)),0)</f>
        <v>10</v>
      </c>
      <c r="E23" s="108"/>
      <c r="F23" s="108"/>
      <c r="G23" s="179" t="s">
        <v>12708</v>
      </c>
      <c r="H23" s="873">
        <v>121000</v>
      </c>
      <c r="I23" s="874"/>
      <c r="J23" s="847">
        <f>IFERROR(IF('Load Sheet'!$G$72&gt;$H$23,"Weight Exeeded",'Load Sheet'!$G$72),0)</f>
        <v>107960</v>
      </c>
      <c r="K23" s="848"/>
      <c r="L23" s="347">
        <f>L21+M27</f>
        <v>33.32</v>
      </c>
      <c r="M23" s="348">
        <f>'Chart Buildup'!$R$5</f>
        <v>0.13990322727266455</v>
      </c>
      <c r="N23" s="108"/>
      <c r="O23" s="109"/>
    </row>
    <row r="24" spans="2:21" ht="15" thickBot="1" x14ac:dyDescent="0.4">
      <c r="B24" s="110"/>
      <c r="C24" s="94" t="s">
        <v>66</v>
      </c>
      <c r="D24" s="482">
        <f>IFERROR(IF(Pos_10=0,"",ROUND(VLOOKUP(Pos_10,P_10,3,TRUE),0)),0)</f>
        <v>14</v>
      </c>
      <c r="E24" s="108"/>
      <c r="F24" s="108"/>
      <c r="G24" s="108"/>
      <c r="H24" s="108"/>
      <c r="I24" s="108"/>
      <c r="J24" s="108"/>
      <c r="K24" s="108"/>
      <c r="L24" s="108"/>
      <c r="M24" s="108"/>
      <c r="N24" s="108"/>
      <c r="O24" s="109"/>
    </row>
    <row r="25" spans="2:21" ht="15" thickBot="1" x14ac:dyDescent="0.4">
      <c r="B25" s="110"/>
      <c r="C25" s="94" t="s">
        <v>24469</v>
      </c>
      <c r="D25" s="482">
        <f>IFERROR(IF(Pos_11=0,"",ROUND(VLOOKUP(Pos_11,P_11,3,TRUE),0)),0)</f>
        <v>20</v>
      </c>
      <c r="E25" s="108"/>
      <c r="F25" s="108"/>
      <c r="G25" s="856" t="s">
        <v>24432</v>
      </c>
      <c r="H25" s="857"/>
      <c r="I25" s="858"/>
      <c r="J25" s="108"/>
      <c r="K25" s="136" t="s">
        <v>94</v>
      </c>
      <c r="L25" s="137" t="s">
        <v>56</v>
      </c>
      <c r="M25" s="138" t="s">
        <v>51</v>
      </c>
      <c r="N25" s="108"/>
      <c r="O25" s="109"/>
    </row>
    <row r="26" spans="2:21" ht="16.5" x14ac:dyDescent="0.35">
      <c r="B26" s="110"/>
      <c r="C26" s="95" t="s">
        <v>24465</v>
      </c>
      <c r="D26" s="483" t="str">
        <f>IFERROR(IF(hold_1=0,"",ROUND(VLOOKUP(hold_1,CGhold_1,3,TRUE),0)),0)</f>
        <v/>
      </c>
      <c r="E26" s="108"/>
      <c r="F26" s="108"/>
      <c r="G26" s="174" t="s">
        <v>48</v>
      </c>
      <c r="H26" s="416">
        <v>5</v>
      </c>
      <c r="I26" s="417">
        <v>15</v>
      </c>
      <c r="J26" s="108"/>
      <c r="K26" s="94" t="s">
        <v>99</v>
      </c>
      <c r="L26" s="412">
        <f>IFERROR('Load Sheet'!$E$18,0)</f>
        <v>24500</v>
      </c>
      <c r="M26" s="413">
        <f>ROUND(SUM('Load Sheet'!$T$73:$T$76),2)</f>
        <v>-1.96</v>
      </c>
      <c r="N26" s="108"/>
      <c r="O26" s="109"/>
    </row>
    <row r="27" spans="2:21" ht="17" thickBot="1" x14ac:dyDescent="0.4">
      <c r="B27" s="110"/>
      <c r="C27" s="95" t="s">
        <v>24466</v>
      </c>
      <c r="D27" s="483" t="str">
        <f>IFERROR(IF(hold_2=0,"",VLOOKUP(hold_2,CGhold_2,3,TRUE)),0)</f>
        <v/>
      </c>
      <c r="E27" s="108"/>
      <c r="F27" s="108"/>
      <c r="G27" s="175" t="s">
        <v>49</v>
      </c>
      <c r="H27" s="418">
        <f>$M$22</f>
        <v>0.14953535226494866</v>
      </c>
      <c r="I27" s="419">
        <f>$M$22</f>
        <v>0.14953535226494866</v>
      </c>
      <c r="J27" s="108"/>
      <c r="K27" s="96" t="s">
        <v>24421</v>
      </c>
      <c r="L27" s="414">
        <f>IFERROR(L26-'Load Sheet'!S6,0)</f>
        <v>9500</v>
      </c>
      <c r="M27" s="415">
        <f>IFERROR(ROUND(VLOOKUP($L$27,'Load Sheet'!$Q$43:$T$57,3,TRUE),2),0)</f>
        <v>-3.48</v>
      </c>
      <c r="N27"/>
      <c r="O27" s="112"/>
    </row>
    <row r="28" spans="2:21" ht="17" thickBot="1" x14ac:dyDescent="0.4">
      <c r="B28" s="110"/>
      <c r="C28" s="95" t="s">
        <v>75</v>
      </c>
      <c r="D28" s="483" t="str">
        <f>IFERROR(IF(hold_2b=0,"",VLOOKUP(hold_2b,'Main deck'!J37:L54,3,TRUE)),0)</f>
        <v/>
      </c>
      <c r="E28" s="108"/>
      <c r="F28" s="113"/>
      <c r="G28" s="176" t="s">
        <v>50</v>
      </c>
      <c r="H28" s="420">
        <f>IFERROR( INDEX('Stab Refrence table'!$C$6:$CE$36, MATCH(ROUND($H$27, 2), 'Stab Refrence table'!$B$6:$B$36, 0), MATCH(MROUND($I$16 / 1000, 1), 'Stab Refrence table'!$C$5:$CE$5, 0) ), "" )</f>
        <v>4.1624999999999996</v>
      </c>
      <c r="I28" s="421">
        <f>IFERROR(INDEX('Stab Refrence table'!$CG$6:$FI$36,MATCH(ROUND($I$27, 2), 'Stab Refrence table'!$B$6:$B$36, 0),MATCH(MROUND($I$16 / 1000, 1), 'Stab Refrence table'!$CG$5:$FI$5, 0)),"")</f>
        <v>3.2336111111111112</v>
      </c>
      <c r="J28" s="108"/>
      <c r="K28" s="330"/>
      <c r="L28" s="331"/>
      <c r="M28"/>
      <c r="N28"/>
      <c r="O28" s="112"/>
    </row>
    <row r="29" spans="2:21" x14ac:dyDescent="0.35">
      <c r="B29" s="110"/>
      <c r="C29" s="95" t="s">
        <v>76</v>
      </c>
      <c r="D29" s="483">
        <f>IFERROR(IF(hold_3=0,"",VLOOKUP(hold_3,CGhold_4,3,TRUE)),0)</f>
        <v>6.0525666666666664</v>
      </c>
      <c r="E29" s="108"/>
      <c r="F29" s="113"/>
      <c r="G29" s="108"/>
      <c r="H29" s="332"/>
      <c r="I29" s="333"/>
      <c r="J29" s="108"/>
      <c r="K29"/>
      <c r="L29"/>
      <c r="M29"/>
      <c r="N29"/>
      <c r="O29" s="112"/>
      <c r="T29" s="111"/>
    </row>
    <row r="30" spans="2:21" x14ac:dyDescent="0.35">
      <c r="B30" s="110"/>
      <c r="C30" s="95" t="s">
        <v>77</v>
      </c>
      <c r="D30" s="482" t="str">
        <f>IFERROR(IF(hold_4=0,"",VLOOKUP(hold_4,'Main deck'!R37:T54,3,TRUE)),0)</f>
        <v/>
      </c>
      <c r="E30" s="252"/>
      <c r="F30" s="108"/>
      <c r="G30"/>
      <c r="H30"/>
      <c r="I30"/>
      <c r="J30"/>
      <c r="K30"/>
      <c r="L30"/>
      <c r="M30"/>
      <c r="N30"/>
      <c r="O30" s="112"/>
    </row>
    <row r="31" spans="2:21" x14ac:dyDescent="0.35">
      <c r="B31" s="110"/>
      <c r="C31" s="94" t="s">
        <v>24463</v>
      </c>
      <c r="D31" s="482">
        <f>IFERROR(IF(hold_5=0,"",VLOOKUP(hold_5,CGhold_5,3,TRUE)),0)</f>
        <v>10.891933333333334</v>
      </c>
      <c r="E31"/>
      <c r="F31" s="108"/>
      <c r="G31"/>
      <c r="H31"/>
      <c r="I31"/>
      <c r="J31"/>
      <c r="K31"/>
      <c r="L31"/>
      <c r="M31"/>
      <c r="N31"/>
      <c r="O31" s="112"/>
    </row>
    <row r="32" spans="2:21" ht="21.5" thickBot="1" x14ac:dyDescent="0.4">
      <c r="B32" s="110"/>
      <c r="C32" s="289" t="s">
        <v>24517</v>
      </c>
      <c r="D32" s="484">
        <f>IFERROR(ROUND(SUM($D$15:$D$31),0),0)</f>
        <v>40</v>
      </c>
      <c r="E32"/>
      <c r="F32" s="108"/>
      <c r="G32"/>
      <c r="H32"/>
      <c r="I32"/>
      <c r="J32"/>
      <c r="K32"/>
      <c r="L32"/>
      <c r="M32"/>
      <c r="N32"/>
      <c r="O32" s="112"/>
    </row>
    <row r="33" spans="2:15" x14ac:dyDescent="0.35">
      <c r="B33" s="110"/>
      <c r="C33" s="108"/>
      <c r="D33" s="108"/>
      <c r="E33" s="108"/>
      <c r="F33" s="108"/>
      <c r="G33"/>
      <c r="H33"/>
      <c r="I33"/>
      <c r="J33"/>
      <c r="K33"/>
      <c r="L33" s="108"/>
      <c r="M33" s="108"/>
      <c r="N33" s="108"/>
      <c r="O33" s="112"/>
    </row>
    <row r="34" spans="2:15" x14ac:dyDescent="0.35">
      <c r="B34" s="110"/>
      <c r="E34" s="122"/>
      <c r="F34" s="118"/>
      <c r="G34" s="108"/>
      <c r="H34" s="108"/>
      <c r="I34" s="108"/>
      <c r="J34" s="108"/>
      <c r="K34" s="108"/>
      <c r="L34" s="108"/>
      <c r="M34" s="108"/>
      <c r="N34" s="108"/>
      <c r="O34" s="112"/>
    </row>
    <row r="35" spans="2:15" x14ac:dyDescent="0.35">
      <c r="B35" s="110"/>
      <c r="E35" s="122"/>
      <c r="F35" s="118"/>
      <c r="G35" s="108"/>
      <c r="H35" s="108"/>
      <c r="I35" s="108"/>
      <c r="J35" s="108"/>
      <c r="K35" s="108"/>
      <c r="L35" s="108"/>
      <c r="M35"/>
      <c r="N35"/>
      <c r="O35" s="112"/>
    </row>
    <row r="36" spans="2:15" x14ac:dyDescent="0.35">
      <c r="B36" s="110"/>
      <c r="C36" s="108"/>
      <c r="D36" s="108"/>
      <c r="E36" s="849"/>
      <c r="F36" s="118"/>
      <c r="G36"/>
      <c r="H36"/>
      <c r="I36"/>
      <c r="J36"/>
      <c r="K36"/>
      <c r="L36"/>
      <c r="M36"/>
      <c r="N36"/>
      <c r="O36" s="109"/>
    </row>
    <row r="37" spans="2:15" x14ac:dyDescent="0.35">
      <c r="B37" s="110"/>
      <c r="C37" s="108"/>
      <c r="D37" s="108"/>
      <c r="E37" s="849"/>
      <c r="F37" s="118"/>
      <c r="G37"/>
      <c r="H37"/>
      <c r="I37"/>
      <c r="J37"/>
      <c r="K37"/>
      <c r="L37"/>
      <c r="M37" s="108"/>
      <c r="N37" s="108"/>
      <c r="O37" s="109"/>
    </row>
    <row r="38" spans="2:15" x14ac:dyDescent="0.35">
      <c r="B38" s="123"/>
      <c r="C38" s="122"/>
      <c r="D38" s="118"/>
      <c r="E38" s="849"/>
      <c r="F38" s="118"/>
      <c r="G38" s="108"/>
      <c r="H38" s="108"/>
      <c r="I38" s="108"/>
      <c r="J38" s="108"/>
      <c r="K38" s="108"/>
      <c r="L38" s="108"/>
      <c r="M38" s="108"/>
      <c r="N38" s="108"/>
      <c r="O38" s="109"/>
    </row>
    <row r="39" spans="2:15" x14ac:dyDescent="0.35">
      <c r="B39" s="123"/>
      <c r="C39" s="122"/>
      <c r="D39" s="118"/>
      <c r="E39" s="118"/>
      <c r="F39" s="108"/>
      <c r="G39" s="108"/>
      <c r="H39" s="108"/>
      <c r="I39" s="108"/>
      <c r="J39" s="108"/>
      <c r="K39" s="108"/>
      <c r="L39" s="108"/>
      <c r="M39" s="108"/>
      <c r="N39" s="108"/>
      <c r="O39" s="109"/>
    </row>
    <row r="40" spans="2:15" x14ac:dyDescent="0.35">
      <c r="B40" s="123"/>
      <c r="C40" s="849"/>
      <c r="D40" s="118"/>
      <c r="E40" s="118"/>
      <c r="F40" s="108"/>
      <c r="G40" s="108"/>
      <c r="H40" s="108"/>
      <c r="I40" s="108"/>
      <c r="J40" s="108"/>
      <c r="K40" s="108"/>
      <c r="L40" s="108"/>
      <c r="M40" s="108"/>
      <c r="N40" s="108"/>
      <c r="O40" s="109"/>
    </row>
    <row r="41" spans="2:15" x14ac:dyDescent="0.35">
      <c r="B41" s="123"/>
      <c r="C41" s="849"/>
      <c r="D41" s="118"/>
      <c r="E41" s="118"/>
      <c r="F41" s="108"/>
      <c r="G41" s="108"/>
      <c r="H41" s="108"/>
      <c r="I41" s="108"/>
      <c r="J41" s="108"/>
      <c r="K41" s="108"/>
      <c r="L41" s="108"/>
      <c r="M41" s="108"/>
      <c r="N41" s="108"/>
      <c r="O41" s="109"/>
    </row>
    <row r="42" spans="2:15" x14ac:dyDescent="0.35">
      <c r="B42" s="123"/>
      <c r="C42" s="849"/>
      <c r="D42" s="118"/>
      <c r="E42" s="118"/>
      <c r="F42" s="108"/>
      <c r="G42" s="108"/>
      <c r="H42" s="118"/>
      <c r="I42" s="108"/>
      <c r="J42" s="118"/>
      <c r="K42" s="108"/>
      <c r="L42" s="108"/>
      <c r="M42" s="108"/>
      <c r="N42" s="108"/>
      <c r="O42" s="109"/>
    </row>
    <row r="43" spans="2:15" x14ac:dyDescent="0.35">
      <c r="B43" s="883"/>
      <c r="C43" s="849"/>
      <c r="D43" s="118"/>
      <c r="E43" s="118"/>
      <c r="F43" s="108"/>
      <c r="G43" s="108"/>
      <c r="H43" s="118"/>
      <c r="I43" s="108"/>
      <c r="J43" s="118"/>
      <c r="K43" s="108"/>
      <c r="L43" s="108"/>
      <c r="M43" s="108"/>
      <c r="N43" s="108"/>
      <c r="O43" s="109"/>
    </row>
    <row r="44" spans="2:15" x14ac:dyDescent="0.35">
      <c r="B44" s="883"/>
      <c r="C44" s="849"/>
      <c r="D44" s="118"/>
      <c r="E44" s="118"/>
      <c r="F44" s="108"/>
      <c r="G44" s="108"/>
      <c r="H44" s="118"/>
      <c r="I44" s="108"/>
      <c r="J44" s="118"/>
      <c r="K44" s="108"/>
      <c r="L44" s="108"/>
      <c r="M44" s="108"/>
      <c r="N44" s="108"/>
      <c r="O44" s="109"/>
    </row>
    <row r="45" spans="2:15" x14ac:dyDescent="0.35">
      <c r="B45" s="883"/>
      <c r="C45" s="849"/>
      <c r="D45" s="118"/>
      <c r="E45" s="118"/>
      <c r="F45" s="108"/>
      <c r="G45" s="108"/>
      <c r="H45" s="118"/>
      <c r="I45" s="108"/>
      <c r="J45" s="118"/>
      <c r="K45" s="108"/>
      <c r="L45" s="108"/>
      <c r="M45" s="108"/>
      <c r="N45" s="108"/>
      <c r="O45" s="109"/>
    </row>
    <row r="46" spans="2:15" x14ac:dyDescent="0.35">
      <c r="B46" s="883"/>
      <c r="C46" s="849"/>
      <c r="D46" s="118"/>
      <c r="E46" s="118"/>
      <c r="F46" s="118"/>
      <c r="G46" s="118"/>
      <c r="H46" s="118"/>
      <c r="I46" s="118"/>
      <c r="J46" s="118"/>
      <c r="K46" s="108"/>
      <c r="L46" s="108"/>
      <c r="M46" s="108"/>
      <c r="N46" s="108"/>
      <c r="O46" s="109"/>
    </row>
    <row r="47" spans="2:15" x14ac:dyDescent="0.35">
      <c r="B47" s="883"/>
      <c r="C47" s="849"/>
      <c r="D47" s="118"/>
      <c r="E47" s="118"/>
      <c r="F47" s="118"/>
      <c r="G47" s="118"/>
      <c r="H47" s="118"/>
      <c r="I47" s="118"/>
      <c r="J47" s="118"/>
      <c r="K47" s="108"/>
      <c r="L47" s="108"/>
      <c r="M47" s="108"/>
      <c r="N47" s="108"/>
      <c r="O47" s="109"/>
    </row>
    <row r="48" spans="2:15" x14ac:dyDescent="0.35">
      <c r="B48" s="883"/>
      <c r="C48" s="849"/>
      <c r="D48" s="118"/>
      <c r="E48" s="118"/>
      <c r="F48" s="118"/>
      <c r="G48" s="118"/>
      <c r="H48" s="118"/>
      <c r="I48" s="118"/>
      <c r="J48" s="118"/>
      <c r="K48" s="108"/>
      <c r="L48" s="108"/>
      <c r="M48" s="108"/>
      <c r="N48" s="108"/>
      <c r="O48" s="109"/>
    </row>
    <row r="49" spans="2:15" x14ac:dyDescent="0.35">
      <c r="B49" s="883"/>
      <c r="C49" s="849"/>
      <c r="D49" s="118"/>
      <c r="E49" s="118"/>
      <c r="F49" s="118"/>
      <c r="G49" s="118"/>
      <c r="H49" s="118"/>
      <c r="I49" s="118"/>
      <c r="J49" s="118"/>
      <c r="K49" s="108"/>
      <c r="L49" s="108"/>
      <c r="M49" s="108"/>
      <c r="N49" s="108"/>
      <c r="O49" s="109"/>
    </row>
    <row r="50" spans="2:15" x14ac:dyDescent="0.35">
      <c r="B50" s="883"/>
      <c r="C50" s="849"/>
      <c r="D50" s="118"/>
      <c r="E50" s="118"/>
      <c r="F50" s="118"/>
      <c r="G50" s="118"/>
      <c r="H50" s="118"/>
      <c r="I50" s="118"/>
      <c r="J50" s="118"/>
      <c r="K50" s="108"/>
      <c r="L50" s="108"/>
      <c r="M50" s="108"/>
      <c r="N50" s="108"/>
      <c r="O50" s="109"/>
    </row>
    <row r="51" spans="2:15" x14ac:dyDescent="0.35">
      <c r="B51" s="883"/>
      <c r="C51" s="849"/>
      <c r="D51" s="118"/>
      <c r="E51" s="118"/>
      <c r="F51" s="118"/>
      <c r="G51" s="118"/>
      <c r="H51" s="118"/>
      <c r="I51" s="118"/>
      <c r="J51" s="118"/>
      <c r="K51" s="108"/>
      <c r="L51" s="108"/>
      <c r="M51" s="108"/>
      <c r="N51" s="108"/>
      <c r="O51" s="109"/>
    </row>
    <row r="52" spans="2:15" x14ac:dyDescent="0.35">
      <c r="B52" s="883"/>
      <c r="C52" s="849"/>
      <c r="D52" s="118"/>
      <c r="E52" s="118"/>
      <c r="F52" s="118"/>
      <c r="G52" s="118"/>
      <c r="H52" s="118"/>
      <c r="I52" s="118"/>
      <c r="J52" s="118"/>
      <c r="K52" s="108"/>
      <c r="L52" s="108"/>
      <c r="M52" s="108"/>
      <c r="N52" s="108"/>
      <c r="O52" s="109"/>
    </row>
    <row r="53" spans="2:15" x14ac:dyDescent="0.35">
      <c r="B53" s="883"/>
      <c r="C53" s="849"/>
      <c r="D53" s="118"/>
      <c r="E53" s="118"/>
      <c r="F53" s="118"/>
      <c r="G53" s="118"/>
      <c r="H53" s="118"/>
      <c r="I53" s="118"/>
      <c r="J53" s="118"/>
      <c r="K53" s="108"/>
      <c r="L53" s="108"/>
      <c r="M53" s="108"/>
      <c r="N53" s="108"/>
      <c r="O53" s="109"/>
    </row>
    <row r="54" spans="2:15" x14ac:dyDescent="0.35">
      <c r="B54" s="883"/>
      <c r="C54" s="849"/>
      <c r="D54" s="118"/>
      <c r="E54" s="118"/>
      <c r="F54" s="118"/>
      <c r="G54" s="118"/>
      <c r="H54" s="118"/>
      <c r="I54" s="118"/>
      <c r="J54" s="118"/>
      <c r="K54" s="108"/>
      <c r="L54" s="108"/>
      <c r="M54" s="108"/>
      <c r="N54" s="108"/>
      <c r="O54" s="109"/>
    </row>
    <row r="55" spans="2:15" x14ac:dyDescent="0.35">
      <c r="B55" s="883"/>
      <c r="C55" s="849"/>
      <c r="D55" s="118"/>
      <c r="E55" s="118"/>
      <c r="F55" s="118"/>
      <c r="G55" s="118"/>
      <c r="H55" s="118"/>
      <c r="I55" s="118"/>
      <c r="J55" s="118"/>
      <c r="K55" s="108"/>
      <c r="L55" s="108"/>
      <c r="M55" s="108"/>
      <c r="N55" s="108"/>
      <c r="O55" s="109"/>
    </row>
    <row r="56" spans="2:15" x14ac:dyDescent="0.35">
      <c r="B56" s="883"/>
      <c r="C56" s="849"/>
      <c r="D56" s="118"/>
      <c r="E56" s="118"/>
      <c r="F56" s="118"/>
      <c r="G56" s="118"/>
      <c r="H56" s="118"/>
      <c r="I56" s="118"/>
      <c r="J56" s="118"/>
      <c r="K56" s="108"/>
      <c r="L56" s="108"/>
      <c r="M56" s="108"/>
      <c r="N56" s="108"/>
      <c r="O56" s="109"/>
    </row>
    <row r="57" spans="2:15" x14ac:dyDescent="0.35">
      <c r="B57" s="883"/>
      <c r="C57" s="849"/>
      <c r="D57" s="118"/>
      <c r="E57" s="118"/>
      <c r="F57" s="118"/>
      <c r="G57" s="118"/>
      <c r="H57" s="118"/>
      <c r="I57" s="118"/>
      <c r="J57" s="118"/>
      <c r="K57" s="108"/>
      <c r="L57" s="108"/>
      <c r="M57" s="108"/>
      <c r="N57" s="108"/>
      <c r="O57" s="109"/>
    </row>
    <row r="58" spans="2:15" x14ac:dyDescent="0.35">
      <c r="B58" s="883"/>
      <c r="C58" s="119"/>
      <c r="D58" s="118"/>
      <c r="E58" s="118"/>
      <c r="F58" s="118"/>
      <c r="G58" s="118"/>
      <c r="H58" s="118"/>
      <c r="I58" s="118"/>
      <c r="J58" s="118"/>
      <c r="K58" s="108"/>
      <c r="L58" s="108"/>
      <c r="M58" s="108"/>
      <c r="N58" s="108"/>
      <c r="O58" s="109"/>
    </row>
    <row r="59" spans="2:15" x14ac:dyDescent="0.35">
      <c r="B59" s="883"/>
      <c r="C59" s="119"/>
      <c r="D59" s="118"/>
      <c r="E59" s="118"/>
      <c r="F59" s="118"/>
      <c r="G59" s="118"/>
      <c r="H59" s="118"/>
      <c r="I59" s="118"/>
      <c r="J59" s="118"/>
      <c r="K59" s="108"/>
      <c r="L59" s="108"/>
      <c r="M59" s="108"/>
      <c r="N59" s="108"/>
      <c r="O59" s="109"/>
    </row>
    <row r="60" spans="2:15" x14ac:dyDescent="0.35">
      <c r="B60" s="883"/>
      <c r="C60" s="119"/>
      <c r="D60" s="118"/>
      <c r="E60" s="118"/>
      <c r="F60" s="118"/>
      <c r="G60" s="118"/>
      <c r="H60" s="118"/>
      <c r="I60" s="118"/>
      <c r="J60" s="118"/>
      <c r="K60" s="108"/>
      <c r="L60" s="108"/>
      <c r="M60" s="108"/>
      <c r="N60" s="108"/>
      <c r="O60" s="109"/>
    </row>
    <row r="61" spans="2:15" x14ac:dyDescent="0.35">
      <c r="B61" s="120"/>
      <c r="C61" s="119"/>
      <c r="D61" s="118"/>
      <c r="E61" s="118"/>
      <c r="F61" s="118"/>
      <c r="G61" s="118"/>
      <c r="H61" s="118"/>
      <c r="I61" s="118"/>
      <c r="J61" s="118"/>
      <c r="K61" s="108"/>
      <c r="L61" s="108"/>
      <c r="M61" s="108"/>
      <c r="N61" s="108"/>
      <c r="O61" s="109"/>
    </row>
    <row r="62" spans="2:15" x14ac:dyDescent="0.35">
      <c r="B62" s="120"/>
      <c r="C62" s="119"/>
      <c r="D62" s="118"/>
      <c r="E62" s="118"/>
      <c r="F62" s="118"/>
      <c r="G62" s="118"/>
      <c r="H62" s="118"/>
      <c r="I62" s="118"/>
      <c r="J62" s="118"/>
      <c r="K62" s="108"/>
      <c r="L62" s="108"/>
      <c r="M62" s="108"/>
      <c r="N62" s="108"/>
      <c r="O62" s="109"/>
    </row>
    <row r="63" spans="2:15" x14ac:dyDescent="0.35">
      <c r="B63" s="120"/>
      <c r="C63" s="119"/>
      <c r="D63" s="118"/>
      <c r="E63" s="118"/>
      <c r="F63" s="118"/>
      <c r="G63" s="118"/>
      <c r="H63" s="118"/>
      <c r="I63" s="118"/>
      <c r="J63" s="118"/>
      <c r="K63" s="108"/>
      <c r="L63" s="108"/>
      <c r="M63" s="108"/>
      <c r="N63" s="108"/>
      <c r="O63" s="109"/>
    </row>
    <row r="64" spans="2:15" x14ac:dyDescent="0.35">
      <c r="B64" s="120"/>
      <c r="C64" s="119"/>
      <c r="D64" s="118"/>
      <c r="E64" s="118"/>
      <c r="F64" s="118"/>
      <c r="G64" s="118"/>
      <c r="H64" s="118"/>
      <c r="I64" s="118"/>
      <c r="J64" s="118"/>
      <c r="K64" s="108"/>
      <c r="L64" s="108"/>
      <c r="M64" s="108"/>
      <c r="N64" s="108"/>
      <c r="O64" s="109"/>
    </row>
    <row r="65" spans="2:15" ht="15" thickBot="1" x14ac:dyDescent="0.4">
      <c r="B65" s="120"/>
      <c r="C65" s="119"/>
      <c r="D65" s="118"/>
      <c r="E65" s="118"/>
      <c r="F65" s="118"/>
      <c r="G65" s="118"/>
      <c r="H65" s="118"/>
      <c r="I65" s="118"/>
      <c r="J65" s="118"/>
      <c r="K65" s="108"/>
      <c r="L65" s="108"/>
      <c r="M65" s="108"/>
      <c r="N65" s="108"/>
      <c r="O65" s="109"/>
    </row>
    <row r="66" spans="2:15" x14ac:dyDescent="0.35">
      <c r="B66" s="884" t="s">
        <v>24530</v>
      </c>
      <c r="C66" s="885"/>
      <c r="D66" s="885"/>
      <c r="E66" s="885"/>
      <c r="F66" s="885"/>
      <c r="G66" s="888" t="s">
        <v>1450</v>
      </c>
      <c r="H66" s="888"/>
      <c r="I66" s="888"/>
      <c r="J66" s="888"/>
      <c r="K66" s="888"/>
      <c r="L66" s="890" t="s">
        <v>24531</v>
      </c>
      <c r="M66" s="890"/>
      <c r="N66" s="890"/>
      <c r="O66" s="891"/>
    </row>
    <row r="67" spans="2:15" ht="15" thickBot="1" x14ac:dyDescent="0.4">
      <c r="B67" s="886"/>
      <c r="C67" s="887"/>
      <c r="D67" s="887"/>
      <c r="E67" s="887"/>
      <c r="F67" s="887"/>
      <c r="G67" s="889"/>
      <c r="H67" s="889"/>
      <c r="I67" s="889"/>
      <c r="J67" s="889"/>
      <c r="K67" s="889"/>
      <c r="L67" s="892"/>
      <c r="M67" s="892"/>
      <c r="N67" s="892"/>
      <c r="O67" s="893"/>
    </row>
    <row r="68" spans="2:15" ht="15" x14ac:dyDescent="0.35">
      <c r="B68" s="894" t="s">
        <v>124</v>
      </c>
      <c r="C68" s="895"/>
      <c r="D68" s="895"/>
      <c r="E68" s="895"/>
      <c r="F68" s="896"/>
      <c r="G68" s="897" t="str">
        <f>IF('Load Plan '!$C$2=""," ",'Load Plan '!$C$2)</f>
        <v xml:space="preserve"> </v>
      </c>
      <c r="H68" s="897"/>
      <c r="I68" s="897"/>
      <c r="J68" s="897"/>
      <c r="K68" s="897"/>
      <c r="L68" s="898"/>
      <c r="M68" s="898"/>
      <c r="N68" s="898"/>
      <c r="O68" s="899"/>
    </row>
    <row r="69" spans="2:15" ht="15" x14ac:dyDescent="0.35">
      <c r="B69" s="900" t="str">
        <f>'Load Plan '!$B$3</f>
        <v>FIRST OFFICER</v>
      </c>
      <c r="C69" s="901"/>
      <c r="D69" s="901"/>
      <c r="E69" s="901"/>
      <c r="F69" s="902"/>
      <c r="G69" s="903" t="str">
        <f>IF('Load Plan '!$C$3=""," ",'Load Plan '!$C$3)</f>
        <v xml:space="preserve"> </v>
      </c>
      <c r="H69" s="903"/>
      <c r="I69" s="903"/>
      <c r="J69" s="903"/>
      <c r="K69" s="903"/>
      <c r="L69" s="904"/>
      <c r="M69" s="904"/>
      <c r="N69" s="904"/>
      <c r="O69" s="905"/>
    </row>
    <row r="70" spans="2:15" ht="15.5" thickBot="1" x14ac:dyDescent="0.4">
      <c r="B70" s="906" t="s">
        <v>24529</v>
      </c>
      <c r="C70" s="907"/>
      <c r="D70" s="907"/>
      <c r="E70" s="907"/>
      <c r="F70" s="907"/>
      <c r="G70" s="908" t="str">
        <f>IF('Load Plan '!$C$4=""," ",'Load Plan '!$C$4)</f>
        <v xml:space="preserve"> </v>
      </c>
      <c r="H70" s="908"/>
      <c r="I70" s="908"/>
      <c r="J70" s="908"/>
      <c r="K70" s="908"/>
      <c r="L70" s="909"/>
      <c r="M70" s="909"/>
      <c r="N70" s="909"/>
      <c r="O70" s="910"/>
    </row>
    <row r="71" spans="2:15" hidden="1" x14ac:dyDescent="0.35">
      <c r="B71" s="103"/>
      <c r="C71" s="103"/>
      <c r="D71" s="121"/>
      <c r="E71" s="121"/>
      <c r="F71" s="121"/>
      <c r="G71" s="121"/>
      <c r="H71" s="121"/>
      <c r="I71" s="121"/>
      <c r="J71" s="121"/>
      <c r="K71" s="103"/>
      <c r="L71" s="103"/>
      <c r="M71" s="103"/>
      <c r="N71" s="103"/>
      <c r="O71" s="103"/>
    </row>
    <row r="72" spans="2:15" hidden="1" x14ac:dyDescent="0.35">
      <c r="B72" s="103"/>
      <c r="C72" s="103"/>
      <c r="D72" s="121"/>
      <c r="E72" s="121"/>
      <c r="F72" s="121"/>
      <c r="G72" s="121"/>
      <c r="H72" s="121"/>
      <c r="I72" s="121"/>
      <c r="J72" s="121"/>
      <c r="K72" s="103"/>
      <c r="L72" s="103"/>
      <c r="M72" s="103"/>
      <c r="N72" s="103"/>
      <c r="O72" s="103"/>
    </row>
    <row r="73" spans="2:15" hidden="1" x14ac:dyDescent="0.35">
      <c r="B73" s="103"/>
      <c r="C73" s="103"/>
      <c r="D73" s="121"/>
      <c r="E73" s="121"/>
      <c r="F73" s="121"/>
      <c r="G73" s="121"/>
      <c r="H73" s="121"/>
      <c r="I73" s="121"/>
      <c r="J73" s="121"/>
      <c r="K73" s="103"/>
      <c r="L73" s="103"/>
      <c r="M73" s="103"/>
      <c r="N73" s="103"/>
      <c r="O73" s="103"/>
    </row>
    <row r="74" spans="2:15" hidden="1" x14ac:dyDescent="0.35">
      <c r="B74" s="103"/>
      <c r="C74" s="103"/>
      <c r="D74" s="121"/>
      <c r="E74" s="121"/>
      <c r="F74" s="121"/>
      <c r="G74" s="121"/>
      <c r="H74" s="121"/>
      <c r="I74" s="121"/>
      <c r="J74" s="121"/>
      <c r="K74" s="103"/>
      <c r="L74" s="103"/>
      <c r="M74" s="103"/>
      <c r="N74" s="103"/>
      <c r="O74" s="103"/>
    </row>
    <row r="75" spans="2:15" hidden="1" x14ac:dyDescent="0.35">
      <c r="B75" s="103"/>
      <c r="C75" s="103"/>
      <c r="D75" s="121"/>
      <c r="E75" s="121"/>
      <c r="F75" s="121"/>
      <c r="G75" s="121"/>
      <c r="H75" s="121"/>
      <c r="I75" s="121"/>
      <c r="J75" s="121"/>
      <c r="K75" s="103"/>
      <c r="L75" s="103"/>
      <c r="M75" s="103"/>
      <c r="N75" s="103"/>
      <c r="O75" s="103"/>
    </row>
    <row r="76" spans="2:15" hidden="1" x14ac:dyDescent="0.35">
      <c r="B76" s="103"/>
      <c r="C76" s="103"/>
      <c r="D76" s="121"/>
      <c r="E76" s="121"/>
      <c r="F76" s="121"/>
      <c r="G76" s="121"/>
      <c r="H76" s="121"/>
      <c r="I76" s="121"/>
      <c r="J76" s="121"/>
      <c r="K76" s="103"/>
      <c r="L76" s="103"/>
      <c r="M76" s="103"/>
      <c r="N76" s="103"/>
      <c r="O76" s="103"/>
    </row>
    <row r="77" spans="2:15" hidden="1" x14ac:dyDescent="0.35">
      <c r="B77" s="103"/>
      <c r="C77" s="103"/>
      <c r="D77" s="121"/>
      <c r="E77" s="121"/>
      <c r="F77" s="121"/>
      <c r="G77" s="121"/>
      <c r="H77" s="121"/>
      <c r="I77" s="121"/>
      <c r="J77" s="121"/>
      <c r="K77" s="103"/>
      <c r="L77" s="103"/>
      <c r="M77" s="103"/>
      <c r="N77" s="103"/>
      <c r="O77" s="103"/>
    </row>
    <row r="78" spans="2:15" hidden="1" x14ac:dyDescent="0.35">
      <c r="B78" s="103"/>
      <c r="C78" s="103"/>
      <c r="D78" s="121"/>
      <c r="E78" s="121"/>
      <c r="F78" s="121"/>
      <c r="G78" s="121"/>
      <c r="H78" s="121"/>
      <c r="I78" s="121"/>
      <c r="J78" s="121"/>
      <c r="K78" s="103"/>
      <c r="L78" s="103"/>
      <c r="M78" s="103"/>
      <c r="N78" s="103"/>
      <c r="O78" s="103"/>
    </row>
    <row r="79" spans="2:15" hidden="1" x14ac:dyDescent="0.35">
      <c r="B79" s="103"/>
      <c r="C79" s="103"/>
      <c r="D79" s="121"/>
      <c r="E79" s="121"/>
      <c r="F79" s="121"/>
      <c r="G79" s="121"/>
      <c r="H79" s="121"/>
      <c r="I79" s="121"/>
      <c r="J79" s="121"/>
      <c r="K79" s="103"/>
      <c r="L79" s="103"/>
      <c r="M79" s="103"/>
      <c r="N79" s="103"/>
      <c r="O79" s="103"/>
    </row>
    <row r="80" spans="2:15" hidden="1" x14ac:dyDescent="0.35">
      <c r="B80" s="103"/>
      <c r="C80" s="103"/>
      <c r="D80" s="121"/>
      <c r="E80" s="121"/>
      <c r="F80" s="121"/>
      <c r="G80" s="121"/>
      <c r="H80" s="121"/>
      <c r="I80" s="121"/>
      <c r="J80" s="121"/>
      <c r="K80" s="103"/>
      <c r="L80" s="103"/>
      <c r="M80" s="103"/>
      <c r="N80" s="103"/>
      <c r="O80" s="103"/>
    </row>
    <row r="81" spans="2:15" hidden="1" x14ac:dyDescent="0.35">
      <c r="B81" s="103"/>
      <c r="C81" s="103"/>
      <c r="D81" s="121"/>
      <c r="E81" s="121"/>
      <c r="F81" s="121"/>
      <c r="G81" s="121"/>
      <c r="H81" s="121"/>
      <c r="I81" s="121"/>
      <c r="J81" s="121"/>
      <c r="K81" s="103"/>
      <c r="L81" s="103"/>
      <c r="M81" s="103"/>
      <c r="N81" s="103"/>
      <c r="O81" s="103"/>
    </row>
    <row r="82" spans="2:15" hidden="1" x14ac:dyDescent="0.35">
      <c r="B82" s="103"/>
      <c r="C82" s="103"/>
      <c r="D82" s="121"/>
      <c r="E82" s="121"/>
      <c r="F82" s="121"/>
      <c r="G82" s="121"/>
      <c r="H82" s="121"/>
      <c r="I82" s="121"/>
      <c r="J82" s="121"/>
      <c r="K82" s="103"/>
      <c r="L82" s="103"/>
      <c r="M82" s="103"/>
      <c r="N82" s="103"/>
      <c r="O82" s="103"/>
    </row>
    <row r="83" spans="2:15" hidden="1" x14ac:dyDescent="0.35">
      <c r="B83" s="103"/>
      <c r="C83" s="103"/>
      <c r="D83" s="121"/>
      <c r="E83" s="121"/>
      <c r="F83" s="121"/>
      <c r="G83" s="121"/>
      <c r="H83" s="121"/>
      <c r="I83" s="121"/>
      <c r="J83" s="121"/>
      <c r="K83" s="103"/>
      <c r="L83" s="103"/>
      <c r="M83" s="103"/>
      <c r="N83" s="103"/>
      <c r="O83" s="103"/>
    </row>
    <row r="84" spans="2:15" hidden="1" x14ac:dyDescent="0.35">
      <c r="B84" s="103"/>
      <c r="C84" s="103"/>
      <c r="D84" s="121"/>
      <c r="E84" s="121"/>
      <c r="F84" s="121"/>
      <c r="G84" s="121"/>
      <c r="H84" s="121"/>
      <c r="I84" s="121"/>
      <c r="J84" s="121"/>
      <c r="K84" s="103"/>
      <c r="L84" s="103"/>
      <c r="M84" s="103"/>
      <c r="N84" s="103"/>
      <c r="O84" s="103"/>
    </row>
    <row r="85" spans="2:15" hidden="1" x14ac:dyDescent="0.35">
      <c r="B85" s="103"/>
      <c r="C85" s="103"/>
      <c r="D85" s="121"/>
      <c r="E85" s="121"/>
      <c r="F85" s="121"/>
      <c r="G85" s="121"/>
      <c r="H85" s="121"/>
      <c r="I85" s="121"/>
      <c r="J85" s="121"/>
      <c r="K85" s="103"/>
      <c r="L85" s="103"/>
      <c r="M85" s="103"/>
      <c r="N85" s="103"/>
      <c r="O85" s="103"/>
    </row>
    <row r="86" spans="2:15" hidden="1" x14ac:dyDescent="0.35">
      <c r="B86" s="103"/>
      <c r="C86" s="103"/>
      <c r="D86" s="103"/>
      <c r="E86" s="103"/>
      <c r="F86" s="121"/>
      <c r="G86" s="121"/>
      <c r="H86" s="121"/>
      <c r="I86" s="121"/>
      <c r="J86" s="121"/>
      <c r="K86" s="103"/>
      <c r="L86" s="103"/>
      <c r="M86" s="103"/>
      <c r="N86" s="103"/>
      <c r="O86" s="103"/>
    </row>
    <row r="87" spans="2:15" hidden="1" x14ac:dyDescent="0.35">
      <c r="B87" s="103"/>
      <c r="C87" s="103"/>
      <c r="D87" s="103"/>
      <c r="E87" s="103"/>
      <c r="F87" s="121"/>
      <c r="G87" s="121"/>
      <c r="H87" s="103"/>
      <c r="I87" s="121"/>
      <c r="J87" s="103"/>
      <c r="K87" s="103"/>
      <c r="L87" s="103"/>
      <c r="M87" s="103"/>
      <c r="N87" s="103"/>
      <c r="O87" s="103"/>
    </row>
    <row r="88" spans="2:15" hidden="1" x14ac:dyDescent="0.35">
      <c r="B88" s="103"/>
      <c r="C88" s="103"/>
      <c r="D88" s="103"/>
      <c r="E88" s="103"/>
      <c r="F88" s="121"/>
      <c r="G88" s="121"/>
      <c r="H88" s="103"/>
      <c r="I88" s="121"/>
      <c r="J88" s="103"/>
      <c r="K88" s="103"/>
      <c r="L88" s="103"/>
      <c r="M88" s="103"/>
      <c r="N88" s="103"/>
      <c r="O88" s="103"/>
    </row>
  </sheetData>
  <sheetProtection algorithmName="SHA-512" hashValue="3XqMvWhcAwJzgsC3p3hZHpXC6vOQyaGH01lTOwxLS7zEE4O6tik/Mae7TyIFD4Q22belE8QRkEli6u/5mTCyhA==" saltValue="gDgi3ppF7vdiEoZIL+w9TA==" spinCount="100000" sheet="1" objects="1" scenarios="1"/>
  <mergeCells count="42">
    <mergeCell ref="B69:F69"/>
    <mergeCell ref="G69:K69"/>
    <mergeCell ref="L69:O69"/>
    <mergeCell ref="B70:F70"/>
    <mergeCell ref="G70:K70"/>
    <mergeCell ref="L70:O70"/>
    <mergeCell ref="B66:F67"/>
    <mergeCell ref="G66:K67"/>
    <mergeCell ref="L66:O67"/>
    <mergeCell ref="B68:F68"/>
    <mergeCell ref="G68:K68"/>
    <mergeCell ref="L68:O68"/>
    <mergeCell ref="B58:B60"/>
    <mergeCell ref="B49:B51"/>
    <mergeCell ref="B52:B54"/>
    <mergeCell ref="B43:B45"/>
    <mergeCell ref="B46:B48"/>
    <mergeCell ref="B55:B57"/>
    <mergeCell ref="M2:O3"/>
    <mergeCell ref="G25:I25"/>
    <mergeCell ref="B6:C6"/>
    <mergeCell ref="B7:C7"/>
    <mergeCell ref="B8:C8"/>
    <mergeCell ref="B5:C5"/>
    <mergeCell ref="H20:I20"/>
    <mergeCell ref="H21:I21"/>
    <mergeCell ref="H22:I22"/>
    <mergeCell ref="H23:I23"/>
    <mergeCell ref="J20:K20"/>
    <mergeCell ref="B11:C11"/>
    <mergeCell ref="B9:C9"/>
    <mergeCell ref="J21:K21"/>
    <mergeCell ref="B12:D12"/>
    <mergeCell ref="J22:K22"/>
    <mergeCell ref="J23:K23"/>
    <mergeCell ref="C55:C57"/>
    <mergeCell ref="C52:C54"/>
    <mergeCell ref="C49:C51"/>
    <mergeCell ref="E36:E38"/>
    <mergeCell ref="C40:C42"/>
    <mergeCell ref="C43:C45"/>
    <mergeCell ref="C46:C48"/>
  </mergeCells>
  <conditionalFormatting sqref="I15:I17">
    <cfRule type="containsText" dxfId="113" priority="14" operator="containsText" text="ERROR">
      <formula>NOT(ISERROR(SEARCH("ERROR",I15)))</formula>
    </cfRule>
  </conditionalFormatting>
  <conditionalFormatting sqref="H21:H23">
    <cfRule type="containsText" dxfId="112" priority="13" operator="containsText" text="ERROR">
      <formula>NOT(ISERROR(SEARCH("ERROR",H21)))</formula>
    </cfRule>
  </conditionalFormatting>
  <conditionalFormatting sqref="J21:J23">
    <cfRule type="cellIs" dxfId="111" priority="10" operator="greaterThan">
      <formula>0</formula>
    </cfRule>
    <cfRule type="containsText" dxfId="110" priority="11" operator="containsText" text="Weight Exceeded">
      <formula>NOT(ISERROR(SEARCH("Weight Exceeded",J21)))</formula>
    </cfRule>
    <cfRule type="containsText" dxfId="109" priority="12" operator="containsText" text="ERROR">
      <formula>NOT(ISERROR(SEARCH("ERROR",J21)))</formula>
    </cfRule>
  </conditionalFormatting>
  <conditionalFormatting sqref="H28:I28">
    <cfRule type="expression" dxfId="108" priority="90">
      <formula>$L$22&gt;73</formula>
    </cfRule>
    <cfRule type="expression" dxfId="107" priority="91">
      <formula>$L$22&lt;12</formula>
    </cfRule>
  </conditionalFormatting>
  <printOptions horizontalCentered="1" verticalCentered="1"/>
  <pageMargins left="0.23622047244094491" right="0.23622047244094491" top="0.74803149606299213" bottom="0.74803149606299213" header="0.31496062992125984" footer="0.31496062992125984"/>
  <pageSetup paperSize="9" scale="70" orientation="portrait" r:id="rId1"/>
  <headerFooter>
    <oddHeader xml:space="preserve">&amp;L&amp;"-,Bold"&amp;22B737-400&amp;C&amp;"-,Bold"&amp;22TRIM SHEET&amp;R
</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7FC67-43F8-4686-BA15-410477816D9D}">
  <sheetPr codeName="Sheet3">
    <tabColor theme="8" tint="-0.499984740745262"/>
    <pageSetUpPr fitToPage="1"/>
  </sheetPr>
  <dimension ref="B2:DE95"/>
  <sheetViews>
    <sheetView showGridLines="0" topLeftCell="BK1" zoomScale="93" zoomScaleNormal="93" zoomScalePageLayoutView="58" workbookViewId="0">
      <selection activeCell="DE7" sqref="DE7"/>
    </sheetView>
  </sheetViews>
  <sheetFormatPr defaultColWidth="9" defaultRowHeight="14.5" x14ac:dyDescent="0.35"/>
  <cols>
    <col min="1" max="1" width="2.90625" customWidth="1"/>
    <col min="2" max="2" width="8.36328125" bestFit="1" customWidth="1"/>
    <col min="3" max="3" width="8.1796875" customWidth="1"/>
    <col min="4" max="4" width="9.90625" bestFit="1" customWidth="1"/>
    <col min="5" max="5" width="2.90625" customWidth="1"/>
    <col min="6" max="6" width="8.36328125" bestFit="1" customWidth="1"/>
    <col min="7" max="7" width="8.1796875" customWidth="1"/>
    <col min="8" max="8" width="9.90625" bestFit="1" customWidth="1"/>
    <col min="9" max="9" width="2.90625" customWidth="1"/>
    <col min="10" max="10" width="8.36328125" bestFit="1" customWidth="1"/>
    <col min="11" max="11" width="8.1796875" customWidth="1"/>
    <col min="12" max="12" width="9.90625" bestFit="1" customWidth="1"/>
    <col min="13" max="13" width="2.90625" customWidth="1"/>
    <col min="14" max="16" width="9.90625" bestFit="1" customWidth="1"/>
    <col min="17" max="17" width="2.90625" customWidth="1"/>
    <col min="18" max="18" width="11.08984375" bestFit="1" customWidth="1"/>
    <col min="19" max="19" width="8.1796875" bestFit="1" customWidth="1"/>
    <col min="20" max="20" width="9.90625" bestFit="1" customWidth="1"/>
    <col min="21" max="21" width="21" bestFit="1" customWidth="1"/>
    <col min="22" max="22" width="8.36328125" bestFit="1" customWidth="1"/>
    <col min="23" max="23" width="8.1796875" customWidth="1"/>
    <col min="24" max="24" width="9.90625" customWidth="1"/>
    <col min="25" max="25" width="7.453125" customWidth="1"/>
    <col min="26" max="26" width="12" customWidth="1"/>
    <col min="27" max="28" width="8.36328125" customWidth="1"/>
    <col min="29" max="29" width="9.90625" customWidth="1"/>
    <col min="30" max="30" width="7.453125" customWidth="1"/>
    <col min="31" max="32" width="8.36328125" customWidth="1"/>
    <col min="33" max="33" width="10.81640625" customWidth="1"/>
    <col min="34" max="34" width="8.08984375" customWidth="1"/>
    <col min="35" max="35" width="8.36328125" customWidth="1"/>
    <col min="36" max="36" width="8.1796875" bestFit="1" customWidth="1"/>
    <col min="37" max="37" width="9.90625" bestFit="1" customWidth="1"/>
    <col min="38" max="38" width="9.1796875" customWidth="1"/>
    <col min="39" max="40" width="8.36328125" customWidth="1"/>
    <col min="41" max="41" width="8.81640625" customWidth="1"/>
    <col min="42" max="42" width="7.08984375" customWidth="1"/>
    <col min="43" max="43" width="8.36328125" bestFit="1" customWidth="1"/>
    <col min="44" max="44" width="8.1796875" customWidth="1"/>
    <col min="45" max="45" width="8.81640625" bestFit="1" customWidth="1"/>
    <col min="46" max="46" width="5" bestFit="1" customWidth="1"/>
    <col min="47" max="48" width="8.36328125" bestFit="1" customWidth="1"/>
    <col min="49" max="49" width="10.81640625" bestFit="1" customWidth="1"/>
    <col min="50" max="50" width="13.90625" bestFit="1" customWidth="1"/>
    <col min="51" max="51" width="20.81640625" bestFit="1" customWidth="1"/>
    <col min="52" max="52" width="8.1796875" bestFit="1" customWidth="1"/>
    <col min="53" max="53" width="8.81640625" bestFit="1" customWidth="1"/>
    <col min="54" max="54" width="20.54296875" bestFit="1" customWidth="1"/>
    <col min="55" max="55" width="8.36328125" bestFit="1" customWidth="1"/>
    <col min="56" max="56" width="7.453125" bestFit="1" customWidth="1"/>
    <col min="57" max="57" width="8.81640625" bestFit="1" customWidth="1"/>
    <col min="58" max="58" width="2.90625" customWidth="1"/>
    <col min="59" max="60" width="7.81640625" bestFit="1" customWidth="1"/>
    <col min="61" max="61" width="8.1796875" bestFit="1" customWidth="1"/>
    <col min="62" max="62" width="5" bestFit="1" customWidth="1"/>
    <col min="108" max="108" width="7.1796875" bestFit="1" customWidth="1"/>
  </cols>
  <sheetData>
    <row r="2" spans="2:109" ht="24" thickBot="1" x14ac:dyDescent="0.6">
      <c r="W2">
        <v>9201</v>
      </c>
      <c r="AB2" s="27">
        <v>6000</v>
      </c>
      <c r="AF2" s="27">
        <v>6000</v>
      </c>
      <c r="AJ2" s="27">
        <v>6000</v>
      </c>
    </row>
    <row r="3" spans="2:109" ht="24" thickBot="1" x14ac:dyDescent="0.6">
      <c r="B3" s="27"/>
      <c r="C3" s="27">
        <v>999</v>
      </c>
      <c r="D3" s="27"/>
      <c r="E3" s="27"/>
      <c r="F3" s="27"/>
      <c r="G3" s="27">
        <v>6000</v>
      </c>
      <c r="H3" s="27"/>
      <c r="I3" s="27"/>
      <c r="J3" s="27"/>
      <c r="K3" s="27">
        <v>6000</v>
      </c>
      <c r="L3" s="27"/>
      <c r="M3" s="27"/>
      <c r="N3" s="27"/>
      <c r="O3" s="27">
        <v>6000</v>
      </c>
      <c r="P3" s="27"/>
      <c r="Q3" s="27"/>
      <c r="R3" s="27"/>
      <c r="S3" s="27">
        <v>9201</v>
      </c>
      <c r="T3" s="27"/>
      <c r="U3" s="27"/>
      <c r="V3" s="920" t="s">
        <v>35</v>
      </c>
      <c r="W3" s="921"/>
      <c r="X3" s="921"/>
      <c r="Y3" s="921"/>
      <c r="Z3" s="921"/>
      <c r="AA3" s="921"/>
      <c r="AB3" s="921"/>
      <c r="AC3" s="921"/>
      <c r="AD3" s="921"/>
      <c r="AE3" s="921"/>
      <c r="AF3" s="921"/>
      <c r="AG3" s="921"/>
      <c r="AH3" s="921"/>
      <c r="AI3" s="921"/>
      <c r="AJ3" s="921"/>
      <c r="AK3" s="922"/>
      <c r="AL3" s="27"/>
      <c r="AM3" s="27"/>
      <c r="AN3" s="27">
        <v>6000</v>
      </c>
      <c r="AO3" s="27"/>
      <c r="AP3" s="27"/>
      <c r="AQ3" s="27"/>
      <c r="AR3" s="27">
        <v>4999</v>
      </c>
      <c r="AS3" s="27"/>
      <c r="AT3" s="27"/>
      <c r="AU3" s="27"/>
      <c r="AV3" s="27"/>
      <c r="AW3" s="27"/>
      <c r="AX3" s="27"/>
      <c r="AY3" s="27"/>
      <c r="AZ3" s="27"/>
      <c r="BA3" s="27"/>
      <c r="BB3" s="27"/>
      <c r="BC3" s="27"/>
      <c r="BD3" s="27"/>
      <c r="BE3" s="27"/>
    </row>
    <row r="4" spans="2:109" ht="24" thickBot="1" x14ac:dyDescent="0.6">
      <c r="B4" s="918" t="s">
        <v>57</v>
      </c>
      <c r="C4" s="925"/>
      <c r="D4" s="919"/>
      <c r="E4" s="27"/>
      <c r="F4" s="918" t="s">
        <v>58</v>
      </c>
      <c r="G4" s="925"/>
      <c r="H4" s="919"/>
      <c r="I4" s="27"/>
      <c r="J4" s="918" t="s">
        <v>59</v>
      </c>
      <c r="K4" s="925"/>
      <c r="L4" s="919"/>
      <c r="M4" s="27"/>
      <c r="N4" s="918" t="s">
        <v>60</v>
      </c>
      <c r="O4" s="925"/>
      <c r="P4" s="919"/>
      <c r="Q4" s="27"/>
      <c r="R4" s="918" t="s">
        <v>61</v>
      </c>
      <c r="S4" s="925"/>
      <c r="T4" s="919"/>
      <c r="U4" s="27"/>
      <c r="V4" s="915" t="s">
        <v>62</v>
      </c>
      <c r="W4" s="916"/>
      <c r="X4" s="917"/>
      <c r="Y4" s="27"/>
      <c r="Z4" s="27"/>
      <c r="AA4" s="915" t="s">
        <v>63</v>
      </c>
      <c r="AB4" s="916"/>
      <c r="AC4" s="917"/>
      <c r="AD4" s="27"/>
      <c r="AE4" s="915" t="s">
        <v>64</v>
      </c>
      <c r="AF4" s="916"/>
      <c r="AG4" s="917"/>
      <c r="AH4" s="27"/>
      <c r="AI4" s="915" t="s">
        <v>65</v>
      </c>
      <c r="AJ4" s="916"/>
      <c r="AK4" s="917"/>
      <c r="AL4" s="27"/>
      <c r="AM4" s="918" t="s">
        <v>66</v>
      </c>
      <c r="AN4" s="925"/>
      <c r="AO4" s="919"/>
      <c r="AP4" s="27"/>
      <c r="AQ4" s="918" t="s">
        <v>67</v>
      </c>
      <c r="AR4" s="925"/>
      <c r="AS4" s="919"/>
      <c r="AT4" s="27"/>
      <c r="BB4" s="926" t="s">
        <v>24482</v>
      </c>
      <c r="BC4" s="926"/>
      <c r="BD4" s="926"/>
      <c r="BE4" s="927"/>
    </row>
    <row r="5" spans="2:109" ht="24" thickBot="1" x14ac:dyDescent="0.6">
      <c r="B5" s="918" t="s">
        <v>24483</v>
      </c>
      <c r="C5" s="919"/>
      <c r="D5" s="25" t="s">
        <v>39</v>
      </c>
      <c r="E5" s="27"/>
      <c r="F5" s="918" t="s">
        <v>24483</v>
      </c>
      <c r="G5" s="919"/>
      <c r="H5" s="25" t="s">
        <v>39</v>
      </c>
      <c r="I5" s="27"/>
      <c r="J5" s="918" t="s">
        <v>24483</v>
      </c>
      <c r="K5" s="919"/>
      <c r="L5" s="25" t="s">
        <v>39</v>
      </c>
      <c r="M5" s="27"/>
      <c r="N5" s="918" t="s">
        <v>24483</v>
      </c>
      <c r="O5" s="919"/>
      <c r="P5" s="30" t="s">
        <v>39</v>
      </c>
      <c r="Q5" s="27"/>
      <c r="R5" s="918" t="s">
        <v>24483</v>
      </c>
      <c r="S5" s="919"/>
      <c r="T5" s="30" t="s">
        <v>39</v>
      </c>
      <c r="U5" s="27"/>
      <c r="V5" s="915" t="s">
        <v>24483</v>
      </c>
      <c r="W5" s="916"/>
      <c r="X5" s="30" t="s">
        <v>39</v>
      </c>
      <c r="Y5" s="27"/>
      <c r="Z5" s="27"/>
      <c r="AA5" s="918" t="s">
        <v>24483</v>
      </c>
      <c r="AB5" s="919"/>
      <c r="AC5" s="30" t="s">
        <v>39</v>
      </c>
      <c r="AD5" s="27"/>
      <c r="AE5" s="915" t="s">
        <v>24483</v>
      </c>
      <c r="AF5" s="916"/>
      <c r="AG5" s="30" t="s">
        <v>39</v>
      </c>
      <c r="AH5" s="27"/>
      <c r="AI5" s="918" t="s">
        <v>24483</v>
      </c>
      <c r="AJ5" s="919"/>
      <c r="AK5" s="30" t="s">
        <v>39</v>
      </c>
      <c r="AL5" s="27"/>
      <c r="AM5" s="918" t="s">
        <v>24483</v>
      </c>
      <c r="AN5" s="925"/>
      <c r="AO5" s="30" t="s">
        <v>39</v>
      </c>
      <c r="AP5" s="27"/>
      <c r="AQ5" s="918" t="s">
        <v>24483</v>
      </c>
      <c r="AR5" s="919"/>
      <c r="AS5" s="25" t="s">
        <v>39</v>
      </c>
      <c r="AT5" s="27"/>
      <c r="BB5" s="928" t="s">
        <v>24503</v>
      </c>
      <c r="BC5" s="928"/>
      <c r="BD5" s="928"/>
      <c r="BE5" s="929"/>
      <c r="DD5" t="s">
        <v>5</v>
      </c>
    </row>
    <row r="6" spans="2:109" ht="23.5" x14ac:dyDescent="0.55000000000000004">
      <c r="B6" s="31">
        <v>0</v>
      </c>
      <c r="C6" s="33">
        <v>119</v>
      </c>
      <c r="D6" s="246">
        <v>-0.75780000000000003</v>
      </c>
      <c r="E6" s="27"/>
      <c r="F6" s="31">
        <v>0</v>
      </c>
      <c r="G6" s="33">
        <v>139</v>
      </c>
      <c r="H6" s="246">
        <v>-0.76229999999999998</v>
      </c>
      <c r="I6" s="27"/>
      <c r="J6" s="102">
        <v>0</v>
      </c>
      <c r="K6" s="102">
        <v>139</v>
      </c>
      <c r="L6" s="243">
        <v>-0.57645000000000002</v>
      </c>
      <c r="M6" s="27"/>
      <c r="N6" s="102">
        <v>0</v>
      </c>
      <c r="O6" s="102">
        <v>139</v>
      </c>
      <c r="P6" s="243">
        <v>-0.3906</v>
      </c>
      <c r="Q6" s="27"/>
      <c r="R6" s="102">
        <v>0</v>
      </c>
      <c r="S6" s="102">
        <v>264.60000000000002</v>
      </c>
      <c r="T6" s="243">
        <v>-0.39</v>
      </c>
      <c r="U6" s="27"/>
      <c r="V6" s="102">
        <v>0</v>
      </c>
      <c r="W6" s="102">
        <v>264.60000000000002</v>
      </c>
      <c r="X6" s="243">
        <v>-3.5999999999999997E-2</v>
      </c>
      <c r="Y6" s="27"/>
      <c r="Z6" s="27"/>
      <c r="AA6" s="102">
        <v>0</v>
      </c>
      <c r="AB6" s="102">
        <v>139</v>
      </c>
      <c r="AC6" s="243">
        <v>0.16694999999999999</v>
      </c>
      <c r="AD6" s="27"/>
      <c r="AE6" s="102">
        <v>0</v>
      </c>
      <c r="AF6" s="102">
        <v>139</v>
      </c>
      <c r="AG6" s="243">
        <v>0.3528</v>
      </c>
      <c r="AH6" s="27"/>
      <c r="AI6" s="102">
        <v>0</v>
      </c>
      <c r="AJ6" s="102">
        <v>139</v>
      </c>
      <c r="AK6" s="243">
        <v>0.53864999999999996</v>
      </c>
      <c r="AL6" s="27"/>
      <c r="AM6" s="102">
        <v>0</v>
      </c>
      <c r="AN6" s="102">
        <v>139</v>
      </c>
      <c r="AO6" s="243">
        <v>0.72450000000000003</v>
      </c>
      <c r="AP6" s="27"/>
      <c r="AQ6" s="102">
        <v>0</v>
      </c>
      <c r="AR6" s="102">
        <v>139</v>
      </c>
      <c r="AS6" s="243">
        <v>0.95025000000000004</v>
      </c>
      <c r="AT6" s="27"/>
      <c r="BB6" s="930" t="s">
        <v>24481</v>
      </c>
      <c r="BC6" s="930"/>
      <c r="BD6" s="930" t="s">
        <v>39</v>
      </c>
      <c r="BE6" s="931"/>
      <c r="DD6" t="s">
        <v>38</v>
      </c>
      <c r="DE6" t="s">
        <v>24514</v>
      </c>
    </row>
    <row r="7" spans="2:109" ht="23.5" x14ac:dyDescent="0.55000000000000004">
      <c r="B7" s="32">
        <v>120</v>
      </c>
      <c r="C7" s="26">
        <v>357</v>
      </c>
      <c r="D7" s="247">
        <v>-2.2734000000000001</v>
      </c>
      <c r="E7" s="27"/>
      <c r="F7" s="32">
        <v>140</v>
      </c>
      <c r="G7" s="26">
        <v>415</v>
      </c>
      <c r="H7" s="247">
        <v>-2.2747999999999999</v>
      </c>
      <c r="I7" s="27"/>
      <c r="J7" s="34">
        <v>140</v>
      </c>
      <c r="K7" s="34">
        <v>415</v>
      </c>
      <c r="L7" s="244">
        <v>-1.7202</v>
      </c>
      <c r="M7" s="27"/>
      <c r="N7" s="34">
        <v>140</v>
      </c>
      <c r="O7" s="34">
        <v>415</v>
      </c>
      <c r="P7" s="244">
        <v>-1.1656</v>
      </c>
      <c r="Q7" s="27"/>
      <c r="R7" s="34">
        <v>266</v>
      </c>
      <c r="S7" s="34">
        <v>793.80000000000007</v>
      </c>
      <c r="T7" s="244">
        <v>-1.17</v>
      </c>
      <c r="U7" s="27"/>
      <c r="V7" s="34">
        <v>266</v>
      </c>
      <c r="W7" s="34">
        <v>793.80000000000007</v>
      </c>
      <c r="X7" s="244">
        <v>-0.108</v>
      </c>
      <c r="Y7" s="27"/>
      <c r="Z7" s="27"/>
      <c r="AA7" s="34">
        <v>140</v>
      </c>
      <c r="AB7" s="34">
        <v>415</v>
      </c>
      <c r="AC7" s="244">
        <v>0.49819999999999998</v>
      </c>
      <c r="AD7" s="27"/>
      <c r="AE7" s="34">
        <v>140</v>
      </c>
      <c r="AF7" s="34">
        <v>415</v>
      </c>
      <c r="AG7" s="244">
        <v>1.0528</v>
      </c>
      <c r="AH7" s="27"/>
      <c r="AI7" s="34">
        <v>140</v>
      </c>
      <c r="AJ7" s="34">
        <v>415</v>
      </c>
      <c r="AK7" s="244">
        <v>1.6073999999999999</v>
      </c>
      <c r="AL7" s="27"/>
      <c r="AM7" s="34">
        <v>140</v>
      </c>
      <c r="AN7" s="34">
        <v>415</v>
      </c>
      <c r="AO7" s="244">
        <v>2.1619999999999999</v>
      </c>
      <c r="AP7" s="27"/>
      <c r="AQ7" s="34">
        <v>140</v>
      </c>
      <c r="AR7" s="34">
        <v>415</v>
      </c>
      <c r="AS7" s="244">
        <v>2.8356666666666666</v>
      </c>
      <c r="AT7" s="27"/>
      <c r="BB7" s="285">
        <v>0</v>
      </c>
      <c r="BC7" s="285">
        <v>705</v>
      </c>
      <c r="BD7" s="932">
        <v>-0.44586666666666619</v>
      </c>
      <c r="BE7" s="933"/>
      <c r="DE7">
        <v>78</v>
      </c>
    </row>
    <row r="8" spans="2:109" ht="23.5" x14ac:dyDescent="0.55000000000000004">
      <c r="B8" s="32">
        <v>358</v>
      </c>
      <c r="C8" s="26">
        <v>595</v>
      </c>
      <c r="D8" s="247">
        <v>-3.7890000000000001</v>
      </c>
      <c r="E8" s="27"/>
      <c r="F8" s="32">
        <v>416</v>
      </c>
      <c r="G8" s="26">
        <v>690</v>
      </c>
      <c r="H8" s="247">
        <v>-3.7873000000000001</v>
      </c>
      <c r="I8" s="27"/>
      <c r="J8" s="34">
        <v>416</v>
      </c>
      <c r="K8" s="34">
        <v>690</v>
      </c>
      <c r="L8" s="244">
        <v>-2.86395</v>
      </c>
      <c r="M8" s="27"/>
      <c r="N8" s="34">
        <v>416</v>
      </c>
      <c r="O8" s="34">
        <v>690</v>
      </c>
      <c r="P8" s="244">
        <v>-1.9406000000000001</v>
      </c>
      <c r="Q8" s="27"/>
      <c r="R8" s="34">
        <v>795</v>
      </c>
      <c r="S8" s="34">
        <v>1320.7950000000001</v>
      </c>
      <c r="T8" s="244">
        <v>-1.94675</v>
      </c>
      <c r="U8" s="27"/>
      <c r="V8" s="34">
        <v>795</v>
      </c>
      <c r="W8" s="34">
        <v>1320.7950000000001</v>
      </c>
      <c r="X8" s="244">
        <v>-0.1797</v>
      </c>
      <c r="Y8" s="27"/>
      <c r="Z8" s="27"/>
      <c r="AA8" s="34">
        <v>416</v>
      </c>
      <c r="AB8" s="34">
        <v>690</v>
      </c>
      <c r="AC8" s="244">
        <v>0.82945000000000002</v>
      </c>
      <c r="AD8" s="27"/>
      <c r="AE8" s="34">
        <v>416</v>
      </c>
      <c r="AF8" s="34">
        <v>690</v>
      </c>
      <c r="AG8" s="244">
        <v>1.7527999999999999</v>
      </c>
      <c r="AH8" s="27"/>
      <c r="AI8" s="34">
        <v>416</v>
      </c>
      <c r="AJ8" s="34">
        <v>690</v>
      </c>
      <c r="AK8" s="244">
        <v>2.6761499999999998</v>
      </c>
      <c r="AL8" s="27"/>
      <c r="AM8" s="34">
        <v>416</v>
      </c>
      <c r="AN8" s="34">
        <v>690</v>
      </c>
      <c r="AO8" s="244">
        <v>3.5994999999999999</v>
      </c>
      <c r="AP8" s="27"/>
      <c r="AQ8" s="34">
        <v>416</v>
      </c>
      <c r="AR8" s="34">
        <v>690</v>
      </c>
      <c r="AS8" s="244">
        <v>4.7210833333333335</v>
      </c>
      <c r="AT8" s="27"/>
      <c r="BB8" s="285">
        <v>706</v>
      </c>
      <c r="BC8" s="10">
        <v>2116</v>
      </c>
      <c r="BD8" s="932">
        <v>-1.1744000000000014</v>
      </c>
      <c r="BE8" s="933"/>
    </row>
    <row r="9" spans="2:109" ht="23.5" x14ac:dyDescent="0.55000000000000004">
      <c r="B9" s="32">
        <v>596</v>
      </c>
      <c r="C9" s="26">
        <v>833</v>
      </c>
      <c r="D9" s="247">
        <v>-5.3045999999999998</v>
      </c>
      <c r="E9" s="27"/>
      <c r="F9" s="32">
        <v>691</v>
      </c>
      <c r="G9" s="26">
        <v>966</v>
      </c>
      <c r="H9" s="247">
        <v>-5.2998000000000003</v>
      </c>
      <c r="I9" s="27"/>
      <c r="J9" s="34">
        <v>691</v>
      </c>
      <c r="K9" s="34">
        <v>966</v>
      </c>
      <c r="L9" s="244">
        <v>-4.0076999999999998</v>
      </c>
      <c r="M9" s="27"/>
      <c r="N9" s="34">
        <v>691</v>
      </c>
      <c r="O9" s="34">
        <v>966</v>
      </c>
      <c r="P9" s="244">
        <v>-2.7155999999999998</v>
      </c>
      <c r="Q9" s="27"/>
      <c r="R9" s="34">
        <v>1322</v>
      </c>
      <c r="S9" s="34">
        <v>1849.9950000000001</v>
      </c>
      <c r="T9" s="244">
        <v>-2.72675</v>
      </c>
      <c r="U9" s="27"/>
      <c r="V9" s="34">
        <v>1322</v>
      </c>
      <c r="W9" s="34">
        <v>1849.9950000000001</v>
      </c>
      <c r="X9" s="244">
        <v>-0.25169999999999998</v>
      </c>
      <c r="Y9" s="27"/>
      <c r="Z9" s="27"/>
      <c r="AA9" s="34">
        <v>691</v>
      </c>
      <c r="AB9" s="34">
        <v>966</v>
      </c>
      <c r="AC9" s="244">
        <v>1.1607000000000001</v>
      </c>
      <c r="AD9" s="27"/>
      <c r="AE9" s="34">
        <v>691</v>
      </c>
      <c r="AF9" s="34">
        <v>966</v>
      </c>
      <c r="AG9" s="244">
        <v>2.4527999999999999</v>
      </c>
      <c r="AH9" s="27"/>
      <c r="AI9" s="34">
        <v>691</v>
      </c>
      <c r="AJ9" s="34">
        <v>966</v>
      </c>
      <c r="AK9" s="244">
        <v>3.7448999999999999</v>
      </c>
      <c r="AL9" s="27"/>
      <c r="AM9" s="34">
        <v>691</v>
      </c>
      <c r="AN9" s="34">
        <v>966</v>
      </c>
      <c r="AO9" s="244">
        <v>5.0369999999999999</v>
      </c>
      <c r="AP9" s="27"/>
      <c r="AQ9" s="34">
        <v>691</v>
      </c>
      <c r="AR9" s="34">
        <v>966</v>
      </c>
      <c r="AS9" s="244">
        <v>6.6064999999999996</v>
      </c>
      <c r="AT9" s="27"/>
      <c r="BB9" s="285">
        <v>2117</v>
      </c>
      <c r="BC9" s="10">
        <v>3528</v>
      </c>
      <c r="BD9" s="932">
        <v>-1.76</v>
      </c>
      <c r="BE9" s="933"/>
    </row>
    <row r="10" spans="2:109" ht="23.5" x14ac:dyDescent="0.55000000000000004">
      <c r="B10" s="32">
        <v>834</v>
      </c>
      <c r="C10" s="26">
        <v>1072</v>
      </c>
      <c r="D10" s="247">
        <v>-6.8201999999999998</v>
      </c>
      <c r="E10" s="27"/>
      <c r="F10" s="32">
        <v>967</v>
      </c>
      <c r="G10" s="26">
        <v>1244</v>
      </c>
      <c r="H10" s="247">
        <v>-6.8243999999999998</v>
      </c>
      <c r="I10" s="27"/>
      <c r="J10" s="34">
        <v>967</v>
      </c>
      <c r="K10" s="34">
        <v>1244</v>
      </c>
      <c r="L10" s="244">
        <v>-5.1605999999999996</v>
      </c>
      <c r="M10" s="27"/>
      <c r="N10" s="34">
        <v>967</v>
      </c>
      <c r="O10" s="34">
        <v>1244</v>
      </c>
      <c r="P10" s="244">
        <v>-3.4967999999999999</v>
      </c>
      <c r="Q10" s="27"/>
      <c r="R10" s="34">
        <v>1851</v>
      </c>
      <c r="S10" s="34">
        <v>2379.1950000000002</v>
      </c>
      <c r="T10" s="244">
        <v>-3.5067499999999998</v>
      </c>
      <c r="U10" s="27"/>
      <c r="V10" s="34">
        <v>1851</v>
      </c>
      <c r="W10" s="34">
        <v>2379.1950000000002</v>
      </c>
      <c r="X10" s="244">
        <v>-0.32369999999999999</v>
      </c>
      <c r="Y10" s="27"/>
      <c r="Z10" s="27"/>
      <c r="AA10" s="34">
        <v>967</v>
      </c>
      <c r="AB10" s="34">
        <v>1244</v>
      </c>
      <c r="AC10" s="244">
        <v>1.4945999999999999</v>
      </c>
      <c r="AD10" s="27"/>
      <c r="AE10" s="34">
        <v>967</v>
      </c>
      <c r="AF10" s="34">
        <v>1244</v>
      </c>
      <c r="AG10" s="244">
        <v>3.1583999999999999</v>
      </c>
      <c r="AH10" s="27"/>
      <c r="AI10" s="34">
        <v>967</v>
      </c>
      <c r="AJ10" s="34">
        <v>1244</v>
      </c>
      <c r="AK10" s="244">
        <v>4.8221999999999996</v>
      </c>
      <c r="AL10" s="27"/>
      <c r="AM10" s="34">
        <v>967</v>
      </c>
      <c r="AN10" s="34">
        <v>1244</v>
      </c>
      <c r="AO10" s="244">
        <v>6.4859999999999998</v>
      </c>
      <c r="AP10" s="27"/>
      <c r="AQ10" s="34">
        <v>967</v>
      </c>
      <c r="AR10" s="34">
        <v>1244</v>
      </c>
      <c r="AS10" s="244">
        <v>8.5069999999999997</v>
      </c>
      <c r="AT10" s="27"/>
      <c r="BB10" s="285">
        <v>3529</v>
      </c>
      <c r="BC10" s="10">
        <v>4939</v>
      </c>
      <c r="BD10" s="932">
        <v>-2.2474666666666687</v>
      </c>
      <c r="BE10" s="933"/>
    </row>
    <row r="11" spans="2:109" ht="24" thickBot="1" x14ac:dyDescent="0.6">
      <c r="B11" s="35">
        <v>1073</v>
      </c>
      <c r="C11" s="28">
        <v>1310</v>
      </c>
      <c r="D11" s="248">
        <v>-8.3358000000000008</v>
      </c>
      <c r="E11" s="27"/>
      <c r="F11" s="32">
        <v>1245</v>
      </c>
      <c r="G11" s="26">
        <v>1519</v>
      </c>
      <c r="H11" s="247">
        <v>-8.3369</v>
      </c>
      <c r="I11" s="27"/>
      <c r="J11" s="34">
        <v>1245</v>
      </c>
      <c r="K11" s="34">
        <v>1519</v>
      </c>
      <c r="L11" s="244">
        <v>-6.3043500000000003</v>
      </c>
      <c r="M11" s="27"/>
      <c r="N11" s="34">
        <v>1245</v>
      </c>
      <c r="O11" s="34">
        <v>1519</v>
      </c>
      <c r="P11" s="244">
        <v>-4.2717999999999998</v>
      </c>
      <c r="Q11" s="27"/>
      <c r="R11" s="34">
        <v>2380</v>
      </c>
      <c r="S11" s="34">
        <v>2908.395</v>
      </c>
      <c r="T11" s="244">
        <v>-4.2867499999999996</v>
      </c>
      <c r="U11" s="27"/>
      <c r="V11" s="34">
        <v>2380</v>
      </c>
      <c r="W11" s="34">
        <v>2908.395</v>
      </c>
      <c r="X11" s="244">
        <v>-0.3957</v>
      </c>
      <c r="Y11" s="27"/>
      <c r="Z11" s="27"/>
      <c r="AA11" s="34">
        <v>1245</v>
      </c>
      <c r="AB11" s="34">
        <v>1519</v>
      </c>
      <c r="AC11" s="244">
        <v>1.82585</v>
      </c>
      <c r="AD11" s="27"/>
      <c r="AE11" s="34">
        <v>1245</v>
      </c>
      <c r="AF11" s="34">
        <v>1519</v>
      </c>
      <c r="AG11" s="244">
        <v>3.8584000000000001</v>
      </c>
      <c r="AH11" s="27"/>
      <c r="AI11" s="34">
        <v>1245</v>
      </c>
      <c r="AJ11" s="34">
        <v>1519</v>
      </c>
      <c r="AK11" s="244">
        <v>5.8909500000000001</v>
      </c>
      <c r="AL11" s="27"/>
      <c r="AM11" s="34">
        <v>1245</v>
      </c>
      <c r="AN11" s="34">
        <v>1519</v>
      </c>
      <c r="AO11" s="244">
        <v>7.9234999999999998</v>
      </c>
      <c r="AP11" s="27"/>
      <c r="AQ11" s="34">
        <v>1245</v>
      </c>
      <c r="AR11" s="34">
        <v>1519</v>
      </c>
      <c r="AS11" s="244">
        <v>10.392416666666668</v>
      </c>
      <c r="AT11" s="27"/>
      <c r="BB11" s="285">
        <v>4940</v>
      </c>
      <c r="BC11" s="10">
        <v>6350</v>
      </c>
      <c r="BD11" s="932">
        <v>-2.6592000000000042</v>
      </c>
      <c r="BE11" s="933"/>
    </row>
    <row r="12" spans="2:109" ht="23.5" x14ac:dyDescent="0.55000000000000004">
      <c r="B12" s="27"/>
      <c r="C12" s="27"/>
      <c r="D12" s="227"/>
      <c r="E12" s="27"/>
      <c r="F12" s="32">
        <v>1520</v>
      </c>
      <c r="G12" s="26">
        <v>1795</v>
      </c>
      <c r="H12" s="247">
        <v>-9.8493999999999993</v>
      </c>
      <c r="I12" s="27"/>
      <c r="J12" s="34">
        <v>1520</v>
      </c>
      <c r="K12" s="34">
        <v>1795</v>
      </c>
      <c r="L12" s="244">
        <v>-7.4481000000000002</v>
      </c>
      <c r="M12" s="27"/>
      <c r="N12" s="34">
        <v>1520</v>
      </c>
      <c r="O12" s="34">
        <v>1795</v>
      </c>
      <c r="P12" s="244">
        <v>-5.0468000000000002</v>
      </c>
      <c r="Q12" s="27"/>
      <c r="R12" s="34">
        <v>2909</v>
      </c>
      <c r="S12" s="34">
        <v>3437.5950000000003</v>
      </c>
      <c r="T12" s="244">
        <v>-5.0667499999999999</v>
      </c>
      <c r="U12" s="27"/>
      <c r="V12" s="34">
        <v>2909</v>
      </c>
      <c r="W12" s="34">
        <v>3437.5950000000003</v>
      </c>
      <c r="X12" s="244">
        <v>-0.4677</v>
      </c>
      <c r="Y12" s="27"/>
      <c r="Z12" s="27"/>
      <c r="AA12" s="34">
        <v>1520</v>
      </c>
      <c r="AB12" s="34">
        <v>1795</v>
      </c>
      <c r="AC12" s="244">
        <v>2.1570999999999998</v>
      </c>
      <c r="AD12" s="27"/>
      <c r="AE12" s="34">
        <v>1520</v>
      </c>
      <c r="AF12" s="34">
        <v>1795</v>
      </c>
      <c r="AG12" s="244">
        <v>4.5583999999999998</v>
      </c>
      <c r="AH12" s="27"/>
      <c r="AI12" s="34">
        <v>1520</v>
      </c>
      <c r="AJ12" s="34">
        <v>1795</v>
      </c>
      <c r="AK12" s="244">
        <v>6.9596999999999998</v>
      </c>
      <c r="AL12" s="27"/>
      <c r="AM12" s="34">
        <v>1520</v>
      </c>
      <c r="AN12" s="34">
        <v>1795</v>
      </c>
      <c r="AO12" s="244">
        <v>9.3610000000000007</v>
      </c>
      <c r="AP12" s="27"/>
      <c r="AQ12" s="34">
        <v>1520</v>
      </c>
      <c r="AR12" s="34">
        <v>1795</v>
      </c>
      <c r="AS12" s="244">
        <v>12.277833333333334</v>
      </c>
      <c r="AT12" s="27"/>
      <c r="BB12" s="285">
        <v>6351</v>
      </c>
      <c r="BC12" s="10">
        <v>7761</v>
      </c>
      <c r="BD12" s="932">
        <v>-2.992</v>
      </c>
      <c r="BE12" s="933"/>
    </row>
    <row r="13" spans="2:109" ht="23.5" x14ac:dyDescent="0.55000000000000004">
      <c r="B13" s="27"/>
      <c r="C13" s="27"/>
      <c r="D13" s="227"/>
      <c r="E13" s="27"/>
      <c r="F13" s="32">
        <v>1796</v>
      </c>
      <c r="G13" s="26">
        <v>2070</v>
      </c>
      <c r="H13" s="247">
        <v>-11.3619</v>
      </c>
      <c r="I13" s="27"/>
      <c r="J13" s="34">
        <v>1796</v>
      </c>
      <c r="K13" s="34">
        <v>2070</v>
      </c>
      <c r="L13" s="244">
        <v>-8.5918500000000009</v>
      </c>
      <c r="M13" s="27"/>
      <c r="N13" s="34">
        <v>1796</v>
      </c>
      <c r="O13" s="34">
        <v>2070</v>
      </c>
      <c r="P13" s="244">
        <v>-5.8217999999999996</v>
      </c>
      <c r="Q13" s="27"/>
      <c r="R13" s="34">
        <v>3439</v>
      </c>
      <c r="S13" s="34">
        <v>3966.7950000000001</v>
      </c>
      <c r="T13" s="244">
        <v>-5.8467500000000001</v>
      </c>
      <c r="U13" s="27"/>
      <c r="V13" s="34">
        <v>3439</v>
      </c>
      <c r="W13" s="34">
        <v>3966.7950000000001</v>
      </c>
      <c r="X13" s="244">
        <v>-0.53969999999999996</v>
      </c>
      <c r="Y13" s="27"/>
      <c r="Z13" s="27"/>
      <c r="AA13" s="34">
        <v>1796</v>
      </c>
      <c r="AB13" s="34">
        <v>2070</v>
      </c>
      <c r="AC13" s="244">
        <v>2.4883500000000001</v>
      </c>
      <c r="AD13" s="27"/>
      <c r="AE13" s="34">
        <v>1796</v>
      </c>
      <c r="AF13" s="34">
        <v>2070</v>
      </c>
      <c r="AG13" s="244">
        <v>5.2584</v>
      </c>
      <c r="AH13" s="27"/>
      <c r="AI13" s="34">
        <v>1796</v>
      </c>
      <c r="AJ13" s="34">
        <v>2070</v>
      </c>
      <c r="AK13" s="244">
        <v>8.0284499999999994</v>
      </c>
      <c r="AL13" s="27"/>
      <c r="AM13" s="34">
        <v>1796</v>
      </c>
      <c r="AN13" s="34">
        <v>2070</v>
      </c>
      <c r="AO13" s="244">
        <v>10.798500000000001</v>
      </c>
      <c r="AP13" s="27"/>
      <c r="AQ13" s="34">
        <v>1796</v>
      </c>
      <c r="AR13" s="34">
        <v>2070</v>
      </c>
      <c r="AS13" s="244">
        <v>14.16325</v>
      </c>
      <c r="AT13" s="27"/>
      <c r="BB13" s="285">
        <v>7762</v>
      </c>
      <c r="BC13" s="10">
        <v>9172</v>
      </c>
      <c r="BD13" s="932">
        <v>-3.2725333333333362</v>
      </c>
      <c r="BE13" s="933"/>
    </row>
    <row r="14" spans="2:109" ht="23.5" x14ac:dyDescent="0.55000000000000004">
      <c r="B14" s="27"/>
      <c r="C14" s="27"/>
      <c r="D14" s="227"/>
      <c r="E14" s="27"/>
      <c r="F14" s="32">
        <v>2071</v>
      </c>
      <c r="G14" s="26">
        <v>2348</v>
      </c>
      <c r="H14" s="247">
        <v>-12.8865</v>
      </c>
      <c r="I14" s="27"/>
      <c r="J14" s="34">
        <v>2071</v>
      </c>
      <c r="K14" s="34">
        <v>2348</v>
      </c>
      <c r="L14" s="244">
        <v>-9.7447499999999998</v>
      </c>
      <c r="M14" s="27"/>
      <c r="N14" s="34">
        <v>2071</v>
      </c>
      <c r="O14" s="34">
        <v>2348</v>
      </c>
      <c r="P14" s="244">
        <v>-6.6029999999999998</v>
      </c>
      <c r="Q14" s="27"/>
      <c r="R14" s="34">
        <v>3968</v>
      </c>
      <c r="S14" s="34">
        <v>4495.9949999999999</v>
      </c>
      <c r="T14" s="244">
        <v>-6.6267500000000004</v>
      </c>
      <c r="U14" s="27"/>
      <c r="V14" s="34">
        <v>3968</v>
      </c>
      <c r="W14" s="34">
        <v>4495.9949999999999</v>
      </c>
      <c r="X14" s="244">
        <v>-0.61170000000000002</v>
      </c>
      <c r="Y14" s="27"/>
      <c r="Z14" s="27"/>
      <c r="AA14" s="34">
        <v>2071</v>
      </c>
      <c r="AB14" s="34">
        <v>2348</v>
      </c>
      <c r="AC14" s="244">
        <v>2.8222499999999999</v>
      </c>
      <c r="AD14" s="27"/>
      <c r="AE14" s="34">
        <v>2071</v>
      </c>
      <c r="AF14" s="34">
        <v>2348</v>
      </c>
      <c r="AG14" s="244">
        <v>5.9640000000000004</v>
      </c>
      <c r="AH14" s="27"/>
      <c r="AI14" s="34">
        <v>2071</v>
      </c>
      <c r="AJ14" s="34">
        <v>2348</v>
      </c>
      <c r="AK14" s="244">
        <v>9.1057500000000005</v>
      </c>
      <c r="AL14" s="27"/>
      <c r="AM14" s="34">
        <v>2071</v>
      </c>
      <c r="AN14" s="34">
        <v>2348</v>
      </c>
      <c r="AO14" s="244">
        <v>12.2475</v>
      </c>
      <c r="AP14" s="27"/>
      <c r="AQ14" s="34">
        <v>2071</v>
      </c>
      <c r="AR14" s="34">
        <v>2348</v>
      </c>
      <c r="AS14" s="244">
        <v>16.063749999999999</v>
      </c>
      <c r="AT14" s="27"/>
      <c r="BB14" s="285">
        <v>9173</v>
      </c>
      <c r="BC14" s="10">
        <v>10584</v>
      </c>
      <c r="BD14" s="932">
        <v>-3.4879999999999929</v>
      </c>
      <c r="BE14" s="933"/>
    </row>
    <row r="15" spans="2:109" ht="23.5" x14ac:dyDescent="0.55000000000000004">
      <c r="B15" s="27"/>
      <c r="C15" s="27"/>
      <c r="D15" s="227"/>
      <c r="E15" s="27"/>
      <c r="F15" s="32">
        <v>2349</v>
      </c>
      <c r="G15" s="26">
        <v>2624</v>
      </c>
      <c r="H15" s="247">
        <v>-14.398999999999999</v>
      </c>
      <c r="I15" s="27"/>
      <c r="J15" s="34">
        <v>2349</v>
      </c>
      <c r="K15" s="34">
        <v>2624</v>
      </c>
      <c r="L15" s="244">
        <v>-10.888500000000001</v>
      </c>
      <c r="M15" s="27"/>
      <c r="N15" s="34">
        <v>2349</v>
      </c>
      <c r="O15" s="34">
        <v>2624</v>
      </c>
      <c r="P15" s="244">
        <v>-7.3780000000000001</v>
      </c>
      <c r="Q15" s="27"/>
      <c r="R15" s="34">
        <v>4497</v>
      </c>
      <c r="S15" s="34">
        <v>5025.1949999999997</v>
      </c>
      <c r="T15" s="244">
        <v>-7.4067499999999997</v>
      </c>
      <c r="U15" s="27"/>
      <c r="V15" s="34">
        <v>4497</v>
      </c>
      <c r="W15" s="34">
        <v>5025.1949999999997</v>
      </c>
      <c r="X15" s="244">
        <v>-0.68369999999999997</v>
      </c>
      <c r="Y15" s="27"/>
      <c r="Z15" s="27"/>
      <c r="AA15" s="34">
        <v>2349</v>
      </c>
      <c r="AB15" s="34">
        <v>2624</v>
      </c>
      <c r="AC15" s="244">
        <v>3.1535000000000002</v>
      </c>
      <c r="AE15" s="34">
        <v>2349</v>
      </c>
      <c r="AF15" s="34">
        <v>2624</v>
      </c>
      <c r="AG15" s="244">
        <v>6.6639999999999997</v>
      </c>
      <c r="AH15" s="27"/>
      <c r="AI15" s="34">
        <v>2349</v>
      </c>
      <c r="AJ15" s="34">
        <v>2624</v>
      </c>
      <c r="AK15" s="244">
        <v>10.1745</v>
      </c>
      <c r="AL15" s="27"/>
      <c r="AM15" s="34">
        <v>2349</v>
      </c>
      <c r="AN15" s="34">
        <v>2624</v>
      </c>
      <c r="AO15" s="244">
        <v>13.685</v>
      </c>
      <c r="AP15" s="27"/>
      <c r="AQ15" s="34">
        <v>2349</v>
      </c>
      <c r="AR15" s="34">
        <v>2624</v>
      </c>
      <c r="AS15" s="244">
        <v>17.949166666666667</v>
      </c>
      <c r="AT15" s="27"/>
      <c r="BB15" s="285">
        <v>10585</v>
      </c>
      <c r="BC15" s="10">
        <v>11995</v>
      </c>
      <c r="BD15" s="932">
        <v>-3.6629333333333416</v>
      </c>
      <c r="BE15" s="933"/>
    </row>
    <row r="16" spans="2:109" ht="23.5" x14ac:dyDescent="0.55000000000000004">
      <c r="B16" s="27"/>
      <c r="C16" s="27"/>
      <c r="D16" s="227"/>
      <c r="E16" s="27"/>
      <c r="F16" s="32">
        <v>2625</v>
      </c>
      <c r="G16" s="26">
        <v>2900</v>
      </c>
      <c r="H16" s="247">
        <v>-15.9115</v>
      </c>
      <c r="I16" s="27"/>
      <c r="J16" s="34">
        <v>2625</v>
      </c>
      <c r="K16" s="34">
        <v>2900</v>
      </c>
      <c r="L16" s="244">
        <v>-12.032249999999999</v>
      </c>
      <c r="M16" s="27"/>
      <c r="N16" s="34">
        <v>2625</v>
      </c>
      <c r="O16" s="34">
        <v>2900</v>
      </c>
      <c r="P16" s="244">
        <v>-8.1530000000000005</v>
      </c>
      <c r="Q16" s="27"/>
      <c r="R16" s="34">
        <v>5026</v>
      </c>
      <c r="S16" s="34">
        <v>5554.3950000000004</v>
      </c>
      <c r="T16" s="244">
        <v>-8.18675</v>
      </c>
      <c r="U16" s="27"/>
      <c r="V16" s="34">
        <v>5026</v>
      </c>
      <c r="W16" s="34">
        <v>5554.3950000000004</v>
      </c>
      <c r="X16" s="244">
        <v>-0.75570000000000004</v>
      </c>
      <c r="Y16" s="27"/>
      <c r="Z16" s="27"/>
      <c r="AA16" s="34">
        <v>2625</v>
      </c>
      <c r="AB16" s="34">
        <v>2900</v>
      </c>
      <c r="AC16" s="244">
        <v>3.48475</v>
      </c>
      <c r="AE16" s="34">
        <v>2625</v>
      </c>
      <c r="AF16" s="34">
        <v>2900</v>
      </c>
      <c r="AG16" s="244">
        <v>7.3639999999999999</v>
      </c>
      <c r="AH16" s="27"/>
      <c r="AI16" s="34">
        <v>2625</v>
      </c>
      <c r="AJ16" s="34">
        <v>2900</v>
      </c>
      <c r="AK16" s="244">
        <v>11.24325</v>
      </c>
      <c r="AL16" s="27"/>
      <c r="AM16" s="34">
        <v>2625</v>
      </c>
      <c r="AN16" s="34">
        <v>2900</v>
      </c>
      <c r="AO16" s="244">
        <v>15.1225</v>
      </c>
      <c r="AP16" s="27"/>
      <c r="AQ16" s="34">
        <v>2625</v>
      </c>
      <c r="AR16" s="34">
        <v>2900</v>
      </c>
      <c r="AS16" s="244">
        <v>19.834583333333335</v>
      </c>
      <c r="AT16" s="27"/>
      <c r="BB16" s="285">
        <v>11996</v>
      </c>
      <c r="BC16" s="10">
        <v>13406</v>
      </c>
      <c r="BD16" s="932">
        <v>-3.7493333333333334</v>
      </c>
      <c r="BE16" s="933"/>
    </row>
    <row r="17" spans="2:57" ht="23.5" x14ac:dyDescent="0.55000000000000004">
      <c r="B17" s="27"/>
      <c r="C17" s="27"/>
      <c r="D17" s="227"/>
      <c r="E17" s="27"/>
      <c r="F17" s="32">
        <v>2901</v>
      </c>
      <c r="G17" s="26">
        <v>3175</v>
      </c>
      <c r="H17" s="247">
        <v>-17.423999999999999</v>
      </c>
      <c r="I17" s="27"/>
      <c r="J17" s="34">
        <v>2901</v>
      </c>
      <c r="K17" s="34">
        <v>3175</v>
      </c>
      <c r="L17" s="244">
        <v>-13.176</v>
      </c>
      <c r="M17" s="27"/>
      <c r="N17" s="34">
        <v>2901</v>
      </c>
      <c r="O17" s="34">
        <v>3175</v>
      </c>
      <c r="P17" s="244">
        <v>-8.9280000000000008</v>
      </c>
      <c r="Q17" s="27"/>
      <c r="R17" s="34">
        <v>5555</v>
      </c>
      <c r="S17" s="34">
        <v>6081.39</v>
      </c>
      <c r="T17" s="244">
        <v>-8.9634999999999998</v>
      </c>
      <c r="U17" s="27"/>
      <c r="V17" s="34">
        <v>5555</v>
      </c>
      <c r="W17" s="34">
        <v>6081.39</v>
      </c>
      <c r="X17" s="244">
        <v>-0.82740000000000002</v>
      </c>
      <c r="Y17" s="27"/>
      <c r="Z17" s="27"/>
      <c r="AA17" s="34">
        <v>2901</v>
      </c>
      <c r="AB17" s="34">
        <v>3175</v>
      </c>
      <c r="AC17" s="244">
        <v>3.8159999999999998</v>
      </c>
      <c r="AE17" s="34">
        <v>2901</v>
      </c>
      <c r="AF17" s="34">
        <v>3175</v>
      </c>
      <c r="AG17" s="244">
        <v>8.0640000000000001</v>
      </c>
      <c r="AH17" s="27"/>
      <c r="AI17" s="34">
        <v>2901</v>
      </c>
      <c r="AJ17" s="34">
        <v>3175</v>
      </c>
      <c r="AK17" s="244">
        <v>12.311999999999999</v>
      </c>
      <c r="AL17" s="27"/>
      <c r="AM17" s="34">
        <v>2901</v>
      </c>
      <c r="AN17" s="34">
        <v>3175</v>
      </c>
      <c r="AO17" s="244">
        <v>16.559999999999999</v>
      </c>
      <c r="AP17" s="27"/>
      <c r="AQ17" s="34">
        <v>2901</v>
      </c>
      <c r="AR17" s="34">
        <v>3175</v>
      </c>
      <c r="AS17" s="244">
        <v>21.72</v>
      </c>
      <c r="AT17" s="27"/>
      <c r="BB17" s="285">
        <v>13407</v>
      </c>
      <c r="BC17" s="10">
        <v>14817</v>
      </c>
      <c r="BD17" s="932">
        <v>-3.7631999999999897</v>
      </c>
      <c r="BE17" s="933"/>
    </row>
    <row r="18" spans="2:57" ht="23.5" x14ac:dyDescent="0.55000000000000004">
      <c r="B18" s="27"/>
      <c r="C18" s="27"/>
      <c r="D18" s="227"/>
      <c r="E18" s="27"/>
      <c r="F18" s="32">
        <v>3176</v>
      </c>
      <c r="G18" s="26">
        <v>3453</v>
      </c>
      <c r="H18" s="247">
        <v>-18.948599999999999</v>
      </c>
      <c r="I18" s="27"/>
      <c r="J18" s="34">
        <v>3176</v>
      </c>
      <c r="K18" s="34">
        <v>3453</v>
      </c>
      <c r="L18" s="244">
        <v>-14.328900000000001</v>
      </c>
      <c r="M18" s="27"/>
      <c r="N18" s="34">
        <v>3176</v>
      </c>
      <c r="O18" s="34">
        <v>3453</v>
      </c>
      <c r="P18" s="244">
        <v>-9.7091999999999992</v>
      </c>
      <c r="Q18" s="27"/>
      <c r="R18" s="34">
        <v>6082</v>
      </c>
      <c r="S18" s="34">
        <v>6500.34</v>
      </c>
      <c r="T18" s="244">
        <v>-9.5809999999999995</v>
      </c>
      <c r="U18" s="27"/>
      <c r="V18" s="34">
        <v>6082</v>
      </c>
      <c r="W18" s="34">
        <v>6500.34</v>
      </c>
      <c r="X18" s="244">
        <v>-0.88439999999999996</v>
      </c>
      <c r="Y18" s="27"/>
      <c r="Z18" s="27"/>
      <c r="AA18" s="34">
        <v>3176</v>
      </c>
      <c r="AB18" s="34">
        <v>3453</v>
      </c>
      <c r="AC18" s="244">
        <v>4.1498999999999997</v>
      </c>
      <c r="AE18" s="34">
        <v>3176</v>
      </c>
      <c r="AF18" s="34">
        <v>3453</v>
      </c>
      <c r="AG18" s="244">
        <v>8.7696000000000005</v>
      </c>
      <c r="AH18" s="27"/>
      <c r="AI18" s="34">
        <v>3176</v>
      </c>
      <c r="AJ18" s="34">
        <v>3453</v>
      </c>
      <c r="AK18" s="244">
        <v>13.3893</v>
      </c>
      <c r="AL18" s="27"/>
      <c r="AM18" s="34">
        <v>3176</v>
      </c>
      <c r="AN18" s="34">
        <v>3453</v>
      </c>
      <c r="AO18" s="244">
        <v>18.009</v>
      </c>
      <c r="AP18" s="27"/>
      <c r="AQ18" s="34">
        <v>3176</v>
      </c>
      <c r="AR18" s="34">
        <v>3453</v>
      </c>
      <c r="AS18" s="244">
        <v>23.6205</v>
      </c>
      <c r="AT18" s="27"/>
      <c r="BB18" s="285">
        <v>14818</v>
      </c>
      <c r="BC18" s="10">
        <v>16228</v>
      </c>
      <c r="BD18" s="932">
        <v>-3.1402666666666557</v>
      </c>
      <c r="BE18" s="933"/>
    </row>
    <row r="19" spans="2:57" ht="23.5" x14ac:dyDescent="0.55000000000000004">
      <c r="B19" s="27"/>
      <c r="C19" s="27"/>
      <c r="D19" s="227"/>
      <c r="E19" s="27"/>
      <c r="F19" s="32">
        <v>3454</v>
      </c>
      <c r="G19" s="26">
        <v>3729</v>
      </c>
      <c r="H19" s="247">
        <v>-20.461099999999998</v>
      </c>
      <c r="I19" s="27"/>
      <c r="J19" s="34">
        <v>3454</v>
      </c>
      <c r="K19" s="34">
        <v>3729</v>
      </c>
      <c r="L19" s="244">
        <v>-15.47265</v>
      </c>
      <c r="M19" s="27"/>
      <c r="N19" s="34">
        <v>3454</v>
      </c>
      <c r="O19" s="34">
        <v>3729</v>
      </c>
      <c r="P19" s="244">
        <v>-10.4842</v>
      </c>
      <c r="Q19" s="27"/>
      <c r="R19" s="34">
        <v>6501</v>
      </c>
      <c r="S19" s="34">
        <v>6806.835</v>
      </c>
      <c r="T19" s="244">
        <v>-10.03275</v>
      </c>
      <c r="U19" s="27"/>
      <c r="V19" s="34">
        <v>6501</v>
      </c>
      <c r="W19" s="34">
        <v>6806.835</v>
      </c>
      <c r="X19" s="244">
        <v>-0.92610000000000003</v>
      </c>
      <c r="Y19" s="27"/>
      <c r="Z19" s="27"/>
      <c r="AA19" s="34">
        <v>3454</v>
      </c>
      <c r="AB19" s="34">
        <v>3729</v>
      </c>
      <c r="AC19" s="244">
        <v>4.4811500000000004</v>
      </c>
      <c r="AE19" s="34">
        <v>3454</v>
      </c>
      <c r="AF19" s="34">
        <v>3729</v>
      </c>
      <c r="AG19" s="244">
        <v>9.4695999999999998</v>
      </c>
      <c r="AH19" s="27"/>
      <c r="AI19" s="34">
        <v>3454</v>
      </c>
      <c r="AJ19" s="34">
        <v>3729</v>
      </c>
      <c r="AK19" s="244">
        <v>14.45805</v>
      </c>
      <c r="AL19" s="27"/>
      <c r="AM19" s="34">
        <v>3454</v>
      </c>
      <c r="AN19" s="34">
        <v>3729</v>
      </c>
      <c r="AO19" s="244">
        <v>19.4465</v>
      </c>
      <c r="AP19" s="27"/>
      <c r="AQ19" s="34">
        <v>3454</v>
      </c>
      <c r="AR19" s="34">
        <v>3729</v>
      </c>
      <c r="AS19" s="244">
        <v>25.505916666666668</v>
      </c>
      <c r="AT19" s="27"/>
      <c r="BB19" s="285">
        <v>16229</v>
      </c>
      <c r="BC19" s="10">
        <v>17640</v>
      </c>
      <c r="BD19" s="932">
        <v>-2.0799999999999881</v>
      </c>
      <c r="BE19" s="933"/>
    </row>
    <row r="20" spans="2:57" ht="23.5" x14ac:dyDescent="0.55000000000000004">
      <c r="B20" s="27"/>
      <c r="C20" s="27"/>
      <c r="D20" s="227"/>
      <c r="E20" s="27"/>
      <c r="F20" s="32">
        <v>3730</v>
      </c>
      <c r="G20" s="26">
        <v>4004</v>
      </c>
      <c r="H20" s="247">
        <v>-21.973600000000001</v>
      </c>
      <c r="I20" s="27"/>
      <c r="J20" s="34">
        <v>3730</v>
      </c>
      <c r="K20" s="34">
        <v>4004</v>
      </c>
      <c r="L20" s="244">
        <v>-16.616399999999999</v>
      </c>
      <c r="M20" s="27"/>
      <c r="N20" s="34">
        <v>3730</v>
      </c>
      <c r="O20" s="34">
        <v>4004</v>
      </c>
      <c r="P20" s="244">
        <v>-11.2592</v>
      </c>
      <c r="Q20" s="27"/>
      <c r="R20" s="34">
        <v>6808</v>
      </c>
      <c r="S20" s="34">
        <v>7113.33</v>
      </c>
      <c r="T20" s="244">
        <v>-10.484500000000001</v>
      </c>
      <c r="U20" s="27"/>
      <c r="V20" s="34">
        <v>6808</v>
      </c>
      <c r="W20" s="34">
        <v>7113.33</v>
      </c>
      <c r="X20" s="244">
        <v>-0.96779999999999999</v>
      </c>
      <c r="Y20" s="27"/>
      <c r="Z20" s="27"/>
      <c r="AA20" s="34">
        <v>3730</v>
      </c>
      <c r="AB20" s="34">
        <v>4004</v>
      </c>
      <c r="AC20" s="244">
        <v>4.8124000000000002</v>
      </c>
      <c r="AE20" s="34">
        <v>3730</v>
      </c>
      <c r="AF20" s="34">
        <v>4004</v>
      </c>
      <c r="AG20" s="244">
        <v>10.169600000000001</v>
      </c>
      <c r="AH20" s="27"/>
      <c r="AI20" s="34">
        <v>3730</v>
      </c>
      <c r="AJ20" s="34">
        <v>4004</v>
      </c>
      <c r="AK20" s="244">
        <v>15.5268</v>
      </c>
      <c r="AL20" s="27"/>
      <c r="AM20" s="34">
        <v>3730</v>
      </c>
      <c r="AN20" s="34">
        <v>4004</v>
      </c>
      <c r="AO20" s="244">
        <v>20.884</v>
      </c>
      <c r="AP20" s="27"/>
      <c r="AQ20" s="34">
        <v>3730</v>
      </c>
      <c r="AR20" s="34">
        <v>4004</v>
      </c>
      <c r="AS20" s="244">
        <v>27.391333333333332</v>
      </c>
      <c r="AT20" s="27"/>
      <c r="BB20" s="928" t="s">
        <v>24504</v>
      </c>
      <c r="BC20" s="928"/>
      <c r="BD20" s="928"/>
      <c r="BE20" s="929"/>
    </row>
    <row r="21" spans="2:57" ht="23.5" x14ac:dyDescent="0.55000000000000004">
      <c r="B21" s="27"/>
      <c r="C21" s="27"/>
      <c r="D21" s="227"/>
      <c r="E21" s="27"/>
      <c r="F21" s="32">
        <v>4005</v>
      </c>
      <c r="G21" s="26">
        <v>4282</v>
      </c>
      <c r="H21" s="247">
        <v>-23.498200000000001</v>
      </c>
      <c r="I21" s="27"/>
      <c r="J21" s="34">
        <v>4005</v>
      </c>
      <c r="K21" s="34">
        <v>4282</v>
      </c>
      <c r="L21" s="244">
        <v>-17.769300000000001</v>
      </c>
      <c r="M21" s="27"/>
      <c r="N21" s="34">
        <v>4005</v>
      </c>
      <c r="O21" s="34">
        <v>4282</v>
      </c>
      <c r="P21" s="244">
        <v>-12.0404</v>
      </c>
      <c r="Q21" s="27"/>
      <c r="R21" s="34">
        <v>7114</v>
      </c>
      <c r="S21" s="34">
        <v>7532.2800000000007</v>
      </c>
      <c r="T21" s="244">
        <v>-11.102</v>
      </c>
      <c r="U21" s="27"/>
      <c r="V21" s="34">
        <v>7114</v>
      </c>
      <c r="W21" s="34">
        <v>7532.2800000000007</v>
      </c>
      <c r="X21" s="244">
        <v>-1.0247999999999999</v>
      </c>
      <c r="Y21" s="27"/>
      <c r="Z21" s="27"/>
      <c r="AA21" s="34">
        <v>4005</v>
      </c>
      <c r="AB21" s="34">
        <v>4282</v>
      </c>
      <c r="AC21" s="244">
        <v>5.1463000000000001</v>
      </c>
      <c r="AE21" s="34">
        <v>4005</v>
      </c>
      <c r="AF21" s="34">
        <v>4282</v>
      </c>
      <c r="AG21" s="244">
        <v>10.8752</v>
      </c>
      <c r="AH21" s="27"/>
      <c r="AI21" s="34">
        <v>4005</v>
      </c>
      <c r="AJ21" s="34">
        <v>4282</v>
      </c>
      <c r="AK21" s="244">
        <v>16.604099999999999</v>
      </c>
      <c r="AL21" s="27"/>
      <c r="AM21" s="34">
        <v>4005</v>
      </c>
      <c r="AN21" s="34">
        <v>4282</v>
      </c>
      <c r="AO21" s="244">
        <v>22.332999999999998</v>
      </c>
      <c r="AP21" s="27"/>
      <c r="AQ21" s="34">
        <v>4005</v>
      </c>
      <c r="AR21" s="34">
        <v>4282</v>
      </c>
      <c r="AS21" s="244">
        <v>29.291833333333333</v>
      </c>
      <c r="AT21" s="27"/>
      <c r="BB21" s="285">
        <v>0</v>
      </c>
      <c r="BC21" s="10">
        <v>705</v>
      </c>
      <c r="BD21" s="932">
        <v>-0.50773333333333359</v>
      </c>
      <c r="BE21" s="933"/>
    </row>
    <row r="22" spans="2:57" ht="23.5" x14ac:dyDescent="0.55000000000000004">
      <c r="B22" s="27"/>
      <c r="C22" s="27"/>
      <c r="D22" s="227"/>
      <c r="E22" s="27"/>
      <c r="F22" s="32">
        <v>4283</v>
      </c>
      <c r="G22" s="26">
        <v>4558</v>
      </c>
      <c r="H22" s="247">
        <v>-25.0107</v>
      </c>
      <c r="I22" s="27"/>
      <c r="J22" s="34">
        <v>4283</v>
      </c>
      <c r="K22" s="34">
        <v>4558</v>
      </c>
      <c r="L22" s="244">
        <v>-18.913049999999998</v>
      </c>
      <c r="M22" s="27"/>
      <c r="N22" s="34">
        <v>4283</v>
      </c>
      <c r="O22" s="34">
        <v>4558</v>
      </c>
      <c r="P22" s="244">
        <v>-12.8154</v>
      </c>
      <c r="Q22" s="27"/>
      <c r="R22" s="34">
        <v>7533</v>
      </c>
      <c r="S22" s="34">
        <v>7951.2300000000005</v>
      </c>
      <c r="T22" s="244">
        <v>-11.7195</v>
      </c>
      <c r="U22" s="27"/>
      <c r="V22" s="34">
        <v>7533</v>
      </c>
      <c r="W22" s="34">
        <v>7951.2300000000005</v>
      </c>
      <c r="X22" s="244">
        <v>-1.0818000000000001</v>
      </c>
      <c r="Y22" s="27"/>
      <c r="Z22" s="27"/>
      <c r="AA22" s="34">
        <v>4283</v>
      </c>
      <c r="AB22" s="34">
        <v>4558</v>
      </c>
      <c r="AC22" s="244">
        <v>5.4775499999999999</v>
      </c>
      <c r="AE22" s="34">
        <v>4283</v>
      </c>
      <c r="AF22" s="34">
        <v>4558</v>
      </c>
      <c r="AG22" s="244">
        <v>11.575200000000001</v>
      </c>
      <c r="AH22" s="27"/>
      <c r="AI22" s="34">
        <v>4283</v>
      </c>
      <c r="AJ22" s="34">
        <v>4558</v>
      </c>
      <c r="AK22" s="244">
        <v>17.67285</v>
      </c>
      <c r="AL22" s="27"/>
      <c r="AM22" s="34">
        <v>4283</v>
      </c>
      <c r="AN22" s="34">
        <v>4558</v>
      </c>
      <c r="AO22" s="244">
        <v>23.770499999999998</v>
      </c>
      <c r="AP22" s="27"/>
      <c r="AQ22" s="34">
        <v>4283</v>
      </c>
      <c r="AR22" s="34">
        <v>4558</v>
      </c>
      <c r="AS22" s="244">
        <v>31.177250000000001</v>
      </c>
      <c r="AT22" s="27"/>
      <c r="BB22" s="285">
        <v>706</v>
      </c>
      <c r="BC22" s="10">
        <v>2116</v>
      </c>
      <c r="BD22" s="932">
        <v>-1.5135999999999985</v>
      </c>
      <c r="BE22" s="933"/>
    </row>
    <row r="23" spans="2:57" ht="24" thickBot="1" x14ac:dyDescent="0.6">
      <c r="B23" s="27"/>
      <c r="C23" s="27"/>
      <c r="D23" s="227"/>
      <c r="E23" s="27"/>
      <c r="F23" s="32">
        <v>4559</v>
      </c>
      <c r="G23" s="26">
        <v>4833</v>
      </c>
      <c r="H23" s="247">
        <v>-26.523199999999999</v>
      </c>
      <c r="I23" s="27"/>
      <c r="J23" s="34">
        <v>4559</v>
      </c>
      <c r="K23" s="34">
        <v>4833</v>
      </c>
      <c r="L23" s="244">
        <v>-20.056799999999999</v>
      </c>
      <c r="M23" s="27"/>
      <c r="N23" s="34">
        <v>4559</v>
      </c>
      <c r="O23" s="34">
        <v>4833</v>
      </c>
      <c r="P23" s="244">
        <v>-13.590400000000001</v>
      </c>
      <c r="Q23" s="27"/>
      <c r="R23" s="34">
        <v>7952</v>
      </c>
      <c r="S23" s="34">
        <v>8370.18</v>
      </c>
      <c r="T23" s="244">
        <v>-12.337</v>
      </c>
      <c r="U23" s="27"/>
      <c r="V23" s="34">
        <v>7952</v>
      </c>
      <c r="W23" s="34">
        <v>8370.18</v>
      </c>
      <c r="X23" s="244">
        <v>-1.1388</v>
      </c>
      <c r="Y23" s="27"/>
      <c r="Z23" s="27"/>
      <c r="AA23" s="34">
        <v>4559</v>
      </c>
      <c r="AB23" s="34">
        <v>4833</v>
      </c>
      <c r="AC23" s="244">
        <v>5.8087999999999997</v>
      </c>
      <c r="AE23" s="34">
        <v>4559</v>
      </c>
      <c r="AF23" s="34">
        <v>4833</v>
      </c>
      <c r="AG23" s="244">
        <v>12.2752</v>
      </c>
      <c r="AH23" s="27"/>
      <c r="AI23" s="34">
        <v>4559</v>
      </c>
      <c r="AJ23" s="34">
        <v>4833</v>
      </c>
      <c r="AK23" s="244">
        <v>18.741599999999998</v>
      </c>
      <c r="AL23" s="27"/>
      <c r="AM23" s="34">
        <v>4559</v>
      </c>
      <c r="AN23" s="34">
        <v>4833</v>
      </c>
      <c r="AO23" s="244">
        <v>25.207999999999998</v>
      </c>
      <c r="AP23" s="27"/>
      <c r="AQ23" s="34">
        <v>4559</v>
      </c>
      <c r="AR23" s="34">
        <v>4833</v>
      </c>
      <c r="AS23" s="244">
        <v>33.062666666666665</v>
      </c>
      <c r="AT23" s="27"/>
      <c r="BB23" s="285">
        <v>2117</v>
      </c>
      <c r="BC23" s="10">
        <v>3528</v>
      </c>
      <c r="BD23" s="932">
        <v>-2.5013333333333323</v>
      </c>
      <c r="BE23" s="933"/>
    </row>
    <row r="24" spans="2:57" ht="24" thickBot="1" x14ac:dyDescent="0.6">
      <c r="B24" s="27"/>
      <c r="C24" s="27"/>
      <c r="D24" s="227"/>
      <c r="E24" s="27"/>
      <c r="F24" s="32">
        <v>4834</v>
      </c>
      <c r="G24" s="26">
        <v>5109</v>
      </c>
      <c r="H24" s="247">
        <v>-28.035699999999999</v>
      </c>
      <c r="I24" s="27"/>
      <c r="J24" s="34">
        <v>4834</v>
      </c>
      <c r="K24" s="34">
        <v>5109</v>
      </c>
      <c r="L24" s="244">
        <v>-21.20055</v>
      </c>
      <c r="M24" s="27"/>
      <c r="N24" s="34">
        <v>4834</v>
      </c>
      <c r="O24" s="34">
        <v>5109</v>
      </c>
      <c r="P24" s="244">
        <v>-14.365399999999999</v>
      </c>
      <c r="Q24" s="27"/>
      <c r="R24" s="34">
        <v>8371</v>
      </c>
      <c r="S24" s="34">
        <v>8789.130000000001</v>
      </c>
      <c r="T24" s="244">
        <v>-12.954499999999999</v>
      </c>
      <c r="U24" s="27"/>
      <c r="V24" s="34">
        <v>8371</v>
      </c>
      <c r="W24" s="34">
        <v>8789.130000000001</v>
      </c>
      <c r="X24" s="244">
        <v>-1.1958</v>
      </c>
      <c r="Y24" s="27"/>
      <c r="Z24" s="27"/>
      <c r="AA24" s="34">
        <v>4834</v>
      </c>
      <c r="AB24" s="34">
        <v>5109</v>
      </c>
      <c r="AC24" s="244">
        <v>6.1400499999999996</v>
      </c>
      <c r="AE24" s="34">
        <v>4834</v>
      </c>
      <c r="AF24" s="34">
        <v>5109</v>
      </c>
      <c r="AG24" s="244">
        <v>12.975199999999999</v>
      </c>
      <c r="AH24" s="27"/>
      <c r="AI24" s="34">
        <v>4834</v>
      </c>
      <c r="AJ24" s="34">
        <v>5109</v>
      </c>
      <c r="AK24" s="244">
        <v>19.81035</v>
      </c>
      <c r="AL24" s="27"/>
      <c r="AM24" s="34">
        <v>4834</v>
      </c>
      <c r="AN24" s="34">
        <v>5109</v>
      </c>
      <c r="AO24" s="244">
        <v>26.645499999999998</v>
      </c>
      <c r="AP24" s="27"/>
      <c r="AQ24" s="34">
        <v>4834</v>
      </c>
      <c r="AR24" s="34">
        <v>5109</v>
      </c>
      <c r="AS24" s="244">
        <v>34.948083333333336</v>
      </c>
      <c r="AT24" s="27"/>
      <c r="AU24" s="911" t="s">
        <v>71</v>
      </c>
      <c r="AV24" s="912"/>
      <c r="AW24" s="912"/>
      <c r="AX24" s="913"/>
      <c r="BB24" s="285">
        <v>3529</v>
      </c>
      <c r="BC24" s="10">
        <v>4939</v>
      </c>
      <c r="BD24" s="932">
        <v>-3.4794666666666685</v>
      </c>
      <c r="BE24" s="933"/>
    </row>
    <row r="25" spans="2:57" ht="23.5" customHeight="1" x14ac:dyDescent="0.55000000000000004">
      <c r="B25" s="27"/>
      <c r="C25" s="27"/>
      <c r="D25" s="227"/>
      <c r="E25" s="27"/>
      <c r="F25" s="32">
        <v>5110</v>
      </c>
      <c r="G25" s="26">
        <v>5387</v>
      </c>
      <c r="H25" s="247">
        <v>-29.560300000000002</v>
      </c>
      <c r="I25" s="27"/>
      <c r="J25" s="34">
        <v>5110</v>
      </c>
      <c r="K25" s="34">
        <v>5387</v>
      </c>
      <c r="L25" s="244">
        <v>-22.353449999999999</v>
      </c>
      <c r="M25" s="27"/>
      <c r="N25" s="34">
        <v>5110</v>
      </c>
      <c r="O25" s="34">
        <v>5387</v>
      </c>
      <c r="P25" s="244">
        <v>-15.146599999999999</v>
      </c>
      <c r="Q25" s="27"/>
      <c r="R25" s="240">
        <v>8790</v>
      </c>
      <c r="S25" s="240">
        <v>9208.08</v>
      </c>
      <c r="T25" s="249">
        <v>-13.571999999999999</v>
      </c>
      <c r="U25" s="228"/>
      <c r="V25" s="34">
        <v>8790</v>
      </c>
      <c r="W25" s="34">
        <v>9208.08</v>
      </c>
      <c r="X25" s="244">
        <v>-1.2527999999999999</v>
      </c>
      <c r="Y25" s="27"/>
      <c r="Z25" s="27"/>
      <c r="AA25" s="34">
        <v>5110</v>
      </c>
      <c r="AB25" s="34">
        <v>5387</v>
      </c>
      <c r="AC25" s="244">
        <v>6.4739500000000003</v>
      </c>
      <c r="AE25" s="34">
        <v>5110</v>
      </c>
      <c r="AF25" s="34">
        <v>5387</v>
      </c>
      <c r="AG25" s="244">
        <v>13.6808</v>
      </c>
      <c r="AH25" s="27"/>
      <c r="AI25" s="34">
        <v>5110</v>
      </c>
      <c r="AJ25" s="34">
        <v>5387</v>
      </c>
      <c r="AK25" s="244">
        <v>20.887650000000001</v>
      </c>
      <c r="AL25" s="27"/>
      <c r="AM25" s="34">
        <v>5110</v>
      </c>
      <c r="AN25" s="34">
        <v>5387</v>
      </c>
      <c r="AO25" s="244">
        <v>28.0945</v>
      </c>
      <c r="AP25" s="27"/>
      <c r="AQ25" s="34">
        <v>5110</v>
      </c>
      <c r="AR25" s="34">
        <v>5387</v>
      </c>
      <c r="AS25" s="244">
        <v>36.84858333333333</v>
      </c>
      <c r="AT25" s="27"/>
      <c r="AU25" s="16" t="s">
        <v>100</v>
      </c>
      <c r="AV25" s="11"/>
      <c r="AW25" s="298" t="s">
        <v>24489</v>
      </c>
      <c r="AX25" s="12" t="s">
        <v>39</v>
      </c>
      <c r="BB25" s="285">
        <v>4940</v>
      </c>
      <c r="BC25" s="10">
        <v>6350</v>
      </c>
      <c r="BD25" s="932">
        <v>-4.4640000000000004</v>
      </c>
      <c r="BE25" s="933"/>
    </row>
    <row r="26" spans="2:57" ht="24" thickBot="1" x14ac:dyDescent="0.6">
      <c r="B26" s="27"/>
      <c r="C26" s="27"/>
      <c r="D26" s="227"/>
      <c r="E26" s="27"/>
      <c r="F26" s="32">
        <v>5388</v>
      </c>
      <c r="G26" s="26">
        <v>5662</v>
      </c>
      <c r="H26" s="247">
        <v>-31.072800000000001</v>
      </c>
      <c r="I26" s="27"/>
      <c r="J26" s="34">
        <v>5388</v>
      </c>
      <c r="K26" s="34">
        <v>5662</v>
      </c>
      <c r="L26" s="244">
        <v>-23.497199999999999</v>
      </c>
      <c r="M26" s="27"/>
      <c r="N26" s="34">
        <v>5388</v>
      </c>
      <c r="O26" s="34">
        <v>5662</v>
      </c>
      <c r="P26" s="244">
        <v>-15.9216</v>
      </c>
      <c r="Q26" s="27"/>
      <c r="R26" s="241">
        <v>9209</v>
      </c>
      <c r="S26" s="241">
        <v>9627.0300000000007</v>
      </c>
      <c r="T26" s="250">
        <v>-14.189500000000001</v>
      </c>
      <c r="U26" s="27"/>
      <c r="V26" s="36">
        <v>9209</v>
      </c>
      <c r="W26" s="36">
        <v>9627.0300000000007</v>
      </c>
      <c r="X26" s="245">
        <v>-1.3098000000000001</v>
      </c>
      <c r="Y26" s="27"/>
      <c r="Z26" s="27"/>
      <c r="AA26" s="34">
        <v>5388</v>
      </c>
      <c r="AB26" s="34">
        <v>5662</v>
      </c>
      <c r="AC26" s="244">
        <v>6.8052000000000001</v>
      </c>
      <c r="AE26" s="34">
        <v>5388</v>
      </c>
      <c r="AF26" s="34">
        <v>5662</v>
      </c>
      <c r="AG26" s="244">
        <v>14.380800000000001</v>
      </c>
      <c r="AH26" s="27"/>
      <c r="AI26" s="34">
        <v>5388</v>
      </c>
      <c r="AJ26" s="34">
        <v>5662</v>
      </c>
      <c r="AK26" s="244">
        <v>21.956399999999999</v>
      </c>
      <c r="AL26" s="27"/>
      <c r="AM26" s="34">
        <v>5388</v>
      </c>
      <c r="AN26" s="34">
        <v>5662</v>
      </c>
      <c r="AO26" s="244">
        <v>29.532</v>
      </c>
      <c r="AP26" s="27"/>
      <c r="AQ26" s="34">
        <v>5388</v>
      </c>
      <c r="AR26" s="34">
        <v>5662</v>
      </c>
      <c r="AS26" s="244">
        <v>38.734000000000002</v>
      </c>
      <c r="AT26" s="27"/>
      <c r="AU26" s="923">
        <v>1</v>
      </c>
      <c r="AV26" s="924"/>
      <c r="AW26" s="294">
        <v>185.22</v>
      </c>
      <c r="AX26" s="296">
        <v>-1.3670833333333334</v>
      </c>
      <c r="BB26" s="285">
        <v>6351</v>
      </c>
      <c r="BC26" s="10">
        <v>7761</v>
      </c>
      <c r="BD26" s="932">
        <v>-5.5615999999999968</v>
      </c>
      <c r="BE26" s="933"/>
    </row>
    <row r="27" spans="2:57" ht="23.5" x14ac:dyDescent="0.55000000000000004">
      <c r="B27" s="27"/>
      <c r="C27" s="27"/>
      <c r="D27" s="227"/>
      <c r="E27" s="27"/>
      <c r="F27" s="32">
        <v>5663</v>
      </c>
      <c r="G27" s="26">
        <v>5938</v>
      </c>
      <c r="H27" s="247">
        <v>-32.585299999999997</v>
      </c>
      <c r="I27" s="27"/>
      <c r="J27" s="34">
        <v>5663</v>
      </c>
      <c r="K27" s="34">
        <v>5938</v>
      </c>
      <c r="L27" s="244">
        <v>-24.64095</v>
      </c>
      <c r="M27" s="27"/>
      <c r="N27" s="34">
        <v>5663</v>
      </c>
      <c r="O27" s="34">
        <v>5938</v>
      </c>
      <c r="P27" s="244">
        <v>-16.6966</v>
      </c>
      <c r="Q27" s="27"/>
      <c r="R27" s="914"/>
      <c r="S27" s="914"/>
      <c r="T27" s="27"/>
      <c r="U27" s="27"/>
      <c r="V27" s="27"/>
      <c r="W27" s="27"/>
      <c r="X27" s="27"/>
      <c r="Y27" s="27"/>
      <c r="Z27" s="27"/>
      <c r="AA27" s="34">
        <v>5663</v>
      </c>
      <c r="AB27" s="34">
        <v>5938</v>
      </c>
      <c r="AC27" s="244">
        <v>7.13645</v>
      </c>
      <c r="AE27" s="34">
        <v>5663</v>
      </c>
      <c r="AF27" s="34">
        <v>5938</v>
      </c>
      <c r="AG27" s="244">
        <v>15.0808</v>
      </c>
      <c r="AH27" s="27"/>
      <c r="AI27" s="34">
        <v>5663</v>
      </c>
      <c r="AJ27" s="34">
        <v>5938</v>
      </c>
      <c r="AK27" s="244">
        <v>23.02515</v>
      </c>
      <c r="AL27" s="27"/>
      <c r="AM27" s="34">
        <v>5663</v>
      </c>
      <c r="AN27" s="34">
        <v>5938</v>
      </c>
      <c r="AO27" s="244">
        <v>30.9695</v>
      </c>
      <c r="AP27" s="27"/>
      <c r="AQ27" s="34">
        <v>5663</v>
      </c>
      <c r="AR27" s="34">
        <v>5938</v>
      </c>
      <c r="AS27" s="244">
        <v>40.619416666666666</v>
      </c>
      <c r="AT27" s="27"/>
      <c r="AU27" s="923">
        <v>2</v>
      </c>
      <c r="AV27" s="924"/>
      <c r="AW27" s="294">
        <v>370.44</v>
      </c>
      <c r="AX27" s="296">
        <v>-2.7341666666666669</v>
      </c>
      <c r="BB27" s="285">
        <v>7762</v>
      </c>
      <c r="BC27" s="10">
        <v>9172</v>
      </c>
      <c r="BD27" s="932">
        <v>-6.5727999999999973</v>
      </c>
      <c r="BE27" s="933"/>
    </row>
    <row r="28" spans="2:57" ht="24" thickBot="1" x14ac:dyDescent="0.6">
      <c r="B28" s="27"/>
      <c r="C28" s="27"/>
      <c r="D28" s="227"/>
      <c r="E28" s="27"/>
      <c r="F28" s="35">
        <v>5939</v>
      </c>
      <c r="G28" s="28">
        <v>6214</v>
      </c>
      <c r="H28" s="248">
        <v>-34.097799999999999</v>
      </c>
      <c r="I28" s="27"/>
      <c r="J28" s="36">
        <v>5939</v>
      </c>
      <c r="K28" s="36">
        <v>6214</v>
      </c>
      <c r="L28" s="245">
        <v>-25.784700000000001</v>
      </c>
      <c r="M28" s="27"/>
      <c r="N28" s="36">
        <v>5939</v>
      </c>
      <c r="O28" s="36">
        <v>6214</v>
      </c>
      <c r="P28" s="245">
        <v>-17.471599999999999</v>
      </c>
      <c r="Q28" s="27"/>
      <c r="R28" s="914"/>
      <c r="S28" s="914"/>
      <c r="T28" s="27"/>
      <c r="U28" s="27"/>
      <c r="V28" s="27"/>
      <c r="W28" s="27"/>
      <c r="X28" s="27"/>
      <c r="Y28" s="27"/>
      <c r="Z28" s="27"/>
      <c r="AA28" s="36">
        <v>5939</v>
      </c>
      <c r="AB28" s="36">
        <v>6214</v>
      </c>
      <c r="AC28" s="245">
        <v>7.4676999999999998</v>
      </c>
      <c r="AE28" s="34">
        <v>5939</v>
      </c>
      <c r="AF28" s="36">
        <v>6214</v>
      </c>
      <c r="AG28" s="245">
        <v>15.780799999999999</v>
      </c>
      <c r="AH28" s="27"/>
      <c r="AI28" s="36">
        <v>5939</v>
      </c>
      <c r="AJ28" s="36">
        <v>6214</v>
      </c>
      <c r="AK28" s="245">
        <v>24.093900000000001</v>
      </c>
      <c r="AL28" s="27"/>
      <c r="AM28" s="36">
        <v>5939</v>
      </c>
      <c r="AN28" s="36">
        <v>6214</v>
      </c>
      <c r="AO28" s="245">
        <v>32.406999999999996</v>
      </c>
      <c r="AP28" s="27"/>
      <c r="AQ28" s="36">
        <v>5939</v>
      </c>
      <c r="AR28" s="36">
        <v>6214</v>
      </c>
      <c r="AS28" s="245">
        <v>42.50483333333333</v>
      </c>
      <c r="AT28" s="27"/>
      <c r="AU28" s="923">
        <v>3</v>
      </c>
      <c r="AV28" s="924"/>
      <c r="AW28" s="294">
        <v>555</v>
      </c>
      <c r="AX28" s="296">
        <v>-4.1012500000000003</v>
      </c>
      <c r="BB28" s="285">
        <v>9173</v>
      </c>
      <c r="BC28" s="10">
        <v>10584</v>
      </c>
      <c r="BD28" s="932">
        <v>-7.5839999999999961</v>
      </c>
      <c r="BE28" s="933"/>
    </row>
    <row r="29" spans="2:57" ht="24" thickBot="1" x14ac:dyDescent="0.6">
      <c r="B29" s="27"/>
      <c r="C29" s="27"/>
      <c r="D29" s="227"/>
      <c r="E29" s="27"/>
      <c r="F29" s="27"/>
      <c r="G29" s="27"/>
      <c r="H29" s="227"/>
      <c r="I29" s="27"/>
      <c r="J29" s="27"/>
      <c r="K29" s="27"/>
      <c r="L29" s="27"/>
      <c r="M29" s="27"/>
      <c r="N29" s="27"/>
      <c r="O29" s="27"/>
      <c r="P29" s="27"/>
      <c r="Q29" s="27"/>
      <c r="R29" s="914"/>
      <c r="S29" s="914"/>
      <c r="T29" s="27"/>
      <c r="U29" s="27"/>
      <c r="V29" s="27"/>
      <c r="W29" s="27"/>
      <c r="X29" s="27"/>
      <c r="Y29" s="27"/>
      <c r="Z29" s="27"/>
      <c r="AA29" s="27"/>
      <c r="AB29" s="27"/>
      <c r="AC29" s="27"/>
      <c r="AE29" s="242"/>
      <c r="AF29" s="27"/>
      <c r="AG29" s="27"/>
      <c r="AH29" s="27"/>
      <c r="AI29" s="27"/>
      <c r="AJ29" s="27"/>
      <c r="AK29" s="27"/>
      <c r="AL29" s="27"/>
      <c r="AM29" s="27"/>
      <c r="AN29" s="27"/>
      <c r="AO29" s="27"/>
      <c r="AP29" s="27"/>
      <c r="AQ29" s="27"/>
      <c r="AR29" s="27"/>
      <c r="AS29" s="27"/>
      <c r="AT29" s="27"/>
      <c r="AU29" s="923">
        <v>4</v>
      </c>
      <c r="AV29" s="924"/>
      <c r="AW29" s="295">
        <v>740</v>
      </c>
      <c r="AX29" s="297">
        <v>-5.4683333333333337</v>
      </c>
      <c r="BB29" s="285">
        <v>10585</v>
      </c>
      <c r="BC29" s="10">
        <v>11995</v>
      </c>
      <c r="BD29" s="932">
        <v>-8.5770666666666582</v>
      </c>
      <c r="BE29" s="933"/>
    </row>
    <row r="30" spans="2:57" ht="24" thickBot="1" x14ac:dyDescent="0.6">
      <c r="B30" s="27"/>
      <c r="C30" s="27"/>
      <c r="D30" s="227"/>
      <c r="E30" s="27"/>
      <c r="F30" s="27"/>
      <c r="G30" s="27"/>
      <c r="H30" s="27"/>
      <c r="I30" s="27"/>
      <c r="J30" s="27"/>
      <c r="K30" s="27"/>
      <c r="L30" s="27"/>
      <c r="M30" s="27"/>
      <c r="N30" s="27"/>
      <c r="O30" s="27"/>
      <c r="P30" s="27"/>
      <c r="Q30" s="27"/>
      <c r="R30" s="914"/>
      <c r="S30" s="914"/>
      <c r="T30" s="27"/>
      <c r="U30" s="27"/>
      <c r="V30" s="27"/>
      <c r="W30" s="27"/>
      <c r="X30" s="27"/>
      <c r="Y30" s="27"/>
      <c r="Z30" s="27"/>
      <c r="AA30" s="27"/>
      <c r="AB30" s="27"/>
      <c r="AC30" s="27"/>
      <c r="AE30" s="27"/>
      <c r="AF30" s="27"/>
      <c r="AG30" s="27"/>
      <c r="AH30" s="27"/>
      <c r="AI30" s="27"/>
      <c r="AJ30" s="27"/>
      <c r="AK30" s="27"/>
      <c r="AL30" s="27"/>
      <c r="AM30" s="27"/>
      <c r="AN30" s="27"/>
      <c r="AO30" s="27"/>
      <c r="AP30" s="27"/>
      <c r="AQ30" s="27"/>
      <c r="AR30" s="27"/>
      <c r="AS30" s="27"/>
      <c r="AT30" s="27"/>
      <c r="BB30" s="286">
        <v>11995</v>
      </c>
      <c r="BC30" s="14">
        <v>13406</v>
      </c>
      <c r="BD30" s="936">
        <v>-9.6063999999999954</v>
      </c>
      <c r="BE30" s="937"/>
    </row>
    <row r="31" spans="2:57" ht="23.5" x14ac:dyDescent="0.55000000000000004">
      <c r="B31" s="27"/>
      <c r="C31" s="27"/>
      <c r="D31" s="2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BD31" s="143"/>
    </row>
    <row r="32" spans="2:57" ht="23.5" x14ac:dyDescent="0.55000000000000004">
      <c r="B32" s="27"/>
      <c r="C32" s="27"/>
      <c r="D32" s="2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BD32" s="143"/>
    </row>
    <row r="33" spans="2:61" ht="24" thickBot="1" x14ac:dyDescent="0.6">
      <c r="B33" s="27">
        <v>1682</v>
      </c>
      <c r="C33" s="27"/>
      <c r="D33" s="27"/>
      <c r="E33" s="27"/>
      <c r="F33" s="27"/>
      <c r="G33" s="27">
        <v>1065</v>
      </c>
      <c r="H33" s="27"/>
      <c r="I33" s="27"/>
      <c r="J33" s="27"/>
      <c r="K33" s="27">
        <v>4540</v>
      </c>
      <c r="L33" s="27"/>
      <c r="M33" s="27"/>
      <c r="N33" s="27"/>
      <c r="O33" s="27">
        <v>6752</v>
      </c>
      <c r="P33" s="27"/>
      <c r="Q33" s="27"/>
      <c r="R33" s="27"/>
      <c r="S33" s="27">
        <v>911</v>
      </c>
      <c r="T33" s="27"/>
      <c r="U33" s="27"/>
      <c r="V33" s="27"/>
      <c r="W33" s="27">
        <v>1568</v>
      </c>
      <c r="X33" s="27"/>
      <c r="Y33" s="27"/>
      <c r="Z33" s="27"/>
      <c r="AA33" s="27"/>
      <c r="AB33" s="27"/>
      <c r="AC33" s="27"/>
      <c r="AD33" s="27"/>
      <c r="AE33" s="27"/>
      <c r="AF33" s="27"/>
      <c r="AG33" s="27"/>
      <c r="AH33" s="27"/>
      <c r="AI33" s="27"/>
      <c r="AJ33" s="27"/>
      <c r="AK33" s="27"/>
      <c r="AL33" s="27"/>
      <c r="AM33" s="27"/>
      <c r="AN33" s="27"/>
      <c r="AO33" s="27"/>
      <c r="AP33" s="27"/>
      <c r="AQ33" s="27"/>
      <c r="AR33" s="27"/>
      <c r="AS33" s="27"/>
      <c r="AT33" s="27"/>
      <c r="AU33" s="27"/>
      <c r="AV33" s="27"/>
      <c r="AW33" s="27"/>
      <c r="AX33" s="27"/>
      <c r="AY33" s="27"/>
      <c r="AZ33" s="27"/>
      <c r="BA33" s="27"/>
      <c r="BB33" s="27"/>
      <c r="BC33" s="27"/>
      <c r="BD33" s="287"/>
      <c r="BE33" s="27"/>
      <c r="BF33" s="29"/>
      <c r="BG33" s="29"/>
      <c r="BH33" s="29"/>
      <c r="BI33" s="29"/>
    </row>
    <row r="34" spans="2:61" ht="24" thickBot="1" x14ac:dyDescent="0.6">
      <c r="B34" s="27"/>
      <c r="C34" s="27"/>
      <c r="D34" s="920" t="s">
        <v>78</v>
      </c>
      <c r="E34" s="921"/>
      <c r="F34" s="921"/>
      <c r="G34" s="921"/>
      <c r="H34" s="921"/>
      <c r="I34" s="921"/>
      <c r="J34" s="921"/>
      <c r="K34" s="921"/>
      <c r="L34" s="921"/>
      <c r="M34" s="921"/>
      <c r="N34" s="921"/>
      <c r="O34" s="921"/>
      <c r="P34" s="921"/>
      <c r="Q34" s="921"/>
      <c r="R34" s="921"/>
      <c r="S34" s="921"/>
      <c r="T34" s="921"/>
      <c r="U34" s="921"/>
      <c r="V34" s="921"/>
      <c r="W34" s="921"/>
      <c r="X34" s="922"/>
      <c r="Y34" s="27"/>
      <c r="Z34" s="299"/>
      <c r="AA34" s="299"/>
      <c r="AB34" s="299"/>
      <c r="AC34" s="299"/>
      <c r="AD34" s="299"/>
      <c r="AE34" s="299"/>
      <c r="AF34" s="299"/>
      <c r="AG34" s="299"/>
      <c r="AH34" s="299"/>
      <c r="AI34" s="299"/>
      <c r="AJ34" s="299"/>
      <c r="AK34" s="299"/>
      <c r="AL34" s="299"/>
      <c r="AM34" s="299"/>
      <c r="AN34" s="299"/>
      <c r="AO34" s="299"/>
      <c r="AP34" s="299"/>
      <c r="AQ34" s="299"/>
      <c r="AR34" s="299"/>
      <c r="AS34" s="299"/>
      <c r="AT34" s="299"/>
      <c r="AU34" s="27"/>
      <c r="AV34" s="27"/>
      <c r="AW34" s="27"/>
      <c r="AX34" s="27"/>
      <c r="AY34" s="27"/>
      <c r="AZ34" s="27"/>
      <c r="BA34" s="27"/>
      <c r="BB34" s="27"/>
      <c r="BC34" s="27"/>
      <c r="BD34" s="287"/>
      <c r="BE34" s="27"/>
      <c r="BF34" s="29"/>
      <c r="BG34" s="29"/>
      <c r="BH34" s="29"/>
      <c r="BI34" s="29"/>
    </row>
    <row r="35" spans="2:61" ht="24" thickBot="1" x14ac:dyDescent="0.6">
      <c r="B35" s="918" t="s">
        <v>24446</v>
      </c>
      <c r="C35" s="925"/>
      <c r="D35" s="917"/>
      <c r="E35" s="27"/>
      <c r="F35" s="915" t="s">
        <v>24447</v>
      </c>
      <c r="G35" s="916"/>
      <c r="H35" s="917"/>
      <c r="I35" s="27"/>
      <c r="J35" s="915" t="s">
        <v>68</v>
      </c>
      <c r="K35" s="916"/>
      <c r="L35" s="917"/>
      <c r="M35" s="27"/>
      <c r="N35" s="915" t="s">
        <v>69</v>
      </c>
      <c r="O35" s="916"/>
      <c r="P35" s="917"/>
      <c r="Q35" s="27"/>
      <c r="R35" s="915" t="s">
        <v>70</v>
      </c>
      <c r="S35" s="916"/>
      <c r="T35" s="917"/>
      <c r="V35" s="915" t="s">
        <v>24448</v>
      </c>
      <c r="W35" s="916"/>
      <c r="X35" s="917"/>
      <c r="Z35" s="4" t="s">
        <v>55</v>
      </c>
      <c r="AA35" s="76">
        <v>65</v>
      </c>
      <c r="AB35" s="76">
        <v>75</v>
      </c>
      <c r="AC35" s="76">
        <v>85</v>
      </c>
      <c r="AD35" s="76">
        <v>95</v>
      </c>
      <c r="AE35" s="76">
        <v>105</v>
      </c>
      <c r="AF35" s="76">
        <v>115</v>
      </c>
      <c r="AG35" s="76">
        <v>125</v>
      </c>
      <c r="AH35" s="76">
        <v>135</v>
      </c>
      <c r="AI35" s="76">
        <v>141</v>
      </c>
      <c r="AJ35" s="76"/>
      <c r="AK35" s="4" t="s">
        <v>55</v>
      </c>
      <c r="AL35" s="76">
        <v>65</v>
      </c>
      <c r="AM35" s="76">
        <v>75</v>
      </c>
      <c r="AN35" s="76">
        <v>85</v>
      </c>
      <c r="AO35" s="76">
        <v>95</v>
      </c>
      <c r="AP35" s="76">
        <v>105</v>
      </c>
      <c r="AQ35" s="76">
        <v>115</v>
      </c>
      <c r="AR35" s="76">
        <v>125</v>
      </c>
      <c r="AS35" s="76">
        <v>135</v>
      </c>
      <c r="AT35" s="77">
        <v>141</v>
      </c>
      <c r="AU35" s="27"/>
      <c r="AY35" s="920" t="s">
        <v>5</v>
      </c>
      <c r="AZ35" s="921"/>
      <c r="BA35" s="922"/>
      <c r="BB35" s="27"/>
      <c r="BC35" s="27"/>
      <c r="BD35" s="287"/>
      <c r="BE35" s="27"/>
      <c r="BF35" s="29"/>
      <c r="BG35" s="29"/>
      <c r="BH35" s="29"/>
      <c r="BI35" s="29"/>
    </row>
    <row r="36" spans="2:61" ht="24" thickBot="1" x14ac:dyDescent="0.6">
      <c r="B36" s="918" t="s">
        <v>24483</v>
      </c>
      <c r="C36" s="919"/>
      <c r="D36" s="25" t="s">
        <v>39</v>
      </c>
      <c r="E36" s="27"/>
      <c r="F36" s="918" t="s">
        <v>24483</v>
      </c>
      <c r="G36" s="919"/>
      <c r="H36" s="25" t="s">
        <v>39</v>
      </c>
      <c r="I36" s="27"/>
      <c r="J36" s="918" t="s">
        <v>24483</v>
      </c>
      <c r="K36" s="919"/>
      <c r="L36" s="25" t="s">
        <v>39</v>
      </c>
      <c r="M36" s="27"/>
      <c r="N36" s="918" t="s">
        <v>24483</v>
      </c>
      <c r="O36" s="919"/>
      <c r="P36" s="25" t="s">
        <v>39</v>
      </c>
      <c r="Q36" s="27"/>
      <c r="R36" s="918" t="s">
        <v>24483</v>
      </c>
      <c r="S36" s="919"/>
      <c r="T36" s="25" t="s">
        <v>39</v>
      </c>
      <c r="V36" s="918" t="s">
        <v>24483</v>
      </c>
      <c r="W36" s="919"/>
      <c r="X36" s="25" t="s">
        <v>39</v>
      </c>
      <c r="Z36" s="328">
        <v>0.06</v>
      </c>
      <c r="AA36" s="143">
        <v>0</v>
      </c>
      <c r="AB36" s="143">
        <v>5.1224999999999996</v>
      </c>
      <c r="AC36" s="143">
        <v>5.1849999999999996</v>
      </c>
      <c r="AD36" s="143">
        <v>5.2474999999999996</v>
      </c>
      <c r="AE36" s="143">
        <v>5.31</v>
      </c>
      <c r="AF36" s="143">
        <v>5.3724999999999996</v>
      </c>
      <c r="AG36" s="143">
        <v>5.4349999999999996</v>
      </c>
      <c r="AH36" s="143">
        <v>5.4974999999999996</v>
      </c>
      <c r="AI36" s="143">
        <v>5.5350000000000001</v>
      </c>
      <c r="AK36" s="328">
        <v>0.06</v>
      </c>
      <c r="AL36" s="143">
        <v>0</v>
      </c>
      <c r="AM36" s="143">
        <v>4.5002777777777769</v>
      </c>
      <c r="AN36" s="143">
        <v>4.5605555555555553</v>
      </c>
      <c r="AO36" s="143">
        <v>4.6208333333333336</v>
      </c>
      <c r="AP36" s="143">
        <v>4.681111111111111</v>
      </c>
      <c r="AQ36" s="143">
        <v>4.7413888888888893</v>
      </c>
      <c r="AR36" s="143">
        <v>4.8016666666666659</v>
      </c>
      <c r="AS36" s="143">
        <v>4.8619444444444433</v>
      </c>
      <c r="AT36" s="324">
        <v>4.8981111111111098</v>
      </c>
      <c r="AU36" s="27"/>
      <c r="AY36" s="934" t="s">
        <v>24483</v>
      </c>
      <c r="AZ36" s="935"/>
      <c r="BA36" s="279" t="s">
        <v>39</v>
      </c>
      <c r="BB36" s="27"/>
      <c r="BC36" s="27"/>
      <c r="BD36" s="287"/>
      <c r="BE36" s="27"/>
      <c r="BF36" s="29"/>
      <c r="BG36" s="29"/>
      <c r="BH36" s="29"/>
      <c r="BI36" s="29"/>
    </row>
    <row r="37" spans="2:61" ht="23.5" x14ac:dyDescent="0.55000000000000004">
      <c r="B37" s="31">
        <v>0</v>
      </c>
      <c r="C37" s="26">
        <v>165</v>
      </c>
      <c r="D37" s="238">
        <v>-0.97875000000000001</v>
      </c>
      <c r="E37" s="27"/>
      <c r="F37" s="31">
        <v>0</v>
      </c>
      <c r="G37" s="26">
        <v>165</v>
      </c>
      <c r="H37" s="238">
        <v>-0.83499999999999996</v>
      </c>
      <c r="I37" s="27"/>
      <c r="J37" s="31">
        <v>0</v>
      </c>
      <c r="K37" s="26">
        <v>165</v>
      </c>
      <c r="L37" s="238">
        <v>-0.5675</v>
      </c>
      <c r="M37" s="27"/>
      <c r="N37" s="31">
        <v>0</v>
      </c>
      <c r="O37" s="26">
        <v>165</v>
      </c>
      <c r="P37" s="238">
        <v>0.46750000000000003</v>
      </c>
      <c r="Q37" s="27"/>
      <c r="R37" s="102">
        <v>0</v>
      </c>
      <c r="S37" s="102">
        <v>165</v>
      </c>
      <c r="T37" s="243">
        <v>0.8</v>
      </c>
      <c r="V37" s="31">
        <v>0</v>
      </c>
      <c r="W37" s="26">
        <v>165</v>
      </c>
      <c r="X37" s="238">
        <v>0.995</v>
      </c>
      <c r="Z37" s="328">
        <v>0.08</v>
      </c>
      <c r="AA37" s="143">
        <v>0</v>
      </c>
      <c r="AB37" s="143">
        <v>4.8425000000000002</v>
      </c>
      <c r="AC37" s="143">
        <v>4.9050000000000002</v>
      </c>
      <c r="AD37" s="143">
        <v>4.9675000000000002</v>
      </c>
      <c r="AE37" s="143">
        <v>5.03</v>
      </c>
      <c r="AF37" s="143">
        <v>5.0925000000000002</v>
      </c>
      <c r="AG37" s="143">
        <v>5.1550000000000002</v>
      </c>
      <c r="AH37" s="143">
        <v>5.2175000000000002</v>
      </c>
      <c r="AI37" s="143">
        <v>5.2549999999999999</v>
      </c>
      <c r="AK37" s="328">
        <v>0.08</v>
      </c>
      <c r="AL37" s="143">
        <v>0</v>
      </c>
      <c r="AM37" s="143">
        <v>4.1758333333333324</v>
      </c>
      <c r="AN37" s="143">
        <v>4.2316666666666656</v>
      </c>
      <c r="AO37" s="143">
        <v>4.2874999999999988</v>
      </c>
      <c r="AP37" s="143">
        <v>4.3433333333333328</v>
      </c>
      <c r="AQ37" s="143">
        <v>4.399166666666666</v>
      </c>
      <c r="AR37" s="143">
        <v>4.4549999999999992</v>
      </c>
      <c r="AS37" s="143">
        <v>4.5108333333333333</v>
      </c>
      <c r="AT37" s="324">
        <v>4.5443333333333316</v>
      </c>
      <c r="AU37" s="27"/>
      <c r="AY37" s="280">
        <v>0</v>
      </c>
      <c r="AZ37" s="278">
        <v>185</v>
      </c>
      <c r="BA37" s="281">
        <v>-1.3670833333333334</v>
      </c>
      <c r="BB37" s="27"/>
      <c r="BC37" s="27"/>
      <c r="BD37" s="287"/>
      <c r="BE37" s="27"/>
      <c r="BF37" s="29"/>
      <c r="BG37" s="29"/>
      <c r="BH37" s="29"/>
      <c r="BI37" s="29"/>
    </row>
    <row r="38" spans="2:61" ht="23.5" x14ac:dyDescent="0.55000000000000004">
      <c r="B38" s="32">
        <v>166</v>
      </c>
      <c r="C38" s="26">
        <v>494</v>
      </c>
      <c r="D38" s="238">
        <v>-2.9232</v>
      </c>
      <c r="E38" s="27"/>
      <c r="F38" s="32">
        <v>166</v>
      </c>
      <c r="G38" s="26">
        <v>494</v>
      </c>
      <c r="H38" s="238">
        <v>-2.4938666666666665</v>
      </c>
      <c r="I38" s="27"/>
      <c r="J38" s="32">
        <v>166</v>
      </c>
      <c r="K38" s="26">
        <v>494</v>
      </c>
      <c r="L38" s="238">
        <v>-1.6949333333333334</v>
      </c>
      <c r="M38" s="27"/>
      <c r="N38" s="32">
        <v>166</v>
      </c>
      <c r="O38" s="26">
        <v>494</v>
      </c>
      <c r="P38" s="238">
        <v>1.3962666666666668</v>
      </c>
      <c r="Q38" s="27"/>
      <c r="R38" s="34">
        <v>166</v>
      </c>
      <c r="S38" s="34">
        <v>494</v>
      </c>
      <c r="T38" s="244">
        <v>2.3893333333333335</v>
      </c>
      <c r="V38" s="32">
        <v>166</v>
      </c>
      <c r="W38" s="26">
        <v>494</v>
      </c>
      <c r="X38" s="238">
        <v>2.9717333333333333</v>
      </c>
      <c r="Z38" s="328">
        <v>0.1</v>
      </c>
      <c r="AA38" s="143">
        <v>0</v>
      </c>
      <c r="AB38" s="143">
        <v>4.5625</v>
      </c>
      <c r="AC38" s="143">
        <v>4.625</v>
      </c>
      <c r="AD38" s="143">
        <v>4.6875</v>
      </c>
      <c r="AE38" s="143">
        <v>4.75</v>
      </c>
      <c r="AF38" s="143">
        <v>4.8125</v>
      </c>
      <c r="AG38" s="143">
        <v>4.875</v>
      </c>
      <c r="AH38" s="143">
        <v>4.9375</v>
      </c>
      <c r="AI38" s="143">
        <v>4.9749999999999996</v>
      </c>
      <c r="AK38" s="328">
        <v>0.1</v>
      </c>
      <c r="AL38" s="143">
        <v>0</v>
      </c>
      <c r="AM38" s="143">
        <v>3.8513888888888892</v>
      </c>
      <c r="AN38" s="143">
        <v>3.9027777777777781</v>
      </c>
      <c r="AO38" s="143">
        <v>3.9541666666666671</v>
      </c>
      <c r="AP38" s="143">
        <v>4.0055555555555564</v>
      </c>
      <c r="AQ38" s="143">
        <v>4.0569444444444436</v>
      </c>
      <c r="AR38" s="143">
        <v>4.1083333333333334</v>
      </c>
      <c r="AS38" s="143">
        <v>4.1597222222222223</v>
      </c>
      <c r="AT38" s="324">
        <v>4.1905555555555551</v>
      </c>
      <c r="AU38" s="27"/>
      <c r="AY38" s="280">
        <v>186</v>
      </c>
      <c r="AZ38" s="278">
        <v>370</v>
      </c>
      <c r="BA38" s="281">
        <v>-2.7341666666666669</v>
      </c>
      <c r="BB38" s="27"/>
      <c r="BC38" s="27"/>
      <c r="BD38" s="287"/>
      <c r="BE38" s="27"/>
      <c r="BF38" s="29"/>
      <c r="BG38" s="29"/>
      <c r="BH38" s="29"/>
      <c r="BI38" s="29"/>
    </row>
    <row r="39" spans="2:61" ht="23.5" x14ac:dyDescent="0.55000000000000004">
      <c r="B39" s="32">
        <v>495</v>
      </c>
      <c r="C39" s="26">
        <v>822</v>
      </c>
      <c r="D39" s="238">
        <v>-4.8676500000000003</v>
      </c>
      <c r="E39" s="27"/>
      <c r="F39" s="32">
        <v>495</v>
      </c>
      <c r="G39" s="26">
        <v>822</v>
      </c>
      <c r="H39" s="238">
        <v>-4.1527333333333329</v>
      </c>
      <c r="I39" s="27"/>
      <c r="J39" s="32">
        <v>495</v>
      </c>
      <c r="K39" s="26">
        <v>822</v>
      </c>
      <c r="L39" s="238">
        <v>-2.8223666666666665</v>
      </c>
      <c r="M39" s="27"/>
      <c r="N39" s="32">
        <v>495</v>
      </c>
      <c r="O39" s="26">
        <v>822</v>
      </c>
      <c r="P39" s="238">
        <v>2.3250333333333333</v>
      </c>
      <c r="Q39" s="27"/>
      <c r="R39" s="34">
        <v>495</v>
      </c>
      <c r="S39" s="34">
        <v>822</v>
      </c>
      <c r="T39" s="244">
        <v>3.9786666666666668</v>
      </c>
      <c r="V39" s="32">
        <v>495</v>
      </c>
      <c r="W39" s="26">
        <v>822</v>
      </c>
      <c r="X39" s="238">
        <v>4.9484666666666666</v>
      </c>
      <c r="Z39" s="328">
        <v>0.12</v>
      </c>
      <c r="AA39" s="143">
        <v>0</v>
      </c>
      <c r="AB39" s="143">
        <v>4.2825000000000006</v>
      </c>
      <c r="AC39" s="143">
        <v>4.3450000000000006</v>
      </c>
      <c r="AD39" s="143">
        <v>4.4074999999999998</v>
      </c>
      <c r="AE39" s="143">
        <v>4.47</v>
      </c>
      <c r="AF39" s="143">
        <v>4.5324999999999998</v>
      </c>
      <c r="AG39" s="143">
        <v>4.5950000000000006</v>
      </c>
      <c r="AH39" s="143">
        <v>4.6575000000000006</v>
      </c>
      <c r="AI39" s="143">
        <v>4.6950000000000012</v>
      </c>
      <c r="AK39" s="328">
        <v>0.12</v>
      </c>
      <c r="AL39" s="143">
        <v>0</v>
      </c>
      <c r="AM39" s="143">
        <v>3.5269444444444451</v>
      </c>
      <c r="AN39" s="143">
        <v>3.5738888888888889</v>
      </c>
      <c r="AO39" s="143">
        <v>3.6208333333333331</v>
      </c>
      <c r="AP39" s="143">
        <v>3.6677777777777778</v>
      </c>
      <c r="AQ39" s="143">
        <v>3.714722222222222</v>
      </c>
      <c r="AR39" s="143">
        <v>3.7616666666666672</v>
      </c>
      <c r="AS39" s="143">
        <v>3.8086111111111109</v>
      </c>
      <c r="AT39" s="324">
        <v>3.8367777777777778</v>
      </c>
      <c r="AU39" s="27"/>
      <c r="AY39" s="280">
        <v>371</v>
      </c>
      <c r="AZ39" s="278">
        <v>555</v>
      </c>
      <c r="BA39" s="281">
        <v>-4.1012500000000003</v>
      </c>
      <c r="BB39" s="27"/>
      <c r="BC39" s="27"/>
      <c r="BD39" s="27"/>
      <c r="BE39" s="27"/>
      <c r="BF39" s="29"/>
      <c r="BG39" s="29"/>
      <c r="BH39" s="29"/>
      <c r="BI39" s="29"/>
    </row>
    <row r="40" spans="2:61" ht="23.5" x14ac:dyDescent="0.55000000000000004">
      <c r="B40" s="32">
        <v>823</v>
      </c>
      <c r="C40" s="26">
        <v>1153</v>
      </c>
      <c r="D40" s="238">
        <v>-6.8251499999999998</v>
      </c>
      <c r="E40" s="27"/>
      <c r="F40" s="32">
        <v>823</v>
      </c>
      <c r="G40" s="26">
        <v>1153</v>
      </c>
      <c r="H40" s="238">
        <v>-5.8227333333333338</v>
      </c>
      <c r="I40" s="27"/>
      <c r="J40" s="32">
        <v>823</v>
      </c>
      <c r="K40" s="26">
        <v>1153</v>
      </c>
      <c r="L40" s="238">
        <v>-3.9573666666666667</v>
      </c>
      <c r="M40" s="27"/>
      <c r="N40" s="32">
        <v>823</v>
      </c>
      <c r="O40" s="26">
        <v>1153</v>
      </c>
      <c r="P40" s="238">
        <v>3.2600333333333333</v>
      </c>
      <c r="Q40" s="27"/>
      <c r="R40" s="34">
        <v>823</v>
      </c>
      <c r="S40" s="34">
        <v>1153</v>
      </c>
      <c r="T40" s="244">
        <v>5.5786666666666669</v>
      </c>
      <c r="V40" s="32">
        <v>823</v>
      </c>
      <c r="W40" s="26">
        <v>1153</v>
      </c>
      <c r="X40" s="238">
        <v>6.9384666666666668</v>
      </c>
      <c r="Z40" s="328">
        <v>0.14000000000000001</v>
      </c>
      <c r="AA40" s="143">
        <v>0</v>
      </c>
      <c r="AB40" s="143">
        <v>4.0025000000000004</v>
      </c>
      <c r="AC40" s="143">
        <v>4.0650000000000004</v>
      </c>
      <c r="AD40" s="143">
        <v>4.1275000000000004</v>
      </c>
      <c r="AE40" s="143">
        <v>4.1900000000000004</v>
      </c>
      <c r="AF40" s="143">
        <v>4.2525000000000004</v>
      </c>
      <c r="AG40" s="143">
        <v>4.3150000000000004</v>
      </c>
      <c r="AH40" s="143">
        <v>4.3775000000000004</v>
      </c>
      <c r="AI40" s="143">
        <v>4.415</v>
      </c>
      <c r="AK40" s="328">
        <v>0.14000000000000001</v>
      </c>
      <c r="AL40" s="143">
        <v>0</v>
      </c>
      <c r="AM40" s="143">
        <v>3.2025000000000001</v>
      </c>
      <c r="AN40" s="143">
        <v>3.2450000000000001</v>
      </c>
      <c r="AO40" s="143">
        <v>3.2875000000000001</v>
      </c>
      <c r="AP40" s="143">
        <v>3.33</v>
      </c>
      <c r="AQ40" s="143">
        <v>3.3725000000000001</v>
      </c>
      <c r="AR40" s="143">
        <v>3.415</v>
      </c>
      <c r="AS40" s="143">
        <v>3.4575</v>
      </c>
      <c r="AT40" s="324">
        <v>3.4830000000000001</v>
      </c>
      <c r="AU40" s="27"/>
      <c r="AY40" s="280">
        <v>556</v>
      </c>
      <c r="AZ40" s="278">
        <v>740</v>
      </c>
      <c r="BA40" s="281">
        <v>-5.4683333333333337</v>
      </c>
      <c r="BB40" s="27"/>
      <c r="BC40" s="27"/>
      <c r="BD40" s="27"/>
      <c r="BE40" s="27"/>
      <c r="BF40" s="29"/>
      <c r="BG40" s="29"/>
      <c r="BH40" s="29"/>
      <c r="BI40" s="29"/>
    </row>
    <row r="41" spans="2:61" ht="23.5" x14ac:dyDescent="0.55000000000000004">
      <c r="B41" s="32">
        <v>1154</v>
      </c>
      <c r="C41" s="26">
        <v>1482</v>
      </c>
      <c r="D41" s="238">
        <v>-8.7696000000000005</v>
      </c>
      <c r="E41" s="27"/>
      <c r="F41" s="32">
        <v>1154</v>
      </c>
      <c r="G41" s="26">
        <v>1482</v>
      </c>
      <c r="H41" s="238">
        <v>-7.4816000000000003</v>
      </c>
      <c r="I41" s="27"/>
      <c r="J41" s="32">
        <v>1154</v>
      </c>
      <c r="K41" s="26">
        <v>1482</v>
      </c>
      <c r="L41" s="238">
        <v>-5.0848000000000004</v>
      </c>
      <c r="M41" s="27"/>
      <c r="N41" s="32">
        <v>1154</v>
      </c>
      <c r="O41" s="26">
        <v>1482</v>
      </c>
      <c r="P41" s="238">
        <v>4.1887999999999996</v>
      </c>
      <c r="Q41" s="27"/>
      <c r="R41" s="34">
        <v>1154</v>
      </c>
      <c r="S41" s="34">
        <v>1482</v>
      </c>
      <c r="T41" s="244">
        <v>7.1680000000000001</v>
      </c>
      <c r="V41" s="32">
        <v>1154</v>
      </c>
      <c r="W41" s="26">
        <v>1482</v>
      </c>
      <c r="X41" s="238">
        <v>8.9152000000000005</v>
      </c>
      <c r="Z41" s="328">
        <v>0.16</v>
      </c>
      <c r="AA41" s="143">
        <v>0</v>
      </c>
      <c r="AB41" s="143">
        <v>3.7225000000000001</v>
      </c>
      <c r="AC41" s="143">
        <v>3.7850000000000001</v>
      </c>
      <c r="AD41" s="143">
        <v>3.8475000000000001</v>
      </c>
      <c r="AE41" s="143">
        <v>3.91</v>
      </c>
      <c r="AF41" s="143">
        <v>3.9725000000000001</v>
      </c>
      <c r="AG41" s="143">
        <v>4.0350000000000001</v>
      </c>
      <c r="AH41" s="143">
        <v>4.0975000000000001</v>
      </c>
      <c r="AI41" s="143">
        <v>4.1349999999999998</v>
      </c>
      <c r="AK41" s="328">
        <v>0.16</v>
      </c>
      <c r="AL41" s="143">
        <v>0</v>
      </c>
      <c r="AM41" s="143">
        <v>2.878055555555556</v>
      </c>
      <c r="AN41" s="143">
        <v>2.9161111111111109</v>
      </c>
      <c r="AO41" s="143">
        <v>2.9541666666666671</v>
      </c>
      <c r="AP41" s="143">
        <v>2.9922222222222219</v>
      </c>
      <c r="AQ41" s="143">
        <v>3.0302777777777781</v>
      </c>
      <c r="AR41" s="143">
        <v>3.0683333333333329</v>
      </c>
      <c r="AS41" s="143">
        <v>3.1063888888888891</v>
      </c>
      <c r="AT41" s="324">
        <v>3.1292222222222219</v>
      </c>
      <c r="AU41" s="27"/>
      <c r="AY41" s="280">
        <v>741</v>
      </c>
      <c r="AZ41" s="278">
        <v>926</v>
      </c>
      <c r="BA41" s="281">
        <v>-6.8354166666666663</v>
      </c>
      <c r="BB41" s="27"/>
      <c r="BC41" s="27"/>
      <c r="BD41" s="27"/>
      <c r="BE41" s="27"/>
      <c r="BF41" s="29"/>
      <c r="BG41" s="29"/>
      <c r="BH41" s="29"/>
      <c r="BI41" s="29"/>
    </row>
    <row r="42" spans="2:61" ht="23.5" x14ac:dyDescent="0.55000000000000004">
      <c r="B42" s="32">
        <v>1483</v>
      </c>
      <c r="C42" s="26">
        <v>1813</v>
      </c>
      <c r="D42" s="238">
        <v>-10.71405</v>
      </c>
      <c r="E42" s="27"/>
      <c r="F42" s="32">
        <v>1483</v>
      </c>
      <c r="G42" s="26">
        <v>1813</v>
      </c>
      <c r="H42" s="238">
        <v>-9.1404666666666667</v>
      </c>
      <c r="I42" s="27"/>
      <c r="J42" s="32">
        <v>1483</v>
      </c>
      <c r="K42" s="26">
        <v>1813</v>
      </c>
      <c r="L42" s="238">
        <v>-6.2122333333333337</v>
      </c>
      <c r="M42" s="27"/>
      <c r="N42" s="32">
        <v>1483</v>
      </c>
      <c r="O42" s="26">
        <v>1813</v>
      </c>
      <c r="P42" s="238">
        <v>5.1238000000000001</v>
      </c>
      <c r="Q42" s="27"/>
      <c r="R42" s="34">
        <v>1483</v>
      </c>
      <c r="S42" s="34">
        <v>1813</v>
      </c>
      <c r="T42" s="244">
        <v>8.7573333333333334</v>
      </c>
      <c r="V42" s="32">
        <v>1483</v>
      </c>
      <c r="W42" s="26">
        <v>1813</v>
      </c>
      <c r="X42" s="238">
        <v>10.891933333333334</v>
      </c>
      <c r="Z42" s="328">
        <v>0.18</v>
      </c>
      <c r="AA42" s="143">
        <v>0</v>
      </c>
      <c r="AB42" s="143">
        <v>3.4424999999999999</v>
      </c>
      <c r="AC42" s="143">
        <v>3.5049999999999999</v>
      </c>
      <c r="AD42" s="143">
        <v>3.5674999999999999</v>
      </c>
      <c r="AE42" s="143">
        <v>3.63</v>
      </c>
      <c r="AF42" s="143">
        <v>3.6924999999999999</v>
      </c>
      <c r="AG42" s="143">
        <v>3.7549999999999999</v>
      </c>
      <c r="AH42" s="143">
        <v>3.8174999999999999</v>
      </c>
      <c r="AI42" s="143">
        <v>3.855</v>
      </c>
      <c r="AK42" s="328">
        <v>0.18</v>
      </c>
      <c r="AL42" s="143">
        <v>0</v>
      </c>
      <c r="AM42" s="143">
        <v>2.5536111111111111</v>
      </c>
      <c r="AN42" s="143">
        <v>2.5872222222222221</v>
      </c>
      <c r="AO42" s="143">
        <v>2.6208333333333331</v>
      </c>
      <c r="AP42" s="143">
        <v>2.6544444444444451</v>
      </c>
      <c r="AQ42" s="143">
        <v>2.6880555555555561</v>
      </c>
      <c r="AR42" s="143">
        <v>2.7216666666666671</v>
      </c>
      <c r="AS42" s="143">
        <v>2.7552777777777782</v>
      </c>
      <c r="AT42" s="324">
        <v>2.775444444444445</v>
      </c>
      <c r="AU42" s="27"/>
      <c r="AY42" s="280">
        <v>927</v>
      </c>
      <c r="AZ42" s="278">
        <v>1111</v>
      </c>
      <c r="BA42" s="281">
        <v>-8.2025000000000006</v>
      </c>
      <c r="BB42" s="27"/>
      <c r="BE42" s="27"/>
      <c r="BF42" s="29"/>
      <c r="BG42" s="29"/>
      <c r="BH42" s="29"/>
      <c r="BI42" s="29"/>
    </row>
    <row r="43" spans="2:61" ht="24" thickBot="1" x14ac:dyDescent="0.6">
      <c r="B43" s="32">
        <v>1814</v>
      </c>
      <c r="C43" s="26">
        <v>2141</v>
      </c>
      <c r="D43" s="238">
        <v>-12.67155</v>
      </c>
      <c r="E43" s="27"/>
      <c r="F43" s="32">
        <v>1814</v>
      </c>
      <c r="G43" s="26">
        <v>2141</v>
      </c>
      <c r="H43" s="238">
        <v>-10.810466666666667</v>
      </c>
      <c r="I43" s="27"/>
      <c r="J43" s="32">
        <v>1814</v>
      </c>
      <c r="K43" s="26">
        <v>2141</v>
      </c>
      <c r="L43" s="238">
        <v>-7.3472333333333335</v>
      </c>
      <c r="M43" s="27"/>
      <c r="N43" s="32">
        <v>1814</v>
      </c>
      <c r="O43" s="26">
        <v>2141</v>
      </c>
      <c r="P43" s="238">
        <v>6.0525666666666664</v>
      </c>
      <c r="Q43" s="27"/>
      <c r="R43" s="34">
        <v>1814</v>
      </c>
      <c r="S43" s="34">
        <v>2141</v>
      </c>
      <c r="T43" s="244">
        <v>10.357333333333333</v>
      </c>
      <c r="V43" s="32">
        <v>1814</v>
      </c>
      <c r="W43" s="26">
        <v>2141</v>
      </c>
      <c r="X43" s="238">
        <v>12.881933333333333</v>
      </c>
      <c r="Z43" s="328">
        <v>0.2</v>
      </c>
      <c r="AA43" s="143">
        <v>0</v>
      </c>
      <c r="AB43" s="143">
        <v>3.1625000000000001</v>
      </c>
      <c r="AC43" s="143">
        <v>3.2250000000000001</v>
      </c>
      <c r="AD43" s="143">
        <v>3.2875000000000001</v>
      </c>
      <c r="AE43" s="143">
        <v>3.35</v>
      </c>
      <c r="AF43" s="143">
        <v>3.4125000000000001</v>
      </c>
      <c r="AG43" s="143">
        <v>3.4750000000000001</v>
      </c>
      <c r="AH43" s="143">
        <v>3.5375000000000001</v>
      </c>
      <c r="AI43" s="143">
        <v>3.5750000000000002</v>
      </c>
      <c r="AK43" s="328">
        <v>0.2</v>
      </c>
      <c r="AL43" s="143">
        <v>0</v>
      </c>
      <c r="AM43" s="143">
        <v>2.229166666666667</v>
      </c>
      <c r="AN43" s="143">
        <v>2.2583333333333329</v>
      </c>
      <c r="AO43" s="143">
        <v>2.2875000000000001</v>
      </c>
      <c r="AP43" s="143">
        <v>2.3166666666666669</v>
      </c>
      <c r="AQ43" s="143">
        <v>2.3458333333333332</v>
      </c>
      <c r="AR43" s="143">
        <v>2.375</v>
      </c>
      <c r="AS43" s="143">
        <v>2.4041666666666668</v>
      </c>
      <c r="AT43" s="324">
        <v>2.4216666666666669</v>
      </c>
      <c r="AU43" s="27"/>
      <c r="AY43" s="282">
        <v>1112</v>
      </c>
      <c r="AZ43" s="283">
        <v>1296</v>
      </c>
      <c r="BA43" s="284">
        <v>-9.569583333333334</v>
      </c>
      <c r="BB43" s="27"/>
      <c r="BE43" s="27"/>
      <c r="BF43" s="29"/>
      <c r="BG43" s="29"/>
      <c r="BH43" s="29"/>
      <c r="BI43" s="29"/>
    </row>
    <row r="44" spans="2:61" ht="23.5" x14ac:dyDescent="0.55000000000000004">
      <c r="B44" s="32">
        <v>2142</v>
      </c>
      <c r="C44" s="26">
        <v>2470</v>
      </c>
      <c r="D44" s="238">
        <v>-14.616</v>
      </c>
      <c r="E44" s="27"/>
      <c r="F44" s="32">
        <v>2142</v>
      </c>
      <c r="G44" s="26">
        <v>2470</v>
      </c>
      <c r="H44" s="238">
        <v>-12.469333333333333</v>
      </c>
      <c r="I44" s="27"/>
      <c r="J44" s="32">
        <v>2142</v>
      </c>
      <c r="K44" s="26">
        <v>2470</v>
      </c>
      <c r="L44" s="238">
        <v>-8.4746666666666659</v>
      </c>
      <c r="M44" s="27"/>
      <c r="N44" s="32">
        <v>2142</v>
      </c>
      <c r="O44" s="26">
        <v>2470</v>
      </c>
      <c r="P44" s="238">
        <v>6.9813333333333336</v>
      </c>
      <c r="Q44" s="27"/>
      <c r="R44" s="34">
        <v>2142</v>
      </c>
      <c r="S44" s="34">
        <v>2470</v>
      </c>
      <c r="T44" s="244">
        <v>11.946666666666667</v>
      </c>
      <c r="V44" s="32">
        <v>2142</v>
      </c>
      <c r="W44" s="26">
        <v>2470</v>
      </c>
      <c r="X44" s="238">
        <v>14.858666666666666</v>
      </c>
      <c r="Z44" s="328">
        <v>0.22</v>
      </c>
      <c r="AA44" s="143">
        <v>0</v>
      </c>
      <c r="AB44" s="143">
        <v>2.8824999999999998</v>
      </c>
      <c r="AC44" s="143">
        <v>2.9449999999999998</v>
      </c>
      <c r="AD44" s="143">
        <v>3.0074999999999998</v>
      </c>
      <c r="AE44" s="143">
        <v>3.07</v>
      </c>
      <c r="AF44" s="143">
        <v>3.1324999999999998</v>
      </c>
      <c r="AG44" s="143">
        <v>3.1949999999999998</v>
      </c>
      <c r="AH44" s="143">
        <v>3.2574999999999998</v>
      </c>
      <c r="AI44" s="143">
        <v>3.2949999999999999</v>
      </c>
      <c r="AK44" s="328">
        <v>0.22</v>
      </c>
      <c r="AL44" s="143">
        <v>0</v>
      </c>
      <c r="AM44" s="143">
        <v>1.904722222222222</v>
      </c>
      <c r="AN44" s="143">
        <v>1.929444444444445</v>
      </c>
      <c r="AO44" s="143">
        <v>1.9541666666666671</v>
      </c>
      <c r="AP44" s="143">
        <v>1.9788888888888889</v>
      </c>
      <c r="AQ44" s="143">
        <v>2.0036111111111108</v>
      </c>
      <c r="AR44" s="143">
        <v>2.0283333333333329</v>
      </c>
      <c r="AS44" s="143">
        <v>2.053055555555555</v>
      </c>
      <c r="AT44" s="324">
        <v>2.0678888888888891</v>
      </c>
      <c r="AU44" s="27"/>
      <c r="AV44" s="27"/>
      <c r="AW44" s="321"/>
      <c r="AX44" s="321"/>
      <c r="AY44" s="287"/>
      <c r="AZ44" s="27"/>
      <c r="BA44" s="27"/>
      <c r="BB44" s="27"/>
      <c r="BD44" s="293"/>
      <c r="BE44" s="27"/>
      <c r="BF44" s="29"/>
      <c r="BG44" s="29"/>
      <c r="BH44" s="29"/>
      <c r="BI44" s="29"/>
    </row>
    <row r="45" spans="2:61" ht="23.5" x14ac:dyDescent="0.55000000000000004">
      <c r="B45" s="32">
        <v>2471</v>
      </c>
      <c r="C45" s="26">
        <v>2801</v>
      </c>
      <c r="D45" s="238">
        <v>-16.560449999999999</v>
      </c>
      <c r="E45" s="27"/>
      <c r="F45" s="32">
        <v>2471</v>
      </c>
      <c r="G45" s="26">
        <v>2801</v>
      </c>
      <c r="H45" s="238">
        <v>-14.1282</v>
      </c>
      <c r="I45" s="27"/>
      <c r="J45" s="32">
        <v>2471</v>
      </c>
      <c r="K45" s="26">
        <v>2801</v>
      </c>
      <c r="L45" s="238">
        <v>-9.6021000000000001</v>
      </c>
      <c r="M45" s="27"/>
      <c r="N45" s="32">
        <v>2471</v>
      </c>
      <c r="O45" s="26">
        <v>2801</v>
      </c>
      <c r="P45" s="238">
        <v>7.9163333333333332</v>
      </c>
      <c r="Q45" s="27"/>
      <c r="R45" s="34">
        <v>2471</v>
      </c>
      <c r="S45" s="34">
        <v>2801</v>
      </c>
      <c r="T45" s="244">
        <v>13.536</v>
      </c>
      <c r="V45" s="32">
        <v>2471</v>
      </c>
      <c r="W45" s="26">
        <v>2801</v>
      </c>
      <c r="X45" s="238">
        <v>16.8354</v>
      </c>
      <c r="Z45" s="328">
        <v>0.24</v>
      </c>
      <c r="AA45" s="143">
        <v>0</v>
      </c>
      <c r="AB45" s="143">
        <v>2.6025</v>
      </c>
      <c r="AC45" s="143">
        <v>2.665</v>
      </c>
      <c r="AD45" s="143">
        <v>2.7275</v>
      </c>
      <c r="AE45" s="143">
        <v>2.79</v>
      </c>
      <c r="AF45" s="143">
        <v>2.8525</v>
      </c>
      <c r="AG45" s="143">
        <v>2.915</v>
      </c>
      <c r="AH45" s="143">
        <v>2.9775</v>
      </c>
      <c r="AI45" s="143">
        <v>3.0150000000000001</v>
      </c>
      <c r="AK45" s="328">
        <v>0.24</v>
      </c>
      <c r="AL45" s="143">
        <v>0</v>
      </c>
      <c r="AM45" s="143">
        <v>1.5802777777777779</v>
      </c>
      <c r="AN45" s="143">
        <v>1.600555555555556</v>
      </c>
      <c r="AO45" s="143">
        <v>1.6208333333333329</v>
      </c>
      <c r="AP45" s="143">
        <v>1.641111111111111</v>
      </c>
      <c r="AQ45" s="143">
        <v>1.661388888888889</v>
      </c>
      <c r="AR45" s="143">
        <v>1.6816666666666671</v>
      </c>
      <c r="AS45" s="143">
        <v>1.701944444444444</v>
      </c>
      <c r="AT45" s="324">
        <v>1.7141111111111109</v>
      </c>
      <c r="AU45" s="27"/>
      <c r="AV45" s="27"/>
      <c r="AW45" s="321"/>
      <c r="AX45" s="321"/>
      <c r="AY45" s="287"/>
      <c r="AZ45" s="27"/>
      <c r="BA45" s="27"/>
      <c r="BB45" s="27"/>
      <c r="BD45" s="293"/>
      <c r="BE45" s="27"/>
      <c r="BF45" s="29"/>
      <c r="BG45" s="29"/>
      <c r="BH45" s="29"/>
      <c r="BI45" s="29"/>
    </row>
    <row r="46" spans="2:61" ht="23.5" x14ac:dyDescent="0.55000000000000004">
      <c r="B46" s="32">
        <v>2802</v>
      </c>
      <c r="C46" s="26">
        <v>3129</v>
      </c>
      <c r="D46" s="238">
        <v>-18.517949999999999</v>
      </c>
      <c r="E46" s="27"/>
      <c r="F46" s="32">
        <v>2802</v>
      </c>
      <c r="G46" s="26">
        <v>3129</v>
      </c>
      <c r="H46" s="238">
        <v>-15.7982</v>
      </c>
      <c r="I46" s="27"/>
      <c r="J46" s="32">
        <v>2802</v>
      </c>
      <c r="K46" s="26">
        <v>3129</v>
      </c>
      <c r="L46" s="238">
        <v>-10.7371</v>
      </c>
      <c r="M46" s="27"/>
      <c r="N46" s="32">
        <v>2802</v>
      </c>
      <c r="O46" s="26">
        <v>3129</v>
      </c>
      <c r="P46" s="238">
        <v>8.8451000000000004</v>
      </c>
      <c r="Q46" s="27"/>
      <c r="R46" s="34">
        <v>2802</v>
      </c>
      <c r="S46" s="34">
        <v>3129</v>
      </c>
      <c r="T46" s="244">
        <v>15.135999999999999</v>
      </c>
      <c r="V46" s="34">
        <v>2802</v>
      </c>
      <c r="W46" s="34">
        <v>3129</v>
      </c>
      <c r="X46" s="244">
        <v>18.825399999999998</v>
      </c>
      <c r="Z46" s="328">
        <v>0.26</v>
      </c>
      <c r="AA46" s="143">
        <v>0</v>
      </c>
      <c r="AB46" s="143">
        <v>2.3224999999999998</v>
      </c>
      <c r="AC46" s="143">
        <v>2.3849999999999998</v>
      </c>
      <c r="AD46" s="143">
        <v>2.4474999999999998</v>
      </c>
      <c r="AE46" s="143">
        <v>2.5099999999999998</v>
      </c>
      <c r="AF46" s="143">
        <v>2.5724999999999998</v>
      </c>
      <c r="AG46" s="143">
        <v>2.6349999999999998</v>
      </c>
      <c r="AH46" s="143">
        <v>2.6974999999999998</v>
      </c>
      <c r="AI46" s="143">
        <v>2.7349999999999999</v>
      </c>
      <c r="AK46" s="328">
        <v>0.26</v>
      </c>
      <c r="AL46" s="143">
        <v>0</v>
      </c>
      <c r="AM46" s="143">
        <v>1.2558333333333329</v>
      </c>
      <c r="AN46" s="143">
        <v>1.2716666666666669</v>
      </c>
      <c r="AO46" s="143">
        <v>1.2875000000000001</v>
      </c>
      <c r="AP46" s="143">
        <v>1.303333333333333</v>
      </c>
      <c r="AQ46" s="143">
        <v>1.319166666666667</v>
      </c>
      <c r="AR46" s="143">
        <v>1.335</v>
      </c>
      <c r="AS46" s="143">
        <v>1.3508333333333331</v>
      </c>
      <c r="AT46" s="324">
        <v>1.360333333333333</v>
      </c>
      <c r="AU46" s="27"/>
      <c r="AV46" s="27"/>
      <c r="AW46" s="321"/>
      <c r="AX46" s="321"/>
      <c r="AY46" s="287"/>
      <c r="AZ46" s="27"/>
      <c r="BA46" s="27"/>
      <c r="BB46" s="27"/>
      <c r="BD46" s="293"/>
      <c r="BE46" s="27"/>
      <c r="BF46" s="29"/>
      <c r="BG46" s="29"/>
      <c r="BH46" s="29"/>
      <c r="BI46" s="29"/>
    </row>
    <row r="47" spans="2:61" ht="23.5" x14ac:dyDescent="0.55000000000000004">
      <c r="B47" s="32">
        <v>3130</v>
      </c>
      <c r="C47" s="26">
        <v>3460</v>
      </c>
      <c r="D47" s="238">
        <v>-20.462399999999999</v>
      </c>
      <c r="E47" s="27"/>
      <c r="F47" s="32">
        <v>3130</v>
      </c>
      <c r="G47" s="26">
        <v>3460</v>
      </c>
      <c r="H47" s="238">
        <v>-17.457066666666666</v>
      </c>
      <c r="I47" s="27"/>
      <c r="J47" s="32">
        <v>3130</v>
      </c>
      <c r="K47" s="26">
        <v>3460</v>
      </c>
      <c r="L47" s="238">
        <v>-11.864533333333334</v>
      </c>
      <c r="M47" s="27"/>
      <c r="N47" s="32">
        <v>3130</v>
      </c>
      <c r="O47" s="26">
        <v>3460</v>
      </c>
      <c r="P47" s="238">
        <v>9.7800999999999991</v>
      </c>
      <c r="Q47" s="27"/>
      <c r="R47" s="34">
        <v>3130</v>
      </c>
      <c r="S47" s="34">
        <v>3460</v>
      </c>
      <c r="T47" s="244">
        <v>16.725333333333332</v>
      </c>
      <c r="V47" s="34">
        <v>3130</v>
      </c>
      <c r="W47" s="34">
        <v>3460</v>
      </c>
      <c r="X47" s="244">
        <v>20.802133333333334</v>
      </c>
      <c r="Z47" s="328">
        <v>0.28000000000000003</v>
      </c>
      <c r="AA47" s="143">
        <v>0</v>
      </c>
      <c r="AB47" s="143">
        <v>2.0425</v>
      </c>
      <c r="AC47" s="143">
        <v>2.105</v>
      </c>
      <c r="AD47" s="143">
        <v>2.1675</v>
      </c>
      <c r="AE47" s="143">
        <v>2.23</v>
      </c>
      <c r="AF47" s="143">
        <v>2.2925</v>
      </c>
      <c r="AG47" s="143">
        <v>2.355</v>
      </c>
      <c r="AH47" s="143">
        <v>2.4175</v>
      </c>
      <c r="AI47" s="143">
        <v>2.4550000000000001</v>
      </c>
      <c r="AK47" s="328">
        <v>0.28000000000000003</v>
      </c>
      <c r="AL47" s="143">
        <v>0</v>
      </c>
      <c r="AM47" s="143">
        <v>0</v>
      </c>
      <c r="AN47" s="143">
        <v>0</v>
      </c>
      <c r="AO47" s="143">
        <v>0</v>
      </c>
      <c r="AP47" s="143">
        <v>0</v>
      </c>
      <c r="AQ47" s="143">
        <v>0</v>
      </c>
      <c r="AR47" s="143">
        <v>0</v>
      </c>
      <c r="AS47" s="143">
        <v>0</v>
      </c>
      <c r="AT47" s="324">
        <v>0</v>
      </c>
      <c r="AU47" s="27"/>
      <c r="AV47" s="27"/>
      <c r="AW47" s="321"/>
      <c r="AX47" s="321"/>
      <c r="AY47" s="287"/>
      <c r="AZ47" s="27"/>
      <c r="BA47" s="27"/>
      <c r="BB47" s="27"/>
      <c r="BD47" s="293"/>
      <c r="BE47" s="27"/>
      <c r="BF47" s="29"/>
      <c r="BG47" s="29"/>
      <c r="BH47" s="29"/>
      <c r="BI47" s="29"/>
    </row>
    <row r="48" spans="2:61" ht="24" thickBot="1" x14ac:dyDescent="0.6">
      <c r="B48" s="32">
        <v>3461</v>
      </c>
      <c r="C48" s="26">
        <v>3788</v>
      </c>
      <c r="D48" s="238">
        <v>-22.406849999999999</v>
      </c>
      <c r="E48" s="27"/>
      <c r="F48" s="32">
        <v>3461</v>
      </c>
      <c r="G48" s="26">
        <v>3788</v>
      </c>
      <c r="H48" s="238">
        <v>-19.115933333333334</v>
      </c>
      <c r="I48" s="27"/>
      <c r="J48" s="32">
        <v>3461</v>
      </c>
      <c r="K48" s="26">
        <v>3788</v>
      </c>
      <c r="L48" s="238">
        <v>-12.991966666666666</v>
      </c>
      <c r="M48" s="27"/>
      <c r="N48" s="32">
        <v>3461</v>
      </c>
      <c r="O48" s="26">
        <v>3788</v>
      </c>
      <c r="P48" s="238">
        <v>10.708866666666667</v>
      </c>
      <c r="Q48" s="27"/>
      <c r="R48" s="34">
        <v>3461</v>
      </c>
      <c r="S48" s="34">
        <v>3788</v>
      </c>
      <c r="T48" s="244">
        <v>18.314666666666668</v>
      </c>
      <c r="V48" s="34">
        <v>3461</v>
      </c>
      <c r="W48" s="34">
        <v>3788</v>
      </c>
      <c r="X48" s="244">
        <v>22.778866666666666</v>
      </c>
      <c r="Z48" s="329">
        <v>0.3</v>
      </c>
      <c r="AA48" s="325">
        <v>0</v>
      </c>
      <c r="AB48" s="325">
        <v>0</v>
      </c>
      <c r="AC48" s="325">
        <v>0</v>
      </c>
      <c r="AD48" s="325">
        <v>0</v>
      </c>
      <c r="AE48" s="325">
        <v>0</v>
      </c>
      <c r="AF48" s="325">
        <v>0</v>
      </c>
      <c r="AG48" s="325">
        <v>0</v>
      </c>
      <c r="AH48" s="325">
        <v>0</v>
      </c>
      <c r="AI48" s="325">
        <v>0</v>
      </c>
      <c r="AJ48" s="326"/>
      <c r="AK48" s="329">
        <v>0.3</v>
      </c>
      <c r="AL48" s="325">
        <v>0</v>
      </c>
      <c r="AM48" s="325">
        <v>0</v>
      </c>
      <c r="AN48" s="325">
        <v>0</v>
      </c>
      <c r="AO48" s="325">
        <v>0</v>
      </c>
      <c r="AP48" s="325">
        <v>0</v>
      </c>
      <c r="AQ48" s="325">
        <v>0</v>
      </c>
      <c r="AR48" s="325">
        <v>0</v>
      </c>
      <c r="AS48" s="325">
        <v>0</v>
      </c>
      <c r="AT48" s="327">
        <v>0</v>
      </c>
      <c r="AU48" s="27"/>
      <c r="AV48" s="27"/>
      <c r="AW48" s="321"/>
      <c r="AX48" s="321"/>
      <c r="AY48" s="287"/>
      <c r="AZ48" s="27"/>
      <c r="BA48" s="27"/>
      <c r="BB48" s="27"/>
      <c r="BD48" s="293"/>
      <c r="BE48" s="27"/>
      <c r="BF48" s="29"/>
      <c r="BG48" s="29"/>
      <c r="BH48" s="29"/>
      <c r="BI48" s="29"/>
    </row>
    <row r="49" spans="2:61" ht="23.5" x14ac:dyDescent="0.55000000000000004">
      <c r="B49" s="32">
        <v>3789</v>
      </c>
      <c r="C49" s="26">
        <v>4119</v>
      </c>
      <c r="D49" s="238">
        <v>-24.364350000000002</v>
      </c>
      <c r="E49" s="27"/>
      <c r="F49" s="32">
        <v>3789</v>
      </c>
      <c r="G49" s="26">
        <v>4119</v>
      </c>
      <c r="H49" s="238">
        <v>-20.785933333333332</v>
      </c>
      <c r="I49" s="27"/>
      <c r="J49" s="32">
        <v>3789</v>
      </c>
      <c r="K49" s="26">
        <v>4119</v>
      </c>
      <c r="L49" s="238">
        <v>-14.126966666666666</v>
      </c>
      <c r="M49" s="27"/>
      <c r="N49" s="32">
        <v>3789</v>
      </c>
      <c r="O49" s="26">
        <v>4119</v>
      </c>
      <c r="P49" s="238">
        <v>11.643866666666666</v>
      </c>
      <c r="Q49" s="27"/>
      <c r="R49" s="34">
        <v>3789</v>
      </c>
      <c r="S49" s="34">
        <v>4119</v>
      </c>
      <c r="T49" s="244">
        <v>19.914666666666665</v>
      </c>
      <c r="V49" s="34">
        <v>3789</v>
      </c>
      <c r="W49" s="34">
        <v>4119</v>
      </c>
      <c r="X49" s="244">
        <v>24.768866666666668</v>
      </c>
      <c r="Z49" s="299"/>
      <c r="AA49" s="299"/>
      <c r="AB49" s="299"/>
      <c r="AC49" s="299"/>
      <c r="AD49" s="299"/>
      <c r="AE49" s="299"/>
      <c r="AF49" s="299"/>
      <c r="AG49" s="299"/>
      <c r="AH49" s="299"/>
      <c r="AI49" s="299"/>
      <c r="AJ49" s="299"/>
      <c r="AK49" s="299"/>
      <c r="AL49" s="299"/>
      <c r="AM49" s="299"/>
      <c r="AN49" s="299"/>
      <c r="AO49" s="299"/>
      <c r="AP49" s="299"/>
      <c r="AQ49" s="299"/>
      <c r="AR49" s="299"/>
      <c r="AS49" s="299"/>
      <c r="AT49" s="299"/>
      <c r="AU49" s="27"/>
      <c r="AV49" s="27"/>
      <c r="AW49" s="321"/>
      <c r="AX49" s="321"/>
      <c r="AY49" s="287"/>
      <c r="AZ49" s="27"/>
      <c r="BA49" s="27"/>
      <c r="BB49" s="27"/>
      <c r="BD49" s="293"/>
      <c r="BE49" s="27"/>
      <c r="BF49" s="29"/>
      <c r="BG49" s="29"/>
      <c r="BH49" s="29"/>
      <c r="BI49" s="29"/>
    </row>
    <row r="50" spans="2:61" ht="23.5" x14ac:dyDescent="0.55000000000000004">
      <c r="B50" s="32">
        <v>4120</v>
      </c>
      <c r="C50" s="26">
        <v>4447</v>
      </c>
      <c r="D50" s="238">
        <v>-26.308800000000002</v>
      </c>
      <c r="E50" s="27"/>
      <c r="F50" s="32">
        <v>4120</v>
      </c>
      <c r="G50" s="26">
        <v>4447</v>
      </c>
      <c r="H50" s="238">
        <v>-22.444800000000001</v>
      </c>
      <c r="I50" s="27"/>
      <c r="J50" s="34">
        <v>4120</v>
      </c>
      <c r="K50" s="34">
        <v>4447</v>
      </c>
      <c r="L50" s="244">
        <v>-15.2544</v>
      </c>
      <c r="M50" s="27"/>
      <c r="N50" s="32">
        <v>4120</v>
      </c>
      <c r="O50" s="26">
        <v>4447</v>
      </c>
      <c r="P50" s="238">
        <v>12.572633333333334</v>
      </c>
      <c r="Q50" s="27"/>
      <c r="R50" s="34">
        <v>4120</v>
      </c>
      <c r="S50" s="34">
        <v>4447</v>
      </c>
      <c r="T50" s="244">
        <v>21.504000000000001</v>
      </c>
      <c r="V50" s="34">
        <v>4120</v>
      </c>
      <c r="W50" s="34">
        <v>4447</v>
      </c>
      <c r="X50" s="244">
        <v>26.7456</v>
      </c>
      <c r="Z50" s="299"/>
      <c r="AA50" s="299"/>
      <c r="AB50" s="299"/>
      <c r="AC50" s="299"/>
      <c r="AD50" s="299"/>
      <c r="AE50" s="299"/>
      <c r="AF50" s="299"/>
      <c r="AG50" s="299"/>
      <c r="AH50" s="299"/>
      <c r="AI50" s="299"/>
      <c r="AJ50" s="299"/>
      <c r="AK50" s="299"/>
      <c r="AL50" s="299"/>
      <c r="AM50" s="299"/>
      <c r="AN50" s="299"/>
      <c r="AO50" s="299"/>
      <c r="AP50" s="299"/>
      <c r="AQ50" s="299"/>
      <c r="AR50" s="299"/>
      <c r="AS50" s="299"/>
      <c r="AT50" s="299"/>
      <c r="AU50" s="27"/>
      <c r="AV50" s="27"/>
      <c r="AW50" s="321"/>
      <c r="AX50" s="321"/>
      <c r="AY50" s="287"/>
      <c r="AZ50" s="27"/>
      <c r="BA50" s="27"/>
      <c r="BB50" s="27"/>
      <c r="BD50" s="293"/>
      <c r="BE50" s="27"/>
      <c r="BF50" s="29"/>
      <c r="BG50" s="29"/>
      <c r="BH50" s="29"/>
      <c r="BI50" s="29"/>
    </row>
    <row r="51" spans="2:61" ht="23.5" x14ac:dyDescent="0.55000000000000004">
      <c r="B51" s="32">
        <v>4448</v>
      </c>
      <c r="C51" s="26">
        <v>4776</v>
      </c>
      <c r="D51" s="238">
        <v>-28.253250000000001</v>
      </c>
      <c r="E51" s="27"/>
      <c r="F51" s="32">
        <v>4448</v>
      </c>
      <c r="G51" s="26">
        <v>4776</v>
      </c>
      <c r="H51" s="238">
        <v>-24.103666666666665</v>
      </c>
      <c r="I51" s="27"/>
      <c r="J51" s="34">
        <v>4448</v>
      </c>
      <c r="K51" s="34">
        <v>4776</v>
      </c>
      <c r="L51" s="244">
        <v>-16.381833333333333</v>
      </c>
      <c r="M51" s="27"/>
      <c r="N51" s="32">
        <v>4448</v>
      </c>
      <c r="O51" s="26">
        <v>4776</v>
      </c>
      <c r="P51" s="238">
        <v>13.5014</v>
      </c>
      <c r="Q51" s="27"/>
      <c r="R51" s="34">
        <v>4448</v>
      </c>
      <c r="S51" s="34">
        <v>4776</v>
      </c>
      <c r="T51" s="244">
        <v>23.093333333333334</v>
      </c>
      <c r="V51" s="34">
        <v>4448</v>
      </c>
      <c r="W51" s="34">
        <v>4776</v>
      </c>
      <c r="X51" s="244">
        <v>28.722333333333335</v>
      </c>
      <c r="Z51" s="299"/>
      <c r="AA51" s="299"/>
      <c r="AB51" s="299"/>
      <c r="AC51" s="299"/>
      <c r="AD51" s="299"/>
      <c r="AE51" s="299"/>
      <c r="AF51" s="299"/>
      <c r="AG51" s="299"/>
      <c r="AH51" s="299"/>
      <c r="AI51" s="299"/>
      <c r="AJ51" s="299"/>
      <c r="AK51" s="299"/>
      <c r="AL51" s="299"/>
      <c r="AM51" s="299"/>
      <c r="AN51" s="299"/>
      <c r="AO51" s="299"/>
      <c r="AP51" s="299"/>
      <c r="AQ51" s="299"/>
      <c r="AR51" s="299"/>
      <c r="AS51" s="299"/>
      <c r="AT51" s="299"/>
      <c r="AU51" s="27"/>
      <c r="AV51" s="27"/>
      <c r="AW51" s="321"/>
      <c r="AX51" s="321"/>
      <c r="AY51" s="287"/>
      <c r="AZ51" s="27"/>
      <c r="BA51" s="27"/>
      <c r="BB51" s="27"/>
      <c r="BE51" s="27"/>
      <c r="BF51" s="29"/>
      <c r="BG51" s="29"/>
      <c r="BH51" s="29"/>
      <c r="BI51" s="29"/>
    </row>
    <row r="52" spans="2:61" ht="23.5" x14ac:dyDescent="0.55000000000000004">
      <c r="B52" s="32">
        <v>4777</v>
      </c>
      <c r="C52" s="26">
        <v>5107</v>
      </c>
      <c r="D52" s="238">
        <v>-30.210750000000001</v>
      </c>
      <c r="E52" s="27"/>
      <c r="F52" s="32">
        <v>4777</v>
      </c>
      <c r="G52" s="26">
        <v>5107</v>
      </c>
      <c r="H52" s="238">
        <v>-25.773666666666667</v>
      </c>
      <c r="I52" s="27"/>
      <c r="J52" s="34">
        <v>4777</v>
      </c>
      <c r="K52" s="34">
        <v>5107</v>
      </c>
      <c r="L52" s="244">
        <v>-17.516833333333334</v>
      </c>
      <c r="M52" s="27"/>
      <c r="N52" s="32">
        <v>4777</v>
      </c>
      <c r="O52" s="26">
        <v>5107</v>
      </c>
      <c r="P52" s="238">
        <v>14.436400000000001</v>
      </c>
      <c r="Q52" s="27"/>
      <c r="R52" s="34">
        <v>4777</v>
      </c>
      <c r="S52" s="34">
        <v>5107</v>
      </c>
      <c r="T52" s="244">
        <v>24.693333333333332</v>
      </c>
      <c r="V52" s="34">
        <v>4777</v>
      </c>
      <c r="W52" s="34">
        <v>5107</v>
      </c>
      <c r="X52" s="244">
        <v>30.712333333333333</v>
      </c>
      <c r="Z52" s="299"/>
      <c r="AA52" s="299"/>
      <c r="AB52" s="299"/>
      <c r="AC52" s="299"/>
      <c r="AD52" s="299"/>
      <c r="AE52" s="299"/>
      <c r="AF52" s="299"/>
      <c r="AG52" s="299"/>
      <c r="AH52" s="299"/>
      <c r="AI52" s="299"/>
      <c r="AJ52" s="299"/>
      <c r="AK52" s="299"/>
      <c r="AL52" s="299"/>
      <c r="AM52" s="299"/>
      <c r="AN52" s="299"/>
      <c r="AO52" s="299"/>
      <c r="AP52" s="299"/>
      <c r="AQ52" s="299"/>
      <c r="AR52" s="299"/>
      <c r="AS52" s="299"/>
      <c r="AT52" s="299"/>
      <c r="AU52" s="27"/>
      <c r="AV52" s="27"/>
      <c r="AW52" s="321"/>
      <c r="AX52" s="321"/>
      <c r="AY52" s="287"/>
      <c r="AZ52" s="27"/>
      <c r="BA52" s="27"/>
      <c r="BB52" s="27"/>
      <c r="BE52" s="27"/>
      <c r="BF52" s="29"/>
      <c r="BG52" s="29"/>
      <c r="BH52" s="29"/>
      <c r="BI52" s="29"/>
    </row>
    <row r="53" spans="2:61" ht="23.5" x14ac:dyDescent="0.55000000000000004">
      <c r="B53" s="32">
        <v>5108</v>
      </c>
      <c r="C53" s="26">
        <v>5435</v>
      </c>
      <c r="D53" s="238">
        <v>-32.155200000000001</v>
      </c>
      <c r="E53" s="27"/>
      <c r="F53" s="32">
        <v>5108</v>
      </c>
      <c r="G53" s="26">
        <v>5435</v>
      </c>
      <c r="H53" s="238">
        <v>-27.432533333333332</v>
      </c>
      <c r="I53" s="27"/>
      <c r="J53" s="34">
        <v>5108</v>
      </c>
      <c r="K53" s="34">
        <v>5435</v>
      </c>
      <c r="L53" s="244">
        <v>-18.644266666666667</v>
      </c>
      <c r="M53" s="27"/>
      <c r="N53" s="32">
        <v>5108</v>
      </c>
      <c r="O53" s="26">
        <v>5435</v>
      </c>
      <c r="P53" s="238">
        <v>15.365166666666667</v>
      </c>
      <c r="Q53" s="27"/>
      <c r="R53" s="34">
        <v>5108</v>
      </c>
      <c r="S53" s="34">
        <v>5435</v>
      </c>
      <c r="T53" s="244">
        <v>26.282666666666668</v>
      </c>
      <c r="V53" s="34">
        <v>5108</v>
      </c>
      <c r="W53" s="34">
        <v>5435</v>
      </c>
      <c r="X53" s="244">
        <v>32.689066666666669</v>
      </c>
      <c r="Z53" s="299"/>
      <c r="AA53" s="299"/>
      <c r="AB53" s="299"/>
      <c r="AC53" s="299"/>
      <c r="AD53" s="299"/>
      <c r="AE53" s="299"/>
      <c r="AF53" s="299"/>
      <c r="AG53" s="299"/>
      <c r="AH53" s="299"/>
      <c r="AI53" s="299"/>
      <c r="AJ53" s="299"/>
      <c r="AK53" s="299"/>
      <c r="AL53" s="299"/>
      <c r="AM53" s="299"/>
      <c r="AN53" s="299"/>
      <c r="AO53" s="299"/>
      <c r="AP53" s="299"/>
      <c r="AQ53" s="299"/>
      <c r="AR53" s="299"/>
      <c r="AS53" s="299"/>
      <c r="AT53" s="299"/>
      <c r="AU53" s="27"/>
      <c r="AV53" s="27"/>
      <c r="AW53" s="321"/>
      <c r="AX53" s="321"/>
      <c r="AY53" s="287"/>
      <c r="AZ53" s="27"/>
      <c r="BA53" s="27"/>
      <c r="BB53" s="27"/>
      <c r="BE53" s="27"/>
      <c r="BF53" s="29"/>
      <c r="BG53" s="29"/>
      <c r="BH53" s="29"/>
      <c r="BI53" s="29"/>
    </row>
    <row r="54" spans="2:61" ht="24" thickBot="1" x14ac:dyDescent="0.6">
      <c r="B54" s="35">
        <v>5436</v>
      </c>
      <c r="C54" s="28">
        <v>5766</v>
      </c>
      <c r="D54" s="239">
        <v>-32.22045</v>
      </c>
      <c r="E54" s="27"/>
      <c r="F54" s="32">
        <v>5436</v>
      </c>
      <c r="G54" s="26">
        <v>5766</v>
      </c>
      <c r="H54" s="238">
        <v>-27.488199999999999</v>
      </c>
      <c r="I54" s="27"/>
      <c r="J54" s="36">
        <v>5436</v>
      </c>
      <c r="K54" s="36">
        <v>5766</v>
      </c>
      <c r="L54" s="245">
        <v>-18.682099999999998</v>
      </c>
      <c r="M54" s="27"/>
      <c r="N54" s="32">
        <v>5436</v>
      </c>
      <c r="O54" s="26">
        <v>5766</v>
      </c>
      <c r="P54" s="238">
        <v>16.300166666666666</v>
      </c>
      <c r="Q54" s="27"/>
      <c r="R54" s="36">
        <v>5436</v>
      </c>
      <c r="S54" s="36">
        <v>5766</v>
      </c>
      <c r="T54" s="245">
        <v>26.335999999999999</v>
      </c>
      <c r="V54" s="36">
        <v>5436</v>
      </c>
      <c r="W54" s="36">
        <v>5766</v>
      </c>
      <c r="X54" s="245">
        <v>32.755400000000002</v>
      </c>
      <c r="Z54" s="299"/>
      <c r="AA54" s="299"/>
      <c r="AB54" s="299"/>
      <c r="AC54" s="299"/>
      <c r="AD54" s="299"/>
      <c r="AE54" s="299"/>
      <c r="AF54" s="299"/>
      <c r="AG54" s="299"/>
      <c r="AH54" s="299"/>
      <c r="AI54" s="299"/>
      <c r="AJ54" s="299"/>
      <c r="AK54" s="299"/>
      <c r="AL54" s="299"/>
      <c r="AM54" s="299"/>
      <c r="AN54" s="299"/>
      <c r="AO54" s="299"/>
      <c r="AP54" s="299"/>
      <c r="AQ54" s="299"/>
      <c r="AR54" s="299"/>
      <c r="AS54" s="299"/>
      <c r="AT54" s="299"/>
      <c r="AU54" s="27"/>
      <c r="AV54" s="27"/>
      <c r="AW54" s="321"/>
      <c r="AX54" s="321"/>
      <c r="AY54" s="287"/>
      <c r="AZ54" s="27"/>
      <c r="BA54" s="27"/>
      <c r="BB54" s="27"/>
      <c r="BE54" s="27"/>
      <c r="BF54" s="29"/>
      <c r="BG54" s="29"/>
      <c r="BH54" s="29"/>
      <c r="BI54" s="29"/>
    </row>
    <row r="55" spans="2:61" ht="23.5" x14ac:dyDescent="0.55000000000000004">
      <c r="B55" s="27"/>
      <c r="C55" s="27"/>
      <c r="D55" s="27"/>
      <c r="E55" s="27"/>
      <c r="F55" s="32">
        <v>5767</v>
      </c>
      <c r="G55" s="26">
        <v>6095</v>
      </c>
      <c r="H55" s="238">
        <v>-47.550466666666665</v>
      </c>
      <c r="I55" s="27"/>
      <c r="J55" s="27"/>
      <c r="K55" s="27"/>
      <c r="L55" s="27"/>
      <c r="M55" s="27"/>
      <c r="N55" s="32">
        <v>5767</v>
      </c>
      <c r="O55" s="26">
        <v>6095</v>
      </c>
      <c r="P55" s="238">
        <v>17.228933333333334</v>
      </c>
      <c r="Q55" s="27"/>
      <c r="Z55" s="299"/>
      <c r="AA55" s="299"/>
      <c r="AB55" s="299"/>
      <c r="AC55" s="299"/>
      <c r="AD55" s="299"/>
      <c r="AE55" s="299"/>
      <c r="AF55" s="299"/>
      <c r="AG55" s="299"/>
      <c r="AH55" s="299"/>
      <c r="AI55" s="299"/>
      <c r="AJ55" s="299"/>
      <c r="AK55" s="299"/>
      <c r="AL55" s="299"/>
      <c r="AM55" s="299"/>
      <c r="AN55" s="299"/>
      <c r="AO55" s="299"/>
      <c r="AP55" s="299"/>
      <c r="AQ55" s="299"/>
      <c r="AR55" s="299"/>
      <c r="AS55" s="299"/>
      <c r="AT55" s="299"/>
      <c r="AU55" s="88"/>
      <c r="AV55" s="27"/>
      <c r="AW55" s="321"/>
      <c r="AX55" s="321"/>
      <c r="AY55" s="287"/>
      <c r="AZ55" s="27"/>
      <c r="BA55" s="27"/>
      <c r="BB55" s="27"/>
      <c r="BE55" s="27"/>
      <c r="BF55" s="29"/>
      <c r="BG55" s="29"/>
      <c r="BH55" s="29"/>
      <c r="BI55" s="29"/>
    </row>
    <row r="56" spans="2:61" ht="23.5" x14ac:dyDescent="0.55000000000000004">
      <c r="B56" s="27"/>
      <c r="C56" s="27"/>
      <c r="D56" s="27"/>
      <c r="E56" s="27"/>
      <c r="F56" s="32">
        <v>6096</v>
      </c>
      <c r="G56" s="26">
        <v>6423</v>
      </c>
      <c r="H56" s="238">
        <v>-50.122266666666668</v>
      </c>
      <c r="I56" s="27"/>
      <c r="J56" s="27"/>
      <c r="K56" s="27"/>
      <c r="L56" s="27"/>
      <c r="M56" s="27"/>
      <c r="N56" s="32">
        <v>6096</v>
      </c>
      <c r="O56" s="26">
        <v>6423</v>
      </c>
      <c r="P56" s="238">
        <v>18.157699999999998</v>
      </c>
      <c r="Q56" s="27"/>
      <c r="Z56" s="299"/>
      <c r="AA56" s="299"/>
      <c r="AB56" s="299"/>
      <c r="AC56" s="299"/>
      <c r="AD56" s="299"/>
      <c r="AE56" s="299"/>
      <c r="AF56" s="299"/>
      <c r="AG56" s="299"/>
      <c r="AH56" s="299"/>
      <c r="AI56" s="299"/>
      <c r="AJ56" s="299"/>
      <c r="AK56" s="299"/>
      <c r="AL56" s="299"/>
      <c r="AM56" s="299"/>
      <c r="AN56" s="299"/>
      <c r="AO56" s="299"/>
      <c r="AP56" s="299"/>
      <c r="AQ56" s="299"/>
      <c r="AR56" s="299"/>
      <c r="AS56" s="299"/>
      <c r="AT56" s="299"/>
      <c r="AU56" s="27"/>
      <c r="AV56" s="27"/>
      <c r="AW56" s="321"/>
      <c r="AX56" s="321"/>
      <c r="AY56" s="287"/>
      <c r="AZ56" s="27"/>
      <c r="BA56" s="27"/>
      <c r="BB56" s="27"/>
      <c r="BE56" s="27"/>
      <c r="BF56" s="29"/>
      <c r="BG56" s="29"/>
      <c r="BH56" s="29"/>
      <c r="BI56" s="29"/>
    </row>
    <row r="57" spans="2:61" ht="24" thickBot="1" x14ac:dyDescent="0.6">
      <c r="B57" s="27"/>
      <c r="C57" s="27"/>
      <c r="D57" s="27"/>
      <c r="E57" s="27"/>
      <c r="F57" s="35">
        <v>6424</v>
      </c>
      <c r="G57" s="28">
        <v>6754</v>
      </c>
      <c r="H57" s="239">
        <v>-52.014933333333332</v>
      </c>
      <c r="I57" s="27"/>
      <c r="J57" s="27"/>
      <c r="K57" s="27"/>
      <c r="L57" s="27"/>
      <c r="M57" s="27"/>
      <c r="N57" s="32">
        <v>6424</v>
      </c>
      <c r="O57" s="26">
        <v>6754</v>
      </c>
      <c r="P57" s="238">
        <v>19.092700000000001</v>
      </c>
      <c r="Q57" s="27"/>
      <c r="Z57" s="299"/>
      <c r="AA57" s="299"/>
      <c r="AB57" s="299"/>
      <c r="AC57" s="299"/>
      <c r="AD57" s="299"/>
      <c r="AE57" s="299"/>
      <c r="AF57" s="299"/>
      <c r="AG57" s="299"/>
      <c r="AH57" s="299"/>
      <c r="AI57" s="299"/>
      <c r="AJ57" s="299"/>
      <c r="AK57" s="299"/>
      <c r="AL57" s="299"/>
      <c r="AM57" s="299"/>
      <c r="AN57" s="299"/>
      <c r="AO57" s="299"/>
      <c r="AP57" s="299"/>
      <c r="AQ57" s="299"/>
      <c r="AR57" s="299"/>
      <c r="AS57" s="299"/>
      <c r="AT57" s="299"/>
      <c r="AU57" s="27"/>
      <c r="AV57" s="27"/>
      <c r="AW57" s="321"/>
      <c r="AX57" s="321"/>
      <c r="AY57" s="287"/>
      <c r="AZ57" s="27"/>
      <c r="BA57" s="27"/>
      <c r="BB57" s="27"/>
      <c r="BE57" s="27"/>
      <c r="BF57" s="29"/>
      <c r="BG57" s="29"/>
      <c r="BH57" s="29"/>
      <c r="BI57" s="29"/>
    </row>
    <row r="58" spans="2:61" ht="23.5" x14ac:dyDescent="0.55000000000000004">
      <c r="B58" s="27"/>
      <c r="C58" s="27"/>
      <c r="D58" s="27"/>
      <c r="E58" s="27"/>
      <c r="F58" s="27"/>
      <c r="G58" s="27"/>
      <c r="H58" s="27"/>
      <c r="I58" s="27"/>
      <c r="J58" s="27"/>
      <c r="K58" s="27"/>
      <c r="L58" s="27"/>
      <c r="M58" s="27"/>
      <c r="N58" s="32">
        <v>6755</v>
      </c>
      <c r="O58" s="26">
        <v>7082</v>
      </c>
      <c r="P58" s="238">
        <v>20.021466666666665</v>
      </c>
      <c r="Q58" s="27"/>
      <c r="Z58" s="299"/>
      <c r="AA58" s="299"/>
      <c r="AB58" s="299"/>
      <c r="AC58" s="299"/>
      <c r="AD58" s="299"/>
      <c r="AE58" s="299"/>
      <c r="AF58" s="299"/>
      <c r="AG58" s="299"/>
      <c r="AH58" s="299"/>
      <c r="AI58" s="299"/>
      <c r="AJ58" s="299"/>
      <c r="AK58" s="299"/>
      <c r="AL58" s="299"/>
      <c r="AM58" s="299"/>
      <c r="AN58" s="299"/>
      <c r="AO58" s="299"/>
      <c r="AP58" s="299"/>
      <c r="AQ58" s="299"/>
      <c r="AR58" s="299"/>
      <c r="AS58" s="299"/>
      <c r="AT58" s="299"/>
      <c r="AU58" s="27"/>
      <c r="AV58" s="27"/>
      <c r="AW58" s="321"/>
      <c r="AX58" s="321"/>
      <c r="AY58" s="287"/>
      <c r="AZ58" s="27"/>
      <c r="BA58" s="27"/>
      <c r="BB58" s="27"/>
      <c r="BE58" s="27"/>
      <c r="BF58" s="29"/>
      <c r="BG58" s="29"/>
      <c r="BH58" s="29"/>
      <c r="BI58" s="29"/>
    </row>
    <row r="59" spans="2:61" ht="23.5" x14ac:dyDescent="0.55000000000000004">
      <c r="B59" s="27"/>
      <c r="C59" s="27"/>
      <c r="D59" s="27"/>
      <c r="E59" s="27"/>
      <c r="F59" s="27"/>
      <c r="G59" s="27"/>
      <c r="H59" s="27"/>
      <c r="I59" s="27"/>
      <c r="J59" s="27"/>
      <c r="K59" s="27"/>
      <c r="L59" s="27"/>
      <c r="M59" s="27"/>
      <c r="N59" s="32">
        <v>7083</v>
      </c>
      <c r="O59" s="26">
        <v>7413</v>
      </c>
      <c r="P59" s="238">
        <v>20.956466666666667</v>
      </c>
      <c r="Q59" s="27"/>
      <c r="Z59" s="299"/>
      <c r="AA59" s="299"/>
      <c r="AB59" s="299"/>
      <c r="AC59" s="299"/>
      <c r="AD59" s="299"/>
      <c r="AE59" s="299"/>
      <c r="AF59" s="299"/>
      <c r="AG59" s="299"/>
      <c r="AH59" s="299"/>
      <c r="AI59" s="299"/>
      <c r="AJ59" s="299"/>
      <c r="AK59" s="299"/>
      <c r="AL59" s="299"/>
      <c r="AM59" s="299"/>
      <c r="AN59" s="299"/>
      <c r="AO59" s="299"/>
      <c r="AP59" s="299"/>
      <c r="AQ59" s="299"/>
      <c r="AR59" s="299"/>
      <c r="AS59" s="299"/>
      <c r="AT59" s="299"/>
      <c r="AU59" s="27"/>
      <c r="AV59" s="27"/>
      <c r="AW59" s="321"/>
      <c r="AX59" s="321"/>
      <c r="AY59" s="287"/>
      <c r="AZ59" s="27"/>
      <c r="BA59" s="27"/>
      <c r="BB59" s="27"/>
      <c r="BE59" s="27"/>
      <c r="BF59" s="29"/>
      <c r="BG59" s="29"/>
      <c r="BH59" s="29"/>
      <c r="BI59" s="29"/>
    </row>
    <row r="60" spans="2:61" ht="23.5" x14ac:dyDescent="0.55000000000000004">
      <c r="B60" s="27"/>
      <c r="C60" s="27"/>
      <c r="D60" s="27"/>
      <c r="E60" s="27"/>
      <c r="F60" s="27"/>
      <c r="G60" s="27"/>
      <c r="H60" s="27"/>
      <c r="I60" s="27"/>
      <c r="J60" s="27"/>
      <c r="K60" s="27"/>
      <c r="L60" s="27"/>
      <c r="M60" s="27"/>
      <c r="N60" s="32">
        <v>7414</v>
      </c>
      <c r="O60" s="26">
        <v>7742</v>
      </c>
      <c r="P60" s="238">
        <v>21.885233333333332</v>
      </c>
      <c r="Q60" s="27"/>
      <c r="Z60" s="299"/>
      <c r="AA60" s="299"/>
      <c r="AB60" s="299"/>
      <c r="AC60" s="299"/>
      <c r="AD60" s="299"/>
      <c r="AE60" s="299"/>
      <c r="AF60" s="299"/>
      <c r="AG60" s="299"/>
      <c r="AH60" s="299"/>
      <c r="AI60" s="299"/>
      <c r="AJ60" s="299"/>
      <c r="AK60" s="299"/>
      <c r="AL60" s="299"/>
      <c r="AM60" s="299"/>
      <c r="AN60" s="299"/>
      <c r="AO60" s="299"/>
      <c r="AP60" s="299"/>
      <c r="AQ60" s="299"/>
      <c r="AR60" s="299"/>
      <c r="AS60" s="299"/>
      <c r="AT60" s="299"/>
      <c r="AU60" s="27"/>
      <c r="AV60" s="27"/>
      <c r="AW60" s="321"/>
      <c r="AX60" s="321"/>
      <c r="AY60" s="287"/>
      <c r="AZ60" s="27"/>
      <c r="BA60" s="27"/>
      <c r="BB60" s="27"/>
      <c r="BE60" s="27"/>
      <c r="BF60" s="29"/>
      <c r="BG60" s="29"/>
      <c r="BH60" s="29"/>
      <c r="BI60" s="29"/>
    </row>
    <row r="61" spans="2:61" ht="23.5" x14ac:dyDescent="0.55000000000000004">
      <c r="B61" s="27"/>
      <c r="C61" s="27"/>
      <c r="D61" s="27"/>
      <c r="E61" s="27"/>
      <c r="F61" s="27"/>
      <c r="G61" s="27"/>
      <c r="H61" s="27"/>
      <c r="I61" s="27"/>
      <c r="J61" s="27"/>
      <c r="K61" s="27"/>
      <c r="L61" s="27"/>
      <c r="M61" s="27"/>
      <c r="N61" s="32">
        <v>7743</v>
      </c>
      <c r="O61" s="26">
        <v>8070</v>
      </c>
      <c r="P61" s="238">
        <v>22.814</v>
      </c>
      <c r="Q61" s="27"/>
      <c r="Z61" s="299"/>
      <c r="AA61" s="299"/>
      <c r="AB61" s="299"/>
      <c r="AC61" s="299"/>
      <c r="AD61" s="299"/>
      <c r="AE61" s="299"/>
      <c r="AF61" s="299"/>
      <c r="AG61" s="299"/>
      <c r="AH61" s="299"/>
      <c r="AI61" s="299"/>
      <c r="AJ61" s="299"/>
      <c r="AK61" s="299"/>
      <c r="AL61" s="299"/>
      <c r="AM61" s="299"/>
      <c r="AN61" s="299"/>
      <c r="AO61" s="299"/>
      <c r="AP61" s="299"/>
      <c r="AQ61" s="299"/>
      <c r="AR61" s="299"/>
      <c r="AS61" s="299"/>
      <c r="AT61" s="299"/>
      <c r="AU61" s="27"/>
      <c r="AV61" s="27"/>
      <c r="AW61" s="321"/>
      <c r="AX61" s="321"/>
      <c r="AY61" s="287"/>
      <c r="AZ61" s="27"/>
      <c r="BA61" s="27"/>
      <c r="BB61" s="27"/>
      <c r="BE61" s="27"/>
      <c r="BF61" s="29"/>
      <c r="BG61" s="29"/>
      <c r="BH61" s="29"/>
      <c r="BI61" s="29"/>
    </row>
    <row r="62" spans="2:61" ht="23.5" x14ac:dyDescent="0.55000000000000004">
      <c r="B62" s="27"/>
      <c r="C62" s="27"/>
      <c r="D62" s="27"/>
      <c r="E62" s="27"/>
      <c r="F62" s="27"/>
      <c r="G62" s="27"/>
      <c r="H62" s="27"/>
      <c r="I62" s="27"/>
      <c r="J62" s="27"/>
      <c r="K62" s="27"/>
      <c r="L62" s="27"/>
      <c r="M62" s="27"/>
      <c r="N62" s="32">
        <v>8071</v>
      </c>
      <c r="O62" s="26">
        <v>8401</v>
      </c>
      <c r="P62" s="238">
        <v>23.748999999999999</v>
      </c>
      <c r="Q62" s="27"/>
      <c r="Z62" s="300"/>
      <c r="AA62" s="301"/>
      <c r="AB62" s="301"/>
      <c r="AC62" s="301"/>
      <c r="AD62" s="301"/>
      <c r="AE62" s="301"/>
      <c r="AF62" s="301"/>
      <c r="AG62" s="301"/>
      <c r="AH62" s="301"/>
      <c r="AI62" s="301"/>
      <c r="AJ62" s="301"/>
      <c r="AK62" s="301"/>
      <c r="AL62" s="301"/>
      <c r="AM62" s="301"/>
      <c r="AN62" s="301"/>
      <c r="AO62" s="301"/>
      <c r="AP62" s="27"/>
      <c r="AQ62" s="27"/>
      <c r="AR62" s="27"/>
      <c r="AS62" s="27"/>
      <c r="AT62" s="27"/>
      <c r="AU62" s="27"/>
      <c r="AV62" s="27"/>
      <c r="AW62" s="321"/>
      <c r="AX62" s="321"/>
      <c r="AY62" s="287"/>
      <c r="AZ62" s="27"/>
      <c r="BA62" s="27"/>
      <c r="BB62" s="27"/>
      <c r="BE62" s="27"/>
      <c r="BF62" s="29"/>
      <c r="BG62" s="29"/>
      <c r="BH62" s="29"/>
      <c r="BI62" s="29"/>
    </row>
    <row r="63" spans="2:61" ht="23.5" x14ac:dyDescent="0.55000000000000004">
      <c r="B63" s="27"/>
      <c r="C63" s="27"/>
      <c r="D63" s="27"/>
      <c r="E63" s="27"/>
      <c r="F63" s="27"/>
      <c r="G63" s="27"/>
      <c r="H63" s="27"/>
      <c r="I63" s="27"/>
      <c r="J63" s="27"/>
      <c r="K63" s="27"/>
      <c r="L63" s="27"/>
      <c r="M63" s="27"/>
      <c r="N63" s="32">
        <v>8402</v>
      </c>
      <c r="O63" s="26">
        <v>8730</v>
      </c>
      <c r="P63" s="238">
        <v>24.677766666666667</v>
      </c>
      <c r="Q63" s="27"/>
      <c r="Z63" s="300"/>
      <c r="AA63" s="301"/>
      <c r="AB63" s="301"/>
      <c r="AC63" s="301"/>
      <c r="AD63" s="301"/>
      <c r="AE63" s="301"/>
      <c r="AF63" s="301"/>
      <c r="AG63" s="301"/>
      <c r="AH63" s="299"/>
      <c r="AI63" s="301"/>
      <c r="AJ63" s="301"/>
      <c r="AK63" s="301"/>
      <c r="AL63" s="301"/>
      <c r="AM63" s="301"/>
      <c r="AN63" s="301"/>
      <c r="AO63" s="301"/>
      <c r="AP63" s="27"/>
      <c r="AQ63" s="27"/>
      <c r="AR63" s="27"/>
      <c r="AS63" s="27"/>
      <c r="AT63" s="27"/>
      <c r="AU63" s="27"/>
      <c r="AV63" s="27"/>
      <c r="AW63" s="321"/>
      <c r="AX63" s="321"/>
      <c r="AY63" s="287"/>
      <c r="AZ63" s="27"/>
      <c r="BA63" s="27"/>
      <c r="BB63" s="27"/>
      <c r="BE63" s="27"/>
      <c r="BF63" s="29"/>
      <c r="BG63" s="29"/>
      <c r="BH63" s="29"/>
      <c r="BI63" s="29"/>
    </row>
    <row r="64" spans="2:61" ht="23.5" x14ac:dyDescent="0.55000000000000004">
      <c r="B64" s="27"/>
      <c r="C64" s="27"/>
      <c r="D64" s="27"/>
      <c r="E64" s="27"/>
      <c r="F64" s="27"/>
      <c r="G64" s="27"/>
      <c r="H64" s="27"/>
      <c r="I64" s="27"/>
      <c r="J64" s="27"/>
      <c r="K64" s="27"/>
      <c r="L64" s="27"/>
      <c r="M64" s="27"/>
      <c r="N64" s="32">
        <v>8731</v>
      </c>
      <c r="O64" s="26">
        <v>9061</v>
      </c>
      <c r="P64" s="238">
        <v>25.612766666666666</v>
      </c>
      <c r="Q64" s="27"/>
      <c r="Z64" s="300"/>
      <c r="AA64" s="301"/>
      <c r="AB64" s="301"/>
      <c r="AC64" s="301"/>
      <c r="AD64" s="301"/>
      <c r="AE64" s="301"/>
      <c r="AF64" s="301"/>
      <c r="AG64" s="301"/>
      <c r="AH64" s="301"/>
      <c r="AI64" s="301"/>
      <c r="AJ64" s="301"/>
      <c r="AK64" s="301"/>
      <c r="AL64" s="301"/>
      <c r="AM64" s="301"/>
      <c r="AN64" s="301"/>
      <c r="AO64" s="301"/>
      <c r="AP64" s="27"/>
      <c r="AQ64" s="27"/>
      <c r="AR64" s="27"/>
      <c r="AS64" s="27"/>
      <c r="AT64" s="27"/>
      <c r="AU64" s="27"/>
      <c r="AV64" s="27"/>
      <c r="AW64" s="321"/>
      <c r="AX64" s="321"/>
      <c r="AY64" s="287"/>
      <c r="AZ64" s="27"/>
      <c r="BA64" s="27"/>
      <c r="BB64" s="27"/>
      <c r="BE64" s="27"/>
      <c r="BF64" s="29"/>
      <c r="BG64" s="29"/>
      <c r="BH64" s="29"/>
      <c r="BI64" s="29"/>
    </row>
    <row r="65" spans="2:61" ht="23.5" x14ac:dyDescent="0.55000000000000004">
      <c r="B65" s="27"/>
      <c r="C65" s="27"/>
      <c r="D65" s="27"/>
      <c r="E65" s="27"/>
      <c r="F65" s="27"/>
      <c r="G65" s="27"/>
      <c r="H65" s="27"/>
      <c r="I65" s="27"/>
      <c r="J65" s="27"/>
      <c r="K65" s="27"/>
      <c r="L65" s="27"/>
      <c r="M65" s="27"/>
      <c r="N65" s="32">
        <v>9061</v>
      </c>
      <c r="O65" s="26">
        <v>9389</v>
      </c>
      <c r="P65" s="238">
        <v>26.541533333333334</v>
      </c>
      <c r="Q65" s="27"/>
      <c r="Z65" s="300"/>
      <c r="AA65" s="301"/>
      <c r="AB65" s="301"/>
      <c r="AC65" s="301"/>
      <c r="AD65" s="301"/>
      <c r="AE65" s="301"/>
      <c r="AF65" s="301"/>
      <c r="AG65" s="301"/>
      <c r="AH65" s="299"/>
      <c r="AI65" s="301"/>
      <c r="AJ65" s="301"/>
      <c r="AK65" s="301"/>
      <c r="AL65" s="301"/>
      <c r="AM65" s="301"/>
      <c r="AN65" s="301"/>
      <c r="AO65" s="301"/>
      <c r="AP65" s="27"/>
      <c r="AQ65" s="27"/>
      <c r="AR65" s="27"/>
      <c r="AS65" s="27"/>
      <c r="AT65" s="27"/>
      <c r="AU65" s="27"/>
      <c r="AV65" s="27"/>
      <c r="AW65" s="321"/>
      <c r="AX65" s="321"/>
      <c r="AY65" s="287"/>
      <c r="AZ65" s="27"/>
      <c r="BA65" s="27"/>
      <c r="BB65" s="27"/>
      <c r="BE65" s="27"/>
      <c r="BF65" s="29"/>
      <c r="BG65" s="29"/>
      <c r="BH65" s="29"/>
      <c r="BI65" s="29"/>
    </row>
    <row r="66" spans="2:61" ht="23.5" x14ac:dyDescent="0.55000000000000004">
      <c r="B66" s="27"/>
      <c r="C66" s="27"/>
      <c r="D66" s="27"/>
      <c r="E66" s="27"/>
      <c r="F66" s="27"/>
      <c r="G66" s="27"/>
      <c r="H66" s="27"/>
      <c r="I66" s="27"/>
      <c r="J66" s="27"/>
      <c r="K66" s="27"/>
      <c r="L66" s="27"/>
      <c r="M66" s="27"/>
      <c r="N66" s="32">
        <v>9390</v>
      </c>
      <c r="O66" s="26">
        <v>9720</v>
      </c>
      <c r="P66" s="238">
        <v>27.476533333333332</v>
      </c>
      <c r="Q66" s="27"/>
      <c r="Z66" s="300"/>
      <c r="AA66" s="301"/>
      <c r="AB66" s="301"/>
      <c r="AC66" s="301"/>
      <c r="AD66" s="301"/>
      <c r="AE66" s="301"/>
      <c r="AF66" s="301"/>
      <c r="AG66" s="301"/>
      <c r="AH66" s="301"/>
      <c r="AI66" s="301"/>
      <c r="AJ66" s="301"/>
      <c r="AK66" s="301"/>
      <c r="AL66" s="301"/>
      <c r="AM66" s="301"/>
      <c r="AN66" s="301"/>
      <c r="AO66" s="301"/>
      <c r="AP66" s="27"/>
      <c r="AQ66" s="27"/>
      <c r="AR66" s="27"/>
      <c r="AS66" s="27"/>
      <c r="AT66" s="27"/>
      <c r="AU66" s="27"/>
      <c r="AV66" s="27"/>
      <c r="AW66" s="321"/>
      <c r="AX66" s="321"/>
      <c r="AY66" s="287"/>
      <c r="AZ66" s="27"/>
      <c r="BA66" s="27"/>
      <c r="BB66" s="27"/>
      <c r="BC66" s="27"/>
      <c r="BD66" s="27"/>
      <c r="BE66" s="27"/>
      <c r="BF66" s="29"/>
      <c r="BG66" s="29"/>
      <c r="BH66" s="29"/>
      <c r="BI66" s="29"/>
    </row>
    <row r="67" spans="2:61" ht="23.5" x14ac:dyDescent="0.55000000000000004">
      <c r="B67" s="27"/>
      <c r="C67" s="27"/>
      <c r="D67" s="27"/>
      <c r="E67" s="27"/>
      <c r="F67" s="27"/>
      <c r="G67" s="27"/>
      <c r="H67" s="27"/>
      <c r="I67" s="27"/>
      <c r="J67" s="27"/>
      <c r="K67" s="27"/>
      <c r="L67" s="27"/>
      <c r="M67" s="27"/>
      <c r="N67" s="32">
        <v>9721</v>
      </c>
      <c r="O67" s="26">
        <v>10048</v>
      </c>
      <c r="P67" s="238">
        <v>28.4053</v>
      </c>
      <c r="Q67" s="27"/>
      <c r="Z67" s="300"/>
      <c r="AA67" s="301"/>
      <c r="AB67" s="301"/>
      <c r="AC67" s="301"/>
      <c r="AD67" s="301"/>
      <c r="AE67" s="301"/>
      <c r="AF67" s="301"/>
      <c r="AG67" s="301"/>
      <c r="AH67" s="299"/>
      <c r="AI67" s="301"/>
      <c r="AJ67" s="301"/>
      <c r="AK67" s="301"/>
      <c r="AL67" s="301"/>
      <c r="AM67" s="301"/>
      <c r="AN67" s="301"/>
      <c r="AO67" s="301"/>
      <c r="AP67" s="27"/>
      <c r="AQ67" s="27"/>
      <c r="AR67" s="27"/>
      <c r="AS67" s="27"/>
      <c r="AT67" s="27"/>
      <c r="AU67" s="27"/>
      <c r="AV67" s="27"/>
      <c r="AW67" s="321"/>
      <c r="AX67" s="321"/>
      <c r="AY67" s="287"/>
      <c r="AZ67" s="27"/>
      <c r="BA67" s="27"/>
      <c r="BB67" s="27"/>
      <c r="BC67" s="27"/>
      <c r="BD67" s="27"/>
      <c r="BE67" s="27"/>
      <c r="BF67" s="29"/>
      <c r="BG67" s="29"/>
      <c r="BH67" s="29"/>
      <c r="BI67" s="29"/>
    </row>
    <row r="68" spans="2:61" ht="23.5" x14ac:dyDescent="0.55000000000000004">
      <c r="B68" s="27"/>
      <c r="C68" s="27"/>
      <c r="D68" s="27"/>
      <c r="E68" s="27"/>
      <c r="F68" s="27"/>
      <c r="G68" s="27"/>
      <c r="H68" s="27"/>
      <c r="I68" s="27"/>
      <c r="J68" s="27"/>
      <c r="K68" s="27"/>
      <c r="L68" s="27"/>
      <c r="M68" s="27"/>
      <c r="N68" s="32">
        <v>10049</v>
      </c>
      <c r="O68" s="26">
        <v>10377</v>
      </c>
      <c r="P68" s="238">
        <v>29.334066666666665</v>
      </c>
      <c r="Q68" s="27"/>
      <c r="Z68" s="300"/>
      <c r="AA68" s="301"/>
      <c r="AB68" s="301"/>
      <c r="AC68" s="301"/>
      <c r="AD68" s="301"/>
      <c r="AE68" s="301"/>
      <c r="AF68" s="301"/>
      <c r="AG68" s="301"/>
      <c r="AH68" s="301"/>
      <c r="AI68" s="301"/>
      <c r="AJ68" s="301"/>
      <c r="AK68" s="301"/>
      <c r="AL68" s="301"/>
      <c r="AM68" s="301"/>
      <c r="AN68" s="301"/>
      <c r="AO68" s="301"/>
      <c r="AP68" s="27"/>
      <c r="AQ68" s="27"/>
      <c r="AR68" s="27"/>
      <c r="AS68" s="27"/>
      <c r="AT68" s="27"/>
      <c r="AU68" s="27"/>
      <c r="AV68" s="27"/>
      <c r="AW68" s="321"/>
      <c r="AX68" s="321"/>
      <c r="AY68" s="287"/>
      <c r="AZ68" s="27"/>
      <c r="BA68" s="27"/>
      <c r="BB68" s="27"/>
      <c r="BC68" s="27"/>
      <c r="BD68" s="27"/>
      <c r="BE68" s="27"/>
      <c r="BF68" s="29"/>
      <c r="BG68" s="29"/>
      <c r="BH68" s="29"/>
      <c r="BI68" s="29"/>
    </row>
    <row r="69" spans="2:61" ht="23.5" x14ac:dyDescent="0.55000000000000004">
      <c r="B69" s="27"/>
      <c r="C69" s="27"/>
      <c r="D69" s="27"/>
      <c r="E69" s="27"/>
      <c r="F69" s="27"/>
      <c r="G69" s="27"/>
      <c r="H69" s="27"/>
      <c r="I69" s="27"/>
      <c r="J69" s="27"/>
      <c r="K69" s="27"/>
      <c r="L69" s="27"/>
      <c r="M69" s="27"/>
      <c r="N69" s="32">
        <v>10378</v>
      </c>
      <c r="O69" s="26">
        <v>10707</v>
      </c>
      <c r="P69" s="238">
        <v>30.269066666666667</v>
      </c>
      <c r="Q69" s="27"/>
      <c r="Z69" s="300"/>
      <c r="AA69" s="301"/>
      <c r="AB69" s="301"/>
      <c r="AC69" s="301"/>
      <c r="AD69" s="301"/>
      <c r="AE69" s="301"/>
      <c r="AF69" s="301"/>
      <c r="AG69" s="301"/>
      <c r="AH69" s="299"/>
      <c r="AI69" s="301"/>
      <c r="AJ69" s="301"/>
      <c r="AK69" s="301"/>
      <c r="AL69" s="301"/>
      <c r="AM69" s="301"/>
      <c r="AN69" s="301"/>
      <c r="AO69" s="301"/>
      <c r="AP69" s="27"/>
      <c r="AQ69" s="27"/>
      <c r="AR69" s="27"/>
      <c r="AS69" s="27"/>
      <c r="AT69" s="27"/>
      <c r="AU69" s="27"/>
      <c r="AV69" s="27"/>
      <c r="AW69" s="321"/>
      <c r="AX69" s="321"/>
      <c r="AY69" s="287"/>
      <c r="AZ69" s="27"/>
      <c r="BA69" s="27"/>
      <c r="BB69" s="27"/>
      <c r="BC69" s="27"/>
      <c r="BD69" s="27"/>
      <c r="BE69" s="27"/>
      <c r="BF69" s="29"/>
      <c r="BG69" s="29"/>
      <c r="BH69" s="29"/>
      <c r="BI69" s="29"/>
    </row>
    <row r="70" spans="2:61" ht="23.5" x14ac:dyDescent="0.55000000000000004">
      <c r="B70" s="27"/>
      <c r="C70" s="27"/>
      <c r="D70" s="27"/>
      <c r="E70" s="27"/>
      <c r="F70" s="27"/>
      <c r="G70" s="27"/>
      <c r="H70" s="27"/>
      <c r="I70" s="27"/>
      <c r="J70" s="27"/>
      <c r="K70" s="27"/>
      <c r="L70" s="27"/>
      <c r="M70" s="27"/>
      <c r="N70" s="32">
        <v>10708</v>
      </c>
      <c r="O70" s="26">
        <v>11037</v>
      </c>
      <c r="P70" s="238">
        <v>31.197833333333332</v>
      </c>
      <c r="Q70" s="27"/>
      <c r="Z70" s="88"/>
      <c r="AA70" s="88"/>
      <c r="AB70" s="88"/>
      <c r="AC70" s="88"/>
      <c r="AD70" s="88"/>
      <c r="AE70" s="88"/>
      <c r="AF70" s="88"/>
      <c r="AG70" s="88"/>
      <c r="AH70" s="88"/>
      <c r="AI70" s="88"/>
      <c r="AJ70" s="88"/>
      <c r="AK70" s="88"/>
      <c r="AL70" s="88"/>
      <c r="AM70" s="88"/>
      <c r="AN70" s="88"/>
      <c r="AO70" s="88"/>
      <c r="AP70" s="27"/>
      <c r="AQ70" s="27"/>
      <c r="AR70" s="27"/>
      <c r="AS70" s="27"/>
      <c r="AT70" s="27"/>
      <c r="AU70" s="27"/>
      <c r="AV70" s="27"/>
      <c r="AW70" s="321"/>
      <c r="AX70" s="321"/>
      <c r="AY70" s="287"/>
      <c r="AZ70" s="27"/>
      <c r="BA70" s="27"/>
      <c r="BB70" s="27"/>
      <c r="BC70" s="27"/>
      <c r="BD70" s="27"/>
      <c r="BE70" s="27"/>
      <c r="BF70" s="29"/>
      <c r="BG70" s="29"/>
      <c r="BH70" s="29"/>
      <c r="BI70" s="29"/>
    </row>
    <row r="71" spans="2:61" ht="23.5" x14ac:dyDescent="0.55000000000000004">
      <c r="B71" s="27"/>
      <c r="C71" s="27"/>
      <c r="D71" s="27"/>
      <c r="E71" s="27"/>
      <c r="F71" s="27"/>
      <c r="G71" s="27"/>
      <c r="H71" s="27"/>
      <c r="I71" s="27"/>
      <c r="J71" s="27"/>
      <c r="K71" s="27"/>
      <c r="L71" s="27"/>
      <c r="M71" s="27"/>
      <c r="N71" s="32">
        <v>11037</v>
      </c>
      <c r="O71" s="26">
        <v>11367</v>
      </c>
      <c r="P71" s="238">
        <v>32.13283333333333</v>
      </c>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c r="AT71" s="27"/>
      <c r="AU71" s="27"/>
      <c r="AV71" s="27"/>
      <c r="AW71" s="321"/>
      <c r="AX71" s="321"/>
      <c r="AY71" s="287"/>
      <c r="AZ71" s="27"/>
      <c r="BA71" s="27"/>
      <c r="BB71" s="27"/>
      <c r="BC71" s="27"/>
      <c r="BD71" s="27"/>
      <c r="BE71" s="27"/>
      <c r="BF71" s="29"/>
      <c r="BG71" s="29"/>
      <c r="BH71" s="29"/>
      <c r="BI71" s="29"/>
    </row>
    <row r="72" spans="2:61" ht="23.5" x14ac:dyDescent="0.55000000000000004">
      <c r="B72" s="27"/>
      <c r="C72" s="27"/>
      <c r="D72" s="27"/>
      <c r="E72" s="27"/>
      <c r="F72" s="27"/>
      <c r="G72" s="27"/>
      <c r="H72" s="27"/>
      <c r="I72" s="27"/>
      <c r="J72" s="27"/>
      <c r="K72" s="27"/>
      <c r="L72" s="27"/>
      <c r="M72" s="27"/>
      <c r="N72" s="32">
        <v>11368</v>
      </c>
      <c r="O72" s="26">
        <v>11695</v>
      </c>
      <c r="P72" s="238">
        <v>33.061599999999999</v>
      </c>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321"/>
      <c r="AX72" s="321"/>
      <c r="AY72" s="287"/>
      <c r="AZ72" s="27"/>
      <c r="BA72" s="27"/>
      <c r="BB72" s="27"/>
      <c r="BC72" s="27"/>
      <c r="BD72" s="27"/>
      <c r="BE72" s="27"/>
      <c r="BF72" s="29"/>
      <c r="BG72" s="29"/>
      <c r="BH72" s="29"/>
      <c r="BI72" s="29"/>
    </row>
    <row r="73" spans="2:61" ht="23.5" x14ac:dyDescent="0.55000000000000004">
      <c r="B73" s="27"/>
      <c r="C73" s="27"/>
      <c r="D73" s="27"/>
      <c r="E73" s="27"/>
      <c r="F73" s="27"/>
      <c r="G73" s="27"/>
      <c r="H73" s="27"/>
      <c r="I73" s="27"/>
      <c r="J73" s="27"/>
      <c r="K73" s="27"/>
      <c r="L73" s="27"/>
      <c r="M73" s="27"/>
      <c r="N73" s="32">
        <v>11696</v>
      </c>
      <c r="O73" s="26">
        <v>12024</v>
      </c>
      <c r="P73" s="238">
        <v>33.990366666666667</v>
      </c>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321"/>
      <c r="AX73" s="321"/>
      <c r="AY73" s="287"/>
      <c r="AZ73" s="27"/>
      <c r="BA73" s="27"/>
      <c r="BB73" s="27"/>
      <c r="BC73" s="27"/>
      <c r="BD73" s="27"/>
      <c r="BE73" s="27"/>
      <c r="BF73" s="29"/>
      <c r="BG73" s="29"/>
      <c r="BH73" s="29"/>
      <c r="BI73" s="29"/>
    </row>
    <row r="74" spans="2:61" ht="23.5" x14ac:dyDescent="0.55000000000000004">
      <c r="B74" s="27"/>
      <c r="C74" s="27"/>
      <c r="D74" s="27"/>
      <c r="E74" s="27"/>
      <c r="F74" s="27"/>
      <c r="G74" s="27"/>
      <c r="H74" s="27"/>
      <c r="I74" s="27"/>
      <c r="J74" s="27"/>
      <c r="K74" s="27"/>
      <c r="L74" s="27"/>
      <c r="M74" s="27"/>
      <c r="N74" s="32">
        <v>12025</v>
      </c>
      <c r="O74" s="26">
        <v>12355</v>
      </c>
      <c r="P74" s="238">
        <v>34.925366666666669</v>
      </c>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321"/>
      <c r="AX74" s="321"/>
      <c r="AY74" s="287"/>
      <c r="AZ74" s="27"/>
      <c r="BA74" s="27"/>
      <c r="BB74" s="27"/>
      <c r="BC74" s="27"/>
      <c r="BD74" s="27"/>
      <c r="BE74" s="27"/>
      <c r="BF74" s="29"/>
      <c r="BG74" s="29"/>
      <c r="BH74" s="29"/>
      <c r="BI74" s="29"/>
    </row>
    <row r="75" spans="2:61" ht="24" thickBot="1" x14ac:dyDescent="0.6">
      <c r="B75" s="27"/>
      <c r="C75" s="27"/>
      <c r="D75" s="27"/>
      <c r="E75" s="27"/>
      <c r="F75" s="27"/>
      <c r="G75" s="27"/>
      <c r="H75" s="27"/>
      <c r="I75" s="27"/>
      <c r="J75" s="27"/>
      <c r="K75" s="27"/>
      <c r="L75" s="27"/>
      <c r="M75" s="27"/>
      <c r="N75" s="35">
        <v>12356</v>
      </c>
      <c r="O75" s="28">
        <v>12361</v>
      </c>
      <c r="P75" s="239">
        <v>34.944066666666664</v>
      </c>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321"/>
      <c r="AX75" s="321"/>
      <c r="AY75" s="287"/>
      <c r="AZ75" s="27"/>
      <c r="BA75" s="27"/>
      <c r="BB75" s="27"/>
      <c r="BC75" s="27"/>
      <c r="BD75" s="27"/>
      <c r="BE75" s="27"/>
      <c r="BF75" s="29"/>
      <c r="BG75" s="29"/>
      <c r="BH75" s="29"/>
      <c r="BI75" s="29"/>
    </row>
    <row r="76" spans="2:61" ht="23.5" x14ac:dyDescent="0.55000000000000004">
      <c r="R76" s="27"/>
      <c r="S76" s="27"/>
      <c r="T76" s="27"/>
      <c r="U76" s="27"/>
      <c r="V76" s="27"/>
      <c r="W76" s="27"/>
      <c r="X76" s="27"/>
      <c r="Y76" s="27"/>
      <c r="Z76" s="27"/>
      <c r="AA76" s="27"/>
      <c r="AB76" s="27"/>
      <c r="AC76" s="27"/>
      <c r="AD76" s="27"/>
      <c r="AE76" s="27"/>
      <c r="AF76" s="27"/>
      <c r="AG76" s="27"/>
      <c r="AW76" s="321"/>
      <c r="AX76" s="321"/>
      <c r="AY76" s="287"/>
    </row>
    <row r="77" spans="2:61" ht="23.5" x14ac:dyDescent="0.55000000000000004">
      <c r="R77" s="27"/>
      <c r="S77" s="27"/>
      <c r="T77" s="27"/>
      <c r="U77" s="27"/>
      <c r="V77" s="27"/>
      <c r="W77" s="27"/>
      <c r="X77" s="27"/>
      <c r="Y77" s="27"/>
      <c r="Z77" s="27"/>
      <c r="AA77" s="27"/>
      <c r="AB77" s="27"/>
      <c r="AC77" s="27"/>
      <c r="AD77" s="27"/>
      <c r="AE77" s="27"/>
      <c r="AF77" s="27"/>
      <c r="AG77" s="27"/>
      <c r="AW77" s="321"/>
      <c r="AX77" s="321"/>
      <c r="AY77" s="287"/>
    </row>
    <row r="78" spans="2:61" ht="23.5" x14ac:dyDescent="0.55000000000000004">
      <c r="R78" s="27"/>
      <c r="S78" s="27"/>
      <c r="T78" s="27"/>
      <c r="U78" s="27"/>
      <c r="V78" s="27"/>
      <c r="W78" s="27"/>
      <c r="X78" s="27"/>
      <c r="Y78" s="27"/>
      <c r="Z78" s="27"/>
      <c r="AA78" s="27"/>
      <c r="AB78" s="27"/>
      <c r="AC78" s="27"/>
      <c r="AD78" s="27"/>
      <c r="AE78" s="27"/>
      <c r="AF78" s="27"/>
      <c r="AG78" s="27"/>
      <c r="AW78" s="321"/>
      <c r="AX78" s="321"/>
      <c r="AY78" s="287"/>
    </row>
    <row r="79" spans="2:61" ht="23.5" x14ac:dyDescent="0.55000000000000004">
      <c r="R79" s="27"/>
      <c r="S79" s="27"/>
      <c r="T79" s="27"/>
      <c r="U79" s="27"/>
      <c r="V79" s="27"/>
      <c r="W79" s="27"/>
      <c r="X79" s="27"/>
      <c r="Y79" s="27"/>
      <c r="Z79" s="27"/>
      <c r="AA79" s="27"/>
      <c r="AB79" s="27"/>
      <c r="AC79" s="27"/>
      <c r="AD79" s="27"/>
      <c r="AE79" s="27"/>
      <c r="AF79" s="27"/>
      <c r="AG79" s="27"/>
      <c r="AW79" s="321"/>
      <c r="AX79" s="321"/>
      <c r="AY79" s="287"/>
    </row>
    <row r="80" spans="2:61" ht="23.5" x14ac:dyDescent="0.55000000000000004">
      <c r="R80" s="27"/>
      <c r="S80" s="27"/>
      <c r="T80" s="27"/>
      <c r="U80" s="27"/>
      <c r="V80" s="27"/>
      <c r="W80" s="27"/>
      <c r="X80" s="27"/>
      <c r="Y80" s="27"/>
      <c r="Z80" s="27"/>
      <c r="AA80" s="27"/>
      <c r="AB80" s="27"/>
      <c r="AC80" s="27"/>
      <c r="AD80" s="27"/>
      <c r="AE80" s="27"/>
      <c r="AF80" s="27"/>
      <c r="AG80" s="27"/>
      <c r="AW80" s="321"/>
      <c r="AX80" s="321"/>
      <c r="AY80" s="287"/>
    </row>
    <row r="81" spans="18:51" ht="23.5" x14ac:dyDescent="0.55000000000000004">
      <c r="R81" s="27"/>
      <c r="S81" s="27"/>
      <c r="T81" s="27"/>
      <c r="U81" s="27"/>
      <c r="V81" s="27"/>
      <c r="W81" s="27"/>
      <c r="X81" s="27"/>
      <c r="Y81" s="27"/>
      <c r="Z81" s="27"/>
      <c r="AA81" s="27"/>
      <c r="AB81" s="27"/>
      <c r="AC81" s="27"/>
      <c r="AD81" s="27"/>
      <c r="AE81" s="27"/>
      <c r="AF81" s="27"/>
      <c r="AG81" s="27"/>
      <c r="AW81" s="321"/>
      <c r="AX81" s="321"/>
      <c r="AY81" s="287"/>
    </row>
    <row r="82" spans="18:51" ht="23.5" x14ac:dyDescent="0.55000000000000004">
      <c r="R82" s="27"/>
      <c r="S82" s="27"/>
      <c r="T82" s="27"/>
      <c r="U82" s="27"/>
      <c r="V82" s="27"/>
      <c r="W82" s="27"/>
      <c r="X82" s="27"/>
      <c r="Y82" s="27"/>
      <c r="Z82" s="27"/>
      <c r="AA82" s="27"/>
      <c r="AB82" s="27"/>
      <c r="AC82" s="27"/>
      <c r="AD82" s="27"/>
      <c r="AE82" s="27"/>
      <c r="AF82" s="27"/>
      <c r="AG82" s="27"/>
      <c r="AW82" s="321"/>
      <c r="AX82" s="321"/>
      <c r="AY82" s="287"/>
    </row>
    <row r="83" spans="18:51" ht="23.5" x14ac:dyDescent="0.55000000000000004">
      <c r="R83" s="27"/>
      <c r="S83" s="27"/>
      <c r="T83" s="27"/>
      <c r="U83" s="27"/>
      <c r="V83" s="27"/>
      <c r="W83" s="27"/>
      <c r="X83" s="27"/>
      <c r="Y83" s="27"/>
      <c r="Z83" s="27"/>
      <c r="AA83" s="27"/>
      <c r="AB83" s="27"/>
      <c r="AC83" s="27"/>
      <c r="AD83" s="27"/>
      <c r="AE83" s="27"/>
      <c r="AF83" s="27"/>
      <c r="AG83" s="27"/>
      <c r="AW83" s="321"/>
      <c r="AX83" s="321"/>
      <c r="AY83" s="287"/>
    </row>
    <row r="84" spans="18:51" ht="23.5" x14ac:dyDescent="0.55000000000000004">
      <c r="R84" s="27"/>
      <c r="S84" s="27"/>
      <c r="T84" s="27"/>
      <c r="U84" s="27"/>
      <c r="V84" s="27"/>
      <c r="W84" s="27"/>
      <c r="X84" s="27"/>
      <c r="Y84" s="27"/>
      <c r="Z84" s="27"/>
      <c r="AA84" s="27"/>
      <c r="AB84" s="27"/>
      <c r="AC84" s="27"/>
      <c r="AD84" s="27"/>
      <c r="AE84" s="27"/>
      <c r="AF84" s="27"/>
      <c r="AG84" s="27"/>
      <c r="AW84" s="321"/>
      <c r="AX84" s="321"/>
      <c r="AY84" s="287"/>
    </row>
    <row r="85" spans="18:51" ht="23.5" x14ac:dyDescent="0.55000000000000004">
      <c r="R85" s="27"/>
      <c r="S85" s="27"/>
      <c r="T85" s="27"/>
      <c r="U85" s="27"/>
      <c r="V85" s="27"/>
      <c r="W85" s="27"/>
      <c r="X85" s="27"/>
      <c r="Y85" s="27"/>
      <c r="Z85" s="27"/>
      <c r="AA85" s="27"/>
      <c r="AB85" s="27"/>
      <c r="AC85" s="27"/>
      <c r="AD85" s="27"/>
      <c r="AE85" s="27"/>
      <c r="AF85" s="27"/>
      <c r="AG85" s="27"/>
      <c r="AW85" s="321"/>
      <c r="AX85" s="321"/>
      <c r="AY85" s="287"/>
    </row>
    <row r="86" spans="18:51" ht="23.5" x14ac:dyDescent="0.55000000000000004">
      <c r="R86" s="27"/>
      <c r="S86" s="27"/>
      <c r="T86" s="27"/>
      <c r="U86" s="27"/>
      <c r="V86" s="27"/>
      <c r="W86" s="27"/>
      <c r="X86" s="27"/>
      <c r="Y86" s="27"/>
      <c r="Z86" s="27"/>
      <c r="AA86" s="27"/>
      <c r="AB86" s="27"/>
      <c r="AC86" s="27"/>
      <c r="AD86" s="27"/>
      <c r="AE86" s="27"/>
      <c r="AF86" s="27"/>
      <c r="AG86" s="27"/>
      <c r="AW86" s="321"/>
      <c r="AX86" s="321"/>
      <c r="AY86" s="287"/>
    </row>
    <row r="87" spans="18:51" ht="23.5" x14ac:dyDescent="0.55000000000000004">
      <c r="R87" s="27"/>
      <c r="S87" s="27"/>
      <c r="T87" s="27"/>
      <c r="U87" s="27"/>
      <c r="V87" s="27"/>
      <c r="W87" s="27"/>
      <c r="X87" s="27"/>
      <c r="Y87" s="27"/>
      <c r="Z87" s="27"/>
      <c r="AA87" s="27"/>
      <c r="AB87" s="27"/>
      <c r="AC87" s="27"/>
      <c r="AD87" s="27"/>
      <c r="AE87" s="27"/>
      <c r="AF87" s="27"/>
      <c r="AG87" s="27"/>
      <c r="AW87" s="321"/>
      <c r="AX87" s="321"/>
      <c r="AY87" s="287"/>
    </row>
    <row r="88" spans="18:51" ht="23.5" x14ac:dyDescent="0.55000000000000004">
      <c r="R88" s="27"/>
      <c r="S88" s="27"/>
      <c r="T88" s="27"/>
      <c r="U88" s="27"/>
      <c r="V88" s="27"/>
      <c r="W88" s="27"/>
      <c r="X88" s="27"/>
      <c r="Y88" s="27"/>
      <c r="Z88" s="27"/>
      <c r="AA88" s="27"/>
      <c r="AB88" s="27"/>
      <c r="AC88" s="27"/>
      <c r="AD88" s="27"/>
      <c r="AE88" s="27"/>
      <c r="AF88" s="27"/>
      <c r="AG88" s="27"/>
      <c r="AW88" s="321"/>
      <c r="AX88" s="321"/>
      <c r="AY88" s="287"/>
    </row>
    <row r="89" spans="18:51" ht="23.5" x14ac:dyDescent="0.55000000000000004">
      <c r="R89" s="27"/>
      <c r="S89" s="27"/>
      <c r="T89" s="27"/>
      <c r="U89" s="27"/>
      <c r="V89" s="27"/>
      <c r="W89" s="27"/>
      <c r="X89" s="27"/>
      <c r="Y89" s="27"/>
      <c r="Z89" s="27"/>
      <c r="AA89" s="27"/>
      <c r="AB89" s="27"/>
      <c r="AC89" s="27"/>
      <c r="AD89" s="27"/>
      <c r="AE89" s="27"/>
      <c r="AF89" s="27"/>
      <c r="AG89" s="27"/>
      <c r="AW89" s="321"/>
      <c r="AX89" s="321"/>
      <c r="AY89" s="287"/>
    </row>
    <row r="90" spans="18:51" ht="23.5" x14ac:dyDescent="0.55000000000000004">
      <c r="R90" s="27"/>
      <c r="S90" s="27"/>
      <c r="T90" s="27"/>
      <c r="U90" s="27"/>
      <c r="V90" s="27"/>
      <c r="W90" s="27"/>
      <c r="X90" s="27"/>
      <c r="Y90" s="27"/>
      <c r="Z90" s="27"/>
      <c r="AA90" s="27"/>
      <c r="AB90" s="27"/>
      <c r="AC90" s="27"/>
      <c r="AD90" s="27"/>
      <c r="AE90" s="27"/>
      <c r="AF90" s="27"/>
      <c r="AG90" s="27"/>
      <c r="AW90" s="321"/>
      <c r="AX90" s="321"/>
      <c r="AY90" s="287"/>
    </row>
    <row r="91" spans="18:51" ht="23.5" x14ac:dyDescent="0.55000000000000004">
      <c r="AW91" s="321"/>
      <c r="AX91" s="321"/>
      <c r="AY91" s="287"/>
    </row>
    <row r="92" spans="18:51" ht="23.5" x14ac:dyDescent="0.55000000000000004">
      <c r="AW92" s="321"/>
      <c r="AX92" s="321"/>
      <c r="AY92" s="287"/>
    </row>
    <row r="93" spans="18:51" ht="23.5" x14ac:dyDescent="0.55000000000000004">
      <c r="AW93" s="321"/>
      <c r="AX93" s="321"/>
      <c r="AY93" s="287"/>
    </row>
    <row r="94" spans="18:51" ht="23.5" x14ac:dyDescent="0.55000000000000004">
      <c r="AW94" s="321"/>
      <c r="AX94" s="321"/>
      <c r="AY94" s="287"/>
    </row>
    <row r="95" spans="18:51" ht="23.5" x14ac:dyDescent="0.55000000000000004">
      <c r="AW95" s="321"/>
      <c r="AX95" s="321"/>
      <c r="AY95" s="287"/>
    </row>
  </sheetData>
  <mergeCells count="75">
    <mergeCell ref="AY36:AZ36"/>
    <mergeCell ref="BD28:BE28"/>
    <mergeCell ref="BD29:BE29"/>
    <mergeCell ref="BD30:BE30"/>
    <mergeCell ref="BD23:BE23"/>
    <mergeCell ref="BD24:BE24"/>
    <mergeCell ref="BD25:BE25"/>
    <mergeCell ref="BD26:BE26"/>
    <mergeCell ref="BD27:BE27"/>
    <mergeCell ref="AY35:BA35"/>
    <mergeCell ref="BD18:BE18"/>
    <mergeCell ref="BD19:BE19"/>
    <mergeCell ref="BB20:BE20"/>
    <mergeCell ref="BD21:BE21"/>
    <mergeCell ref="BD22:BE22"/>
    <mergeCell ref="BD13:BE13"/>
    <mergeCell ref="BD14:BE14"/>
    <mergeCell ref="BD15:BE15"/>
    <mergeCell ref="BD16:BE16"/>
    <mergeCell ref="BD17:BE17"/>
    <mergeCell ref="BD8:BE8"/>
    <mergeCell ref="BD9:BE9"/>
    <mergeCell ref="BD10:BE10"/>
    <mergeCell ref="BD11:BE11"/>
    <mergeCell ref="BD12:BE12"/>
    <mergeCell ref="BB4:BE4"/>
    <mergeCell ref="BB5:BE5"/>
    <mergeCell ref="BB6:BC6"/>
    <mergeCell ref="BD6:BE6"/>
    <mergeCell ref="BD7:BE7"/>
    <mergeCell ref="AQ4:AS4"/>
    <mergeCell ref="AQ5:AR5"/>
    <mergeCell ref="AI5:AJ5"/>
    <mergeCell ref="AM4:AO4"/>
    <mergeCell ref="AM5:AN5"/>
    <mergeCell ref="B36:C36"/>
    <mergeCell ref="F36:G36"/>
    <mergeCell ref="J36:K36"/>
    <mergeCell ref="N36:O36"/>
    <mergeCell ref="B4:D4"/>
    <mergeCell ref="B5:C5"/>
    <mergeCell ref="F4:H4"/>
    <mergeCell ref="F5:G5"/>
    <mergeCell ref="J4:L4"/>
    <mergeCell ref="J5:K5"/>
    <mergeCell ref="N4:P4"/>
    <mergeCell ref="N5:O5"/>
    <mergeCell ref="V3:AK3"/>
    <mergeCell ref="B35:D35"/>
    <mergeCell ref="F35:H35"/>
    <mergeCell ref="J35:L35"/>
    <mergeCell ref="N35:P35"/>
    <mergeCell ref="R4:T4"/>
    <mergeCell ref="R5:S5"/>
    <mergeCell ref="V4:X4"/>
    <mergeCell ref="V5:W5"/>
    <mergeCell ref="AA4:AC4"/>
    <mergeCell ref="AA5:AB5"/>
    <mergeCell ref="AE4:AG4"/>
    <mergeCell ref="AE5:AF5"/>
    <mergeCell ref="AI4:AK4"/>
    <mergeCell ref="R27:S27"/>
    <mergeCell ref="R28:S28"/>
    <mergeCell ref="AU24:AX24"/>
    <mergeCell ref="R29:S29"/>
    <mergeCell ref="R30:S30"/>
    <mergeCell ref="R35:T35"/>
    <mergeCell ref="R36:S36"/>
    <mergeCell ref="V35:X35"/>
    <mergeCell ref="V36:W36"/>
    <mergeCell ref="D34:X34"/>
    <mergeCell ref="AU26:AV26"/>
    <mergeCell ref="AU27:AV27"/>
    <mergeCell ref="AU28:AV28"/>
    <mergeCell ref="AU29:AV29"/>
  </mergeCells>
  <phoneticPr fontId="4" type="noConversion"/>
  <pageMargins left="0.26" right="0.23" top="0.54" bottom="0.37" header="0.3" footer="0.3"/>
  <pageSetup paperSize="8" scale="4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8" tint="-0.499984740745262"/>
  </sheetPr>
  <dimension ref="B1:Z47"/>
  <sheetViews>
    <sheetView showGridLines="0" zoomScale="85" zoomScaleNormal="85" workbookViewId="0">
      <selection activeCell="I29" sqref="I29"/>
    </sheetView>
  </sheetViews>
  <sheetFormatPr defaultColWidth="6.36328125" defaultRowHeight="14.5" x14ac:dyDescent="0.35"/>
  <cols>
    <col min="1" max="1" width="2" customWidth="1"/>
    <col min="2" max="2" width="8.54296875" bestFit="1" customWidth="1"/>
    <col min="3" max="3" width="14.54296875" bestFit="1" customWidth="1"/>
    <col min="4" max="4" width="6.36328125" bestFit="1" customWidth="1"/>
    <col min="5" max="5" width="2" customWidth="1"/>
    <col min="6" max="6" width="8.81640625" bestFit="1" customWidth="1"/>
    <col min="7" max="7" width="14.54296875" bestFit="1" customWidth="1"/>
    <col min="8" max="8" width="6.81640625" customWidth="1"/>
    <col min="9" max="9" width="2" customWidth="1"/>
    <col min="10" max="10" width="7.36328125" bestFit="1" customWidth="1"/>
    <col min="11" max="11" width="14.54296875" bestFit="1" customWidth="1"/>
    <col min="12" max="12" width="6.36328125" bestFit="1" customWidth="1"/>
    <col min="13" max="13" width="2" customWidth="1"/>
    <col min="14" max="14" width="20.54296875" bestFit="1" customWidth="1"/>
    <col min="15" max="15" width="17.1796875" bestFit="1" customWidth="1"/>
    <col min="16" max="16" width="9.36328125" bestFit="1" customWidth="1"/>
    <col min="17" max="17" width="17.36328125" bestFit="1" customWidth="1"/>
    <col min="18" max="18" width="13.90625" bestFit="1" customWidth="1"/>
    <col min="19" max="19" width="2.6328125" bestFit="1" customWidth="1"/>
    <col min="20" max="20" width="6.36328125" bestFit="1" customWidth="1"/>
    <col min="21" max="21" width="14.54296875" bestFit="1" customWidth="1"/>
    <col min="22" max="22" width="6.36328125" bestFit="1" customWidth="1"/>
    <col min="23" max="23" width="2" customWidth="1"/>
    <col min="24" max="24" width="9" bestFit="1" customWidth="1"/>
    <col min="25" max="25" width="17.08984375" bestFit="1" customWidth="1"/>
    <col min="26" max="26" width="9" bestFit="1" customWidth="1"/>
  </cols>
  <sheetData>
    <row r="1" spans="2:26" ht="15" thickBot="1" x14ac:dyDescent="0.4"/>
    <row r="2" spans="2:26" ht="16" thickBot="1" x14ac:dyDescent="0.4">
      <c r="B2" s="56"/>
      <c r="C2" s="57" t="s">
        <v>93</v>
      </c>
      <c r="D2" s="58" t="s">
        <v>51</v>
      </c>
      <c r="F2" s="16"/>
      <c r="G2" s="11" t="s">
        <v>93</v>
      </c>
      <c r="H2" s="12" t="s">
        <v>51</v>
      </c>
      <c r="J2" s="56"/>
      <c r="K2" s="57" t="s">
        <v>93</v>
      </c>
      <c r="L2" s="58" t="s">
        <v>51</v>
      </c>
      <c r="N2" s="180"/>
      <c r="O2" s="181" t="s">
        <v>38</v>
      </c>
      <c r="P2" s="182" t="s">
        <v>39</v>
      </c>
      <c r="Q2" s="183" t="s">
        <v>24434</v>
      </c>
      <c r="R2" s="183" t="s">
        <v>55</v>
      </c>
      <c r="T2" s="16" t="s">
        <v>49</v>
      </c>
      <c r="U2" s="11" t="s">
        <v>93</v>
      </c>
      <c r="V2" s="12" t="s">
        <v>51</v>
      </c>
      <c r="X2" s="16" t="s">
        <v>49</v>
      </c>
      <c r="Y2" s="11" t="s">
        <v>93</v>
      </c>
      <c r="Z2" s="12" t="s">
        <v>51</v>
      </c>
    </row>
    <row r="3" spans="2:26" ht="16" thickBot="1" x14ac:dyDescent="0.4">
      <c r="B3" s="4" t="s">
        <v>24455</v>
      </c>
      <c r="C3" s="229">
        <v>77000</v>
      </c>
      <c r="D3" s="230">
        <v>21.5</v>
      </c>
      <c r="F3" s="17" t="s">
        <v>14127</v>
      </c>
      <c r="G3" s="46">
        <v>66000</v>
      </c>
      <c r="H3" s="51">
        <v>24</v>
      </c>
      <c r="J3" s="53" t="s">
        <v>92</v>
      </c>
      <c r="K3" s="54">
        <v>121000</v>
      </c>
      <c r="L3" s="55">
        <v>18</v>
      </c>
      <c r="N3" s="186" t="s">
        <v>52</v>
      </c>
      <c r="O3" s="187">
        <f>'Trim Sheet'!$I$15</f>
        <v>98460</v>
      </c>
      <c r="P3" s="188">
        <f>'Trim Sheet'!$L$21</f>
        <v>36.799999999999997</v>
      </c>
      <c r="Q3" s="318">
        <f>IFERROR(((((30000*(P3-40)))/(O3/2.205))+648.51),0)</f>
        <v>646.36009140767828</v>
      </c>
      <c r="R3" s="189">
        <f>IFERROR(((($Q$3-625.6))/134.5),"")</f>
        <v>0.15435012199017295</v>
      </c>
      <c r="T3" s="22">
        <v>4</v>
      </c>
      <c r="U3" s="21">
        <v>149000</v>
      </c>
      <c r="V3" s="23">
        <v>0</v>
      </c>
      <c r="X3" s="22">
        <v>4</v>
      </c>
      <c r="Y3" s="21">
        <v>149000</v>
      </c>
      <c r="Z3" s="23">
        <v>0</v>
      </c>
    </row>
    <row r="4" spans="2:26" ht="16" thickBot="1" x14ac:dyDescent="0.4">
      <c r="B4" s="4" t="s">
        <v>24455</v>
      </c>
      <c r="C4" s="229">
        <v>88000</v>
      </c>
      <c r="D4" s="230">
        <v>19</v>
      </c>
      <c r="F4" s="17" t="s">
        <v>14127</v>
      </c>
      <c r="G4" s="46">
        <v>132000</v>
      </c>
      <c r="H4" s="51">
        <v>8</v>
      </c>
      <c r="J4" s="53" t="s">
        <v>92</v>
      </c>
      <c r="K4" s="54">
        <v>121000</v>
      </c>
      <c r="L4" s="55">
        <v>11</v>
      </c>
      <c r="N4" s="190" t="s">
        <v>53</v>
      </c>
      <c r="O4" s="184">
        <f>'Trim Sheet'!$I$16</f>
        <v>122960</v>
      </c>
      <c r="P4" s="185">
        <f>'Trim Sheet'!$L$22</f>
        <v>34.799999999999997</v>
      </c>
      <c r="Q4" s="320">
        <f>IFERROR(((((30000*(P4-40)))/(O4/2.205))+648.51),0)</f>
        <v>645.71250487963562</v>
      </c>
      <c r="R4" s="270">
        <f>IFERROR(((($Q$4-625.6))/134.5),"")</f>
        <v>0.14953535226494866</v>
      </c>
      <c r="T4" s="17">
        <v>4</v>
      </c>
      <c r="U4" s="10">
        <v>56000</v>
      </c>
      <c r="V4" s="13">
        <v>21</v>
      </c>
      <c r="X4" s="17">
        <v>4</v>
      </c>
      <c r="Y4" s="10">
        <v>66000</v>
      </c>
      <c r="Z4" s="13">
        <v>21</v>
      </c>
    </row>
    <row r="5" spans="2:26" ht="16" thickBot="1" x14ac:dyDescent="0.4">
      <c r="B5" s="4" t="s">
        <v>24455</v>
      </c>
      <c r="C5" s="229">
        <v>112000</v>
      </c>
      <c r="D5" s="230">
        <v>13</v>
      </c>
      <c r="F5" s="17" t="s">
        <v>14127</v>
      </c>
      <c r="G5" s="46">
        <v>141000</v>
      </c>
      <c r="H5" s="51">
        <v>10</v>
      </c>
      <c r="J5" s="53" t="s">
        <v>92</v>
      </c>
      <c r="K5" s="54">
        <v>121000</v>
      </c>
      <c r="L5" s="55">
        <v>20</v>
      </c>
      <c r="N5" s="191" t="s">
        <v>54</v>
      </c>
      <c r="O5" s="192">
        <f>'Trim Sheet'!$I$17</f>
        <v>107960</v>
      </c>
      <c r="P5" s="193">
        <f>'Trim Sheet'!$L$23</f>
        <v>33.32</v>
      </c>
      <c r="Q5" s="319">
        <f>IFERROR(((((30000*(P5-40)))/(O5/2.205))+648.51),0)</f>
        <v>644.41698406817341</v>
      </c>
      <c r="R5" s="271">
        <f>IFERROR(((($Q$5-625.6))/134.5),"")</f>
        <v>0.13990322727266455</v>
      </c>
      <c r="T5" s="22">
        <v>5</v>
      </c>
      <c r="U5" s="21">
        <v>56000</v>
      </c>
      <c r="V5" s="23">
        <v>24</v>
      </c>
      <c r="X5" s="22">
        <v>5</v>
      </c>
      <c r="Y5" s="21">
        <v>66000</v>
      </c>
      <c r="Z5" s="23">
        <v>24</v>
      </c>
    </row>
    <row r="6" spans="2:26" ht="15" thickBot="1" x14ac:dyDescent="0.4">
      <c r="B6" s="4" t="s">
        <v>24455</v>
      </c>
      <c r="C6" s="229">
        <v>112000</v>
      </c>
      <c r="D6" s="230">
        <v>20</v>
      </c>
      <c r="F6" s="17" t="s">
        <v>14127</v>
      </c>
      <c r="G6" s="46">
        <v>142000</v>
      </c>
      <c r="H6" s="51">
        <v>11</v>
      </c>
      <c r="J6" s="17" t="s">
        <v>92</v>
      </c>
      <c r="K6" s="46">
        <v>121000</v>
      </c>
      <c r="L6" s="51">
        <v>21</v>
      </c>
      <c r="T6" s="17">
        <v>5</v>
      </c>
      <c r="U6" s="10">
        <v>154000</v>
      </c>
      <c r="V6" s="13">
        <v>3</v>
      </c>
      <c r="X6" s="17">
        <v>5</v>
      </c>
      <c r="Y6" s="10">
        <v>154000</v>
      </c>
      <c r="Z6" s="13">
        <v>3</v>
      </c>
    </row>
    <row r="7" spans="2:26" ht="16" thickBot="1" x14ac:dyDescent="0.4">
      <c r="B7" s="4" t="s">
        <v>24455</v>
      </c>
      <c r="C7" s="229">
        <v>112000</v>
      </c>
      <c r="D7" s="4">
        <v>40</v>
      </c>
      <c r="F7" s="17" t="s">
        <v>14127</v>
      </c>
      <c r="G7" s="46">
        <v>143500</v>
      </c>
      <c r="H7" s="51">
        <v>40</v>
      </c>
      <c r="J7" s="17" t="s">
        <v>92</v>
      </c>
      <c r="K7" s="46">
        <v>121000</v>
      </c>
      <c r="L7" s="51">
        <v>72</v>
      </c>
      <c r="O7" s="181" t="s">
        <v>24502</v>
      </c>
      <c r="P7" s="182" t="s">
        <v>24434</v>
      </c>
      <c r="Q7" s="183" t="s">
        <v>24435</v>
      </c>
      <c r="R7" s="183" t="s">
        <v>39</v>
      </c>
      <c r="T7" s="22">
        <v>6</v>
      </c>
      <c r="U7" s="21">
        <v>56000</v>
      </c>
      <c r="V7" s="23">
        <v>25</v>
      </c>
      <c r="X7" s="22">
        <v>6</v>
      </c>
      <c r="Y7" s="21">
        <v>66000</v>
      </c>
      <c r="Z7" s="23">
        <v>25</v>
      </c>
    </row>
    <row r="8" spans="2:26" ht="16" thickBot="1" x14ac:dyDescent="0.4">
      <c r="B8" s="4" t="s">
        <v>24455</v>
      </c>
      <c r="C8" s="229">
        <v>112000</v>
      </c>
      <c r="D8" s="4">
        <v>60</v>
      </c>
      <c r="F8" s="17" t="s">
        <v>14127</v>
      </c>
      <c r="G8" s="46">
        <v>143500</v>
      </c>
      <c r="H8" s="51">
        <v>45</v>
      </c>
      <c r="J8" s="18" t="s">
        <v>92</v>
      </c>
      <c r="K8" s="47">
        <v>97000</v>
      </c>
      <c r="L8" s="52">
        <v>68</v>
      </c>
      <c r="N8" s="204" t="s">
        <v>24436</v>
      </c>
      <c r="O8" s="187">
        <v>69608</v>
      </c>
      <c r="P8" s="272">
        <v>616.83900000000006</v>
      </c>
      <c r="Q8" s="273">
        <f>(P8-625.6)/134.5</f>
        <v>-6.5137546468401239E-2</v>
      </c>
      <c r="R8" s="274">
        <f>((O8*(P8-648.5))/30000)+40</f>
        <v>-33.461962933333197</v>
      </c>
      <c r="T8" s="17">
        <v>6</v>
      </c>
      <c r="U8" s="10">
        <v>154000</v>
      </c>
      <c r="V8" s="13">
        <v>5</v>
      </c>
      <c r="X8" s="17">
        <v>6</v>
      </c>
      <c r="Y8" s="10">
        <v>154000</v>
      </c>
      <c r="Z8" s="13">
        <v>5</v>
      </c>
    </row>
    <row r="9" spans="2:26" ht="16" thickBot="1" x14ac:dyDescent="0.4">
      <c r="B9" s="4" t="s">
        <v>24455</v>
      </c>
      <c r="C9" s="229">
        <v>112000</v>
      </c>
      <c r="D9" s="4">
        <v>70.5</v>
      </c>
      <c r="F9" s="17" t="s">
        <v>14127</v>
      </c>
      <c r="G9" s="46">
        <v>143500</v>
      </c>
      <c r="H9" s="51">
        <v>53</v>
      </c>
      <c r="N9" s="205" t="s">
        <v>24437</v>
      </c>
      <c r="O9" s="192">
        <v>17675</v>
      </c>
      <c r="P9" s="275">
        <v>616.83900000000006</v>
      </c>
      <c r="Q9" s="276">
        <f>(P9-625.6)/134.5</f>
        <v>-6.5137546468401239E-2</v>
      </c>
      <c r="R9" s="277">
        <f>((O9*(P9-648.5))/30000)+40</f>
        <v>21.346394166666698</v>
      </c>
      <c r="T9" s="22">
        <v>8</v>
      </c>
      <c r="U9" s="21">
        <v>56000</v>
      </c>
      <c r="V9" s="23">
        <v>27</v>
      </c>
      <c r="X9" s="22">
        <v>8</v>
      </c>
      <c r="Y9" s="21">
        <v>66000</v>
      </c>
      <c r="Z9" s="23">
        <v>27</v>
      </c>
    </row>
    <row r="10" spans="2:26" ht="15" thickBot="1" x14ac:dyDescent="0.4">
      <c r="B10" s="4" t="s">
        <v>24455</v>
      </c>
      <c r="C10" s="229">
        <v>97000</v>
      </c>
      <c r="D10" s="4">
        <v>68</v>
      </c>
      <c r="F10" s="17" t="s">
        <v>14127</v>
      </c>
      <c r="G10" s="46">
        <v>143500</v>
      </c>
      <c r="H10" s="51">
        <v>55</v>
      </c>
      <c r="T10" s="17">
        <v>8</v>
      </c>
      <c r="U10" s="10">
        <v>154000</v>
      </c>
      <c r="V10" s="13">
        <v>12</v>
      </c>
      <c r="X10" s="17">
        <v>8</v>
      </c>
      <c r="Y10" s="10">
        <v>154000</v>
      </c>
      <c r="Z10" s="13">
        <v>12</v>
      </c>
    </row>
    <row r="11" spans="2:26" ht="15" thickBot="1" x14ac:dyDescent="0.4">
      <c r="B11" s="4" t="s">
        <v>24455</v>
      </c>
      <c r="C11" s="229">
        <v>88000</v>
      </c>
      <c r="D11" s="4">
        <v>62</v>
      </c>
      <c r="F11" s="17" t="s">
        <v>14127</v>
      </c>
      <c r="G11" s="46">
        <v>143500</v>
      </c>
      <c r="H11" s="51">
        <v>60</v>
      </c>
      <c r="O11" s="253"/>
      <c r="Q11" s="268"/>
      <c r="T11" s="22">
        <v>10</v>
      </c>
      <c r="U11" s="21">
        <v>56000</v>
      </c>
      <c r="V11" s="23">
        <v>31</v>
      </c>
      <c r="X11" s="22">
        <v>10</v>
      </c>
      <c r="Y11" s="21">
        <v>66000</v>
      </c>
      <c r="Z11" s="23">
        <v>31</v>
      </c>
    </row>
    <row r="12" spans="2:26" x14ac:dyDescent="0.35">
      <c r="F12" s="17" t="s">
        <v>14127</v>
      </c>
      <c r="G12" s="46">
        <v>143500</v>
      </c>
      <c r="H12" s="51">
        <v>67</v>
      </c>
      <c r="T12" s="17">
        <v>10</v>
      </c>
      <c r="U12" s="10">
        <v>154000</v>
      </c>
      <c r="V12" s="13">
        <v>18</v>
      </c>
      <c r="X12" s="17">
        <v>10</v>
      </c>
      <c r="Y12" s="10">
        <v>154000</v>
      </c>
      <c r="Z12" s="13">
        <v>18</v>
      </c>
    </row>
    <row r="13" spans="2:26" ht="15" thickBot="1" x14ac:dyDescent="0.4">
      <c r="F13" s="17" t="s">
        <v>14127</v>
      </c>
      <c r="G13" s="46">
        <v>143500</v>
      </c>
      <c r="H13" s="51">
        <v>73</v>
      </c>
      <c r="O13" s="253"/>
      <c r="T13" s="22">
        <v>12</v>
      </c>
      <c r="U13" s="21">
        <v>56000</v>
      </c>
      <c r="V13" s="23">
        <v>34</v>
      </c>
      <c r="X13" s="22">
        <v>12</v>
      </c>
      <c r="Y13" s="21">
        <v>66000</v>
      </c>
      <c r="Z13" s="23">
        <v>34</v>
      </c>
    </row>
    <row r="14" spans="2:26" ht="15" thickBot="1" x14ac:dyDescent="0.4">
      <c r="B14" s="56"/>
      <c r="C14" s="57" t="s">
        <v>93</v>
      </c>
      <c r="D14" s="58" t="s">
        <v>51</v>
      </c>
      <c r="F14" s="17" t="s">
        <v>14127</v>
      </c>
      <c r="G14" s="46">
        <v>121000</v>
      </c>
      <c r="H14" s="51">
        <v>72</v>
      </c>
      <c r="T14" s="17">
        <v>12</v>
      </c>
      <c r="U14" s="10">
        <v>154000</v>
      </c>
      <c r="V14" s="13">
        <v>25</v>
      </c>
      <c r="X14" s="17">
        <v>12</v>
      </c>
      <c r="Y14" s="10">
        <v>154000</v>
      </c>
      <c r="Z14" s="13">
        <v>25</v>
      </c>
    </row>
    <row r="15" spans="2:26" x14ac:dyDescent="0.35">
      <c r="B15" s="53" t="s">
        <v>24442</v>
      </c>
      <c r="C15" s="54">
        <v>66000</v>
      </c>
      <c r="D15" s="55">
        <v>22.5</v>
      </c>
      <c r="F15" s="17" t="s">
        <v>14127</v>
      </c>
      <c r="G15" s="46">
        <v>97000</v>
      </c>
      <c r="H15" s="51">
        <v>68</v>
      </c>
      <c r="T15" s="22">
        <v>14</v>
      </c>
      <c r="U15" s="21">
        <v>56000</v>
      </c>
      <c r="V15" s="23">
        <v>36</v>
      </c>
      <c r="X15" s="22">
        <v>14</v>
      </c>
      <c r="Y15" s="21">
        <v>66000</v>
      </c>
      <c r="Z15" s="23">
        <v>36</v>
      </c>
    </row>
    <row r="16" spans="2:26" x14ac:dyDescent="0.35">
      <c r="B16" s="53" t="s">
        <v>24442</v>
      </c>
      <c r="C16" s="46">
        <v>66000</v>
      </c>
      <c r="D16" s="51">
        <v>23.8</v>
      </c>
      <c r="F16" s="17" t="s">
        <v>14127</v>
      </c>
      <c r="G16" s="46">
        <v>88000</v>
      </c>
      <c r="H16" s="51">
        <v>62</v>
      </c>
      <c r="T16" s="17">
        <v>14</v>
      </c>
      <c r="U16" s="10">
        <v>154000</v>
      </c>
      <c r="V16" s="13">
        <v>31</v>
      </c>
      <c r="X16" s="17">
        <v>14</v>
      </c>
      <c r="Y16" s="10">
        <v>154000</v>
      </c>
      <c r="Z16" s="13">
        <v>31</v>
      </c>
    </row>
    <row r="17" spans="2:26" x14ac:dyDescent="0.35">
      <c r="B17" s="53" t="s">
        <v>24442</v>
      </c>
      <c r="C17" s="46">
        <v>66000</v>
      </c>
      <c r="D17" s="51">
        <v>50.1</v>
      </c>
      <c r="F17" s="17" t="s">
        <v>14127</v>
      </c>
      <c r="G17" s="46">
        <v>70000</v>
      </c>
      <c r="H17" s="13">
        <v>53</v>
      </c>
      <c r="T17" s="22">
        <v>16</v>
      </c>
      <c r="U17" s="21">
        <v>56000</v>
      </c>
      <c r="V17" s="23">
        <v>39</v>
      </c>
      <c r="X17" s="22">
        <v>16</v>
      </c>
      <c r="Y17" s="21">
        <v>66000</v>
      </c>
      <c r="Z17" s="23">
        <v>39</v>
      </c>
    </row>
    <row r="18" spans="2:26" ht="15" thickBot="1" x14ac:dyDescent="0.4">
      <c r="B18" s="226" t="s">
        <v>24442</v>
      </c>
      <c r="C18" s="47">
        <v>66000</v>
      </c>
      <c r="D18" s="52"/>
      <c r="F18" s="18" t="s">
        <v>14127</v>
      </c>
      <c r="G18" s="14">
        <v>66000</v>
      </c>
      <c r="H18" s="15">
        <v>50</v>
      </c>
      <c r="T18" s="17">
        <v>16</v>
      </c>
      <c r="U18" s="10">
        <v>154000</v>
      </c>
      <c r="V18" s="13">
        <v>38</v>
      </c>
      <c r="X18" s="17">
        <v>16</v>
      </c>
      <c r="Y18" s="10">
        <v>154000</v>
      </c>
      <c r="Z18" s="13">
        <v>38</v>
      </c>
    </row>
    <row r="19" spans="2:26" x14ac:dyDescent="0.35">
      <c r="T19" s="22">
        <v>18</v>
      </c>
      <c r="U19" s="21">
        <v>56000</v>
      </c>
      <c r="V19" s="23">
        <v>42</v>
      </c>
      <c r="X19" s="22">
        <v>18</v>
      </c>
      <c r="Y19" s="21">
        <v>66000</v>
      </c>
      <c r="Z19" s="23">
        <v>42</v>
      </c>
    </row>
    <row r="20" spans="2:26" x14ac:dyDescent="0.35">
      <c r="B20" s="938" t="s">
        <v>24456</v>
      </c>
      <c r="C20" s="938"/>
      <c r="T20" s="17">
        <v>18</v>
      </c>
      <c r="U20" s="10">
        <v>154000</v>
      </c>
      <c r="V20" s="13">
        <v>43</v>
      </c>
      <c r="X20" s="17">
        <v>18</v>
      </c>
      <c r="Y20" s="10">
        <v>154000</v>
      </c>
      <c r="Z20" s="13">
        <v>43</v>
      </c>
    </row>
    <row r="21" spans="2:26" x14ac:dyDescent="0.35">
      <c r="T21" s="22">
        <v>20</v>
      </c>
      <c r="U21" s="21">
        <v>56000</v>
      </c>
      <c r="V21" s="23">
        <v>44</v>
      </c>
      <c r="X21" s="22">
        <v>20</v>
      </c>
      <c r="Y21" s="21">
        <v>66000</v>
      </c>
      <c r="Z21" s="23">
        <v>44</v>
      </c>
    </row>
    <row r="22" spans="2:26" x14ac:dyDescent="0.35">
      <c r="T22" s="17">
        <v>20</v>
      </c>
      <c r="U22" s="10">
        <v>154000</v>
      </c>
      <c r="V22" s="13">
        <v>50</v>
      </c>
      <c r="X22" s="17">
        <v>20</v>
      </c>
      <c r="Y22" s="10">
        <v>154000</v>
      </c>
      <c r="Z22" s="13">
        <v>50</v>
      </c>
    </row>
    <row r="23" spans="2:26" x14ac:dyDescent="0.35">
      <c r="S23" t="s">
        <v>24426</v>
      </c>
      <c r="T23" s="22">
        <v>22</v>
      </c>
      <c r="U23" s="21">
        <v>56000</v>
      </c>
      <c r="V23" s="23">
        <v>47</v>
      </c>
      <c r="X23" s="22">
        <v>22</v>
      </c>
      <c r="Y23" s="21">
        <v>66000</v>
      </c>
      <c r="Z23" s="23">
        <v>47</v>
      </c>
    </row>
    <row r="24" spans="2:26" x14ac:dyDescent="0.35">
      <c r="T24" s="17">
        <v>22</v>
      </c>
      <c r="U24" s="10">
        <v>154000</v>
      </c>
      <c r="V24" s="13">
        <v>56</v>
      </c>
      <c r="X24" s="17">
        <v>22</v>
      </c>
      <c r="Y24" s="10">
        <v>154000</v>
      </c>
      <c r="Z24" s="13">
        <v>56</v>
      </c>
    </row>
    <row r="25" spans="2:26" x14ac:dyDescent="0.35">
      <c r="T25" s="22">
        <v>24</v>
      </c>
      <c r="U25" s="21">
        <v>56000</v>
      </c>
      <c r="V25" s="23">
        <v>50</v>
      </c>
      <c r="X25" s="22">
        <v>24</v>
      </c>
      <c r="Y25" s="21">
        <v>66000</v>
      </c>
      <c r="Z25" s="23">
        <v>50</v>
      </c>
    </row>
    <row r="26" spans="2:26" x14ac:dyDescent="0.35">
      <c r="T26" s="17">
        <v>24</v>
      </c>
      <c r="U26" s="10">
        <v>154000</v>
      </c>
      <c r="V26" s="13">
        <v>63</v>
      </c>
      <c r="X26" s="17">
        <v>24</v>
      </c>
      <c r="Y26" s="10">
        <v>154000</v>
      </c>
      <c r="Z26" s="13">
        <v>63</v>
      </c>
    </row>
    <row r="27" spans="2:26" x14ac:dyDescent="0.35">
      <c r="T27" s="22">
        <v>26</v>
      </c>
      <c r="U27" s="21">
        <v>56000</v>
      </c>
      <c r="V27" s="23">
        <v>55</v>
      </c>
      <c r="X27" s="22">
        <v>26</v>
      </c>
      <c r="Y27" s="21">
        <v>66000</v>
      </c>
      <c r="Z27" s="23">
        <v>55</v>
      </c>
    </row>
    <row r="28" spans="2:26" x14ac:dyDescent="0.35">
      <c r="T28" s="17">
        <v>26</v>
      </c>
      <c r="U28" s="10">
        <v>154000</v>
      </c>
      <c r="V28" s="13">
        <v>69</v>
      </c>
      <c r="X28" s="17">
        <v>26</v>
      </c>
      <c r="Y28" s="10">
        <v>154000</v>
      </c>
      <c r="Z28" s="13">
        <v>69</v>
      </c>
    </row>
    <row r="29" spans="2:26" x14ac:dyDescent="0.35">
      <c r="T29" s="22">
        <v>28</v>
      </c>
      <c r="U29" s="21">
        <v>56000</v>
      </c>
      <c r="V29" s="23">
        <v>56</v>
      </c>
      <c r="X29" s="22">
        <v>28</v>
      </c>
      <c r="Y29" s="21">
        <v>66000</v>
      </c>
      <c r="Z29" s="23">
        <v>56</v>
      </c>
    </row>
    <row r="30" spans="2:26" x14ac:dyDescent="0.35">
      <c r="T30" s="17">
        <v>28</v>
      </c>
      <c r="U30" s="10">
        <v>154000</v>
      </c>
      <c r="V30" s="13">
        <v>76</v>
      </c>
      <c r="X30" s="17">
        <v>28</v>
      </c>
      <c r="Y30" s="10">
        <v>154000</v>
      </c>
      <c r="Z30" s="13">
        <v>76</v>
      </c>
    </row>
    <row r="31" spans="2:26" x14ac:dyDescent="0.35">
      <c r="R31" s="142"/>
      <c r="T31" s="22">
        <v>30</v>
      </c>
      <c r="U31" s="21">
        <v>56000</v>
      </c>
      <c r="V31" s="23">
        <v>58</v>
      </c>
      <c r="X31" s="22">
        <v>30</v>
      </c>
      <c r="Y31" s="21">
        <v>66000</v>
      </c>
      <c r="Z31" s="23">
        <v>58</v>
      </c>
    </row>
    <row r="32" spans="2:26" ht="15" thickBot="1" x14ac:dyDescent="0.4">
      <c r="R32" s="142"/>
      <c r="T32" s="18">
        <v>30</v>
      </c>
      <c r="U32" s="14">
        <v>154000</v>
      </c>
      <c r="V32" s="15">
        <v>80</v>
      </c>
      <c r="X32" s="18">
        <v>30</v>
      </c>
      <c r="Y32" s="14">
        <v>154000</v>
      </c>
      <c r="Z32" s="15">
        <v>80</v>
      </c>
    </row>
    <row r="33" spans="18:26" x14ac:dyDescent="0.35">
      <c r="R33" s="142"/>
      <c r="T33" s="231"/>
      <c r="U33" s="231"/>
      <c r="V33" s="231"/>
      <c r="X33" s="231"/>
      <c r="Y33" s="231"/>
      <c r="Z33" s="231"/>
    </row>
    <row r="34" spans="18:26" x14ac:dyDescent="0.35">
      <c r="R34" s="142"/>
      <c r="T34" s="231"/>
      <c r="U34" s="231"/>
      <c r="V34" s="231"/>
      <c r="X34" s="231"/>
      <c r="Y34" s="231"/>
      <c r="Z34" s="231"/>
    </row>
    <row r="35" spans="18:26" x14ac:dyDescent="0.35">
      <c r="R35" s="142"/>
      <c r="T35" s="231"/>
      <c r="U35" s="231"/>
      <c r="V35" s="231"/>
      <c r="X35" s="231"/>
      <c r="Y35" s="231"/>
      <c r="Z35" s="231"/>
    </row>
    <row r="36" spans="18:26" x14ac:dyDescent="0.35">
      <c r="R36" s="142"/>
      <c r="T36" s="231"/>
      <c r="U36" s="231"/>
      <c r="V36" s="231"/>
      <c r="X36" s="231"/>
      <c r="Y36" s="231"/>
      <c r="Z36" s="231"/>
    </row>
    <row r="37" spans="18:26" x14ac:dyDescent="0.35">
      <c r="R37" s="142"/>
    </row>
    <row r="38" spans="18:26" x14ac:dyDescent="0.35">
      <c r="R38" s="142"/>
    </row>
    <row r="39" spans="18:26" x14ac:dyDescent="0.35">
      <c r="R39" s="142"/>
    </row>
    <row r="40" spans="18:26" x14ac:dyDescent="0.35">
      <c r="R40" s="142"/>
    </row>
    <row r="41" spans="18:26" x14ac:dyDescent="0.35">
      <c r="R41" s="142"/>
    </row>
    <row r="42" spans="18:26" x14ac:dyDescent="0.35">
      <c r="R42" s="142"/>
    </row>
    <row r="43" spans="18:26" x14ac:dyDescent="0.35">
      <c r="R43" s="142"/>
    </row>
    <row r="44" spans="18:26" x14ac:dyDescent="0.35">
      <c r="R44" s="142"/>
    </row>
    <row r="45" spans="18:26" x14ac:dyDescent="0.35">
      <c r="R45" s="142"/>
    </row>
    <row r="46" spans="18:26" x14ac:dyDescent="0.35">
      <c r="R46" s="142"/>
    </row>
    <row r="47" spans="18:26" x14ac:dyDescent="0.35">
      <c r="R47" s="142"/>
    </row>
  </sheetData>
  <autoFilter ref="X2:Z36" xr:uid="{00000000-0001-0000-0300-000000000000}"/>
  <mergeCells count="1">
    <mergeCell ref="B20:C20"/>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DAEC5-335C-46A9-81DB-2E2C8D847FDB}">
  <sheetPr codeName="Sheet7">
    <tabColor theme="8" tint="-0.499984740745262"/>
  </sheetPr>
  <dimension ref="B1:G38"/>
  <sheetViews>
    <sheetView topLeftCell="A13" workbookViewId="0">
      <selection activeCell="W24" sqref="W24:W38"/>
    </sheetView>
  </sheetViews>
  <sheetFormatPr defaultRowHeight="14.5" x14ac:dyDescent="0.35"/>
  <cols>
    <col min="1" max="1" width="2.81640625" customWidth="1"/>
    <col min="2" max="2" width="11.453125" style="210" customWidth="1"/>
    <col min="3" max="3" width="11.453125" style="20" customWidth="1"/>
    <col min="4" max="4" width="11.453125" style="210" customWidth="1"/>
    <col min="5" max="5" width="11.453125" style="20" customWidth="1"/>
    <col min="6" max="6" width="11.453125" style="210" customWidth="1"/>
    <col min="7" max="7" width="11.453125" style="20" customWidth="1"/>
    <col min="8" max="8" width="2" customWidth="1"/>
  </cols>
  <sheetData>
    <row r="1" spans="2:7" ht="15" thickBot="1" x14ac:dyDescent="0.4"/>
    <row r="2" spans="2:7" ht="15" thickBot="1" x14ac:dyDescent="0.4">
      <c r="B2" s="943" t="s">
        <v>24439</v>
      </c>
      <c r="C2" s="944"/>
      <c r="D2" s="944"/>
      <c r="E2" s="944"/>
      <c r="F2" s="944"/>
      <c r="G2" s="945"/>
    </row>
    <row r="3" spans="2:7" ht="15" thickBot="1" x14ac:dyDescent="0.4">
      <c r="B3" s="939" t="s">
        <v>24449</v>
      </c>
      <c r="C3" s="940"/>
      <c r="D3" s="939" t="s">
        <v>24450</v>
      </c>
      <c r="E3" s="940"/>
      <c r="F3" s="941" t="s">
        <v>24451</v>
      </c>
      <c r="G3" s="942"/>
    </row>
    <row r="4" spans="2:7" x14ac:dyDescent="0.35">
      <c r="B4" s="213">
        <v>0.05</v>
      </c>
      <c r="C4" s="214"/>
      <c r="D4" s="213">
        <v>0.05</v>
      </c>
      <c r="E4" s="212">
        <v>0</v>
      </c>
      <c r="F4" s="210">
        <v>0.05</v>
      </c>
      <c r="G4" s="209">
        <v>0</v>
      </c>
    </row>
    <row r="5" spans="2:7" x14ac:dyDescent="0.35">
      <c r="B5" s="211">
        <v>0.05</v>
      </c>
      <c r="C5" s="20">
        <v>117019</v>
      </c>
      <c r="D5" s="211">
        <v>0.05</v>
      </c>
      <c r="E5" s="209">
        <v>124020</v>
      </c>
      <c r="F5" s="210">
        <v>0.05</v>
      </c>
      <c r="G5" s="209">
        <v>124020</v>
      </c>
    </row>
    <row r="6" spans="2:7" x14ac:dyDescent="0.35">
      <c r="B6" s="211">
        <v>0.15</v>
      </c>
      <c r="C6" s="20">
        <v>117019</v>
      </c>
      <c r="D6" s="211">
        <v>7.0000000000000007E-2</v>
      </c>
      <c r="E6" s="209">
        <v>124020</v>
      </c>
      <c r="F6" s="210">
        <v>0.05</v>
      </c>
      <c r="G6" s="209">
        <v>133521</v>
      </c>
    </row>
    <row r="7" spans="2:7" x14ac:dyDescent="0.35">
      <c r="B7" s="211">
        <v>0.28999999999999998</v>
      </c>
      <c r="C7" s="20">
        <v>117019</v>
      </c>
      <c r="D7" s="211">
        <v>7.0000000000000007E-2</v>
      </c>
      <c r="E7" s="209">
        <v>124020</v>
      </c>
      <c r="F7" s="210">
        <v>0.06</v>
      </c>
      <c r="G7" s="209">
        <v>138522</v>
      </c>
    </row>
    <row r="8" spans="2:7" x14ac:dyDescent="0.35">
      <c r="B8" s="211">
        <v>0.29499999999999998</v>
      </c>
      <c r="C8" s="20">
        <v>117019</v>
      </c>
      <c r="D8" s="211">
        <v>0.28999999999999998</v>
      </c>
      <c r="E8" s="209">
        <v>124020</v>
      </c>
      <c r="F8" s="210">
        <v>0.10299999999999999</v>
      </c>
      <c r="G8" s="209">
        <v>138522</v>
      </c>
    </row>
    <row r="9" spans="2:7" x14ac:dyDescent="0.35">
      <c r="B9" s="211"/>
      <c r="D9" s="211">
        <v>0.29199999999999998</v>
      </c>
      <c r="E9" s="209">
        <v>124020</v>
      </c>
      <c r="F9" s="210">
        <v>0.11</v>
      </c>
      <c r="G9" s="209">
        <v>138522</v>
      </c>
    </row>
    <row r="10" spans="2:7" x14ac:dyDescent="0.35">
      <c r="B10" s="211"/>
      <c r="D10" s="211">
        <v>0.29499999999999998</v>
      </c>
      <c r="E10" s="209">
        <v>117019</v>
      </c>
      <c r="F10" s="210">
        <v>0.112</v>
      </c>
      <c r="G10" s="209">
        <v>138522</v>
      </c>
    </row>
    <row r="11" spans="2:7" x14ac:dyDescent="0.35">
      <c r="B11" s="211"/>
      <c r="D11" s="211">
        <v>0.30599999999999999</v>
      </c>
      <c r="E11" s="209">
        <v>97016</v>
      </c>
      <c r="F11" s="210">
        <v>0.14799999999999999</v>
      </c>
      <c r="G11" s="209">
        <v>138522</v>
      </c>
    </row>
    <row r="12" spans="2:7" x14ac:dyDescent="0.35">
      <c r="B12" s="211"/>
      <c r="D12" s="211">
        <v>0.245</v>
      </c>
      <c r="E12" s="209">
        <v>70010</v>
      </c>
      <c r="F12" s="210">
        <v>0.15</v>
      </c>
      <c r="G12" s="209">
        <v>138522</v>
      </c>
    </row>
    <row r="13" spans="2:7" x14ac:dyDescent="0.35">
      <c r="B13" s="211"/>
      <c r="D13" s="211">
        <v>0.23499999999999999</v>
      </c>
      <c r="E13" s="209">
        <v>66150</v>
      </c>
      <c r="F13" s="210">
        <v>0.16</v>
      </c>
      <c r="G13" s="209">
        <v>138522</v>
      </c>
    </row>
    <row r="14" spans="2:7" x14ac:dyDescent="0.35">
      <c r="B14" s="211"/>
      <c r="D14" s="211"/>
      <c r="E14" s="209"/>
      <c r="F14" s="210">
        <v>0.17899999999999999</v>
      </c>
      <c r="G14" s="209">
        <v>138522</v>
      </c>
    </row>
    <row r="15" spans="2:7" x14ac:dyDescent="0.35">
      <c r="B15" s="211"/>
      <c r="D15" s="211"/>
      <c r="E15" s="209"/>
      <c r="F15" s="210">
        <v>0.28399999999999997</v>
      </c>
      <c r="G15" s="209">
        <v>138522</v>
      </c>
    </row>
    <row r="16" spans="2:7" x14ac:dyDescent="0.35">
      <c r="B16" s="211"/>
      <c r="D16" s="211"/>
      <c r="E16" s="209"/>
      <c r="F16" s="210">
        <v>0.29199999999999998</v>
      </c>
      <c r="G16" s="209">
        <v>124020</v>
      </c>
    </row>
    <row r="17" spans="2:7" x14ac:dyDescent="0.35">
      <c r="B17" s="211"/>
      <c r="D17" s="211"/>
      <c r="E17" s="209"/>
      <c r="F17" s="210">
        <v>0.29499999999999998</v>
      </c>
      <c r="G17" s="209">
        <v>117019</v>
      </c>
    </row>
    <row r="18" spans="2:7" x14ac:dyDescent="0.35">
      <c r="B18" s="211"/>
      <c r="D18" s="211"/>
      <c r="E18" s="209"/>
      <c r="F18" s="210">
        <v>0.30599999999999999</v>
      </c>
      <c r="G18" s="209">
        <v>97015</v>
      </c>
    </row>
    <row r="19" spans="2:7" x14ac:dyDescent="0.35">
      <c r="B19" s="211"/>
      <c r="D19" s="211"/>
      <c r="E19" s="209"/>
      <c r="F19" s="210">
        <v>0.245</v>
      </c>
      <c r="G19" s="209">
        <v>70010</v>
      </c>
    </row>
    <row r="20" spans="2:7" ht="15" thickBot="1" x14ac:dyDescent="0.4">
      <c r="B20" s="208"/>
      <c r="C20" s="215"/>
      <c r="D20" s="208"/>
      <c r="E20" s="206"/>
      <c r="F20" s="207">
        <v>0.23499999999999999</v>
      </c>
      <c r="G20" s="206">
        <v>66150</v>
      </c>
    </row>
    <row r="21" spans="2:7" ht="15" thickBot="1" x14ac:dyDescent="0.4"/>
    <row r="22" spans="2:7" ht="15" thickBot="1" x14ac:dyDescent="0.4">
      <c r="B22" s="943" t="s">
        <v>24438</v>
      </c>
      <c r="C22" s="944"/>
      <c r="D22" s="944"/>
      <c r="E22" s="944"/>
      <c r="F22" s="944"/>
      <c r="G22" s="945"/>
    </row>
    <row r="23" spans="2:7" ht="15" thickBot="1" x14ac:dyDescent="0.4">
      <c r="B23" s="939" t="s">
        <v>24452</v>
      </c>
      <c r="C23" s="940"/>
      <c r="D23" s="939" t="s">
        <v>24454</v>
      </c>
      <c r="E23" s="940"/>
      <c r="F23" s="941" t="s">
        <v>24453</v>
      </c>
      <c r="G23" s="942"/>
    </row>
    <row r="24" spans="2:7" x14ac:dyDescent="0.35">
      <c r="B24" s="213">
        <v>0.05</v>
      </c>
      <c r="C24" s="214"/>
      <c r="D24" s="213">
        <v>0.04</v>
      </c>
      <c r="E24" s="212">
        <v>0</v>
      </c>
      <c r="F24" s="210">
        <v>0.04</v>
      </c>
      <c r="G24" s="209">
        <v>0</v>
      </c>
    </row>
    <row r="25" spans="2:7" x14ac:dyDescent="0.35">
      <c r="B25" s="211">
        <v>0.05</v>
      </c>
      <c r="C25" s="20">
        <v>117019</v>
      </c>
      <c r="D25" s="211">
        <v>0.04</v>
      </c>
      <c r="E25" s="209">
        <v>113017</v>
      </c>
      <c r="F25" s="210">
        <v>0.04</v>
      </c>
      <c r="G25" s="209">
        <v>113017</v>
      </c>
    </row>
    <row r="26" spans="2:7" x14ac:dyDescent="0.35">
      <c r="B26" s="211">
        <v>0.15</v>
      </c>
      <c r="C26" s="20">
        <v>117019</v>
      </c>
      <c r="D26" s="211">
        <v>0.05</v>
      </c>
      <c r="E26" s="209">
        <v>124020</v>
      </c>
      <c r="F26" s="210">
        <v>0.05</v>
      </c>
      <c r="G26" s="209">
        <v>124020</v>
      </c>
    </row>
    <row r="27" spans="2:7" x14ac:dyDescent="0.35">
      <c r="B27" s="211">
        <v>0.28999999999999998</v>
      </c>
      <c r="C27" s="20">
        <v>117019</v>
      </c>
      <c r="D27" s="211">
        <v>0.29199999999999998</v>
      </c>
      <c r="E27" s="209">
        <v>124020</v>
      </c>
      <c r="F27" s="210">
        <v>0.05</v>
      </c>
      <c r="G27" s="209">
        <v>133521</v>
      </c>
    </row>
    <row r="28" spans="2:7" x14ac:dyDescent="0.35">
      <c r="B28" s="211">
        <v>0.29499999999999998</v>
      </c>
      <c r="C28" s="20">
        <v>117019</v>
      </c>
      <c r="D28" s="211">
        <v>0.29499999999999998</v>
      </c>
      <c r="E28" s="209">
        <v>117019</v>
      </c>
      <c r="F28" s="210">
        <v>0.06</v>
      </c>
      <c r="G28" s="209">
        <v>139023</v>
      </c>
    </row>
    <row r="29" spans="2:7" x14ac:dyDescent="0.35">
      <c r="B29" s="211"/>
      <c r="D29" s="211">
        <v>0.30599999999999999</v>
      </c>
      <c r="E29" s="209">
        <v>97015</v>
      </c>
      <c r="F29" s="210">
        <v>0.10299999999999999</v>
      </c>
      <c r="G29" s="209">
        <v>139023</v>
      </c>
    </row>
    <row r="30" spans="2:7" x14ac:dyDescent="0.35">
      <c r="B30" s="211"/>
      <c r="D30" s="211">
        <v>0.245</v>
      </c>
      <c r="E30" s="209">
        <v>70010</v>
      </c>
      <c r="F30" s="210">
        <v>0.112</v>
      </c>
      <c r="G30" s="209">
        <v>139023</v>
      </c>
    </row>
    <row r="31" spans="2:7" x14ac:dyDescent="0.35">
      <c r="B31" s="211"/>
      <c r="D31" s="211">
        <v>0.23499999999999999</v>
      </c>
      <c r="E31" s="209">
        <v>66150</v>
      </c>
      <c r="F31" s="210">
        <v>0.14799999999999999</v>
      </c>
      <c r="G31" s="209">
        <v>139023</v>
      </c>
    </row>
    <row r="32" spans="2:7" x14ac:dyDescent="0.35">
      <c r="B32" s="211"/>
      <c r="D32" s="211"/>
      <c r="E32" s="209"/>
      <c r="F32" s="210">
        <v>0.28399999999999997</v>
      </c>
      <c r="G32" s="209">
        <v>139023</v>
      </c>
    </row>
    <row r="33" spans="2:7" x14ac:dyDescent="0.35">
      <c r="B33" s="211"/>
      <c r="D33" s="211"/>
      <c r="E33" s="209"/>
      <c r="F33" s="210">
        <v>0.29199999999999998</v>
      </c>
      <c r="G33" s="209">
        <v>124020</v>
      </c>
    </row>
    <row r="34" spans="2:7" x14ac:dyDescent="0.35">
      <c r="B34" s="211"/>
      <c r="D34" s="211"/>
      <c r="E34" s="209"/>
      <c r="F34" s="210">
        <v>0.29499999999999998</v>
      </c>
      <c r="G34" s="209">
        <v>117019</v>
      </c>
    </row>
    <row r="35" spans="2:7" x14ac:dyDescent="0.35">
      <c r="B35" s="211"/>
      <c r="D35" s="211"/>
      <c r="E35" s="209"/>
      <c r="F35" s="210">
        <v>0.30599999999999999</v>
      </c>
      <c r="G35" s="209">
        <v>97015</v>
      </c>
    </row>
    <row r="36" spans="2:7" x14ac:dyDescent="0.35">
      <c r="B36" s="211"/>
      <c r="D36" s="211"/>
      <c r="E36" s="209"/>
      <c r="F36" s="210">
        <v>0.245</v>
      </c>
      <c r="G36" s="209">
        <v>70010</v>
      </c>
    </row>
    <row r="37" spans="2:7" x14ac:dyDescent="0.35">
      <c r="B37" s="211"/>
      <c r="D37" s="211"/>
      <c r="E37" s="209"/>
      <c r="F37" s="210">
        <v>0.23499999999999999</v>
      </c>
      <c r="G37" s="209">
        <v>66150</v>
      </c>
    </row>
    <row r="38" spans="2:7" ht="15" thickBot="1" x14ac:dyDescent="0.4">
      <c r="B38" s="208"/>
      <c r="C38" s="215"/>
      <c r="D38" s="208"/>
      <c r="E38" s="206"/>
      <c r="F38" s="207"/>
      <c r="G38" s="206"/>
    </row>
  </sheetData>
  <mergeCells count="8">
    <mergeCell ref="B23:C23"/>
    <mergeCell ref="D23:E23"/>
    <mergeCell ref="F23:G23"/>
    <mergeCell ref="B2:G2"/>
    <mergeCell ref="B3:C3"/>
    <mergeCell ref="D3:E3"/>
    <mergeCell ref="F3:G3"/>
    <mergeCell ref="B22:G22"/>
  </mergeCell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9CA54-12C1-4F21-8C36-4DFE582D47EC}">
  <sheetPr codeName="Sheet9">
    <tabColor theme="8" tint="-0.499984740745262"/>
    <pageSetUpPr fitToPage="1"/>
  </sheetPr>
  <dimension ref="B1:FI54"/>
  <sheetViews>
    <sheetView showGridLines="0" topLeftCell="A25" zoomScale="89" zoomScaleNormal="89" workbookViewId="0">
      <selection activeCell="B38" sqref="B38:V54"/>
    </sheetView>
  </sheetViews>
  <sheetFormatPr defaultRowHeight="14.5" x14ac:dyDescent="0.35"/>
  <cols>
    <col min="1" max="1" width="3.90625" customWidth="1"/>
    <col min="2" max="2" width="10.08984375" bestFit="1" customWidth="1"/>
    <col min="3" max="9" width="11.81640625" bestFit="1" customWidth="1"/>
    <col min="10" max="10" width="6.90625" bestFit="1" customWidth="1"/>
    <col min="11" max="11" width="10.08984375" bestFit="1" customWidth="1"/>
    <col min="12" max="18" width="11.81640625" bestFit="1" customWidth="1"/>
    <col min="19" max="20" width="6.90625" bestFit="1" customWidth="1"/>
    <col min="21" max="22" width="10.1796875" bestFit="1" customWidth="1"/>
    <col min="23" max="27" width="6.90625" bestFit="1" customWidth="1"/>
    <col min="28" max="28" width="6.90625" customWidth="1"/>
    <col min="29" max="53" width="6.90625" bestFit="1" customWidth="1"/>
    <col min="54" max="54" width="6.90625" customWidth="1"/>
    <col min="55" max="55" width="6.90625" bestFit="1" customWidth="1"/>
    <col min="56" max="56" width="6.90625" customWidth="1"/>
    <col min="57" max="57" width="6.90625" bestFit="1" customWidth="1"/>
    <col min="58" max="58" width="6.90625" customWidth="1"/>
    <col min="59" max="59" width="6.90625" bestFit="1" customWidth="1"/>
    <col min="60" max="60" width="6.90625" customWidth="1"/>
    <col min="61" max="61" width="6.90625" bestFit="1" customWidth="1"/>
    <col min="62" max="62" width="6.90625" customWidth="1"/>
    <col min="63" max="63" width="6.90625" bestFit="1" customWidth="1"/>
    <col min="64" max="64" width="6.90625" customWidth="1"/>
    <col min="65" max="65" width="6.90625" bestFit="1" customWidth="1"/>
    <col min="66" max="66" width="6.90625" customWidth="1"/>
    <col min="67" max="67" width="6.90625" bestFit="1" customWidth="1"/>
    <col min="68" max="74" width="6.90625" customWidth="1"/>
    <col min="75" max="76" width="6.90625" bestFit="1" customWidth="1"/>
    <col min="77" max="83" width="6.90625" customWidth="1"/>
    <col min="84" max="84" width="8" bestFit="1" customWidth="1"/>
    <col min="85" max="161" width="6.90625" bestFit="1" customWidth="1"/>
  </cols>
  <sheetData>
    <row r="1" spans="2:165" ht="15" thickBot="1" x14ac:dyDescent="0.4"/>
    <row r="2" spans="2:165" ht="15" thickBot="1" x14ac:dyDescent="0.4">
      <c r="B2" s="947" t="s">
        <v>55</v>
      </c>
      <c r="C2" s="950" t="s">
        <v>73</v>
      </c>
      <c r="D2" s="951"/>
      <c r="E2" s="951"/>
      <c r="F2" s="951"/>
      <c r="G2" s="951"/>
      <c r="H2" s="951"/>
      <c r="I2" s="951"/>
      <c r="J2" s="951"/>
      <c r="K2" s="951"/>
      <c r="L2" s="951"/>
      <c r="M2" s="951"/>
      <c r="N2" s="951"/>
      <c r="O2" s="951"/>
      <c r="P2" s="951"/>
      <c r="Q2" s="951"/>
      <c r="R2" s="951"/>
      <c r="S2" s="951"/>
      <c r="T2" s="951"/>
      <c r="U2" s="951"/>
      <c r="V2" s="951"/>
      <c r="W2" s="951"/>
      <c r="X2" s="951"/>
      <c r="Y2" s="951"/>
      <c r="Z2" s="951"/>
      <c r="AA2" s="951"/>
      <c r="AB2" s="951"/>
      <c r="AC2" s="951"/>
      <c r="AD2" s="951"/>
      <c r="AE2" s="951"/>
      <c r="AF2" s="951"/>
      <c r="AG2" s="951"/>
      <c r="AH2" s="951"/>
      <c r="AI2" s="951"/>
      <c r="AJ2" s="951"/>
      <c r="AK2" s="951"/>
      <c r="AL2" s="951"/>
      <c r="AM2" s="951"/>
      <c r="AN2" s="951"/>
      <c r="AO2" s="951"/>
      <c r="AP2" s="951"/>
      <c r="AQ2" s="951"/>
      <c r="AR2" s="951"/>
      <c r="AS2" s="951"/>
      <c r="AT2" s="951"/>
      <c r="AU2" s="951"/>
      <c r="AV2" s="951"/>
      <c r="AW2" s="951"/>
      <c r="AX2" s="951"/>
      <c r="AY2" s="951"/>
      <c r="AZ2" s="951"/>
      <c r="BA2" s="951"/>
      <c r="BB2" s="951"/>
      <c r="BC2" s="951"/>
      <c r="BD2" s="951"/>
      <c r="BE2" s="951"/>
      <c r="BF2" s="951"/>
      <c r="BG2" s="951"/>
      <c r="BH2" s="951"/>
      <c r="BI2" s="951"/>
      <c r="BJ2" s="951"/>
      <c r="BK2" s="951"/>
      <c r="BL2" s="951"/>
      <c r="BM2" s="951"/>
      <c r="BN2" s="951"/>
      <c r="BO2" s="951"/>
      <c r="BP2" s="951"/>
      <c r="BQ2" s="951"/>
      <c r="BR2" s="951"/>
      <c r="BS2" s="951"/>
      <c r="BT2" s="951"/>
      <c r="BU2" s="951"/>
      <c r="BV2" s="951"/>
      <c r="BW2" s="951"/>
      <c r="BX2" s="951"/>
      <c r="BY2" s="951"/>
      <c r="BZ2" s="951"/>
      <c r="CA2" s="951"/>
      <c r="CB2" s="951"/>
      <c r="CC2" s="951"/>
      <c r="CD2" s="951"/>
      <c r="CE2" s="952"/>
      <c r="CF2" s="166"/>
      <c r="CG2" s="950" t="s">
        <v>73</v>
      </c>
      <c r="CH2" s="951"/>
      <c r="CI2" s="951"/>
      <c r="CJ2" s="951"/>
      <c r="CK2" s="951"/>
      <c r="CL2" s="951"/>
      <c r="CM2" s="951"/>
      <c r="CN2" s="951"/>
      <c r="CO2" s="951"/>
      <c r="CP2" s="951"/>
      <c r="CQ2" s="951"/>
      <c r="CR2" s="951"/>
      <c r="CS2" s="951"/>
      <c r="CT2" s="951"/>
      <c r="CU2" s="951"/>
      <c r="CV2" s="951"/>
      <c r="CW2" s="951"/>
      <c r="CX2" s="951"/>
      <c r="CY2" s="951"/>
      <c r="CZ2" s="951"/>
      <c r="DA2" s="951"/>
      <c r="DB2" s="951"/>
      <c r="DC2" s="951"/>
      <c r="DD2" s="951"/>
      <c r="DE2" s="951"/>
      <c r="DF2" s="951"/>
      <c r="DG2" s="951"/>
      <c r="DH2" s="951"/>
      <c r="DI2" s="951"/>
      <c r="DJ2" s="951"/>
      <c r="DK2" s="951"/>
      <c r="DL2" s="951"/>
      <c r="DM2" s="951"/>
      <c r="DN2" s="951"/>
      <c r="DO2" s="951"/>
      <c r="DP2" s="951"/>
      <c r="DQ2" s="951"/>
      <c r="DR2" s="951"/>
      <c r="DS2" s="951"/>
      <c r="DT2" s="951"/>
      <c r="DU2" s="951"/>
      <c r="DV2" s="951"/>
      <c r="DW2" s="951"/>
      <c r="DX2" s="951"/>
      <c r="DY2" s="951"/>
      <c r="DZ2" s="951"/>
      <c r="EA2" s="951"/>
      <c r="EB2" s="951"/>
      <c r="EC2" s="951"/>
      <c r="ED2" s="951"/>
      <c r="EE2" s="951"/>
      <c r="EF2" s="951"/>
      <c r="EG2" s="951"/>
      <c r="EH2" s="951"/>
      <c r="EI2" s="951"/>
      <c r="EJ2" s="951"/>
      <c r="EK2" s="951"/>
      <c r="EL2" s="951"/>
      <c r="EM2" s="951"/>
      <c r="EN2" s="951"/>
      <c r="EO2" s="951"/>
      <c r="EP2" s="951"/>
      <c r="EQ2" s="951"/>
      <c r="ER2" s="951"/>
      <c r="ES2" s="951"/>
      <c r="ET2" s="951"/>
      <c r="EU2" s="951"/>
      <c r="EV2" s="951"/>
      <c r="EW2" s="951"/>
      <c r="EX2" s="951"/>
      <c r="EY2" s="951"/>
      <c r="EZ2" s="951"/>
      <c r="FA2" s="951"/>
      <c r="FB2" s="951"/>
      <c r="FC2" s="951"/>
      <c r="FD2" s="951"/>
      <c r="FE2" s="951"/>
      <c r="FF2" s="951"/>
      <c r="FG2" s="951"/>
      <c r="FH2" s="951"/>
      <c r="FI2" s="952"/>
    </row>
    <row r="3" spans="2:165" ht="15" thickBot="1" x14ac:dyDescent="0.4">
      <c r="B3" s="948"/>
      <c r="C3" s="950" t="s">
        <v>24468</v>
      </c>
      <c r="D3" s="951"/>
      <c r="E3" s="951"/>
      <c r="F3" s="951"/>
      <c r="G3" s="951"/>
      <c r="H3" s="951"/>
      <c r="I3" s="951"/>
      <c r="J3" s="951"/>
      <c r="K3" s="951"/>
      <c r="L3" s="951"/>
      <c r="M3" s="951"/>
      <c r="N3" s="951"/>
      <c r="O3" s="951"/>
      <c r="P3" s="951"/>
      <c r="Q3" s="951"/>
      <c r="R3" s="951"/>
      <c r="S3" s="951"/>
      <c r="T3" s="951"/>
      <c r="U3" s="951"/>
      <c r="V3" s="951"/>
      <c r="W3" s="951"/>
      <c r="X3" s="951"/>
      <c r="Y3" s="951"/>
      <c r="Z3" s="951"/>
      <c r="AA3" s="951"/>
      <c r="AB3" s="951"/>
      <c r="AC3" s="951"/>
      <c r="AD3" s="951"/>
      <c r="AE3" s="951"/>
      <c r="AF3" s="951"/>
      <c r="AG3" s="951"/>
      <c r="AH3" s="951"/>
      <c r="AI3" s="951"/>
      <c r="AJ3" s="951"/>
      <c r="AK3" s="951"/>
      <c r="AL3" s="951"/>
      <c r="AM3" s="951"/>
      <c r="AN3" s="951"/>
      <c r="AO3" s="951"/>
      <c r="AP3" s="951"/>
      <c r="AQ3" s="951"/>
      <c r="AR3" s="951"/>
      <c r="AS3" s="951"/>
      <c r="AT3" s="951"/>
      <c r="AU3" s="951"/>
      <c r="AV3" s="951"/>
      <c r="AW3" s="951"/>
      <c r="AX3" s="951"/>
      <c r="AY3" s="951"/>
      <c r="AZ3" s="951"/>
      <c r="BA3" s="951"/>
      <c r="BB3" s="951"/>
      <c r="BC3" s="951"/>
      <c r="BD3" s="951"/>
      <c r="BE3" s="951"/>
      <c r="BF3" s="951"/>
      <c r="BG3" s="951"/>
      <c r="BH3" s="951"/>
      <c r="BI3" s="951"/>
      <c r="BJ3" s="951"/>
      <c r="BK3" s="951"/>
      <c r="BL3" s="951"/>
      <c r="BM3" s="951"/>
      <c r="BN3" s="951"/>
      <c r="BO3" s="951"/>
      <c r="BP3" s="951"/>
      <c r="BQ3" s="951"/>
      <c r="BR3" s="951"/>
      <c r="BS3" s="951"/>
      <c r="BT3" s="951"/>
      <c r="BU3" s="951"/>
      <c r="BV3" s="951"/>
      <c r="BW3" s="951"/>
      <c r="BX3" s="951"/>
      <c r="BY3" s="951"/>
      <c r="BZ3" s="951"/>
      <c r="CA3" s="951"/>
      <c r="CB3" s="951"/>
      <c r="CC3" s="951"/>
      <c r="CD3" s="951"/>
      <c r="CE3" s="952"/>
      <c r="CF3" s="5"/>
      <c r="CG3" s="950" t="s">
        <v>24472</v>
      </c>
      <c r="CH3" s="951"/>
      <c r="CI3" s="951"/>
      <c r="CJ3" s="951"/>
      <c r="CK3" s="951"/>
      <c r="CL3" s="951"/>
      <c r="CM3" s="951"/>
      <c r="CN3" s="951"/>
      <c r="CO3" s="951"/>
      <c r="CP3" s="951"/>
      <c r="CQ3" s="951"/>
      <c r="CR3" s="951"/>
      <c r="CS3" s="951"/>
      <c r="CT3" s="951"/>
      <c r="CU3" s="951"/>
      <c r="CV3" s="951"/>
      <c r="CW3" s="951"/>
      <c r="CX3" s="951"/>
      <c r="CY3" s="951"/>
      <c r="CZ3" s="951"/>
      <c r="DA3" s="951"/>
      <c r="DB3" s="951"/>
      <c r="DC3" s="951"/>
      <c r="DD3" s="951"/>
      <c r="DE3" s="951"/>
      <c r="DF3" s="951"/>
      <c r="DG3" s="951"/>
      <c r="DH3" s="951"/>
      <c r="DI3" s="951"/>
      <c r="DJ3" s="951"/>
      <c r="DK3" s="951"/>
      <c r="DL3" s="951"/>
      <c r="DM3" s="951"/>
      <c r="DN3" s="951"/>
      <c r="DO3" s="951"/>
      <c r="DP3" s="951"/>
      <c r="DQ3" s="951"/>
      <c r="DR3" s="951"/>
      <c r="DS3" s="951"/>
      <c r="DT3" s="951"/>
      <c r="DU3" s="951"/>
      <c r="DV3" s="951"/>
      <c r="DW3" s="951"/>
      <c r="DX3" s="951"/>
      <c r="DY3" s="951"/>
      <c r="DZ3" s="951"/>
      <c r="EA3" s="951"/>
      <c r="EB3" s="951"/>
      <c r="EC3" s="951"/>
      <c r="ED3" s="951"/>
      <c r="EE3" s="951"/>
      <c r="EF3" s="951"/>
      <c r="EG3" s="951"/>
      <c r="EH3" s="951"/>
      <c r="EI3" s="951"/>
      <c r="EJ3" s="951"/>
      <c r="EK3" s="951"/>
      <c r="EL3" s="951"/>
      <c r="EM3" s="951"/>
      <c r="EN3" s="951"/>
      <c r="EO3" s="951"/>
      <c r="EP3" s="951"/>
      <c r="EQ3" s="951"/>
      <c r="ER3" s="951"/>
      <c r="ES3" s="951"/>
      <c r="ET3" s="951"/>
      <c r="EU3" s="951"/>
      <c r="EV3" s="951"/>
      <c r="EW3" s="951"/>
      <c r="EX3" s="951"/>
      <c r="EY3" s="951"/>
      <c r="EZ3" s="951"/>
      <c r="FA3" s="951"/>
      <c r="FB3" s="951"/>
      <c r="FC3" s="951"/>
      <c r="FD3" s="951"/>
      <c r="FE3" s="951"/>
      <c r="FF3" s="951"/>
      <c r="FG3" s="951"/>
      <c r="FH3" s="951"/>
      <c r="FI3" s="952"/>
    </row>
    <row r="4" spans="2:165" ht="15" thickBot="1" x14ac:dyDescent="0.4">
      <c r="B4" s="948"/>
      <c r="C4" s="950" t="s">
        <v>24515</v>
      </c>
      <c r="D4" s="951"/>
      <c r="E4" s="951"/>
      <c r="F4" s="951"/>
      <c r="G4" s="951"/>
      <c r="H4" s="951"/>
      <c r="I4" s="951"/>
      <c r="J4" s="951"/>
      <c r="K4" s="951"/>
      <c r="L4" s="951"/>
      <c r="M4" s="951"/>
      <c r="N4" s="951"/>
      <c r="O4" s="951"/>
      <c r="P4" s="951"/>
      <c r="Q4" s="951"/>
      <c r="R4" s="951"/>
      <c r="S4" s="951"/>
      <c r="T4" s="951"/>
      <c r="U4" s="951"/>
      <c r="V4" s="951"/>
      <c r="W4" s="951"/>
      <c r="X4" s="951"/>
      <c r="Y4" s="951"/>
      <c r="Z4" s="951"/>
      <c r="AA4" s="951"/>
      <c r="AB4" s="951"/>
      <c r="AC4" s="951"/>
      <c r="AD4" s="951"/>
      <c r="AE4" s="951"/>
      <c r="AF4" s="951"/>
      <c r="AG4" s="951"/>
      <c r="AH4" s="951"/>
      <c r="AI4" s="951"/>
      <c r="AJ4" s="951"/>
      <c r="AK4" s="951"/>
      <c r="AL4" s="951"/>
      <c r="AM4" s="951"/>
      <c r="AN4" s="951"/>
      <c r="AO4" s="951"/>
      <c r="AP4" s="951"/>
      <c r="AQ4" s="951"/>
      <c r="AR4" s="951"/>
      <c r="AS4" s="951"/>
      <c r="AT4" s="951"/>
      <c r="AU4" s="951"/>
      <c r="AV4" s="951"/>
      <c r="AW4" s="951"/>
      <c r="AX4" s="951"/>
      <c r="AY4" s="951"/>
      <c r="AZ4" s="951"/>
      <c r="BA4" s="951"/>
      <c r="BB4" s="951"/>
      <c r="BC4" s="951"/>
      <c r="BD4" s="951"/>
      <c r="BE4" s="951"/>
      <c r="BF4" s="951"/>
      <c r="BG4" s="951"/>
      <c r="BH4" s="951"/>
      <c r="BI4" s="951"/>
      <c r="BJ4" s="951"/>
      <c r="BK4" s="951"/>
      <c r="BL4" s="951"/>
      <c r="BM4" s="951"/>
      <c r="BN4" s="951"/>
      <c r="BO4" s="951"/>
      <c r="BP4" s="951"/>
      <c r="BQ4" s="951"/>
      <c r="BR4" s="951"/>
      <c r="BS4" s="951"/>
      <c r="BT4" s="951"/>
      <c r="BU4" s="951"/>
      <c r="BV4" s="951"/>
      <c r="BW4" s="951"/>
      <c r="BX4" s="951"/>
      <c r="BY4" s="951"/>
      <c r="BZ4" s="951"/>
      <c r="CA4" s="951"/>
      <c r="CB4" s="951"/>
      <c r="CC4" s="951"/>
      <c r="CD4" s="951"/>
      <c r="CE4" s="952"/>
      <c r="CF4" s="5"/>
      <c r="CG4" s="950" t="s">
        <v>74</v>
      </c>
      <c r="CH4" s="951"/>
      <c r="CI4" s="951"/>
      <c r="CJ4" s="951"/>
      <c r="CK4" s="951"/>
      <c r="CL4" s="951"/>
      <c r="CM4" s="951"/>
      <c r="CN4" s="951"/>
      <c r="CO4" s="951"/>
      <c r="CP4" s="951"/>
      <c r="CQ4" s="951"/>
      <c r="CR4" s="951"/>
      <c r="CS4" s="951"/>
      <c r="CT4" s="951"/>
      <c r="CU4" s="951"/>
      <c r="CV4" s="951"/>
      <c r="CW4" s="951"/>
      <c r="CX4" s="951"/>
      <c r="CY4" s="951"/>
      <c r="CZ4" s="951"/>
      <c r="DA4" s="951"/>
      <c r="DB4" s="951"/>
      <c r="DC4" s="951"/>
      <c r="DD4" s="951"/>
      <c r="DE4" s="951"/>
      <c r="DF4" s="951"/>
      <c r="DG4" s="951"/>
      <c r="DH4" s="951"/>
      <c r="DI4" s="951"/>
      <c r="DJ4" s="951"/>
      <c r="DK4" s="951"/>
      <c r="DL4" s="951"/>
      <c r="DM4" s="951"/>
      <c r="DN4" s="951"/>
      <c r="DO4" s="951"/>
      <c r="DP4" s="951"/>
      <c r="DQ4" s="951"/>
      <c r="DR4" s="951"/>
      <c r="DS4" s="951"/>
      <c r="DT4" s="951"/>
      <c r="DU4" s="951"/>
      <c r="DV4" s="951"/>
      <c r="DW4" s="951"/>
      <c r="DX4" s="951"/>
      <c r="DY4" s="951"/>
      <c r="DZ4" s="951"/>
      <c r="EA4" s="951"/>
      <c r="EB4" s="951"/>
      <c r="EC4" s="951"/>
      <c r="ED4" s="951"/>
      <c r="EE4" s="951"/>
      <c r="EF4" s="951"/>
      <c r="EG4" s="951"/>
      <c r="EH4" s="951"/>
      <c r="EI4" s="951"/>
      <c r="EJ4" s="951"/>
      <c r="EK4" s="951"/>
      <c r="EL4" s="951"/>
      <c r="EM4" s="951"/>
      <c r="EN4" s="951"/>
      <c r="EO4" s="951"/>
      <c r="EP4" s="951"/>
      <c r="EQ4" s="951"/>
      <c r="ER4" s="951"/>
      <c r="ES4" s="951"/>
      <c r="ET4" s="951"/>
      <c r="EU4" s="951"/>
      <c r="EV4" s="951"/>
      <c r="EW4" s="951"/>
      <c r="EX4" s="951"/>
      <c r="EY4" s="951"/>
      <c r="EZ4" s="951"/>
      <c r="FA4" s="951"/>
      <c r="FB4" s="951"/>
      <c r="FC4" s="951"/>
      <c r="FD4" s="951"/>
      <c r="FE4" s="951"/>
      <c r="FF4" s="951"/>
      <c r="FG4" s="951"/>
      <c r="FH4" s="951"/>
      <c r="FI4" s="952"/>
    </row>
    <row r="5" spans="2:165" ht="24" thickBot="1" x14ac:dyDescent="0.6">
      <c r="B5" s="949"/>
      <c r="C5" s="302">
        <v>65</v>
      </c>
      <c r="D5" s="302">
        <v>66</v>
      </c>
      <c r="E5" s="302">
        <v>67</v>
      </c>
      <c r="F5" s="302">
        <v>68</v>
      </c>
      <c r="G5" s="302">
        <v>69</v>
      </c>
      <c r="H5" s="302">
        <v>70</v>
      </c>
      <c r="I5" s="302">
        <v>71</v>
      </c>
      <c r="J5" s="302">
        <v>72</v>
      </c>
      <c r="K5" s="302">
        <v>73</v>
      </c>
      <c r="L5" s="302">
        <v>74</v>
      </c>
      <c r="M5" s="302">
        <v>75</v>
      </c>
      <c r="N5" s="302">
        <v>76</v>
      </c>
      <c r="O5" s="302">
        <v>77</v>
      </c>
      <c r="P5" s="302">
        <v>78</v>
      </c>
      <c r="Q5" s="302">
        <v>79</v>
      </c>
      <c r="R5" s="302">
        <v>80</v>
      </c>
      <c r="S5" s="302">
        <v>81</v>
      </c>
      <c r="T5" s="302">
        <v>82</v>
      </c>
      <c r="U5" s="302">
        <v>83</v>
      </c>
      <c r="V5" s="302">
        <v>84</v>
      </c>
      <c r="W5" s="302">
        <v>85</v>
      </c>
      <c r="X5" s="302">
        <v>86</v>
      </c>
      <c r="Y5" s="302">
        <v>87</v>
      </c>
      <c r="Z5" s="302">
        <v>88</v>
      </c>
      <c r="AA5" s="302">
        <v>89</v>
      </c>
      <c r="AB5" s="302">
        <v>90</v>
      </c>
      <c r="AC5" s="302">
        <v>91</v>
      </c>
      <c r="AD5" s="302">
        <v>92</v>
      </c>
      <c r="AE5" s="302">
        <v>93</v>
      </c>
      <c r="AF5" s="302">
        <v>94</v>
      </c>
      <c r="AG5" s="302">
        <v>95</v>
      </c>
      <c r="AH5" s="302">
        <v>96</v>
      </c>
      <c r="AI5" s="302">
        <v>97</v>
      </c>
      <c r="AJ5" s="302">
        <v>98</v>
      </c>
      <c r="AK5" s="302">
        <v>99</v>
      </c>
      <c r="AL5" s="302">
        <v>100</v>
      </c>
      <c r="AM5" s="302">
        <v>101</v>
      </c>
      <c r="AN5" s="302">
        <v>102</v>
      </c>
      <c r="AO5" s="302">
        <v>103</v>
      </c>
      <c r="AP5" s="302">
        <v>104</v>
      </c>
      <c r="AQ5" s="302">
        <v>105</v>
      </c>
      <c r="AR5" s="302">
        <v>106</v>
      </c>
      <c r="AS5" s="302">
        <v>107</v>
      </c>
      <c r="AT5" s="302">
        <v>108</v>
      </c>
      <c r="AU5" s="302">
        <v>109</v>
      </c>
      <c r="AV5" s="302">
        <v>110</v>
      </c>
      <c r="AW5" s="302">
        <v>111</v>
      </c>
      <c r="AX5" s="302">
        <v>112</v>
      </c>
      <c r="AY5" s="302">
        <v>113</v>
      </c>
      <c r="AZ5" s="302">
        <v>114</v>
      </c>
      <c r="BA5" s="302">
        <v>115</v>
      </c>
      <c r="BB5" s="302">
        <v>116</v>
      </c>
      <c r="BC5" s="302">
        <v>117</v>
      </c>
      <c r="BD5" s="302">
        <v>118</v>
      </c>
      <c r="BE5" s="302">
        <v>119</v>
      </c>
      <c r="BF5" s="302">
        <v>120</v>
      </c>
      <c r="BG5" s="302">
        <v>121</v>
      </c>
      <c r="BH5" s="302">
        <v>122</v>
      </c>
      <c r="BI5" s="302">
        <v>123</v>
      </c>
      <c r="BJ5" s="302">
        <v>124</v>
      </c>
      <c r="BK5" s="302">
        <v>125</v>
      </c>
      <c r="BL5" s="302">
        <v>126</v>
      </c>
      <c r="BM5" s="302">
        <v>127</v>
      </c>
      <c r="BN5" s="302">
        <v>128</v>
      </c>
      <c r="BO5" s="302">
        <v>129</v>
      </c>
      <c r="BP5" s="302">
        <v>130</v>
      </c>
      <c r="BQ5" s="302">
        <v>131</v>
      </c>
      <c r="BR5" s="302">
        <v>132</v>
      </c>
      <c r="BS5" s="302">
        <v>133</v>
      </c>
      <c r="BT5" s="302">
        <v>134</v>
      </c>
      <c r="BU5" s="302">
        <v>135</v>
      </c>
      <c r="BV5" s="302">
        <v>136</v>
      </c>
      <c r="BW5" s="302">
        <v>137</v>
      </c>
      <c r="BX5" s="302">
        <v>138</v>
      </c>
      <c r="BY5" s="302">
        <v>139</v>
      </c>
      <c r="BZ5" s="302">
        <v>140</v>
      </c>
      <c r="CA5" s="302">
        <v>141</v>
      </c>
      <c r="CB5" s="302">
        <v>142</v>
      </c>
      <c r="CC5" s="302">
        <v>143</v>
      </c>
      <c r="CD5" s="302">
        <v>144</v>
      </c>
      <c r="CE5" s="302">
        <v>145</v>
      </c>
      <c r="CF5" s="155"/>
      <c r="CG5" s="144">
        <v>65</v>
      </c>
      <c r="CH5" s="144">
        <v>66</v>
      </c>
      <c r="CI5" s="144">
        <v>67</v>
      </c>
      <c r="CJ5" s="144">
        <v>68</v>
      </c>
      <c r="CK5" s="144">
        <v>69</v>
      </c>
      <c r="CL5" s="144">
        <v>70</v>
      </c>
      <c r="CM5" s="144">
        <v>71</v>
      </c>
      <c r="CN5" s="144">
        <v>72</v>
      </c>
      <c r="CO5" s="144">
        <v>73</v>
      </c>
      <c r="CP5" s="144">
        <v>74</v>
      </c>
      <c r="CQ5" s="144">
        <v>75</v>
      </c>
      <c r="CR5" s="144">
        <v>76</v>
      </c>
      <c r="CS5" s="144">
        <v>77</v>
      </c>
      <c r="CT5" s="144">
        <v>78</v>
      </c>
      <c r="CU5" s="144">
        <v>79</v>
      </c>
      <c r="CV5" s="144">
        <v>80</v>
      </c>
      <c r="CW5" s="144">
        <v>81</v>
      </c>
      <c r="CX5" s="144">
        <v>82</v>
      </c>
      <c r="CY5" s="144">
        <v>83</v>
      </c>
      <c r="CZ5" s="144">
        <v>84</v>
      </c>
      <c r="DA5" s="144">
        <v>85</v>
      </c>
      <c r="DB5" s="144">
        <v>86</v>
      </c>
      <c r="DC5" s="144">
        <v>87</v>
      </c>
      <c r="DD5" s="144">
        <v>88</v>
      </c>
      <c r="DE5" s="144">
        <v>89</v>
      </c>
      <c r="DF5" s="144">
        <v>90</v>
      </c>
      <c r="DG5" s="144">
        <v>91</v>
      </c>
      <c r="DH5" s="144">
        <v>92</v>
      </c>
      <c r="DI5" s="144">
        <v>93</v>
      </c>
      <c r="DJ5" s="144">
        <v>94</v>
      </c>
      <c r="DK5" s="144">
        <v>95</v>
      </c>
      <c r="DL5" s="144">
        <v>96</v>
      </c>
      <c r="DM5" s="144">
        <v>97</v>
      </c>
      <c r="DN5" s="144">
        <v>98</v>
      </c>
      <c r="DO5" s="144">
        <v>99</v>
      </c>
      <c r="DP5" s="144">
        <v>100</v>
      </c>
      <c r="DQ5" s="144">
        <v>101</v>
      </c>
      <c r="DR5" s="144">
        <v>102</v>
      </c>
      <c r="DS5" s="144">
        <v>103</v>
      </c>
      <c r="DT5" s="144">
        <v>104</v>
      </c>
      <c r="DU5" s="144">
        <v>105</v>
      </c>
      <c r="DV5" s="144">
        <v>106</v>
      </c>
      <c r="DW5" s="144">
        <v>107</v>
      </c>
      <c r="DX5" s="144">
        <v>108</v>
      </c>
      <c r="DY5" s="144">
        <v>109</v>
      </c>
      <c r="DZ5" s="144">
        <v>110</v>
      </c>
      <c r="EA5" s="144">
        <v>111</v>
      </c>
      <c r="EB5" s="144">
        <v>112</v>
      </c>
      <c r="EC5" s="144">
        <v>113</v>
      </c>
      <c r="ED5" s="144">
        <v>114</v>
      </c>
      <c r="EE5" s="144">
        <v>115</v>
      </c>
      <c r="EF5" s="144">
        <v>116</v>
      </c>
      <c r="EG5" s="144">
        <v>117</v>
      </c>
      <c r="EH5" s="144">
        <v>118</v>
      </c>
      <c r="EI5" s="144">
        <v>119</v>
      </c>
      <c r="EJ5" s="144">
        <v>120</v>
      </c>
      <c r="EK5" s="144">
        <v>121</v>
      </c>
      <c r="EL5" s="144">
        <v>122</v>
      </c>
      <c r="EM5" s="144">
        <v>123</v>
      </c>
      <c r="EN5" s="144">
        <v>124</v>
      </c>
      <c r="EO5" s="144">
        <v>125</v>
      </c>
      <c r="EP5" s="144">
        <v>126</v>
      </c>
      <c r="EQ5" s="144">
        <v>127</v>
      </c>
      <c r="ER5" s="144">
        <v>128</v>
      </c>
      <c r="ES5" s="144">
        <v>129</v>
      </c>
      <c r="ET5" s="144">
        <v>130</v>
      </c>
      <c r="EU5" s="144">
        <v>131</v>
      </c>
      <c r="EV5" s="144">
        <v>132</v>
      </c>
      <c r="EW5" s="144">
        <v>133</v>
      </c>
      <c r="EX5" s="144">
        <v>134</v>
      </c>
      <c r="EY5" s="144">
        <v>135</v>
      </c>
      <c r="EZ5" s="303">
        <v>136</v>
      </c>
      <c r="FA5" s="303">
        <v>137</v>
      </c>
      <c r="FB5" s="303">
        <v>138</v>
      </c>
      <c r="FC5" s="303">
        <v>139</v>
      </c>
      <c r="FD5" s="303">
        <v>140</v>
      </c>
      <c r="FE5" s="303">
        <v>141</v>
      </c>
      <c r="FF5" s="303">
        <v>142</v>
      </c>
      <c r="FG5" s="303">
        <v>143</v>
      </c>
      <c r="FH5" s="303">
        <v>144</v>
      </c>
      <c r="FI5" s="303">
        <v>145</v>
      </c>
    </row>
    <row r="6" spans="2:165" ht="24" thickBot="1" x14ac:dyDescent="0.6">
      <c r="B6" s="164">
        <v>0</v>
      </c>
      <c r="C6" s="151">
        <v>5.2</v>
      </c>
      <c r="D6" s="151">
        <v>5.2</v>
      </c>
      <c r="E6" s="151">
        <v>5.2</v>
      </c>
      <c r="F6" s="151">
        <v>5.2</v>
      </c>
      <c r="G6" s="151">
        <v>5.2</v>
      </c>
      <c r="H6" s="151">
        <v>5.2</v>
      </c>
      <c r="I6" s="151">
        <v>5.2</v>
      </c>
      <c r="J6" s="151">
        <v>5.2</v>
      </c>
      <c r="K6" s="151">
        <v>5.2</v>
      </c>
      <c r="L6" s="151">
        <v>5.2</v>
      </c>
      <c r="M6" s="151">
        <v>5.2</v>
      </c>
      <c r="N6" s="151">
        <v>5.2</v>
      </c>
      <c r="O6" s="151">
        <v>5.2</v>
      </c>
      <c r="P6" s="151">
        <v>5.2</v>
      </c>
      <c r="Q6" s="151">
        <v>5.2</v>
      </c>
      <c r="R6" s="151">
        <v>5.2</v>
      </c>
      <c r="S6" s="151">
        <v>5.2</v>
      </c>
      <c r="T6" s="151">
        <v>5.2</v>
      </c>
      <c r="U6" s="151">
        <v>5.2</v>
      </c>
      <c r="V6" s="151">
        <v>5.2</v>
      </c>
      <c r="W6" s="151">
        <v>5.2</v>
      </c>
      <c r="X6" s="151">
        <v>5.2</v>
      </c>
      <c r="Y6" s="151">
        <v>5.2</v>
      </c>
      <c r="Z6" s="151">
        <v>5.2</v>
      </c>
      <c r="AA6" s="151">
        <v>5.2</v>
      </c>
      <c r="AB6" s="151">
        <v>5.2</v>
      </c>
      <c r="AC6" s="151">
        <v>5.2</v>
      </c>
      <c r="AD6" s="151">
        <v>5.2</v>
      </c>
      <c r="AE6" s="151">
        <v>5.2</v>
      </c>
      <c r="AF6" s="151">
        <v>5.2</v>
      </c>
      <c r="AG6" s="151">
        <v>5.2</v>
      </c>
      <c r="AH6" s="151">
        <v>5.2</v>
      </c>
      <c r="AI6" s="151">
        <v>5.2</v>
      </c>
      <c r="AJ6" s="151">
        <v>5.2</v>
      </c>
      <c r="AK6" s="151">
        <v>5.2</v>
      </c>
      <c r="AL6" s="151">
        <v>5.2</v>
      </c>
      <c r="AM6" s="146">
        <v>5.7</v>
      </c>
      <c r="AN6" s="146">
        <v>5.7</v>
      </c>
      <c r="AO6" s="146">
        <v>5.7</v>
      </c>
      <c r="AP6" s="146">
        <v>5.7</v>
      </c>
      <c r="AQ6" s="146">
        <v>5.7</v>
      </c>
      <c r="AR6" s="146">
        <v>5.7</v>
      </c>
      <c r="AS6" s="146">
        <v>5.7</v>
      </c>
      <c r="AT6" s="146">
        <v>5.7</v>
      </c>
      <c r="AU6" s="146">
        <v>5.7</v>
      </c>
      <c r="AV6" s="146">
        <v>5.7</v>
      </c>
      <c r="AW6" s="146">
        <v>5.7</v>
      </c>
      <c r="AX6" s="146">
        <v>5.7</v>
      </c>
      <c r="AY6" s="146">
        <v>5.7</v>
      </c>
      <c r="AZ6" s="146">
        <v>5.7</v>
      </c>
      <c r="BA6" s="146">
        <v>5.7</v>
      </c>
      <c r="BB6" s="146">
        <v>5.7</v>
      </c>
      <c r="BC6" s="146">
        <v>5.7</v>
      </c>
      <c r="BD6" s="146">
        <v>5.7</v>
      </c>
      <c r="BE6" s="146">
        <v>5.7</v>
      </c>
      <c r="BF6" s="146">
        <v>5.7</v>
      </c>
      <c r="BG6" s="146">
        <v>5.7</v>
      </c>
      <c r="BH6" s="146">
        <v>5.7</v>
      </c>
      <c r="BI6" s="146">
        <v>5.7</v>
      </c>
      <c r="BJ6" s="146">
        <v>5.7</v>
      </c>
      <c r="BK6" s="146">
        <v>5.7</v>
      </c>
      <c r="BL6" s="146">
        <v>5.7</v>
      </c>
      <c r="BM6" s="146">
        <v>5.7</v>
      </c>
      <c r="BN6" s="146">
        <v>5.7</v>
      </c>
      <c r="BO6" s="146">
        <v>5.7</v>
      </c>
      <c r="BP6" s="146">
        <v>5.7</v>
      </c>
      <c r="BQ6" s="146">
        <v>5.7</v>
      </c>
      <c r="BR6" s="146">
        <v>5.7</v>
      </c>
      <c r="BS6" s="146">
        <v>5.7</v>
      </c>
      <c r="BT6" s="146">
        <v>5.7</v>
      </c>
      <c r="BU6" s="146">
        <v>5.7</v>
      </c>
      <c r="BV6" s="146">
        <v>5.7</v>
      </c>
      <c r="BW6" s="146">
        <v>5.7</v>
      </c>
      <c r="BX6" s="146">
        <v>5.7</v>
      </c>
      <c r="BY6" s="146">
        <v>5.7</v>
      </c>
      <c r="BZ6" s="146">
        <v>5.7</v>
      </c>
      <c r="CA6" s="146">
        <v>5.7</v>
      </c>
      <c r="CB6" s="146">
        <v>5.7</v>
      </c>
      <c r="CC6" s="146">
        <v>5.7</v>
      </c>
      <c r="CD6" s="146">
        <v>5.7</v>
      </c>
      <c r="CE6" s="146">
        <v>5.7</v>
      </c>
      <c r="CF6" s="152"/>
      <c r="CG6" s="151">
        <v>4.5999999999999996</v>
      </c>
      <c r="CH6" s="146">
        <v>4.5999999999999996</v>
      </c>
      <c r="CI6" s="146">
        <v>4.5999999999999996</v>
      </c>
      <c r="CJ6" s="146">
        <v>4.5999999999999996</v>
      </c>
      <c r="CK6" s="146">
        <v>4.5999999999999996</v>
      </c>
      <c r="CL6" s="146">
        <v>4.5999999999999996</v>
      </c>
      <c r="CM6" s="146">
        <v>4.5999999999999996</v>
      </c>
      <c r="CN6" s="146">
        <v>4.5999999999999996</v>
      </c>
      <c r="CO6" s="146">
        <v>4.5999999999999996</v>
      </c>
      <c r="CP6" s="146">
        <v>4.5999999999999996</v>
      </c>
      <c r="CQ6" s="146">
        <v>4.5999999999999996</v>
      </c>
      <c r="CR6" s="146">
        <v>4.5999999999999996</v>
      </c>
      <c r="CS6" s="146">
        <v>4.5999999999999996</v>
      </c>
      <c r="CT6" s="146">
        <v>4.5999999999999996</v>
      </c>
      <c r="CU6" s="146">
        <v>4.5999999999999996</v>
      </c>
      <c r="CV6" s="146">
        <v>4.5999999999999996</v>
      </c>
      <c r="CW6" s="146">
        <v>4.5999999999999996</v>
      </c>
      <c r="CX6" s="146">
        <v>4.5999999999999996</v>
      </c>
      <c r="CY6" s="146">
        <v>4.5999999999999996</v>
      </c>
      <c r="CZ6" s="146">
        <v>4.5999999999999996</v>
      </c>
      <c r="DA6" s="146">
        <v>4.5999999999999996</v>
      </c>
      <c r="DB6" s="146">
        <v>4.5999999999999996</v>
      </c>
      <c r="DC6" s="146">
        <v>4.5999999999999996</v>
      </c>
      <c r="DD6" s="146">
        <v>4.5999999999999996</v>
      </c>
      <c r="DE6" s="146">
        <v>4.5999999999999996</v>
      </c>
      <c r="DF6" s="146">
        <v>4.5999999999999996</v>
      </c>
      <c r="DG6" s="146">
        <v>4.5999999999999996</v>
      </c>
      <c r="DH6" s="146">
        <v>4.5999999999999996</v>
      </c>
      <c r="DI6" s="146">
        <v>4.5999999999999996</v>
      </c>
      <c r="DJ6" s="146">
        <v>4.5999999999999996</v>
      </c>
      <c r="DK6" s="146">
        <v>4.5999999999999996</v>
      </c>
      <c r="DL6" s="146">
        <v>4.5999999999999996</v>
      </c>
      <c r="DM6" s="146">
        <v>4.5999999999999996</v>
      </c>
      <c r="DN6" s="146">
        <v>4.5999999999999996</v>
      </c>
      <c r="DO6" s="146">
        <v>4.5999999999999996</v>
      </c>
      <c r="DP6" s="146">
        <v>5.0999999999999996</v>
      </c>
      <c r="DQ6" s="146">
        <v>5.0999999999999996</v>
      </c>
      <c r="DR6" s="146">
        <v>5.0999999999999996</v>
      </c>
      <c r="DS6" s="146">
        <v>5.0999999999999996</v>
      </c>
      <c r="DT6" s="146">
        <v>5.0999999999999996</v>
      </c>
      <c r="DU6" s="146">
        <v>5.0999999999999996</v>
      </c>
      <c r="DV6" s="146">
        <v>5.0999999999999996</v>
      </c>
      <c r="DW6" s="146">
        <v>5.0999999999999996</v>
      </c>
      <c r="DX6" s="146">
        <v>5.0999999999999996</v>
      </c>
      <c r="DY6" s="146">
        <v>5.0999999999999996</v>
      </c>
      <c r="DZ6" s="146">
        <v>5.0999999999999996</v>
      </c>
      <c r="EA6" s="146">
        <v>5.0999999999999996</v>
      </c>
      <c r="EB6" s="146">
        <v>5.0999999999999996</v>
      </c>
      <c r="EC6" s="146">
        <v>5.0999999999999996</v>
      </c>
      <c r="ED6" s="146">
        <v>5.0999999999999996</v>
      </c>
      <c r="EE6" s="146">
        <v>5.0999999999999996</v>
      </c>
      <c r="EF6" s="146">
        <v>5.0999999999999996</v>
      </c>
      <c r="EG6" s="146">
        <v>5.0999999999999996</v>
      </c>
      <c r="EH6" s="146">
        <v>5.0999999999999996</v>
      </c>
      <c r="EI6" s="146">
        <v>5.0999999999999996</v>
      </c>
      <c r="EJ6" s="146">
        <v>5.0999999999999996</v>
      </c>
      <c r="EK6" s="146">
        <v>5.0999999999999996</v>
      </c>
      <c r="EL6" s="146">
        <v>5.0999999999999996</v>
      </c>
      <c r="EM6" s="146">
        <v>5.0999999999999996</v>
      </c>
      <c r="EN6" s="146">
        <v>5.0999999999999996</v>
      </c>
      <c r="EO6" s="146">
        <v>5.0999999999999996</v>
      </c>
      <c r="EP6" s="146">
        <v>5.0999999999999996</v>
      </c>
      <c r="EQ6" s="146">
        <v>5.0999999999999996</v>
      </c>
      <c r="ER6" s="146">
        <v>5.0999999999999996</v>
      </c>
      <c r="ES6" s="146">
        <v>5.0999999999999996</v>
      </c>
      <c r="ET6" s="146">
        <v>5.0999999999999996</v>
      </c>
      <c r="EU6" s="146">
        <v>5.0999999999999996</v>
      </c>
      <c r="EV6" s="146">
        <v>5.0999999999999996</v>
      </c>
      <c r="EW6" s="146">
        <v>5.0999999999999996</v>
      </c>
      <c r="EX6" s="146">
        <v>5.0999999999999996</v>
      </c>
      <c r="EY6" s="146">
        <v>5.0999999999999996</v>
      </c>
      <c r="EZ6" s="146">
        <v>5.6</v>
      </c>
      <c r="FA6" s="146">
        <v>5.6</v>
      </c>
      <c r="FB6" s="146">
        <v>5.6</v>
      </c>
      <c r="FC6" s="146">
        <v>5.6</v>
      </c>
      <c r="FD6" s="146">
        <v>5.6</v>
      </c>
      <c r="FE6" s="147">
        <v>5.6</v>
      </c>
      <c r="FF6" s="147">
        <v>5.6</v>
      </c>
      <c r="FG6" s="147">
        <v>5.6</v>
      </c>
      <c r="FH6" s="147">
        <v>5.6</v>
      </c>
      <c r="FI6" s="147">
        <v>5.6</v>
      </c>
    </row>
    <row r="7" spans="2:165" ht="24" thickBot="1" x14ac:dyDescent="0.6">
      <c r="B7" s="165">
        <v>0.01</v>
      </c>
      <c r="C7" s="151">
        <v>5.2</v>
      </c>
      <c r="D7" s="151">
        <v>5.2</v>
      </c>
      <c r="E7" s="151">
        <v>5.2</v>
      </c>
      <c r="F7" s="151">
        <v>5.2</v>
      </c>
      <c r="G7" s="151">
        <v>5.2</v>
      </c>
      <c r="H7" s="151">
        <v>5.2</v>
      </c>
      <c r="I7" s="151">
        <v>5.2</v>
      </c>
      <c r="J7" s="151">
        <v>5.2</v>
      </c>
      <c r="K7" s="151">
        <v>5.2</v>
      </c>
      <c r="L7" s="151">
        <v>5.2</v>
      </c>
      <c r="M7" s="151">
        <v>5.2</v>
      </c>
      <c r="N7" s="151">
        <v>5.2</v>
      </c>
      <c r="O7" s="151">
        <v>5.2</v>
      </c>
      <c r="P7" s="151">
        <v>5.2</v>
      </c>
      <c r="Q7" s="151">
        <v>5.2</v>
      </c>
      <c r="R7" s="151">
        <v>5.2</v>
      </c>
      <c r="S7" s="151">
        <v>5.2</v>
      </c>
      <c r="T7" s="151">
        <v>5.2</v>
      </c>
      <c r="U7" s="151">
        <v>5.2</v>
      </c>
      <c r="V7" s="151">
        <v>5.2</v>
      </c>
      <c r="W7" s="151">
        <v>5.2</v>
      </c>
      <c r="X7" s="151">
        <v>5.2</v>
      </c>
      <c r="Y7" s="151">
        <v>5.2</v>
      </c>
      <c r="Z7" s="151">
        <v>5.2</v>
      </c>
      <c r="AA7" s="151">
        <v>5.2</v>
      </c>
      <c r="AB7" s="151">
        <v>5.2</v>
      </c>
      <c r="AC7" s="151">
        <v>5.2</v>
      </c>
      <c r="AD7" s="151">
        <v>5.2</v>
      </c>
      <c r="AE7" s="151">
        <v>5.2</v>
      </c>
      <c r="AF7" s="151">
        <v>5.2</v>
      </c>
      <c r="AG7" s="151">
        <v>5.2</v>
      </c>
      <c r="AH7" s="151">
        <v>5.2</v>
      </c>
      <c r="AI7" s="151">
        <v>5.2</v>
      </c>
      <c r="AJ7" s="151">
        <v>5.2</v>
      </c>
      <c r="AK7" s="151">
        <v>5.2</v>
      </c>
      <c r="AL7" s="151">
        <v>5.2</v>
      </c>
      <c r="AM7" s="146">
        <v>5.7</v>
      </c>
      <c r="AN7" s="146">
        <v>5.7</v>
      </c>
      <c r="AO7" s="146">
        <v>5.7</v>
      </c>
      <c r="AP7" s="146">
        <v>5.7</v>
      </c>
      <c r="AQ7" s="146">
        <v>5.7</v>
      </c>
      <c r="AR7" s="146">
        <v>5.7</v>
      </c>
      <c r="AS7" s="146">
        <v>5.7</v>
      </c>
      <c r="AT7" s="146">
        <v>5.7</v>
      </c>
      <c r="AU7" s="146">
        <v>5.7</v>
      </c>
      <c r="AV7" s="146">
        <v>5.7</v>
      </c>
      <c r="AW7" s="146">
        <v>5.7</v>
      </c>
      <c r="AX7" s="146">
        <v>5.7</v>
      </c>
      <c r="AY7" s="146">
        <v>5.7</v>
      </c>
      <c r="AZ7" s="146">
        <v>5.7</v>
      </c>
      <c r="BA7" s="146">
        <v>5.7</v>
      </c>
      <c r="BB7" s="146">
        <v>5.7</v>
      </c>
      <c r="BC7" s="146">
        <v>5.7</v>
      </c>
      <c r="BD7" s="146">
        <v>5.7</v>
      </c>
      <c r="BE7" s="146">
        <v>5.7</v>
      </c>
      <c r="BF7" s="146">
        <v>5.7</v>
      </c>
      <c r="BG7" s="146">
        <v>5.7</v>
      </c>
      <c r="BH7" s="146">
        <v>5.7</v>
      </c>
      <c r="BI7" s="146">
        <v>5.7</v>
      </c>
      <c r="BJ7" s="146">
        <v>5.7</v>
      </c>
      <c r="BK7" s="146">
        <v>5.7</v>
      </c>
      <c r="BL7" s="146">
        <v>5.7</v>
      </c>
      <c r="BM7" s="146">
        <v>5.7</v>
      </c>
      <c r="BN7" s="146">
        <v>5.7</v>
      </c>
      <c r="BO7" s="146">
        <v>5.7</v>
      </c>
      <c r="BP7" s="146">
        <v>5.7</v>
      </c>
      <c r="BQ7" s="146">
        <v>5.7</v>
      </c>
      <c r="BR7" s="146">
        <v>5.7</v>
      </c>
      <c r="BS7" s="146">
        <v>5.7</v>
      </c>
      <c r="BT7" s="146">
        <v>5.7</v>
      </c>
      <c r="BU7" s="146">
        <v>5.7</v>
      </c>
      <c r="BV7" s="146">
        <v>5.7</v>
      </c>
      <c r="BW7" s="146">
        <v>5.7</v>
      </c>
      <c r="BX7" s="146">
        <v>5.7</v>
      </c>
      <c r="BY7" s="146">
        <v>5.7</v>
      </c>
      <c r="BZ7" s="146">
        <v>5.7</v>
      </c>
      <c r="CA7" s="146">
        <v>5.7</v>
      </c>
      <c r="CB7" s="146">
        <v>5.7</v>
      </c>
      <c r="CC7" s="146">
        <v>5.7</v>
      </c>
      <c r="CD7" s="146">
        <v>5.7</v>
      </c>
      <c r="CE7" s="146">
        <v>5.7</v>
      </c>
      <c r="CF7" s="152"/>
      <c r="CG7" s="149">
        <v>4.5999999999999996</v>
      </c>
      <c r="CH7" s="145">
        <v>4.5999999999999996</v>
      </c>
      <c r="CI7" s="145">
        <v>4.5999999999999996</v>
      </c>
      <c r="CJ7" s="145">
        <v>4.5999999999999996</v>
      </c>
      <c r="CK7" s="145">
        <v>4.5999999999999996</v>
      </c>
      <c r="CL7" s="145">
        <v>4.5999999999999996</v>
      </c>
      <c r="CM7" s="145">
        <v>4.5999999999999996</v>
      </c>
      <c r="CN7" s="145">
        <v>4.5999999999999996</v>
      </c>
      <c r="CO7" s="145">
        <v>4.5999999999999996</v>
      </c>
      <c r="CP7" s="145">
        <v>4.5999999999999996</v>
      </c>
      <c r="CQ7" s="145">
        <v>4.5999999999999996</v>
      </c>
      <c r="CR7" s="145">
        <v>4.5999999999999996</v>
      </c>
      <c r="CS7" s="145">
        <v>4.5999999999999996</v>
      </c>
      <c r="CT7" s="145">
        <v>4.5999999999999996</v>
      </c>
      <c r="CU7" s="145">
        <v>4.5999999999999996</v>
      </c>
      <c r="CV7" s="145">
        <v>4.5999999999999996</v>
      </c>
      <c r="CW7" s="145">
        <v>4.5999999999999996</v>
      </c>
      <c r="CX7" s="145">
        <v>4.5999999999999996</v>
      </c>
      <c r="CY7" s="145">
        <v>4.5999999999999996</v>
      </c>
      <c r="CZ7" s="145">
        <v>4.5999999999999996</v>
      </c>
      <c r="DA7" s="145">
        <v>4.5999999999999996</v>
      </c>
      <c r="DB7" s="145">
        <v>4.5999999999999996</v>
      </c>
      <c r="DC7" s="145">
        <v>4.5999999999999996</v>
      </c>
      <c r="DD7" s="145">
        <v>4.5999999999999996</v>
      </c>
      <c r="DE7" s="145">
        <v>4.5999999999999996</v>
      </c>
      <c r="DF7" s="145">
        <v>4.5999999999999996</v>
      </c>
      <c r="DG7" s="145">
        <v>4.5999999999999996</v>
      </c>
      <c r="DH7" s="145">
        <v>4.5999999999999996</v>
      </c>
      <c r="DI7" s="145">
        <v>4.5999999999999996</v>
      </c>
      <c r="DJ7" s="145">
        <v>4.5999999999999996</v>
      </c>
      <c r="DK7" s="145">
        <v>4.5999999999999996</v>
      </c>
      <c r="DL7" s="145">
        <v>4.5999999999999996</v>
      </c>
      <c r="DM7" s="145">
        <v>4.5999999999999996</v>
      </c>
      <c r="DN7" s="145">
        <v>4.5999999999999996</v>
      </c>
      <c r="DO7" s="145">
        <v>4.5999999999999996</v>
      </c>
      <c r="DP7" s="145">
        <v>5.0999999999999996</v>
      </c>
      <c r="DQ7" s="145">
        <v>5.0999999999999996</v>
      </c>
      <c r="DR7" s="145">
        <v>5.0999999999999996</v>
      </c>
      <c r="DS7" s="145">
        <v>5.0999999999999996</v>
      </c>
      <c r="DT7" s="145">
        <v>5.0999999999999996</v>
      </c>
      <c r="DU7" s="145">
        <v>5.0999999999999996</v>
      </c>
      <c r="DV7" s="145">
        <v>5.0999999999999996</v>
      </c>
      <c r="DW7" s="145">
        <v>5.0999999999999996</v>
      </c>
      <c r="DX7" s="145">
        <v>5.0999999999999996</v>
      </c>
      <c r="DY7" s="145">
        <v>5.0999999999999996</v>
      </c>
      <c r="DZ7" s="145">
        <v>5.0999999999999996</v>
      </c>
      <c r="EA7" s="145">
        <v>5.0999999999999996</v>
      </c>
      <c r="EB7" s="145">
        <v>5.0999999999999996</v>
      </c>
      <c r="EC7" s="145">
        <v>5.0999999999999996</v>
      </c>
      <c r="ED7" s="145">
        <v>5.0999999999999996</v>
      </c>
      <c r="EE7" s="145">
        <v>5.0999999999999996</v>
      </c>
      <c r="EF7" s="145">
        <v>5.0999999999999996</v>
      </c>
      <c r="EG7" s="145">
        <v>5.0999999999999996</v>
      </c>
      <c r="EH7" s="145">
        <v>5.0999999999999996</v>
      </c>
      <c r="EI7" s="145">
        <v>5.0999999999999996</v>
      </c>
      <c r="EJ7" s="145">
        <v>5.0999999999999996</v>
      </c>
      <c r="EK7" s="145">
        <v>5.0999999999999996</v>
      </c>
      <c r="EL7" s="145">
        <v>5.0999999999999996</v>
      </c>
      <c r="EM7" s="145">
        <v>5.0999999999999996</v>
      </c>
      <c r="EN7" s="145">
        <v>5.0999999999999996</v>
      </c>
      <c r="EO7" s="145">
        <v>5.0999999999999996</v>
      </c>
      <c r="EP7" s="145">
        <v>5.0999999999999996</v>
      </c>
      <c r="EQ7" s="145">
        <v>5.0999999999999996</v>
      </c>
      <c r="ER7" s="145">
        <v>5.0999999999999996</v>
      </c>
      <c r="ES7" s="145">
        <v>5.0999999999999996</v>
      </c>
      <c r="ET7" s="145">
        <v>5.0999999999999996</v>
      </c>
      <c r="EU7" s="145">
        <v>5.0999999999999996</v>
      </c>
      <c r="EV7" s="145">
        <v>5.0999999999999996</v>
      </c>
      <c r="EW7" s="145">
        <v>5.0999999999999996</v>
      </c>
      <c r="EX7" s="145">
        <v>5.0999999999999996</v>
      </c>
      <c r="EY7" s="145">
        <v>5.0999999999999996</v>
      </c>
      <c r="EZ7" s="145">
        <v>5.6</v>
      </c>
      <c r="FA7" s="145">
        <v>5.6</v>
      </c>
      <c r="FB7" s="145">
        <v>5.6</v>
      </c>
      <c r="FC7" s="145">
        <v>5.6</v>
      </c>
      <c r="FD7" s="145">
        <v>5.6</v>
      </c>
      <c r="FE7" s="140">
        <v>5.6</v>
      </c>
      <c r="FF7" s="140">
        <v>5.6</v>
      </c>
      <c r="FG7" s="140">
        <v>5.6</v>
      </c>
      <c r="FH7" s="140">
        <v>5.6</v>
      </c>
      <c r="FI7" s="140">
        <v>5.6</v>
      </c>
    </row>
    <row r="8" spans="2:165" ht="24" thickBot="1" x14ac:dyDescent="0.6">
      <c r="B8" s="165">
        <v>0.02</v>
      </c>
      <c r="C8" s="151">
        <v>5.2</v>
      </c>
      <c r="D8" s="151">
        <v>5.2</v>
      </c>
      <c r="E8" s="151">
        <v>5.2</v>
      </c>
      <c r="F8" s="151">
        <v>5.2</v>
      </c>
      <c r="G8" s="151">
        <v>5.2</v>
      </c>
      <c r="H8" s="151">
        <v>5.2</v>
      </c>
      <c r="I8" s="151">
        <v>5.2</v>
      </c>
      <c r="J8" s="151">
        <v>5.2</v>
      </c>
      <c r="K8" s="151">
        <v>5.2</v>
      </c>
      <c r="L8" s="151">
        <v>5.2</v>
      </c>
      <c r="M8" s="151">
        <v>5.2</v>
      </c>
      <c r="N8" s="151">
        <v>5.2</v>
      </c>
      <c r="O8" s="151">
        <v>5.2</v>
      </c>
      <c r="P8" s="151">
        <v>5.2</v>
      </c>
      <c r="Q8" s="151">
        <v>5.2</v>
      </c>
      <c r="R8" s="151">
        <v>5.2</v>
      </c>
      <c r="S8" s="151">
        <v>5.2</v>
      </c>
      <c r="T8" s="151">
        <v>5.2</v>
      </c>
      <c r="U8" s="151">
        <v>5.2</v>
      </c>
      <c r="V8" s="151">
        <v>5.2</v>
      </c>
      <c r="W8" s="151">
        <v>5.2</v>
      </c>
      <c r="X8" s="151">
        <v>5.2</v>
      </c>
      <c r="Y8" s="151">
        <v>5.2</v>
      </c>
      <c r="Z8" s="151">
        <v>5.2</v>
      </c>
      <c r="AA8" s="151">
        <v>5.2</v>
      </c>
      <c r="AB8" s="151">
        <v>5.2</v>
      </c>
      <c r="AC8" s="151">
        <v>5.2</v>
      </c>
      <c r="AD8" s="151">
        <v>5.2</v>
      </c>
      <c r="AE8" s="151">
        <v>5.2</v>
      </c>
      <c r="AF8" s="151">
        <v>5.2</v>
      </c>
      <c r="AG8" s="151">
        <v>5.2</v>
      </c>
      <c r="AH8" s="151">
        <v>5.2</v>
      </c>
      <c r="AI8" s="151">
        <v>5.2</v>
      </c>
      <c r="AJ8" s="151">
        <v>5.2</v>
      </c>
      <c r="AK8" s="151">
        <v>5.2</v>
      </c>
      <c r="AL8" s="151">
        <v>5.2</v>
      </c>
      <c r="AM8" s="146">
        <v>5.7</v>
      </c>
      <c r="AN8" s="146">
        <v>5.7</v>
      </c>
      <c r="AO8" s="146">
        <v>5.7</v>
      </c>
      <c r="AP8" s="146">
        <v>5.7</v>
      </c>
      <c r="AQ8" s="146">
        <v>5.7</v>
      </c>
      <c r="AR8" s="146">
        <v>5.7</v>
      </c>
      <c r="AS8" s="146">
        <v>5.7</v>
      </c>
      <c r="AT8" s="146">
        <v>5.7</v>
      </c>
      <c r="AU8" s="146">
        <v>5.7</v>
      </c>
      <c r="AV8" s="146">
        <v>5.7</v>
      </c>
      <c r="AW8" s="146">
        <v>5.7</v>
      </c>
      <c r="AX8" s="146">
        <v>5.7</v>
      </c>
      <c r="AY8" s="146">
        <v>5.7</v>
      </c>
      <c r="AZ8" s="146">
        <v>5.7</v>
      </c>
      <c r="BA8" s="146">
        <v>5.7</v>
      </c>
      <c r="BB8" s="146">
        <v>5.7</v>
      </c>
      <c r="BC8" s="146">
        <v>5.7</v>
      </c>
      <c r="BD8" s="146">
        <v>5.7</v>
      </c>
      <c r="BE8" s="146">
        <v>5.7</v>
      </c>
      <c r="BF8" s="146">
        <v>5.7</v>
      </c>
      <c r="BG8" s="146">
        <v>5.7</v>
      </c>
      <c r="BH8" s="146">
        <v>5.7</v>
      </c>
      <c r="BI8" s="146">
        <v>5.7</v>
      </c>
      <c r="BJ8" s="146">
        <v>5.7</v>
      </c>
      <c r="BK8" s="146">
        <v>5.7</v>
      </c>
      <c r="BL8" s="146">
        <v>5.7</v>
      </c>
      <c r="BM8" s="146">
        <v>5.7</v>
      </c>
      <c r="BN8" s="146">
        <v>5.7</v>
      </c>
      <c r="BO8" s="146">
        <v>5.7</v>
      </c>
      <c r="BP8" s="146">
        <v>5.7</v>
      </c>
      <c r="BQ8" s="146">
        <v>5.7</v>
      </c>
      <c r="BR8" s="146">
        <v>5.7</v>
      </c>
      <c r="BS8" s="146">
        <v>5.7</v>
      </c>
      <c r="BT8" s="146">
        <v>5.7</v>
      </c>
      <c r="BU8" s="146">
        <v>5.7</v>
      </c>
      <c r="BV8" s="146">
        <v>5.7</v>
      </c>
      <c r="BW8" s="146">
        <v>5.7</v>
      </c>
      <c r="BX8" s="146">
        <v>5.7</v>
      </c>
      <c r="BY8" s="146">
        <v>5.7</v>
      </c>
      <c r="BZ8" s="146">
        <v>5.7</v>
      </c>
      <c r="CA8" s="146">
        <v>5.7</v>
      </c>
      <c r="CB8" s="146">
        <v>5.7</v>
      </c>
      <c r="CC8" s="146">
        <v>5.7</v>
      </c>
      <c r="CD8" s="146">
        <v>5.7</v>
      </c>
      <c r="CE8" s="146">
        <v>5.7</v>
      </c>
      <c r="CF8" s="153"/>
      <c r="CG8" s="149">
        <v>4.5999999999999996</v>
      </c>
      <c r="CH8" s="145">
        <v>4.5999999999999996</v>
      </c>
      <c r="CI8" s="145">
        <v>4.5999999999999996</v>
      </c>
      <c r="CJ8" s="145">
        <v>4.5999999999999996</v>
      </c>
      <c r="CK8" s="145">
        <v>4.5999999999999996</v>
      </c>
      <c r="CL8" s="145">
        <v>4.5999999999999996</v>
      </c>
      <c r="CM8" s="145">
        <v>4.5999999999999996</v>
      </c>
      <c r="CN8" s="145">
        <v>4.5999999999999996</v>
      </c>
      <c r="CO8" s="145">
        <v>4.5999999999999996</v>
      </c>
      <c r="CP8" s="145">
        <v>4.5999999999999996</v>
      </c>
      <c r="CQ8" s="145">
        <v>4.5999999999999996</v>
      </c>
      <c r="CR8" s="145">
        <v>4.5999999999999996</v>
      </c>
      <c r="CS8" s="145">
        <v>4.5999999999999996</v>
      </c>
      <c r="CT8" s="145">
        <v>4.5999999999999996</v>
      </c>
      <c r="CU8" s="145">
        <v>4.5999999999999996</v>
      </c>
      <c r="CV8" s="145">
        <v>4.5999999999999996</v>
      </c>
      <c r="CW8" s="145">
        <v>4.5999999999999996</v>
      </c>
      <c r="CX8" s="145">
        <v>4.5999999999999996</v>
      </c>
      <c r="CY8" s="145">
        <v>4.5999999999999996</v>
      </c>
      <c r="CZ8" s="145">
        <v>4.5999999999999996</v>
      </c>
      <c r="DA8" s="145">
        <v>4.5999999999999996</v>
      </c>
      <c r="DB8" s="145">
        <v>4.5999999999999996</v>
      </c>
      <c r="DC8" s="145">
        <v>4.5999999999999996</v>
      </c>
      <c r="DD8" s="145">
        <v>4.5999999999999996</v>
      </c>
      <c r="DE8" s="145">
        <v>4.5999999999999996</v>
      </c>
      <c r="DF8" s="145">
        <v>4.5999999999999996</v>
      </c>
      <c r="DG8" s="145">
        <v>4.5999999999999996</v>
      </c>
      <c r="DH8" s="145">
        <v>4.5999999999999996</v>
      </c>
      <c r="DI8" s="145">
        <v>4.5999999999999996</v>
      </c>
      <c r="DJ8" s="145">
        <v>4.5999999999999996</v>
      </c>
      <c r="DK8" s="145">
        <v>4.5999999999999996</v>
      </c>
      <c r="DL8" s="145">
        <v>4.5999999999999996</v>
      </c>
      <c r="DM8" s="145">
        <v>4.5999999999999996</v>
      </c>
      <c r="DN8" s="145">
        <v>4.5999999999999996</v>
      </c>
      <c r="DO8" s="145">
        <v>4.5999999999999996</v>
      </c>
      <c r="DP8" s="145">
        <v>5.0999999999999996</v>
      </c>
      <c r="DQ8" s="145">
        <v>5.0999999999999996</v>
      </c>
      <c r="DR8" s="145">
        <v>5.0999999999999996</v>
      </c>
      <c r="DS8" s="145">
        <v>5.0999999999999996</v>
      </c>
      <c r="DT8" s="145">
        <v>5.0999999999999996</v>
      </c>
      <c r="DU8" s="145">
        <v>5.0999999999999996</v>
      </c>
      <c r="DV8" s="145">
        <v>5.0999999999999996</v>
      </c>
      <c r="DW8" s="145">
        <v>5.0999999999999996</v>
      </c>
      <c r="DX8" s="145">
        <v>5.0999999999999996</v>
      </c>
      <c r="DY8" s="145">
        <v>5.0999999999999996</v>
      </c>
      <c r="DZ8" s="145">
        <v>5.0999999999999996</v>
      </c>
      <c r="EA8" s="145">
        <v>5.0999999999999996</v>
      </c>
      <c r="EB8" s="145">
        <v>5.0999999999999996</v>
      </c>
      <c r="EC8" s="145">
        <v>5.0999999999999996</v>
      </c>
      <c r="ED8" s="145">
        <v>5.0999999999999996</v>
      </c>
      <c r="EE8" s="145">
        <v>5.0999999999999996</v>
      </c>
      <c r="EF8" s="145">
        <v>5.0999999999999996</v>
      </c>
      <c r="EG8" s="145">
        <v>5.0999999999999996</v>
      </c>
      <c r="EH8" s="145">
        <v>5.0999999999999996</v>
      </c>
      <c r="EI8" s="145">
        <v>5.0999999999999996</v>
      </c>
      <c r="EJ8" s="145">
        <v>5.0999999999999996</v>
      </c>
      <c r="EK8" s="145">
        <v>5.0999999999999996</v>
      </c>
      <c r="EL8" s="145">
        <v>5.0999999999999996</v>
      </c>
      <c r="EM8" s="145">
        <v>5.0999999999999996</v>
      </c>
      <c r="EN8" s="145">
        <v>5.0999999999999996</v>
      </c>
      <c r="EO8" s="145">
        <v>5.0999999999999996</v>
      </c>
      <c r="EP8" s="145">
        <v>5.0999999999999996</v>
      </c>
      <c r="EQ8" s="145">
        <v>5.0999999999999996</v>
      </c>
      <c r="ER8" s="145">
        <v>5.0999999999999996</v>
      </c>
      <c r="ES8" s="145">
        <v>5.0999999999999996</v>
      </c>
      <c r="ET8" s="145">
        <v>5.0999999999999996</v>
      </c>
      <c r="EU8" s="145">
        <v>5.0999999999999996</v>
      </c>
      <c r="EV8" s="145">
        <v>5.0999999999999996</v>
      </c>
      <c r="EW8" s="145">
        <v>5.0999999999999996</v>
      </c>
      <c r="EX8" s="145">
        <v>5.0999999999999996</v>
      </c>
      <c r="EY8" s="145">
        <v>5.0999999999999996</v>
      </c>
      <c r="EZ8" s="145">
        <v>5.6</v>
      </c>
      <c r="FA8" s="145">
        <v>5.6</v>
      </c>
      <c r="FB8" s="145">
        <v>5.6</v>
      </c>
      <c r="FC8" s="145">
        <v>5.6</v>
      </c>
      <c r="FD8" s="145">
        <v>5.6</v>
      </c>
      <c r="FE8" s="140">
        <v>5.6</v>
      </c>
      <c r="FF8" s="140">
        <v>5.6</v>
      </c>
      <c r="FG8" s="140">
        <v>5.6</v>
      </c>
      <c r="FH8" s="140">
        <v>5.6</v>
      </c>
      <c r="FI8" s="140">
        <v>5.6</v>
      </c>
    </row>
    <row r="9" spans="2:165" ht="24" thickBot="1" x14ac:dyDescent="0.6">
      <c r="B9" s="165">
        <v>0.03</v>
      </c>
      <c r="C9" s="151">
        <v>5.2</v>
      </c>
      <c r="D9" s="151">
        <v>5.2</v>
      </c>
      <c r="E9" s="151">
        <v>5.2</v>
      </c>
      <c r="F9" s="151">
        <v>5.2</v>
      </c>
      <c r="G9" s="151">
        <v>5.2</v>
      </c>
      <c r="H9" s="151">
        <v>5.2</v>
      </c>
      <c r="I9" s="151">
        <v>5.2</v>
      </c>
      <c r="J9" s="151">
        <v>5.2</v>
      </c>
      <c r="K9" s="151">
        <v>5.2</v>
      </c>
      <c r="L9" s="151">
        <v>5.2</v>
      </c>
      <c r="M9" s="151">
        <v>5.2</v>
      </c>
      <c r="N9" s="151">
        <v>5.2</v>
      </c>
      <c r="O9" s="151">
        <v>5.2</v>
      </c>
      <c r="P9" s="151">
        <v>5.2</v>
      </c>
      <c r="Q9" s="151">
        <v>5.2</v>
      </c>
      <c r="R9" s="151">
        <v>5.2</v>
      </c>
      <c r="S9" s="151">
        <v>5.2</v>
      </c>
      <c r="T9" s="151">
        <v>5.2</v>
      </c>
      <c r="U9" s="151">
        <v>5.2</v>
      </c>
      <c r="V9" s="151">
        <v>5.2</v>
      </c>
      <c r="W9" s="151">
        <v>5.2</v>
      </c>
      <c r="X9" s="151">
        <v>5.2</v>
      </c>
      <c r="Y9" s="151">
        <v>5.2</v>
      </c>
      <c r="Z9" s="151">
        <v>5.2</v>
      </c>
      <c r="AA9" s="151">
        <v>5.2</v>
      </c>
      <c r="AB9" s="151">
        <v>5.2</v>
      </c>
      <c r="AC9" s="151">
        <v>5.2</v>
      </c>
      <c r="AD9" s="151">
        <v>5.2</v>
      </c>
      <c r="AE9" s="151">
        <v>5.2</v>
      </c>
      <c r="AF9" s="151">
        <v>5.2</v>
      </c>
      <c r="AG9" s="151">
        <v>5.2</v>
      </c>
      <c r="AH9" s="151">
        <v>5.2</v>
      </c>
      <c r="AI9" s="151">
        <v>5.2</v>
      </c>
      <c r="AJ9" s="151">
        <v>5.2</v>
      </c>
      <c r="AK9" s="151">
        <v>5.2</v>
      </c>
      <c r="AL9" s="151">
        <v>5.2</v>
      </c>
      <c r="AM9" s="146">
        <v>5.7</v>
      </c>
      <c r="AN9" s="146">
        <v>5.7</v>
      </c>
      <c r="AO9" s="146">
        <v>5.7</v>
      </c>
      <c r="AP9" s="146">
        <v>5.7</v>
      </c>
      <c r="AQ9" s="146">
        <v>5.7</v>
      </c>
      <c r="AR9" s="146">
        <v>5.7</v>
      </c>
      <c r="AS9" s="146">
        <v>5.7</v>
      </c>
      <c r="AT9" s="146">
        <v>5.7</v>
      </c>
      <c r="AU9" s="146">
        <v>5.7</v>
      </c>
      <c r="AV9" s="146">
        <v>5.7</v>
      </c>
      <c r="AW9" s="146">
        <v>5.7</v>
      </c>
      <c r="AX9" s="146">
        <v>5.7</v>
      </c>
      <c r="AY9" s="146">
        <v>5.7</v>
      </c>
      <c r="AZ9" s="146">
        <v>5.7</v>
      </c>
      <c r="BA9" s="146">
        <v>5.7</v>
      </c>
      <c r="BB9" s="146">
        <v>5.7</v>
      </c>
      <c r="BC9" s="146">
        <v>5.7</v>
      </c>
      <c r="BD9" s="146">
        <v>5.7</v>
      </c>
      <c r="BE9" s="146">
        <v>5.7</v>
      </c>
      <c r="BF9" s="146">
        <v>5.7</v>
      </c>
      <c r="BG9" s="146">
        <v>5.7</v>
      </c>
      <c r="BH9" s="146">
        <v>5.7</v>
      </c>
      <c r="BI9" s="146">
        <v>5.7</v>
      </c>
      <c r="BJ9" s="146">
        <v>5.7</v>
      </c>
      <c r="BK9" s="146">
        <v>5.7</v>
      </c>
      <c r="BL9" s="146">
        <v>5.7</v>
      </c>
      <c r="BM9" s="146">
        <v>5.7</v>
      </c>
      <c r="BN9" s="146">
        <v>5.7</v>
      </c>
      <c r="BO9" s="146">
        <v>5.7</v>
      </c>
      <c r="BP9" s="146">
        <v>5.7</v>
      </c>
      <c r="BQ9" s="146">
        <v>5.7</v>
      </c>
      <c r="BR9" s="146">
        <v>5.7</v>
      </c>
      <c r="BS9" s="146">
        <v>5.7</v>
      </c>
      <c r="BT9" s="146">
        <v>5.7</v>
      </c>
      <c r="BU9" s="146">
        <v>5.7</v>
      </c>
      <c r="BV9" s="146">
        <v>5.7</v>
      </c>
      <c r="BW9" s="146">
        <v>5.7</v>
      </c>
      <c r="BX9" s="146">
        <v>5.7</v>
      </c>
      <c r="BY9" s="146">
        <v>5.7</v>
      </c>
      <c r="BZ9" s="146">
        <v>5.7</v>
      </c>
      <c r="CA9" s="146">
        <v>5.7</v>
      </c>
      <c r="CB9" s="146">
        <v>5.7</v>
      </c>
      <c r="CC9" s="146">
        <v>5.7</v>
      </c>
      <c r="CD9" s="146">
        <v>5.7</v>
      </c>
      <c r="CE9" s="146">
        <v>5.7</v>
      </c>
      <c r="CF9" s="152"/>
      <c r="CG9" s="149">
        <v>4.5999999999999996</v>
      </c>
      <c r="CH9" s="145">
        <v>4.5999999999999996</v>
      </c>
      <c r="CI9" s="145">
        <v>4.5999999999999996</v>
      </c>
      <c r="CJ9" s="145">
        <v>4.5999999999999996</v>
      </c>
      <c r="CK9" s="145">
        <v>4.5999999999999996</v>
      </c>
      <c r="CL9" s="145">
        <v>4.5999999999999996</v>
      </c>
      <c r="CM9" s="145">
        <v>4.5999999999999996</v>
      </c>
      <c r="CN9" s="145">
        <v>4.5999999999999996</v>
      </c>
      <c r="CO9" s="145">
        <v>4.5999999999999996</v>
      </c>
      <c r="CP9" s="145">
        <v>4.5999999999999996</v>
      </c>
      <c r="CQ9" s="145">
        <v>4.5999999999999996</v>
      </c>
      <c r="CR9" s="145">
        <v>4.5999999999999996</v>
      </c>
      <c r="CS9" s="145">
        <v>4.5999999999999996</v>
      </c>
      <c r="CT9" s="145">
        <v>4.5999999999999996</v>
      </c>
      <c r="CU9" s="145">
        <v>4.5999999999999996</v>
      </c>
      <c r="CV9" s="145">
        <v>4.5999999999999996</v>
      </c>
      <c r="CW9" s="145">
        <v>4.5999999999999996</v>
      </c>
      <c r="CX9" s="145">
        <v>4.5999999999999996</v>
      </c>
      <c r="CY9" s="145">
        <v>4.5999999999999996</v>
      </c>
      <c r="CZ9" s="145">
        <v>4.5999999999999996</v>
      </c>
      <c r="DA9" s="145">
        <v>4.5999999999999996</v>
      </c>
      <c r="DB9" s="145">
        <v>4.5999999999999996</v>
      </c>
      <c r="DC9" s="145">
        <v>4.5999999999999996</v>
      </c>
      <c r="DD9" s="145">
        <v>4.5999999999999996</v>
      </c>
      <c r="DE9" s="145">
        <v>4.5999999999999996</v>
      </c>
      <c r="DF9" s="145">
        <v>4.5999999999999996</v>
      </c>
      <c r="DG9" s="145">
        <v>4.5999999999999996</v>
      </c>
      <c r="DH9" s="145">
        <v>4.5999999999999996</v>
      </c>
      <c r="DI9" s="145">
        <v>4.5999999999999996</v>
      </c>
      <c r="DJ9" s="145">
        <v>4.5999999999999996</v>
      </c>
      <c r="DK9" s="145">
        <v>4.5999999999999996</v>
      </c>
      <c r="DL9" s="145">
        <v>4.5999999999999996</v>
      </c>
      <c r="DM9" s="145">
        <v>4.5999999999999996</v>
      </c>
      <c r="DN9" s="145">
        <v>4.5999999999999996</v>
      </c>
      <c r="DO9" s="145">
        <v>4.5999999999999996</v>
      </c>
      <c r="DP9" s="145">
        <v>5.0999999999999996</v>
      </c>
      <c r="DQ9" s="145">
        <v>5.0999999999999996</v>
      </c>
      <c r="DR9" s="145">
        <v>5.0999999999999996</v>
      </c>
      <c r="DS9" s="145">
        <v>5.0999999999999996</v>
      </c>
      <c r="DT9" s="145">
        <v>5.0999999999999996</v>
      </c>
      <c r="DU9" s="145">
        <v>5.0999999999999996</v>
      </c>
      <c r="DV9" s="145">
        <v>5.0999999999999996</v>
      </c>
      <c r="DW9" s="145">
        <v>5.0999999999999996</v>
      </c>
      <c r="DX9" s="145">
        <v>5.0999999999999996</v>
      </c>
      <c r="DY9" s="145">
        <v>5.0999999999999996</v>
      </c>
      <c r="DZ9" s="145">
        <v>5.0999999999999996</v>
      </c>
      <c r="EA9" s="145">
        <v>5.0999999999999996</v>
      </c>
      <c r="EB9" s="145">
        <v>5.0999999999999996</v>
      </c>
      <c r="EC9" s="145">
        <v>5.0999999999999996</v>
      </c>
      <c r="ED9" s="145">
        <v>5.0999999999999996</v>
      </c>
      <c r="EE9" s="145">
        <v>5.0999999999999996</v>
      </c>
      <c r="EF9" s="145">
        <v>5.0999999999999996</v>
      </c>
      <c r="EG9" s="145">
        <v>5.0999999999999996</v>
      </c>
      <c r="EH9" s="145">
        <v>5.0999999999999996</v>
      </c>
      <c r="EI9" s="145">
        <v>5.0999999999999996</v>
      </c>
      <c r="EJ9" s="145">
        <v>5.0999999999999996</v>
      </c>
      <c r="EK9" s="145">
        <v>5.0999999999999996</v>
      </c>
      <c r="EL9" s="145">
        <v>5.0999999999999996</v>
      </c>
      <c r="EM9" s="145">
        <v>5.0999999999999996</v>
      </c>
      <c r="EN9" s="145">
        <v>5.0999999999999996</v>
      </c>
      <c r="EO9" s="145">
        <v>5.0999999999999996</v>
      </c>
      <c r="EP9" s="145">
        <v>5.0999999999999996</v>
      </c>
      <c r="EQ9" s="145">
        <v>5.0999999999999996</v>
      </c>
      <c r="ER9" s="145">
        <v>5.0999999999999996</v>
      </c>
      <c r="ES9" s="145">
        <v>5.0999999999999996</v>
      </c>
      <c r="ET9" s="145">
        <v>5.0999999999999996</v>
      </c>
      <c r="EU9" s="145">
        <v>5.0999999999999996</v>
      </c>
      <c r="EV9" s="145">
        <v>5.0999999999999996</v>
      </c>
      <c r="EW9" s="145">
        <v>5.0999999999999996</v>
      </c>
      <c r="EX9" s="145">
        <v>5.0999999999999996</v>
      </c>
      <c r="EY9" s="145">
        <v>5.0999999999999996</v>
      </c>
      <c r="EZ9" s="145">
        <v>5.6</v>
      </c>
      <c r="FA9" s="145">
        <v>5.6</v>
      </c>
      <c r="FB9" s="145">
        <v>5.6</v>
      </c>
      <c r="FC9" s="145">
        <v>5.6</v>
      </c>
      <c r="FD9" s="145">
        <v>5.6</v>
      </c>
      <c r="FE9" s="140">
        <v>5.6</v>
      </c>
      <c r="FF9" s="140">
        <v>5.6</v>
      </c>
      <c r="FG9" s="140">
        <v>5.6</v>
      </c>
      <c r="FH9" s="140">
        <v>5.6</v>
      </c>
      <c r="FI9" s="140">
        <v>5.6</v>
      </c>
    </row>
    <row r="10" spans="2:165" ht="24" thickBot="1" x14ac:dyDescent="0.6">
      <c r="B10" s="165">
        <v>0.04</v>
      </c>
      <c r="C10" s="151">
        <v>5.2</v>
      </c>
      <c r="D10" s="151">
        <v>5.2</v>
      </c>
      <c r="E10" s="151">
        <v>5.2</v>
      </c>
      <c r="F10" s="151">
        <v>5.2</v>
      </c>
      <c r="G10" s="151">
        <v>5.2</v>
      </c>
      <c r="H10" s="151">
        <v>5.2</v>
      </c>
      <c r="I10" s="151">
        <v>5.2</v>
      </c>
      <c r="J10" s="151">
        <v>5.2</v>
      </c>
      <c r="K10" s="151">
        <v>5.2</v>
      </c>
      <c r="L10" s="151">
        <v>5.2</v>
      </c>
      <c r="M10" s="151">
        <v>5.2</v>
      </c>
      <c r="N10" s="151">
        <v>5.2</v>
      </c>
      <c r="O10" s="151">
        <v>5.2</v>
      </c>
      <c r="P10" s="151">
        <v>5.2</v>
      </c>
      <c r="Q10" s="151">
        <v>5.2</v>
      </c>
      <c r="R10" s="151">
        <v>5.2</v>
      </c>
      <c r="S10" s="151">
        <v>5.2</v>
      </c>
      <c r="T10" s="151">
        <v>5.2</v>
      </c>
      <c r="U10" s="151">
        <v>5.2</v>
      </c>
      <c r="V10" s="151">
        <v>5.2</v>
      </c>
      <c r="W10" s="151">
        <v>5.2</v>
      </c>
      <c r="X10" s="151">
        <v>5.2</v>
      </c>
      <c r="Y10" s="151">
        <v>5.2</v>
      </c>
      <c r="Z10" s="151">
        <v>5.2</v>
      </c>
      <c r="AA10" s="151">
        <v>5.2</v>
      </c>
      <c r="AB10" s="151">
        <v>5.2</v>
      </c>
      <c r="AC10" s="151">
        <v>5.2</v>
      </c>
      <c r="AD10" s="151">
        <v>5.2</v>
      </c>
      <c r="AE10" s="151">
        <v>5.2</v>
      </c>
      <c r="AF10" s="151">
        <v>5.2</v>
      </c>
      <c r="AG10" s="151">
        <v>5.2</v>
      </c>
      <c r="AH10" s="151">
        <v>5.2</v>
      </c>
      <c r="AI10" s="151">
        <v>5.2</v>
      </c>
      <c r="AJ10" s="151">
        <v>5.2</v>
      </c>
      <c r="AK10" s="151">
        <v>5.2</v>
      </c>
      <c r="AL10" s="151">
        <v>5.2</v>
      </c>
      <c r="AM10" s="146">
        <v>5.7</v>
      </c>
      <c r="AN10" s="146">
        <v>5.7</v>
      </c>
      <c r="AO10" s="146">
        <v>5.7</v>
      </c>
      <c r="AP10" s="146">
        <v>5.7</v>
      </c>
      <c r="AQ10" s="146">
        <v>5.7</v>
      </c>
      <c r="AR10" s="146">
        <v>5.7</v>
      </c>
      <c r="AS10" s="146">
        <v>5.7</v>
      </c>
      <c r="AT10" s="146">
        <v>5.7</v>
      </c>
      <c r="AU10" s="146">
        <v>5.7</v>
      </c>
      <c r="AV10" s="146">
        <v>5.7</v>
      </c>
      <c r="AW10" s="146">
        <v>5.7</v>
      </c>
      <c r="AX10" s="146">
        <v>5.7</v>
      </c>
      <c r="AY10" s="146">
        <v>5.7</v>
      </c>
      <c r="AZ10" s="146">
        <v>5.7</v>
      </c>
      <c r="BA10" s="146">
        <v>5.7</v>
      </c>
      <c r="BB10" s="146">
        <v>5.7</v>
      </c>
      <c r="BC10" s="146">
        <v>5.7</v>
      </c>
      <c r="BD10" s="146">
        <v>5.7</v>
      </c>
      <c r="BE10" s="146">
        <v>5.7</v>
      </c>
      <c r="BF10" s="146">
        <v>5.7</v>
      </c>
      <c r="BG10" s="146">
        <v>5.7</v>
      </c>
      <c r="BH10" s="146">
        <v>5.7</v>
      </c>
      <c r="BI10" s="146">
        <v>5.7</v>
      </c>
      <c r="BJ10" s="146">
        <v>5.7</v>
      </c>
      <c r="BK10" s="146">
        <v>5.7</v>
      </c>
      <c r="BL10" s="146">
        <v>5.7</v>
      </c>
      <c r="BM10" s="146">
        <v>5.7</v>
      </c>
      <c r="BN10" s="146">
        <v>5.7</v>
      </c>
      <c r="BO10" s="146">
        <v>5.7</v>
      </c>
      <c r="BP10" s="146">
        <v>5.7</v>
      </c>
      <c r="BQ10" s="146">
        <v>5.7</v>
      </c>
      <c r="BR10" s="146">
        <v>5.7</v>
      </c>
      <c r="BS10" s="146">
        <v>5.7</v>
      </c>
      <c r="BT10" s="146">
        <v>5.7</v>
      </c>
      <c r="BU10" s="146">
        <v>5.7</v>
      </c>
      <c r="BV10" s="146">
        <v>5.7</v>
      </c>
      <c r="BW10" s="146">
        <v>5.7</v>
      </c>
      <c r="BX10" s="146">
        <v>5.7</v>
      </c>
      <c r="BY10" s="146">
        <v>5.7</v>
      </c>
      <c r="BZ10" s="146">
        <v>5.7</v>
      </c>
      <c r="CA10" s="146">
        <v>5.7</v>
      </c>
      <c r="CB10" s="146">
        <v>5.7</v>
      </c>
      <c r="CC10" s="146">
        <v>5.7</v>
      </c>
      <c r="CD10" s="146">
        <v>5.7</v>
      </c>
      <c r="CE10" s="146">
        <v>5.7</v>
      </c>
      <c r="CF10" s="153"/>
      <c r="CG10" s="149">
        <v>4.5999999999999996</v>
      </c>
      <c r="CH10" s="145">
        <v>4.5999999999999996</v>
      </c>
      <c r="CI10" s="145">
        <v>4.5999999999999996</v>
      </c>
      <c r="CJ10" s="145">
        <v>4.5999999999999996</v>
      </c>
      <c r="CK10" s="145">
        <v>4.5999999999999996</v>
      </c>
      <c r="CL10" s="145">
        <v>4.5999999999999996</v>
      </c>
      <c r="CM10" s="145">
        <v>4.5999999999999996</v>
      </c>
      <c r="CN10" s="145">
        <v>4.5999999999999996</v>
      </c>
      <c r="CO10" s="145">
        <v>4.5999999999999996</v>
      </c>
      <c r="CP10" s="145">
        <v>4.5999999999999996</v>
      </c>
      <c r="CQ10" s="145">
        <v>4.5999999999999996</v>
      </c>
      <c r="CR10" s="145">
        <v>4.5999999999999996</v>
      </c>
      <c r="CS10" s="145">
        <v>4.5999999999999996</v>
      </c>
      <c r="CT10" s="145">
        <v>4.5999999999999996</v>
      </c>
      <c r="CU10" s="145">
        <v>4.5999999999999996</v>
      </c>
      <c r="CV10" s="145">
        <v>4.5999999999999996</v>
      </c>
      <c r="CW10" s="145">
        <v>4.5999999999999996</v>
      </c>
      <c r="CX10" s="145">
        <v>4.5999999999999996</v>
      </c>
      <c r="CY10" s="145">
        <v>4.5999999999999996</v>
      </c>
      <c r="CZ10" s="145">
        <v>4.5999999999999996</v>
      </c>
      <c r="DA10" s="145">
        <v>4.5999999999999996</v>
      </c>
      <c r="DB10" s="145">
        <v>4.5999999999999996</v>
      </c>
      <c r="DC10" s="145">
        <v>4.5999999999999996</v>
      </c>
      <c r="DD10" s="145">
        <v>4.5999999999999996</v>
      </c>
      <c r="DE10" s="145">
        <v>4.5999999999999996</v>
      </c>
      <c r="DF10" s="145">
        <v>4.5999999999999996</v>
      </c>
      <c r="DG10" s="145">
        <v>4.5999999999999996</v>
      </c>
      <c r="DH10" s="145">
        <v>4.5999999999999996</v>
      </c>
      <c r="DI10" s="145">
        <v>4.5999999999999996</v>
      </c>
      <c r="DJ10" s="145">
        <v>4.5999999999999996</v>
      </c>
      <c r="DK10" s="145">
        <v>4.5999999999999996</v>
      </c>
      <c r="DL10" s="145">
        <v>4.5999999999999996</v>
      </c>
      <c r="DM10" s="145">
        <v>4.5999999999999996</v>
      </c>
      <c r="DN10" s="145">
        <v>4.5999999999999996</v>
      </c>
      <c r="DO10" s="145">
        <v>4.5999999999999996</v>
      </c>
      <c r="DP10" s="145">
        <v>5.0999999999999996</v>
      </c>
      <c r="DQ10" s="145">
        <v>5.0999999999999996</v>
      </c>
      <c r="DR10" s="145">
        <v>5.0999999999999996</v>
      </c>
      <c r="DS10" s="145">
        <v>5.0999999999999996</v>
      </c>
      <c r="DT10" s="145">
        <v>5.0999999999999996</v>
      </c>
      <c r="DU10" s="145">
        <v>5.0999999999999996</v>
      </c>
      <c r="DV10" s="145">
        <v>5.0999999999999996</v>
      </c>
      <c r="DW10" s="145">
        <v>5.0999999999999996</v>
      </c>
      <c r="DX10" s="145">
        <v>5.0999999999999996</v>
      </c>
      <c r="DY10" s="145">
        <v>5.0999999999999996</v>
      </c>
      <c r="DZ10" s="145">
        <v>5.0999999999999996</v>
      </c>
      <c r="EA10" s="145">
        <v>5.0999999999999996</v>
      </c>
      <c r="EB10" s="145">
        <v>5.0999999999999996</v>
      </c>
      <c r="EC10" s="145">
        <v>5.0999999999999996</v>
      </c>
      <c r="ED10" s="145">
        <v>5.0999999999999996</v>
      </c>
      <c r="EE10" s="145">
        <v>5.0999999999999996</v>
      </c>
      <c r="EF10" s="145">
        <v>5.0999999999999996</v>
      </c>
      <c r="EG10" s="145">
        <v>5.0999999999999996</v>
      </c>
      <c r="EH10" s="145">
        <v>5.0999999999999996</v>
      </c>
      <c r="EI10" s="145">
        <v>5.0999999999999996</v>
      </c>
      <c r="EJ10" s="145">
        <v>5.0999999999999996</v>
      </c>
      <c r="EK10" s="145">
        <v>5.0999999999999996</v>
      </c>
      <c r="EL10" s="145">
        <v>5.0999999999999996</v>
      </c>
      <c r="EM10" s="145">
        <v>5.0999999999999996</v>
      </c>
      <c r="EN10" s="145">
        <v>5.0999999999999996</v>
      </c>
      <c r="EO10" s="145">
        <v>5.0999999999999996</v>
      </c>
      <c r="EP10" s="145">
        <v>5.0999999999999996</v>
      </c>
      <c r="EQ10" s="145">
        <v>5.0999999999999996</v>
      </c>
      <c r="ER10" s="145">
        <v>5.0999999999999996</v>
      </c>
      <c r="ES10" s="145">
        <v>5.0999999999999996</v>
      </c>
      <c r="ET10" s="145">
        <v>5.0999999999999996</v>
      </c>
      <c r="EU10" s="145">
        <v>5.0999999999999996</v>
      </c>
      <c r="EV10" s="145">
        <v>5.0999999999999996</v>
      </c>
      <c r="EW10" s="145">
        <v>5.0999999999999996</v>
      </c>
      <c r="EX10" s="145">
        <v>5.0999999999999996</v>
      </c>
      <c r="EY10" s="145">
        <v>5.0999999999999996</v>
      </c>
      <c r="EZ10" s="145">
        <v>5.6</v>
      </c>
      <c r="FA10" s="145">
        <v>5.6</v>
      </c>
      <c r="FB10" s="145">
        <v>5.6</v>
      </c>
      <c r="FC10" s="145">
        <v>5.6</v>
      </c>
      <c r="FD10" s="145">
        <v>5.6</v>
      </c>
      <c r="FE10" s="140">
        <v>5.6</v>
      </c>
      <c r="FF10" s="140">
        <v>5.6</v>
      </c>
      <c r="FG10" s="140">
        <v>5.6</v>
      </c>
      <c r="FH10" s="140">
        <v>5.6</v>
      </c>
      <c r="FI10" s="140">
        <v>5.6</v>
      </c>
    </row>
    <row r="11" spans="2:165" ht="23.5" x14ac:dyDescent="0.55000000000000004">
      <c r="B11" s="165">
        <v>0.05</v>
      </c>
      <c r="C11" s="151">
        <v>5.2</v>
      </c>
      <c r="D11" s="151">
        <v>5.2</v>
      </c>
      <c r="E11" s="151">
        <v>5.2</v>
      </c>
      <c r="F11" s="151">
        <v>5.2</v>
      </c>
      <c r="G11" s="151">
        <v>5.2</v>
      </c>
      <c r="H11" s="151">
        <v>5.2</v>
      </c>
      <c r="I11" s="151">
        <v>5.2</v>
      </c>
      <c r="J11" s="151">
        <v>5.2</v>
      </c>
      <c r="K11" s="151">
        <v>5.2</v>
      </c>
      <c r="L11" s="151">
        <v>5.2</v>
      </c>
      <c r="M11" s="151">
        <v>5.2</v>
      </c>
      <c r="N11" s="151">
        <v>5.2</v>
      </c>
      <c r="O11" s="151">
        <v>5.2</v>
      </c>
      <c r="P11" s="151">
        <v>5.2</v>
      </c>
      <c r="Q11" s="151">
        <v>5.2</v>
      </c>
      <c r="R11" s="151">
        <v>5.2</v>
      </c>
      <c r="S11" s="151">
        <v>5.2</v>
      </c>
      <c r="T11" s="151">
        <v>5.2</v>
      </c>
      <c r="U11" s="151">
        <v>5.2</v>
      </c>
      <c r="V11" s="151">
        <v>5.2</v>
      </c>
      <c r="W11" s="151">
        <v>5.2</v>
      </c>
      <c r="X11" s="151">
        <v>5.2</v>
      </c>
      <c r="Y11" s="151">
        <v>5.2</v>
      </c>
      <c r="Z11" s="151">
        <v>5.2</v>
      </c>
      <c r="AA11" s="151">
        <v>5.2</v>
      </c>
      <c r="AB11" s="151">
        <v>5.2</v>
      </c>
      <c r="AC11" s="151">
        <v>5.2</v>
      </c>
      <c r="AD11" s="151">
        <v>5.2</v>
      </c>
      <c r="AE11" s="151">
        <v>5.2</v>
      </c>
      <c r="AF11" s="151">
        <v>5.2</v>
      </c>
      <c r="AG11" s="151">
        <v>5.2</v>
      </c>
      <c r="AH11" s="151">
        <v>5.2</v>
      </c>
      <c r="AI11" s="151">
        <v>5.2</v>
      </c>
      <c r="AJ11" s="151">
        <v>5.2</v>
      </c>
      <c r="AK11" s="151">
        <v>5.2</v>
      </c>
      <c r="AL11" s="151">
        <v>5.2</v>
      </c>
      <c r="AM11" s="146">
        <v>5.7</v>
      </c>
      <c r="AN11" s="146">
        <v>5.7</v>
      </c>
      <c r="AO11" s="146">
        <v>5.7</v>
      </c>
      <c r="AP11" s="146">
        <v>5.7</v>
      </c>
      <c r="AQ11" s="146">
        <v>5.7</v>
      </c>
      <c r="AR11" s="146">
        <v>5.7</v>
      </c>
      <c r="AS11" s="146">
        <v>5.7</v>
      </c>
      <c r="AT11" s="146">
        <v>5.7</v>
      </c>
      <c r="AU11" s="146">
        <v>5.7</v>
      </c>
      <c r="AV11" s="146">
        <v>5.7</v>
      </c>
      <c r="AW11" s="146">
        <v>5.7</v>
      </c>
      <c r="AX11" s="146">
        <v>5.7</v>
      </c>
      <c r="AY11" s="146">
        <v>5.7</v>
      </c>
      <c r="AZ11" s="146">
        <v>5.7</v>
      </c>
      <c r="BA11" s="146">
        <v>5.7</v>
      </c>
      <c r="BB11" s="146">
        <v>5.7</v>
      </c>
      <c r="BC11" s="146">
        <v>5.7</v>
      </c>
      <c r="BD11" s="146">
        <v>5.7</v>
      </c>
      <c r="BE11" s="146">
        <v>5.7</v>
      </c>
      <c r="BF11" s="146">
        <v>5.7</v>
      </c>
      <c r="BG11" s="146">
        <v>5.7</v>
      </c>
      <c r="BH11" s="146">
        <v>5.7</v>
      </c>
      <c r="BI11" s="146">
        <v>5.7</v>
      </c>
      <c r="BJ11" s="146">
        <v>5.7</v>
      </c>
      <c r="BK11" s="146">
        <v>5.7</v>
      </c>
      <c r="BL11" s="146">
        <v>5.7</v>
      </c>
      <c r="BM11" s="146">
        <v>5.7</v>
      </c>
      <c r="BN11" s="146">
        <v>5.7</v>
      </c>
      <c r="BO11" s="146">
        <v>5.7</v>
      </c>
      <c r="BP11" s="146">
        <v>5.7</v>
      </c>
      <c r="BQ11" s="146">
        <v>5.7</v>
      </c>
      <c r="BR11" s="146">
        <v>5.7</v>
      </c>
      <c r="BS11" s="146">
        <v>5.7</v>
      </c>
      <c r="BT11" s="146">
        <v>5.7</v>
      </c>
      <c r="BU11" s="146">
        <v>5.7</v>
      </c>
      <c r="BV11" s="146">
        <v>5.7</v>
      </c>
      <c r="BW11" s="146">
        <v>5.7</v>
      </c>
      <c r="BX11" s="146">
        <v>5.7</v>
      </c>
      <c r="BY11" s="146">
        <v>5.7</v>
      </c>
      <c r="BZ11" s="146">
        <v>5.7</v>
      </c>
      <c r="CA11" s="146">
        <v>5.7</v>
      </c>
      <c r="CB11" s="146">
        <v>5.7</v>
      </c>
      <c r="CC11" s="146">
        <v>5.7</v>
      </c>
      <c r="CD11" s="146">
        <v>5.7</v>
      </c>
      <c r="CE11" s="146">
        <v>5.7</v>
      </c>
      <c r="CF11" s="152"/>
      <c r="CG11" s="149">
        <v>4.5999999999999996</v>
      </c>
      <c r="CH11" s="145">
        <v>4.5999999999999996</v>
      </c>
      <c r="CI11" s="145">
        <v>4.5999999999999996</v>
      </c>
      <c r="CJ11" s="145">
        <v>4.5999999999999996</v>
      </c>
      <c r="CK11" s="145">
        <v>4.5999999999999996</v>
      </c>
      <c r="CL11" s="145">
        <v>4.5999999999999996</v>
      </c>
      <c r="CM11" s="145">
        <v>4.5999999999999996</v>
      </c>
      <c r="CN11" s="145">
        <v>4.5999999999999996</v>
      </c>
      <c r="CO11" s="145">
        <v>4.5999999999999996</v>
      </c>
      <c r="CP11" s="145">
        <v>4.5999999999999996</v>
      </c>
      <c r="CQ11" s="145">
        <v>4.5999999999999996</v>
      </c>
      <c r="CR11" s="145">
        <v>4.5999999999999996</v>
      </c>
      <c r="CS11" s="145">
        <v>4.5999999999999996</v>
      </c>
      <c r="CT11" s="145">
        <v>4.5999999999999996</v>
      </c>
      <c r="CU11" s="145">
        <v>4.5999999999999996</v>
      </c>
      <c r="CV11" s="145">
        <v>4.5999999999999996</v>
      </c>
      <c r="CW11" s="145">
        <v>4.5999999999999996</v>
      </c>
      <c r="CX11" s="145">
        <v>4.5999999999999996</v>
      </c>
      <c r="CY11" s="145">
        <v>4.5999999999999996</v>
      </c>
      <c r="CZ11" s="145">
        <v>4.5999999999999996</v>
      </c>
      <c r="DA11" s="145">
        <v>4.5999999999999996</v>
      </c>
      <c r="DB11" s="145">
        <v>4.5999999999999996</v>
      </c>
      <c r="DC11" s="145">
        <v>4.5999999999999996</v>
      </c>
      <c r="DD11" s="145">
        <v>4.5999999999999996</v>
      </c>
      <c r="DE11" s="145">
        <v>4.5999999999999996</v>
      </c>
      <c r="DF11" s="145">
        <v>4.5999999999999996</v>
      </c>
      <c r="DG11" s="145">
        <v>4.5999999999999996</v>
      </c>
      <c r="DH11" s="145">
        <v>4.5999999999999996</v>
      </c>
      <c r="DI11" s="145">
        <v>4.5999999999999996</v>
      </c>
      <c r="DJ11" s="145">
        <v>4.5999999999999996</v>
      </c>
      <c r="DK11" s="145">
        <v>4.5999999999999996</v>
      </c>
      <c r="DL11" s="145">
        <v>4.5999999999999996</v>
      </c>
      <c r="DM11" s="145">
        <v>4.5999999999999996</v>
      </c>
      <c r="DN11" s="145">
        <v>4.5999999999999996</v>
      </c>
      <c r="DO11" s="145">
        <v>4.5999999999999996</v>
      </c>
      <c r="DP11" s="145">
        <v>5.0999999999999996</v>
      </c>
      <c r="DQ11" s="145">
        <v>5.0999999999999996</v>
      </c>
      <c r="DR11" s="145">
        <v>5.0999999999999996</v>
      </c>
      <c r="DS11" s="145">
        <v>5.0999999999999996</v>
      </c>
      <c r="DT11" s="145">
        <v>5.0999999999999996</v>
      </c>
      <c r="DU11" s="145">
        <v>5.0999999999999996</v>
      </c>
      <c r="DV11" s="145">
        <v>5.0999999999999996</v>
      </c>
      <c r="DW11" s="145">
        <v>5.0999999999999996</v>
      </c>
      <c r="DX11" s="145">
        <v>5.0999999999999996</v>
      </c>
      <c r="DY11" s="145">
        <v>5.0999999999999996</v>
      </c>
      <c r="DZ11" s="145">
        <v>5.0999999999999996</v>
      </c>
      <c r="EA11" s="145">
        <v>5.0999999999999996</v>
      </c>
      <c r="EB11" s="145">
        <v>5.0999999999999996</v>
      </c>
      <c r="EC11" s="145">
        <v>5.0999999999999996</v>
      </c>
      <c r="ED11" s="145">
        <v>5.0999999999999996</v>
      </c>
      <c r="EE11" s="145">
        <v>5.0999999999999996</v>
      </c>
      <c r="EF11" s="145">
        <v>5.0999999999999996</v>
      </c>
      <c r="EG11" s="145">
        <v>5.0999999999999996</v>
      </c>
      <c r="EH11" s="145">
        <v>5.0999999999999996</v>
      </c>
      <c r="EI11" s="145">
        <v>5.0999999999999996</v>
      </c>
      <c r="EJ11" s="145">
        <v>5.0999999999999996</v>
      </c>
      <c r="EK11" s="145">
        <v>5.0999999999999996</v>
      </c>
      <c r="EL11" s="145">
        <v>5.0999999999999996</v>
      </c>
      <c r="EM11" s="145">
        <v>5.0999999999999996</v>
      </c>
      <c r="EN11" s="145">
        <v>5.0999999999999996</v>
      </c>
      <c r="EO11" s="145">
        <v>5.0999999999999996</v>
      </c>
      <c r="EP11" s="145">
        <v>5.0999999999999996</v>
      </c>
      <c r="EQ11" s="145">
        <v>5.0999999999999996</v>
      </c>
      <c r="ER11" s="145">
        <v>5.0999999999999996</v>
      </c>
      <c r="ES11" s="145">
        <v>5.0999999999999996</v>
      </c>
      <c r="ET11" s="145">
        <v>5.0999999999999996</v>
      </c>
      <c r="EU11" s="145">
        <v>5.0999999999999996</v>
      </c>
      <c r="EV11" s="145">
        <v>5.0999999999999996</v>
      </c>
      <c r="EW11" s="145">
        <v>5.0999999999999996</v>
      </c>
      <c r="EX11" s="145">
        <v>5.0999999999999996</v>
      </c>
      <c r="EY11" s="145">
        <v>5.0999999999999996</v>
      </c>
      <c r="EZ11" s="145">
        <v>5.6</v>
      </c>
      <c r="FA11" s="145">
        <v>5.6</v>
      </c>
      <c r="FB11" s="145">
        <v>5.6</v>
      </c>
      <c r="FC11" s="145">
        <v>5.6</v>
      </c>
      <c r="FD11" s="145">
        <v>5.6</v>
      </c>
      <c r="FE11" s="140">
        <v>5.6</v>
      </c>
      <c r="FF11" s="140">
        <v>5.6</v>
      </c>
      <c r="FG11" s="140">
        <v>5.6</v>
      </c>
      <c r="FH11" s="140">
        <v>5.6</v>
      </c>
      <c r="FI11" s="140">
        <v>5.6</v>
      </c>
    </row>
    <row r="12" spans="2:165" ht="23.5" x14ac:dyDescent="0.55000000000000004">
      <c r="B12" s="165">
        <v>0.06</v>
      </c>
      <c r="C12" s="149">
        <v>5.0599999999999996</v>
      </c>
      <c r="D12" s="145">
        <v>5.0662500000000001</v>
      </c>
      <c r="E12" s="145">
        <v>5.0724999999999998</v>
      </c>
      <c r="F12" s="145">
        <v>5.0787500000000003</v>
      </c>
      <c r="G12" s="145">
        <v>5.085</v>
      </c>
      <c r="H12" s="145">
        <v>5.0912499999999996</v>
      </c>
      <c r="I12" s="145">
        <v>5.0975000000000001</v>
      </c>
      <c r="J12" s="145">
        <v>5.1037499999999998</v>
      </c>
      <c r="K12" s="145">
        <v>5.1100000000000003</v>
      </c>
      <c r="L12" s="145">
        <v>5.11625</v>
      </c>
      <c r="M12" s="145">
        <v>5.1224999999999996</v>
      </c>
      <c r="N12" s="145">
        <v>5.1287500000000001</v>
      </c>
      <c r="O12" s="145">
        <v>5.1349999999999998</v>
      </c>
      <c r="P12" s="145">
        <v>5.1412500000000003</v>
      </c>
      <c r="Q12" s="145">
        <v>5.1475000000000009</v>
      </c>
      <c r="R12" s="145">
        <v>5.1537499999999996</v>
      </c>
      <c r="S12" s="145">
        <v>5.16</v>
      </c>
      <c r="T12" s="145">
        <v>5.1662499999999998</v>
      </c>
      <c r="U12" s="145">
        <v>5.1725000000000003</v>
      </c>
      <c r="V12" s="145">
        <v>5.17875</v>
      </c>
      <c r="W12" s="145">
        <v>5.1849999999999996</v>
      </c>
      <c r="X12" s="145">
        <v>5.191250000000001</v>
      </c>
      <c r="Y12" s="145">
        <v>5.1975000000000007</v>
      </c>
      <c r="Z12" s="145">
        <v>5.2037500000000012</v>
      </c>
      <c r="AA12" s="145">
        <v>5.2100000000000009</v>
      </c>
      <c r="AB12" s="145">
        <v>5.2162499999999996</v>
      </c>
      <c r="AC12" s="145">
        <v>5.222500000000001</v>
      </c>
      <c r="AD12" s="145">
        <v>5.2287500000000007</v>
      </c>
      <c r="AE12" s="145">
        <v>5.2350000000000012</v>
      </c>
      <c r="AF12" s="145">
        <v>5.2412500000000009</v>
      </c>
      <c r="AG12" s="145">
        <v>5.2474999999999996</v>
      </c>
      <c r="AH12" s="145">
        <v>5.2537500000000001</v>
      </c>
      <c r="AI12" s="145">
        <v>5.26</v>
      </c>
      <c r="AJ12" s="145">
        <v>5.2662500000000003</v>
      </c>
      <c r="AK12" s="145">
        <v>5.2725</v>
      </c>
      <c r="AL12" s="145">
        <v>5.2787499999999996</v>
      </c>
      <c r="AM12" s="145">
        <v>5.2850000000000001</v>
      </c>
      <c r="AN12" s="145">
        <v>5.2912499999999998</v>
      </c>
      <c r="AO12" s="145">
        <v>5.2975000000000003</v>
      </c>
      <c r="AP12" s="145">
        <v>5.30375</v>
      </c>
      <c r="AQ12" s="145">
        <v>5.31</v>
      </c>
      <c r="AR12" s="145">
        <v>5.3162500000000001</v>
      </c>
      <c r="AS12" s="145">
        <v>5.3224999999999998</v>
      </c>
      <c r="AT12" s="145">
        <v>5.3287500000000003</v>
      </c>
      <c r="AU12" s="145">
        <v>5.335</v>
      </c>
      <c r="AV12" s="145">
        <v>5.3412499999999996</v>
      </c>
      <c r="AW12" s="145">
        <v>5.3475000000000001</v>
      </c>
      <c r="AX12" s="145">
        <v>5.3537500000000007</v>
      </c>
      <c r="AY12" s="145">
        <v>5.3600000000000012</v>
      </c>
      <c r="AZ12" s="145">
        <v>5.3662500000000009</v>
      </c>
      <c r="BA12" s="145">
        <v>5.3724999999999996</v>
      </c>
      <c r="BB12" s="145">
        <v>5.378750000000001</v>
      </c>
      <c r="BC12" s="145">
        <v>5.3850000000000007</v>
      </c>
      <c r="BD12" s="145">
        <v>5.3912500000000012</v>
      </c>
      <c r="BE12" s="145">
        <v>5.3975000000000009</v>
      </c>
      <c r="BF12" s="145">
        <v>5.4037499999999996</v>
      </c>
      <c r="BG12" s="145">
        <v>5.410000000000001</v>
      </c>
      <c r="BH12" s="145">
        <v>5.4162500000000007</v>
      </c>
      <c r="BI12" s="145">
        <v>5.4225000000000012</v>
      </c>
      <c r="BJ12" s="145">
        <v>5.4287500000000009</v>
      </c>
      <c r="BK12" s="145">
        <v>5.4349999999999996</v>
      </c>
      <c r="BL12" s="145">
        <v>5.4412500000000001</v>
      </c>
      <c r="BM12" s="145">
        <v>5.4474999999999998</v>
      </c>
      <c r="BN12" s="145">
        <v>5.4537500000000003</v>
      </c>
      <c r="BO12" s="145">
        <v>5.46</v>
      </c>
      <c r="BP12" s="145">
        <v>5.4662499999999996</v>
      </c>
      <c r="BQ12" s="145">
        <v>5.4725000000000001</v>
      </c>
      <c r="BR12" s="145">
        <v>5.4787499999999998</v>
      </c>
      <c r="BS12" s="145">
        <v>5.4850000000000003</v>
      </c>
      <c r="BT12" s="145">
        <v>5.49125</v>
      </c>
      <c r="BU12" s="145">
        <v>5.4974999999999996</v>
      </c>
      <c r="BV12" s="145">
        <v>5.5037500000000001</v>
      </c>
      <c r="BW12" s="145">
        <v>5.51</v>
      </c>
      <c r="BX12" s="145">
        <v>5.5162500000000003</v>
      </c>
      <c r="BY12" s="145">
        <v>5.5225</v>
      </c>
      <c r="BZ12" s="145">
        <v>5.5287499999999996</v>
      </c>
      <c r="CA12" s="145">
        <v>5.5350000000000001</v>
      </c>
      <c r="CB12" s="145">
        <v>5.5412499999999998</v>
      </c>
      <c r="CC12" s="145">
        <v>5.5475000000000003</v>
      </c>
      <c r="CD12" s="145">
        <v>5.55375</v>
      </c>
      <c r="CE12" s="140">
        <v>7.6920000000000002</v>
      </c>
      <c r="CF12" s="153"/>
      <c r="CG12" s="149">
        <v>4.5999999999999996</v>
      </c>
      <c r="CH12" s="145">
        <v>4.4460277777777772</v>
      </c>
      <c r="CI12" s="145">
        <v>4.452055555555555</v>
      </c>
      <c r="CJ12" s="145">
        <v>4.4580833333333327</v>
      </c>
      <c r="CK12" s="145">
        <v>4.4641111111111096</v>
      </c>
      <c r="CL12" s="145">
        <v>4.4701388888888882</v>
      </c>
      <c r="CM12" s="145">
        <v>4.476166666666666</v>
      </c>
      <c r="CN12" s="145">
        <v>4.4821944444444437</v>
      </c>
      <c r="CO12" s="145">
        <v>4.4882222222222206</v>
      </c>
      <c r="CP12" s="145">
        <v>4.4942499999999992</v>
      </c>
      <c r="CQ12" s="145">
        <v>4.5002777777777769</v>
      </c>
      <c r="CR12" s="145">
        <v>4.5063055555555547</v>
      </c>
      <c r="CS12" s="145">
        <v>4.5123333333333324</v>
      </c>
      <c r="CT12" s="145">
        <v>4.5183611111111102</v>
      </c>
      <c r="CU12" s="145">
        <v>4.5243888888888888</v>
      </c>
      <c r="CV12" s="145">
        <v>4.5304166666666674</v>
      </c>
      <c r="CW12" s="145">
        <v>4.5364444444444443</v>
      </c>
      <c r="CX12" s="145">
        <v>4.542472222222222</v>
      </c>
      <c r="CY12" s="145">
        <v>4.5484999999999998</v>
      </c>
      <c r="CZ12" s="145">
        <v>4.5545277777777784</v>
      </c>
      <c r="DA12" s="145">
        <v>4.5605555555555553</v>
      </c>
      <c r="DB12" s="145">
        <v>4.566583333333333</v>
      </c>
      <c r="DC12" s="145">
        <v>4.5726111111111107</v>
      </c>
      <c r="DD12" s="145">
        <v>4.5786388888888876</v>
      </c>
      <c r="DE12" s="145">
        <v>4.5846666666666662</v>
      </c>
      <c r="DF12" s="145">
        <v>4.590694444444444</v>
      </c>
      <c r="DG12" s="145">
        <v>4.5967222222222226</v>
      </c>
      <c r="DH12" s="145">
        <v>4.6027500000000003</v>
      </c>
      <c r="DI12" s="145">
        <v>4.6087777777777781</v>
      </c>
      <c r="DJ12" s="145">
        <v>4.6148055555555558</v>
      </c>
      <c r="DK12" s="145">
        <v>4.6208333333333336</v>
      </c>
      <c r="DL12" s="145">
        <v>4.6268611111111113</v>
      </c>
      <c r="DM12" s="145">
        <v>4.6328888888888891</v>
      </c>
      <c r="DN12" s="145">
        <v>4.6389166666666668</v>
      </c>
      <c r="DO12" s="145">
        <v>4.6449444444444454</v>
      </c>
      <c r="DP12" s="145">
        <v>4.6509722222222223</v>
      </c>
      <c r="DQ12" s="145">
        <v>4.657</v>
      </c>
      <c r="DR12" s="145">
        <v>4.6630277777777778</v>
      </c>
      <c r="DS12" s="145">
        <v>4.6690555555555564</v>
      </c>
      <c r="DT12" s="145">
        <v>4.6750833333333333</v>
      </c>
      <c r="DU12" s="145">
        <v>4.681111111111111</v>
      </c>
      <c r="DV12" s="145">
        <v>4.6871388888888887</v>
      </c>
      <c r="DW12" s="145">
        <v>4.6931666666666656</v>
      </c>
      <c r="DX12" s="145">
        <v>4.6991944444444442</v>
      </c>
      <c r="DY12" s="145">
        <v>4.705222222222222</v>
      </c>
      <c r="DZ12" s="145">
        <v>4.7112499999999997</v>
      </c>
      <c r="EA12" s="145">
        <v>4.7172777777777766</v>
      </c>
      <c r="EB12" s="145">
        <v>4.7233055555555552</v>
      </c>
      <c r="EC12" s="145">
        <v>4.7293333333333329</v>
      </c>
      <c r="ED12" s="145">
        <v>4.7353611111111107</v>
      </c>
      <c r="EE12" s="145">
        <v>4.7413888888888893</v>
      </c>
      <c r="EF12" s="145">
        <v>4.7474166666666671</v>
      </c>
      <c r="EG12" s="145">
        <v>4.7534444444444448</v>
      </c>
      <c r="EH12" s="145">
        <v>4.7594722222222234</v>
      </c>
      <c r="EI12" s="145">
        <v>4.7655000000000003</v>
      </c>
      <c r="EJ12" s="145">
        <v>4.771527777777778</v>
      </c>
      <c r="EK12" s="145">
        <v>4.7775555555555558</v>
      </c>
      <c r="EL12" s="145">
        <v>4.7835833333333344</v>
      </c>
      <c r="EM12" s="145">
        <v>4.7896111111111113</v>
      </c>
      <c r="EN12" s="145">
        <v>4.795638888888889</v>
      </c>
      <c r="EO12" s="145">
        <v>4.8016666666666659</v>
      </c>
      <c r="EP12" s="145">
        <v>4.8076944444444436</v>
      </c>
      <c r="EQ12" s="145">
        <v>4.8137222222222213</v>
      </c>
      <c r="ER12" s="145">
        <v>4.8197499999999991</v>
      </c>
      <c r="ES12" s="145">
        <v>4.8257777777777768</v>
      </c>
      <c r="ET12" s="145">
        <v>4.8318055555555546</v>
      </c>
      <c r="EU12" s="145">
        <v>4.8378333333333323</v>
      </c>
      <c r="EV12" s="145">
        <v>4.843861111111111</v>
      </c>
      <c r="EW12" s="145">
        <v>4.8498888888888887</v>
      </c>
      <c r="EX12" s="145">
        <v>4.8559166666666664</v>
      </c>
      <c r="EY12" s="145">
        <v>4.8619444444444433</v>
      </c>
      <c r="EZ12" s="145">
        <v>4.867972222222221</v>
      </c>
      <c r="FA12" s="145">
        <v>4.8739999999999988</v>
      </c>
      <c r="FB12" s="145">
        <v>4.8800277777777774</v>
      </c>
      <c r="FC12" s="145">
        <v>4.8860555555555552</v>
      </c>
      <c r="FD12" s="145">
        <v>4.892083333333332</v>
      </c>
      <c r="FE12" s="145">
        <v>4.8981111111111098</v>
      </c>
      <c r="FF12" s="145">
        <v>4.9041388888888893</v>
      </c>
      <c r="FG12" s="145">
        <v>4.910166666666667</v>
      </c>
      <c r="FH12" s="145">
        <v>4.9161944444444448</v>
      </c>
      <c r="FI12" s="140">
        <v>5.6</v>
      </c>
    </row>
    <row r="13" spans="2:165" ht="23.5" x14ac:dyDescent="0.55000000000000004">
      <c r="B13" s="165">
        <v>7.0000000000000007E-2</v>
      </c>
      <c r="C13" s="149">
        <v>4.92</v>
      </c>
      <c r="D13" s="145">
        <v>4.9262499999999996</v>
      </c>
      <c r="E13" s="145">
        <v>4.9325000000000001</v>
      </c>
      <c r="F13" s="145">
        <v>4.9387499999999998</v>
      </c>
      <c r="G13" s="145">
        <v>4.9450000000000003</v>
      </c>
      <c r="H13" s="145">
        <v>4.9512499999999999</v>
      </c>
      <c r="I13" s="145">
        <v>4.9574999999999996</v>
      </c>
      <c r="J13" s="145">
        <v>4.9637500000000001</v>
      </c>
      <c r="K13" s="145">
        <v>4.97</v>
      </c>
      <c r="L13" s="145">
        <v>4.9762500000000003</v>
      </c>
      <c r="M13" s="145">
        <v>4.9824999999999999</v>
      </c>
      <c r="N13" s="145">
        <v>4.9887499999999996</v>
      </c>
      <c r="O13" s="145">
        <v>4.9950000000000001</v>
      </c>
      <c r="P13" s="145">
        <v>5.0012499999999998</v>
      </c>
      <c r="Q13" s="145">
        <v>5.0075000000000003</v>
      </c>
      <c r="R13" s="145">
        <v>5.0137499999999999</v>
      </c>
      <c r="S13" s="145">
        <v>5.0199999999999996</v>
      </c>
      <c r="T13" s="145">
        <v>5.0262500000000001</v>
      </c>
      <c r="U13" s="145">
        <v>5.0324999999999998</v>
      </c>
      <c r="V13" s="145">
        <v>5.0387500000000003</v>
      </c>
      <c r="W13" s="145">
        <v>5.0449999999999999</v>
      </c>
      <c r="X13" s="145">
        <v>5.0512499999999996</v>
      </c>
      <c r="Y13" s="145">
        <v>5.0575000000000001</v>
      </c>
      <c r="Z13" s="145">
        <v>5.0637499999999998</v>
      </c>
      <c r="AA13" s="145">
        <v>5.07</v>
      </c>
      <c r="AB13" s="145">
        <v>5.0762499999999999</v>
      </c>
      <c r="AC13" s="145">
        <v>5.0824999999999996</v>
      </c>
      <c r="AD13" s="145">
        <v>5.0887500000000001</v>
      </c>
      <c r="AE13" s="145">
        <v>5.0949999999999998</v>
      </c>
      <c r="AF13" s="145">
        <v>5.1012500000000003</v>
      </c>
      <c r="AG13" s="145">
        <v>5.1074999999999999</v>
      </c>
      <c r="AH13" s="145">
        <v>5.1137499999999996</v>
      </c>
      <c r="AI13" s="145">
        <v>5.12</v>
      </c>
      <c r="AJ13" s="145">
        <v>5.1262499999999998</v>
      </c>
      <c r="AK13" s="145">
        <v>5.1325000000000003</v>
      </c>
      <c r="AL13" s="145">
        <v>5.1387499999999999</v>
      </c>
      <c r="AM13" s="145">
        <v>5.1449999999999996</v>
      </c>
      <c r="AN13" s="145">
        <v>5.1512500000000001</v>
      </c>
      <c r="AO13" s="145">
        <v>5.1574999999999998</v>
      </c>
      <c r="AP13" s="145">
        <v>5.1637500000000003</v>
      </c>
      <c r="AQ13" s="145">
        <v>5.17</v>
      </c>
      <c r="AR13" s="145">
        <v>5.1762499999999996</v>
      </c>
      <c r="AS13" s="145">
        <v>5.1825000000000001</v>
      </c>
      <c r="AT13" s="145">
        <v>5.1887499999999998</v>
      </c>
      <c r="AU13" s="145">
        <v>5.1950000000000003</v>
      </c>
      <c r="AV13" s="145">
        <v>5.2012499999999999</v>
      </c>
      <c r="AW13" s="145">
        <v>5.2074999999999996</v>
      </c>
      <c r="AX13" s="145">
        <v>5.2137500000000001</v>
      </c>
      <c r="AY13" s="145">
        <v>5.22</v>
      </c>
      <c r="AZ13" s="145">
        <v>5.2262500000000003</v>
      </c>
      <c r="BA13" s="145">
        <v>5.2324999999999999</v>
      </c>
      <c r="BB13" s="145">
        <v>5.2387499999999996</v>
      </c>
      <c r="BC13" s="145">
        <v>5.2450000000000001</v>
      </c>
      <c r="BD13" s="145">
        <v>5.2512499999999998</v>
      </c>
      <c r="BE13" s="145">
        <v>5.2575000000000003</v>
      </c>
      <c r="BF13" s="145">
        <v>5.2637499999999999</v>
      </c>
      <c r="BG13" s="145">
        <v>5.27</v>
      </c>
      <c r="BH13" s="145">
        <v>5.2762500000000001</v>
      </c>
      <c r="BI13" s="145">
        <v>5.2824999999999998</v>
      </c>
      <c r="BJ13" s="145">
        <v>5.2887500000000003</v>
      </c>
      <c r="BK13" s="145">
        <v>5.2949999999999999</v>
      </c>
      <c r="BL13" s="145">
        <v>5.3012499999999996</v>
      </c>
      <c r="BM13" s="145">
        <v>5.3075000000000001</v>
      </c>
      <c r="BN13" s="145">
        <v>5.3137499999999998</v>
      </c>
      <c r="BO13" s="145">
        <v>5.32</v>
      </c>
      <c r="BP13" s="145">
        <v>5.3262499999999999</v>
      </c>
      <c r="BQ13" s="145">
        <v>5.3324999999999996</v>
      </c>
      <c r="BR13" s="145">
        <v>5.3387500000000001</v>
      </c>
      <c r="BS13" s="145">
        <v>5.3449999999999998</v>
      </c>
      <c r="BT13" s="145">
        <v>5.3512500000000003</v>
      </c>
      <c r="BU13" s="145">
        <v>5.3574999999999999</v>
      </c>
      <c r="BV13" s="145">
        <v>5.3637499999999996</v>
      </c>
      <c r="BW13" s="145">
        <v>5.37</v>
      </c>
      <c r="BX13" s="145">
        <v>5.3762499999999998</v>
      </c>
      <c r="BY13" s="145">
        <v>5.3825000000000003</v>
      </c>
      <c r="BZ13" s="145">
        <v>5.3887499999999999</v>
      </c>
      <c r="CA13" s="145">
        <v>5.3949999999999996</v>
      </c>
      <c r="CB13" s="145">
        <v>5.4012500000000001</v>
      </c>
      <c r="CC13" s="145">
        <v>5.4074999999999998</v>
      </c>
      <c r="CD13" s="145">
        <v>5.4137500000000003</v>
      </c>
      <c r="CE13" s="140">
        <v>7.484</v>
      </c>
      <c r="CF13" s="152"/>
      <c r="CG13" s="149">
        <v>4.5999999999999996</v>
      </c>
      <c r="CH13" s="145">
        <v>4.2858055555555552</v>
      </c>
      <c r="CI13" s="145">
        <v>4.291611111111111</v>
      </c>
      <c r="CJ13" s="145">
        <v>4.2974166666666669</v>
      </c>
      <c r="CK13" s="145">
        <v>4.3032222222222218</v>
      </c>
      <c r="CL13" s="145">
        <v>4.3090277777777777</v>
      </c>
      <c r="CM13" s="145">
        <v>4.3148333333333344</v>
      </c>
      <c r="CN13" s="145">
        <v>4.3206388888888876</v>
      </c>
      <c r="CO13" s="145">
        <v>4.3264444444444443</v>
      </c>
      <c r="CP13" s="145">
        <v>4.3322500000000002</v>
      </c>
      <c r="CQ13" s="145">
        <v>4.338055555555556</v>
      </c>
      <c r="CR13" s="145">
        <v>4.343861111111111</v>
      </c>
      <c r="CS13" s="145">
        <v>4.3496666666666668</v>
      </c>
      <c r="CT13" s="145">
        <v>4.3554722222222226</v>
      </c>
      <c r="CU13" s="145">
        <v>4.3612777777777776</v>
      </c>
      <c r="CV13" s="145">
        <v>4.3670833333333334</v>
      </c>
      <c r="CW13" s="145">
        <v>4.3728888888888893</v>
      </c>
      <c r="CX13" s="145">
        <v>4.3786944444444442</v>
      </c>
      <c r="CY13" s="145">
        <v>4.3845000000000001</v>
      </c>
      <c r="CZ13" s="145">
        <v>4.3903055555555559</v>
      </c>
      <c r="DA13" s="145">
        <v>4.3961111111111109</v>
      </c>
      <c r="DB13" s="145">
        <v>4.4019166666666667</v>
      </c>
      <c r="DC13" s="145">
        <v>4.4077222222222234</v>
      </c>
      <c r="DD13" s="145">
        <v>4.4135277777777766</v>
      </c>
      <c r="DE13" s="145">
        <v>4.4193333333333333</v>
      </c>
      <c r="DF13" s="145">
        <v>4.4251388888888892</v>
      </c>
      <c r="DG13" s="145">
        <v>4.4309444444444441</v>
      </c>
      <c r="DH13" s="145">
        <v>4.43675</v>
      </c>
      <c r="DI13" s="145">
        <v>4.4425555555555558</v>
      </c>
      <c r="DJ13" s="145">
        <v>4.4483611111111108</v>
      </c>
      <c r="DK13" s="145">
        <v>4.4541666666666666</v>
      </c>
      <c r="DL13" s="145">
        <v>4.4599722222222216</v>
      </c>
      <c r="DM13" s="145">
        <v>4.4657777777777774</v>
      </c>
      <c r="DN13" s="145">
        <v>4.4715833333333332</v>
      </c>
      <c r="DO13" s="145">
        <v>4.4773888888888891</v>
      </c>
      <c r="DP13" s="145">
        <v>4.483194444444444</v>
      </c>
      <c r="DQ13" s="145">
        <v>4.4889999999999999</v>
      </c>
      <c r="DR13" s="145">
        <v>4.4948055555555557</v>
      </c>
      <c r="DS13" s="145">
        <v>4.5006111111111107</v>
      </c>
      <c r="DT13" s="145">
        <v>4.5064166666666674</v>
      </c>
      <c r="DU13" s="145">
        <v>4.5122222222222224</v>
      </c>
      <c r="DV13" s="145">
        <v>4.5180277777777782</v>
      </c>
      <c r="DW13" s="145">
        <v>4.5238333333333332</v>
      </c>
      <c r="DX13" s="145">
        <v>4.529638888888889</v>
      </c>
      <c r="DY13" s="145">
        <v>4.5354444444444448</v>
      </c>
      <c r="DZ13" s="145">
        <v>4.5412499999999998</v>
      </c>
      <c r="EA13" s="145">
        <v>4.5470555555555556</v>
      </c>
      <c r="EB13" s="145">
        <v>4.5528611111111106</v>
      </c>
      <c r="EC13" s="145">
        <v>4.5586666666666664</v>
      </c>
      <c r="ED13" s="145">
        <v>4.5644722222222223</v>
      </c>
      <c r="EE13" s="145">
        <v>4.5702777777777781</v>
      </c>
      <c r="EF13" s="145">
        <v>4.5760833333333331</v>
      </c>
      <c r="EG13" s="145">
        <v>4.5818888888888889</v>
      </c>
      <c r="EH13" s="145">
        <v>4.5876944444444447</v>
      </c>
      <c r="EI13" s="145">
        <v>4.5934999999999997</v>
      </c>
      <c r="EJ13" s="145">
        <v>4.5993055555555564</v>
      </c>
      <c r="EK13" s="145">
        <v>4.6051111111111114</v>
      </c>
      <c r="EL13" s="145">
        <v>4.6109166666666663</v>
      </c>
      <c r="EM13" s="145">
        <v>4.6167222222222222</v>
      </c>
      <c r="EN13" s="145">
        <v>4.622527777777778</v>
      </c>
      <c r="EO13" s="145">
        <v>4.628333333333333</v>
      </c>
      <c r="EP13" s="145">
        <v>4.6341388888888888</v>
      </c>
      <c r="EQ13" s="145">
        <v>4.6399444444444446</v>
      </c>
      <c r="ER13" s="145">
        <v>4.6457499999999996</v>
      </c>
      <c r="ES13" s="145">
        <v>4.6515555555555554</v>
      </c>
      <c r="ET13" s="145">
        <v>4.6573611111111113</v>
      </c>
      <c r="EU13" s="145">
        <v>4.6631666666666662</v>
      </c>
      <c r="EV13" s="145">
        <v>4.6689722222222221</v>
      </c>
      <c r="EW13" s="145">
        <v>4.6747777777777779</v>
      </c>
      <c r="EX13" s="145">
        <v>4.6805833333333338</v>
      </c>
      <c r="EY13" s="145">
        <v>4.6863888888888887</v>
      </c>
      <c r="EZ13" s="145">
        <v>4.6921944444444446</v>
      </c>
      <c r="FA13" s="145">
        <v>4.6980000000000004</v>
      </c>
      <c r="FB13" s="145">
        <v>4.7038055555555554</v>
      </c>
      <c r="FC13" s="145">
        <v>4.7096111111111112</v>
      </c>
      <c r="FD13" s="145">
        <v>4.715416666666667</v>
      </c>
      <c r="FE13" s="145">
        <v>4.721222222222222</v>
      </c>
      <c r="FF13" s="145">
        <v>4.7270277777777778</v>
      </c>
      <c r="FG13" s="145">
        <v>4.7328333333333337</v>
      </c>
      <c r="FH13" s="145">
        <v>4.7386388888888886</v>
      </c>
      <c r="FI13" s="140">
        <v>5.6</v>
      </c>
    </row>
    <row r="14" spans="2:165" ht="23.5" x14ac:dyDescent="0.55000000000000004">
      <c r="B14" s="165">
        <v>0.08</v>
      </c>
      <c r="C14" s="149">
        <v>4.78</v>
      </c>
      <c r="D14" s="145">
        <v>4.7862499999999999</v>
      </c>
      <c r="E14" s="145">
        <v>4.7925000000000004</v>
      </c>
      <c r="F14" s="145">
        <v>4.7987500000000001</v>
      </c>
      <c r="G14" s="145">
        <v>4.8049999999999997</v>
      </c>
      <c r="H14" s="145">
        <v>4.8112500000000002</v>
      </c>
      <c r="I14" s="145">
        <v>4.8174999999999999</v>
      </c>
      <c r="J14" s="145">
        <v>4.8237500000000004</v>
      </c>
      <c r="K14" s="145">
        <v>4.83</v>
      </c>
      <c r="L14" s="145">
        <v>4.8362499999999997</v>
      </c>
      <c r="M14" s="145">
        <v>4.8425000000000002</v>
      </c>
      <c r="N14" s="145">
        <v>4.8487499999999999</v>
      </c>
      <c r="O14" s="145">
        <v>4.8550000000000004</v>
      </c>
      <c r="P14" s="145">
        <v>4.8612500000000001</v>
      </c>
      <c r="Q14" s="145">
        <v>4.8674999999999997</v>
      </c>
      <c r="R14" s="145">
        <v>4.8737500000000002</v>
      </c>
      <c r="S14" s="145">
        <v>4.88</v>
      </c>
      <c r="T14" s="145">
        <v>4.8862500000000004</v>
      </c>
      <c r="U14" s="145">
        <v>4.8925000000000001</v>
      </c>
      <c r="V14" s="145">
        <v>4.8987499999999997</v>
      </c>
      <c r="W14" s="145">
        <v>4.9050000000000002</v>
      </c>
      <c r="X14" s="145">
        <v>4.9112499999999999</v>
      </c>
      <c r="Y14" s="145">
        <v>4.9175000000000004</v>
      </c>
      <c r="Z14" s="145">
        <v>4.9237500000000001</v>
      </c>
      <c r="AA14" s="145">
        <v>4.93</v>
      </c>
      <c r="AB14" s="145">
        <v>4.9362500000000002</v>
      </c>
      <c r="AC14" s="145">
        <v>4.9424999999999999</v>
      </c>
      <c r="AD14" s="145">
        <v>4.9487500000000004</v>
      </c>
      <c r="AE14" s="145">
        <v>4.9550000000000001</v>
      </c>
      <c r="AF14" s="145">
        <v>4.9612499999999997</v>
      </c>
      <c r="AG14" s="145">
        <v>4.9675000000000002</v>
      </c>
      <c r="AH14" s="145">
        <v>4.9737499999999999</v>
      </c>
      <c r="AI14" s="145">
        <v>4.9800000000000004</v>
      </c>
      <c r="AJ14" s="145">
        <v>4.9862500000000001</v>
      </c>
      <c r="AK14" s="145">
        <v>4.9924999999999997</v>
      </c>
      <c r="AL14" s="145">
        <v>4.9987500000000002</v>
      </c>
      <c r="AM14" s="145">
        <v>5.0049999999999999</v>
      </c>
      <c r="AN14" s="145">
        <v>5.0112500000000004</v>
      </c>
      <c r="AO14" s="145">
        <v>5.0175000000000001</v>
      </c>
      <c r="AP14" s="145">
        <v>5.0237499999999997</v>
      </c>
      <c r="AQ14" s="145">
        <v>5.03</v>
      </c>
      <c r="AR14" s="145">
        <v>5.0362499999999999</v>
      </c>
      <c r="AS14" s="145">
        <v>5.0425000000000004</v>
      </c>
      <c r="AT14" s="145">
        <v>5.0487500000000001</v>
      </c>
      <c r="AU14" s="145">
        <v>5.0549999999999997</v>
      </c>
      <c r="AV14" s="145">
        <v>5.0612500000000002</v>
      </c>
      <c r="AW14" s="145">
        <v>5.0674999999999999</v>
      </c>
      <c r="AX14" s="145">
        <v>5.0737500000000004</v>
      </c>
      <c r="AY14" s="145">
        <v>5.08</v>
      </c>
      <c r="AZ14" s="145">
        <v>5.0862499999999997</v>
      </c>
      <c r="BA14" s="145">
        <v>5.0925000000000002</v>
      </c>
      <c r="BB14" s="145">
        <v>5.0987499999999999</v>
      </c>
      <c r="BC14" s="145">
        <v>5.1050000000000004</v>
      </c>
      <c r="BD14" s="145">
        <v>5.1112500000000001</v>
      </c>
      <c r="BE14" s="145">
        <v>5.1174999999999997</v>
      </c>
      <c r="BF14" s="145">
        <v>5.1237500000000002</v>
      </c>
      <c r="BG14" s="145">
        <v>5.13</v>
      </c>
      <c r="BH14" s="145">
        <v>5.1362500000000004</v>
      </c>
      <c r="BI14" s="145">
        <v>5.1425000000000001</v>
      </c>
      <c r="BJ14" s="145">
        <v>5.1487499999999997</v>
      </c>
      <c r="BK14" s="145">
        <v>5.1550000000000002</v>
      </c>
      <c r="BL14" s="145">
        <v>5.1612499999999999</v>
      </c>
      <c r="BM14" s="145">
        <v>5.1675000000000004</v>
      </c>
      <c r="BN14" s="145">
        <v>5.1737500000000001</v>
      </c>
      <c r="BO14" s="145">
        <v>5.18</v>
      </c>
      <c r="BP14" s="145">
        <v>5.1862500000000002</v>
      </c>
      <c r="BQ14" s="145">
        <v>5.1924999999999999</v>
      </c>
      <c r="BR14" s="145">
        <v>5.1987500000000004</v>
      </c>
      <c r="BS14" s="145">
        <v>5.2050000000000001</v>
      </c>
      <c r="BT14" s="145">
        <v>5.2112499999999997</v>
      </c>
      <c r="BU14" s="145">
        <v>5.2175000000000002</v>
      </c>
      <c r="BV14" s="145">
        <v>5.2237499999999999</v>
      </c>
      <c r="BW14" s="145">
        <v>5.23</v>
      </c>
      <c r="BX14" s="145">
        <v>5.2362500000000001</v>
      </c>
      <c r="BY14" s="145">
        <v>5.2424999999999997</v>
      </c>
      <c r="BZ14" s="145">
        <v>5.2487500000000002</v>
      </c>
      <c r="CA14" s="145">
        <v>5.2549999999999999</v>
      </c>
      <c r="CB14" s="145">
        <v>5.2612500000000004</v>
      </c>
      <c r="CC14" s="145">
        <v>5.2675000000000001</v>
      </c>
      <c r="CD14" s="145">
        <v>5.2737499999999997</v>
      </c>
      <c r="CE14" s="140">
        <v>7.2759999999999998</v>
      </c>
      <c r="CF14" s="153"/>
      <c r="CG14" s="149">
        <v>4.5999999999999996</v>
      </c>
      <c r="CH14" s="145">
        <v>4.1255833333333332</v>
      </c>
      <c r="CI14" s="145">
        <v>4.1311666666666662</v>
      </c>
      <c r="CJ14" s="145">
        <v>4.1367499999999993</v>
      </c>
      <c r="CK14" s="145">
        <v>4.1423333333333332</v>
      </c>
      <c r="CL14" s="145">
        <v>4.1479166666666663</v>
      </c>
      <c r="CM14" s="145">
        <v>4.1534999999999993</v>
      </c>
      <c r="CN14" s="145">
        <v>4.1590833333333332</v>
      </c>
      <c r="CO14" s="145">
        <v>4.1646666666666663</v>
      </c>
      <c r="CP14" s="145">
        <v>4.1702499999999993</v>
      </c>
      <c r="CQ14" s="145">
        <v>4.1758333333333324</v>
      </c>
      <c r="CR14" s="145">
        <v>4.1814166666666663</v>
      </c>
      <c r="CS14" s="145">
        <v>4.1869999999999994</v>
      </c>
      <c r="CT14" s="145">
        <v>4.1925833333333324</v>
      </c>
      <c r="CU14" s="145">
        <v>4.1981666666666664</v>
      </c>
      <c r="CV14" s="145">
        <v>4.2037499999999994</v>
      </c>
      <c r="CW14" s="145">
        <v>4.2093333333333316</v>
      </c>
      <c r="CX14" s="145">
        <v>4.2149166666666664</v>
      </c>
      <c r="CY14" s="145">
        <v>4.2204999999999986</v>
      </c>
      <c r="CZ14" s="145">
        <v>4.2260833333333334</v>
      </c>
      <c r="DA14" s="145">
        <v>4.2316666666666656</v>
      </c>
      <c r="DB14" s="145">
        <v>4.2372500000000004</v>
      </c>
      <c r="DC14" s="145">
        <v>4.2428333333333326</v>
      </c>
      <c r="DD14" s="145">
        <v>4.2484166666666656</v>
      </c>
      <c r="DE14" s="145">
        <v>4.2539999999999987</v>
      </c>
      <c r="DF14" s="145">
        <v>4.2595833333333326</v>
      </c>
      <c r="DG14" s="145">
        <v>4.2651666666666657</v>
      </c>
      <c r="DH14" s="145">
        <v>4.2707499999999987</v>
      </c>
      <c r="DI14" s="145">
        <v>4.2763333333333327</v>
      </c>
      <c r="DJ14" s="145">
        <v>4.2819166666666657</v>
      </c>
      <c r="DK14" s="145">
        <v>4.2874999999999988</v>
      </c>
      <c r="DL14" s="145">
        <v>4.2930833333333327</v>
      </c>
      <c r="DM14" s="145">
        <v>4.2986666666666657</v>
      </c>
      <c r="DN14" s="145">
        <v>4.3042499999999988</v>
      </c>
      <c r="DO14" s="145">
        <v>4.3098333333333336</v>
      </c>
      <c r="DP14" s="145">
        <v>4.3154166666666658</v>
      </c>
      <c r="DQ14" s="145">
        <v>4.3209999999999997</v>
      </c>
      <c r="DR14" s="145">
        <v>4.3265833333333328</v>
      </c>
      <c r="DS14" s="145">
        <v>4.3321666666666658</v>
      </c>
      <c r="DT14" s="145">
        <v>4.3377499999999998</v>
      </c>
      <c r="DU14" s="145">
        <v>4.3433333333333328</v>
      </c>
      <c r="DV14" s="145">
        <v>4.3489166666666659</v>
      </c>
      <c r="DW14" s="145">
        <v>4.3544999999999998</v>
      </c>
      <c r="DX14" s="145">
        <v>4.360083333333332</v>
      </c>
      <c r="DY14" s="145">
        <v>4.3656666666666659</v>
      </c>
      <c r="DZ14" s="145">
        <v>4.371249999999999</v>
      </c>
      <c r="EA14" s="145">
        <v>4.376833333333332</v>
      </c>
      <c r="EB14" s="145">
        <v>4.382416666666666</v>
      </c>
      <c r="EC14" s="145">
        <v>4.387999999999999</v>
      </c>
      <c r="ED14" s="145">
        <v>4.3935833333333321</v>
      </c>
      <c r="EE14" s="145">
        <v>4.399166666666666</v>
      </c>
      <c r="EF14" s="145">
        <v>4.4047499999999991</v>
      </c>
      <c r="EG14" s="145">
        <v>4.4103333333333321</v>
      </c>
      <c r="EH14" s="145">
        <v>4.415916666666666</v>
      </c>
      <c r="EI14" s="145">
        <v>4.4214999999999991</v>
      </c>
      <c r="EJ14" s="145">
        <v>4.4270833333333321</v>
      </c>
      <c r="EK14" s="145">
        <v>4.4326666666666652</v>
      </c>
      <c r="EL14" s="145">
        <v>4.4382499999999991</v>
      </c>
      <c r="EM14" s="145">
        <v>4.4438333333333331</v>
      </c>
      <c r="EN14" s="145">
        <v>4.4494166666666661</v>
      </c>
      <c r="EO14" s="145">
        <v>4.4549999999999992</v>
      </c>
      <c r="EP14" s="145">
        <v>4.4605833333333331</v>
      </c>
      <c r="EQ14" s="145">
        <v>4.4661666666666662</v>
      </c>
      <c r="ER14" s="145">
        <v>4.4717499999999992</v>
      </c>
      <c r="ES14" s="145">
        <v>4.4773333333333332</v>
      </c>
      <c r="ET14" s="145">
        <v>4.4829166666666662</v>
      </c>
      <c r="EU14" s="145">
        <v>4.4884999999999993</v>
      </c>
      <c r="EV14" s="145">
        <v>4.4940833333333332</v>
      </c>
      <c r="EW14" s="145">
        <v>4.4996666666666663</v>
      </c>
      <c r="EX14" s="145">
        <v>4.5052499999999993</v>
      </c>
      <c r="EY14" s="145">
        <v>4.5108333333333333</v>
      </c>
      <c r="EZ14" s="145">
        <v>4.5164166666666663</v>
      </c>
      <c r="FA14" s="145">
        <v>4.5219999999999994</v>
      </c>
      <c r="FB14" s="145">
        <v>4.5275833333333324</v>
      </c>
      <c r="FC14" s="145">
        <v>4.5331666666666663</v>
      </c>
      <c r="FD14" s="145">
        <v>4.5387499999999994</v>
      </c>
      <c r="FE14" s="145">
        <v>4.5443333333333316</v>
      </c>
      <c r="FF14" s="145">
        <v>4.5499166666666664</v>
      </c>
      <c r="FG14" s="145">
        <v>4.5554999999999994</v>
      </c>
      <c r="FH14" s="145">
        <v>4.5610833333333316</v>
      </c>
      <c r="FI14" s="140">
        <v>5.6</v>
      </c>
    </row>
    <row r="15" spans="2:165" ht="23.5" x14ac:dyDescent="0.55000000000000004">
      <c r="B15" s="260">
        <v>0.09</v>
      </c>
      <c r="C15" s="149">
        <v>4.6400000000000006</v>
      </c>
      <c r="D15" s="145">
        <v>4.6462500000000002</v>
      </c>
      <c r="E15" s="145">
        <v>4.6524999999999999</v>
      </c>
      <c r="F15" s="145">
        <v>4.6587500000000004</v>
      </c>
      <c r="G15" s="145">
        <v>4.665</v>
      </c>
      <c r="H15" s="145">
        <v>4.6712499999999997</v>
      </c>
      <c r="I15" s="145">
        <v>4.6775000000000002</v>
      </c>
      <c r="J15" s="145">
        <v>4.6837499999999999</v>
      </c>
      <c r="K15" s="145">
        <v>4.6900000000000004</v>
      </c>
      <c r="L15" s="145">
        <v>4.69625</v>
      </c>
      <c r="M15" s="145">
        <v>4.7024999999999997</v>
      </c>
      <c r="N15" s="145">
        <v>4.7087500000000002</v>
      </c>
      <c r="O15" s="145">
        <v>4.7149999999999999</v>
      </c>
      <c r="P15" s="145">
        <v>4.7212500000000004</v>
      </c>
      <c r="Q15" s="145">
        <v>4.7275</v>
      </c>
      <c r="R15" s="145">
        <v>4.7337499999999997</v>
      </c>
      <c r="S15" s="145">
        <v>4.74</v>
      </c>
      <c r="T15" s="145">
        <v>4.7462499999999999</v>
      </c>
      <c r="U15" s="145">
        <v>4.7525000000000004</v>
      </c>
      <c r="V15" s="145">
        <v>4.75875</v>
      </c>
      <c r="W15" s="145">
        <v>4.7649999999999997</v>
      </c>
      <c r="X15" s="145">
        <v>4.7712500000000002</v>
      </c>
      <c r="Y15" s="145">
        <v>4.7774999999999999</v>
      </c>
      <c r="Z15" s="145">
        <v>4.7837500000000004</v>
      </c>
      <c r="AA15" s="145">
        <v>4.79</v>
      </c>
      <c r="AB15" s="145">
        <v>4.7962499999999997</v>
      </c>
      <c r="AC15" s="145">
        <v>4.8025000000000002</v>
      </c>
      <c r="AD15" s="145">
        <v>4.8087499999999999</v>
      </c>
      <c r="AE15" s="145">
        <v>4.8150000000000004</v>
      </c>
      <c r="AF15" s="145">
        <v>4.82125</v>
      </c>
      <c r="AG15" s="145">
        <v>4.8274999999999997</v>
      </c>
      <c r="AH15" s="145">
        <v>4.8337500000000002</v>
      </c>
      <c r="AI15" s="145">
        <v>4.84</v>
      </c>
      <c r="AJ15" s="145">
        <v>4.8462500000000004</v>
      </c>
      <c r="AK15" s="145">
        <v>4.8525</v>
      </c>
      <c r="AL15" s="145">
        <v>4.8587499999999997</v>
      </c>
      <c r="AM15" s="145">
        <v>4.8650000000000002</v>
      </c>
      <c r="AN15" s="145">
        <v>4.8712499999999999</v>
      </c>
      <c r="AO15" s="145">
        <v>4.8775000000000004</v>
      </c>
      <c r="AP15" s="145">
        <v>4.88375</v>
      </c>
      <c r="AQ15" s="145">
        <v>4.8899999999999997</v>
      </c>
      <c r="AR15" s="145">
        <v>4.8962500000000002</v>
      </c>
      <c r="AS15" s="145">
        <v>4.9024999999999999</v>
      </c>
      <c r="AT15" s="145">
        <v>4.9087500000000004</v>
      </c>
      <c r="AU15" s="145">
        <v>4.915</v>
      </c>
      <c r="AV15" s="145">
        <v>4.9212499999999997</v>
      </c>
      <c r="AW15" s="145">
        <v>4.9275000000000002</v>
      </c>
      <c r="AX15" s="145">
        <v>4.9337499999999999</v>
      </c>
      <c r="AY15" s="145">
        <v>4.9400000000000004</v>
      </c>
      <c r="AZ15" s="145">
        <v>4.94625</v>
      </c>
      <c r="BA15" s="145">
        <v>4.9524999999999997</v>
      </c>
      <c r="BB15" s="145">
        <v>4.9587500000000002</v>
      </c>
      <c r="BC15" s="145">
        <v>4.9649999999999999</v>
      </c>
      <c r="BD15" s="145">
        <v>4.9712500000000004</v>
      </c>
      <c r="BE15" s="145">
        <v>4.9775</v>
      </c>
      <c r="BF15" s="145">
        <v>4.9837499999999997</v>
      </c>
      <c r="BG15" s="145">
        <v>4.99</v>
      </c>
      <c r="BH15" s="145">
        <v>4.9962499999999999</v>
      </c>
      <c r="BI15" s="145">
        <v>5.0025000000000004</v>
      </c>
      <c r="BJ15" s="145">
        <v>5.00875</v>
      </c>
      <c r="BK15" s="145">
        <v>5.0149999999999997</v>
      </c>
      <c r="BL15" s="145">
        <v>5.0212500000000002</v>
      </c>
      <c r="BM15" s="145">
        <v>5.0274999999999999</v>
      </c>
      <c r="BN15" s="145">
        <v>5.0337500000000004</v>
      </c>
      <c r="BO15" s="145">
        <v>5.04</v>
      </c>
      <c r="BP15" s="145">
        <v>5.0462499999999997</v>
      </c>
      <c r="BQ15" s="145">
        <v>5.0525000000000002</v>
      </c>
      <c r="BR15" s="145">
        <v>5.0587499999999999</v>
      </c>
      <c r="BS15" s="145">
        <v>5.0650000000000004</v>
      </c>
      <c r="BT15" s="145">
        <v>5.07125</v>
      </c>
      <c r="BU15" s="145">
        <v>5.0774999999999997</v>
      </c>
      <c r="BV15" s="145">
        <v>5.0837500000000002</v>
      </c>
      <c r="BW15" s="145">
        <v>5.09</v>
      </c>
      <c r="BX15" s="145">
        <v>5.0962500000000004</v>
      </c>
      <c r="BY15" s="145">
        <v>5.1025</v>
      </c>
      <c r="BZ15" s="145">
        <v>5.1087499999999997</v>
      </c>
      <c r="CA15" s="145">
        <v>5.1150000000000002</v>
      </c>
      <c r="CB15" s="145">
        <v>5.1212499999999999</v>
      </c>
      <c r="CC15" s="145">
        <v>5.1275000000000004</v>
      </c>
      <c r="CD15" s="145">
        <v>5.13375</v>
      </c>
      <c r="CE15" s="140">
        <v>7.0680000000000014</v>
      </c>
      <c r="CF15" s="152"/>
      <c r="CG15" s="149">
        <v>4.5999999999999996</v>
      </c>
      <c r="CH15" s="145">
        <v>3.9653611111111111</v>
      </c>
      <c r="CI15" s="145">
        <v>3.9707222222222218</v>
      </c>
      <c r="CJ15" s="145">
        <v>3.976083333333333</v>
      </c>
      <c r="CK15" s="145">
        <v>3.981444444444445</v>
      </c>
      <c r="CL15" s="145">
        <v>3.9868055555555562</v>
      </c>
      <c r="CM15" s="145">
        <v>3.9921666666666669</v>
      </c>
      <c r="CN15" s="145">
        <v>3.997527777777778</v>
      </c>
      <c r="CO15" s="145">
        <v>4.0028888888888892</v>
      </c>
      <c r="CP15" s="145">
        <v>4.0082500000000003</v>
      </c>
      <c r="CQ15" s="145">
        <v>4.0136111111111106</v>
      </c>
      <c r="CR15" s="145">
        <v>4.0189722222222226</v>
      </c>
      <c r="CS15" s="145">
        <v>4.0243333333333338</v>
      </c>
      <c r="CT15" s="145">
        <v>4.029694444444444</v>
      </c>
      <c r="CU15" s="145">
        <v>4.0350555555555552</v>
      </c>
      <c r="CV15" s="145">
        <v>4.0404166666666663</v>
      </c>
      <c r="CW15" s="145">
        <v>4.0457777777777766</v>
      </c>
      <c r="CX15" s="145">
        <v>4.0511388888888886</v>
      </c>
      <c r="CY15" s="145">
        <v>4.0564999999999998</v>
      </c>
      <c r="CZ15" s="145">
        <v>4.0618611111111109</v>
      </c>
      <c r="DA15" s="145">
        <v>4.0672222222222221</v>
      </c>
      <c r="DB15" s="145">
        <v>4.0725833333333332</v>
      </c>
      <c r="DC15" s="145">
        <v>4.0779444444444444</v>
      </c>
      <c r="DD15" s="145">
        <v>4.0833055555555564</v>
      </c>
      <c r="DE15" s="145">
        <v>4.0886666666666667</v>
      </c>
      <c r="DF15" s="145">
        <v>4.0940277777777778</v>
      </c>
      <c r="DG15" s="145">
        <v>4.099388888888889</v>
      </c>
      <c r="DH15" s="145">
        <v>4.1047500000000001</v>
      </c>
      <c r="DI15" s="145">
        <v>4.1101111111111113</v>
      </c>
      <c r="DJ15" s="145">
        <v>4.1154722222222224</v>
      </c>
      <c r="DK15" s="145">
        <v>4.1208333333333336</v>
      </c>
      <c r="DL15" s="145">
        <v>4.1261944444444447</v>
      </c>
      <c r="DM15" s="145">
        <v>4.1315555555555559</v>
      </c>
      <c r="DN15" s="145">
        <v>4.136916666666667</v>
      </c>
      <c r="DO15" s="145">
        <v>4.1422777777777782</v>
      </c>
      <c r="DP15" s="145">
        <v>4.1476388888888893</v>
      </c>
      <c r="DQ15" s="145">
        <v>4.1529999999999996</v>
      </c>
      <c r="DR15" s="145">
        <v>4.1583611111111107</v>
      </c>
      <c r="DS15" s="145">
        <v>4.1637222222222219</v>
      </c>
      <c r="DT15" s="145">
        <v>4.169083333333333</v>
      </c>
      <c r="DU15" s="145">
        <v>4.1744444444444442</v>
      </c>
      <c r="DV15" s="145">
        <v>4.1798055555555553</v>
      </c>
      <c r="DW15" s="145">
        <v>4.1851666666666656</v>
      </c>
      <c r="DX15" s="145">
        <v>4.1905277777777776</v>
      </c>
      <c r="DY15" s="145">
        <v>4.1958888888888888</v>
      </c>
      <c r="DZ15" s="145">
        <v>4.2012499999999999</v>
      </c>
      <c r="EA15" s="145">
        <v>4.2066111111111111</v>
      </c>
      <c r="EB15" s="145">
        <v>4.2119722222222222</v>
      </c>
      <c r="EC15" s="145">
        <v>4.2173333333333334</v>
      </c>
      <c r="ED15" s="145">
        <v>4.2226944444444454</v>
      </c>
      <c r="EE15" s="145">
        <v>4.2280555555555557</v>
      </c>
      <c r="EF15" s="145">
        <v>4.2334166666666668</v>
      </c>
      <c r="EG15" s="145">
        <v>4.238777777777778</v>
      </c>
      <c r="EH15" s="145">
        <v>4.2441388888888891</v>
      </c>
      <c r="EI15" s="145">
        <v>4.2495000000000003</v>
      </c>
      <c r="EJ15" s="145">
        <v>4.2548611111111114</v>
      </c>
      <c r="EK15" s="145">
        <v>4.2602222222222226</v>
      </c>
      <c r="EL15" s="145">
        <v>4.2655833333333337</v>
      </c>
      <c r="EM15" s="145">
        <v>4.2709444444444449</v>
      </c>
      <c r="EN15" s="145">
        <v>4.2763055555555551</v>
      </c>
      <c r="EO15" s="145">
        <v>4.2816666666666663</v>
      </c>
      <c r="EP15" s="145">
        <v>4.2870277777777774</v>
      </c>
      <c r="EQ15" s="145">
        <v>4.2923888888888886</v>
      </c>
      <c r="ER15" s="145">
        <v>4.2977499999999997</v>
      </c>
      <c r="ES15" s="145">
        <v>4.3031111111111109</v>
      </c>
      <c r="ET15" s="145">
        <v>4.308472222222222</v>
      </c>
      <c r="EU15" s="145">
        <v>4.3138333333333332</v>
      </c>
      <c r="EV15" s="145">
        <v>4.3191944444444443</v>
      </c>
      <c r="EW15" s="145">
        <v>4.3245555555555546</v>
      </c>
      <c r="EX15" s="145">
        <v>4.3299166666666666</v>
      </c>
      <c r="EY15" s="145">
        <v>4.3352777777777778</v>
      </c>
      <c r="EZ15" s="145">
        <v>4.3406388888888889</v>
      </c>
      <c r="FA15" s="145">
        <v>4.3460000000000001</v>
      </c>
      <c r="FB15" s="145">
        <v>4.3513611111111112</v>
      </c>
      <c r="FC15" s="145">
        <v>4.3567222222222224</v>
      </c>
      <c r="FD15" s="145">
        <v>4.3620833333333344</v>
      </c>
      <c r="FE15" s="145">
        <v>4.3674444444444447</v>
      </c>
      <c r="FF15" s="145">
        <v>4.3728055555555558</v>
      </c>
      <c r="FG15" s="145">
        <v>4.378166666666667</v>
      </c>
      <c r="FH15" s="145">
        <v>4.3835277777777781</v>
      </c>
      <c r="FI15" s="140">
        <v>5.6</v>
      </c>
    </row>
    <row r="16" spans="2:165" ht="23.5" x14ac:dyDescent="0.55000000000000004">
      <c r="B16" s="260">
        <v>0.1</v>
      </c>
      <c r="C16" s="149">
        <v>4.5</v>
      </c>
      <c r="D16" s="145">
        <v>4.5062499999999996</v>
      </c>
      <c r="E16" s="145">
        <v>4.5125000000000002</v>
      </c>
      <c r="F16" s="145">
        <v>4.5187499999999998</v>
      </c>
      <c r="G16" s="145">
        <v>4.5250000000000004</v>
      </c>
      <c r="H16" s="145">
        <v>4.53125</v>
      </c>
      <c r="I16" s="145">
        <v>4.5374999999999996</v>
      </c>
      <c r="J16" s="145">
        <v>4.5437500000000002</v>
      </c>
      <c r="K16" s="145">
        <v>4.55</v>
      </c>
      <c r="L16" s="145">
        <v>4.5562500000000004</v>
      </c>
      <c r="M16" s="145">
        <v>4.5625</v>
      </c>
      <c r="N16" s="145">
        <v>4.5687499999999996</v>
      </c>
      <c r="O16" s="145">
        <v>4.5750000000000002</v>
      </c>
      <c r="P16" s="145">
        <v>4.5812499999999998</v>
      </c>
      <c r="Q16" s="145">
        <v>4.5875000000000004</v>
      </c>
      <c r="R16" s="145">
        <v>4.59375</v>
      </c>
      <c r="S16" s="145">
        <v>4.5999999999999996</v>
      </c>
      <c r="T16" s="145">
        <v>4.6062500000000002</v>
      </c>
      <c r="U16" s="145">
        <v>4.6124999999999998</v>
      </c>
      <c r="V16" s="145">
        <v>4.6187500000000004</v>
      </c>
      <c r="W16" s="145">
        <v>4.625</v>
      </c>
      <c r="X16" s="145">
        <v>4.6312499999999996</v>
      </c>
      <c r="Y16" s="145">
        <v>4.6375000000000002</v>
      </c>
      <c r="Z16" s="145">
        <v>4.6437499999999998</v>
      </c>
      <c r="AA16" s="145">
        <v>4.6500000000000004</v>
      </c>
      <c r="AB16" s="145">
        <v>4.65625</v>
      </c>
      <c r="AC16" s="145">
        <v>4.6624999999999996</v>
      </c>
      <c r="AD16" s="145">
        <v>4.6687500000000002</v>
      </c>
      <c r="AE16" s="145">
        <v>4.6749999999999998</v>
      </c>
      <c r="AF16" s="145">
        <v>4.6812500000000004</v>
      </c>
      <c r="AG16" s="145">
        <v>4.6875</v>
      </c>
      <c r="AH16" s="145">
        <v>4.6937499999999996</v>
      </c>
      <c r="AI16" s="145">
        <v>4.7</v>
      </c>
      <c r="AJ16" s="145">
        <v>4.7062499999999998</v>
      </c>
      <c r="AK16" s="145">
        <v>4.7125000000000004</v>
      </c>
      <c r="AL16" s="145">
        <v>4.71875</v>
      </c>
      <c r="AM16" s="145">
        <v>4.7249999999999996</v>
      </c>
      <c r="AN16" s="145">
        <v>4.7312500000000002</v>
      </c>
      <c r="AO16" s="145">
        <v>4.7374999999999998</v>
      </c>
      <c r="AP16" s="145">
        <v>4.7437500000000004</v>
      </c>
      <c r="AQ16" s="145">
        <v>4.75</v>
      </c>
      <c r="AR16" s="145">
        <v>4.7562499999999996</v>
      </c>
      <c r="AS16" s="145">
        <v>4.7625000000000002</v>
      </c>
      <c r="AT16" s="145">
        <v>4.7687499999999998</v>
      </c>
      <c r="AU16" s="145">
        <v>4.7750000000000004</v>
      </c>
      <c r="AV16" s="145">
        <v>4.78125</v>
      </c>
      <c r="AW16" s="145">
        <v>4.7874999999999996</v>
      </c>
      <c r="AX16" s="145">
        <v>4.7937500000000002</v>
      </c>
      <c r="AY16" s="145">
        <v>4.8</v>
      </c>
      <c r="AZ16" s="145">
        <v>4.8062500000000004</v>
      </c>
      <c r="BA16" s="145">
        <v>4.8125</v>
      </c>
      <c r="BB16" s="145">
        <v>4.8187499999999996</v>
      </c>
      <c r="BC16" s="145">
        <v>4.8250000000000002</v>
      </c>
      <c r="BD16" s="145">
        <v>4.8312499999999998</v>
      </c>
      <c r="BE16" s="145">
        <v>4.8375000000000004</v>
      </c>
      <c r="BF16" s="145">
        <v>4.84375</v>
      </c>
      <c r="BG16" s="145">
        <v>4.8499999999999996</v>
      </c>
      <c r="BH16" s="145">
        <v>4.8562500000000002</v>
      </c>
      <c r="BI16" s="145">
        <v>4.8624999999999998</v>
      </c>
      <c r="BJ16" s="145">
        <v>4.8687500000000004</v>
      </c>
      <c r="BK16" s="145">
        <v>4.875</v>
      </c>
      <c r="BL16" s="145">
        <v>4.8812499999999996</v>
      </c>
      <c r="BM16" s="145">
        <v>4.8875000000000002</v>
      </c>
      <c r="BN16" s="145">
        <v>4.8937499999999998</v>
      </c>
      <c r="BO16" s="145">
        <v>4.9000000000000004</v>
      </c>
      <c r="BP16" s="145">
        <v>4.90625</v>
      </c>
      <c r="BQ16" s="145">
        <v>4.9124999999999996</v>
      </c>
      <c r="BR16" s="145">
        <v>4.9187500000000002</v>
      </c>
      <c r="BS16" s="145">
        <v>4.9249999999999998</v>
      </c>
      <c r="BT16" s="145">
        <v>4.9312500000000004</v>
      </c>
      <c r="BU16" s="145">
        <v>4.9375</v>
      </c>
      <c r="BV16" s="145">
        <v>4.9437499999999996</v>
      </c>
      <c r="BW16" s="145">
        <v>4.95</v>
      </c>
      <c r="BX16" s="145">
        <v>4.9562499999999998</v>
      </c>
      <c r="BY16" s="145">
        <v>4.9625000000000004</v>
      </c>
      <c r="BZ16" s="145">
        <v>4.96875</v>
      </c>
      <c r="CA16" s="145">
        <v>4.9749999999999996</v>
      </c>
      <c r="CB16" s="145">
        <v>4.9812500000000002</v>
      </c>
      <c r="CC16" s="145">
        <v>4.9874999999999998</v>
      </c>
      <c r="CD16" s="145">
        <v>4.9937500000000004</v>
      </c>
      <c r="CE16" s="140">
        <v>6.86</v>
      </c>
      <c r="CF16" s="153"/>
      <c r="CG16" s="149">
        <v>4.5999999999999996</v>
      </c>
      <c r="CH16" s="145">
        <v>3.8051388888888891</v>
      </c>
      <c r="CI16" s="145">
        <v>3.8102777777777779</v>
      </c>
      <c r="CJ16" s="145">
        <v>3.8154166666666671</v>
      </c>
      <c r="CK16" s="145">
        <v>3.820555555555555</v>
      </c>
      <c r="CL16" s="145">
        <v>3.8256944444444438</v>
      </c>
      <c r="CM16" s="145">
        <v>3.830833333333334</v>
      </c>
      <c r="CN16" s="145">
        <v>3.8359722222222219</v>
      </c>
      <c r="CO16" s="145">
        <v>3.8411111111111111</v>
      </c>
      <c r="CP16" s="145">
        <v>3.8462499999999999</v>
      </c>
      <c r="CQ16" s="145">
        <v>3.8513888888888892</v>
      </c>
      <c r="CR16" s="145">
        <v>3.856527777777778</v>
      </c>
      <c r="CS16" s="145">
        <v>3.8616666666666668</v>
      </c>
      <c r="CT16" s="145">
        <v>3.8668055555555561</v>
      </c>
      <c r="CU16" s="145">
        <v>3.871944444444444</v>
      </c>
      <c r="CV16" s="145">
        <v>3.8770833333333332</v>
      </c>
      <c r="CW16" s="145">
        <v>3.882222222222222</v>
      </c>
      <c r="CX16" s="145">
        <v>3.8873611111111108</v>
      </c>
      <c r="CY16" s="145">
        <v>3.8925000000000001</v>
      </c>
      <c r="CZ16" s="145">
        <v>3.8976388888888889</v>
      </c>
      <c r="DA16" s="145">
        <v>3.9027777777777781</v>
      </c>
      <c r="DB16" s="145">
        <v>3.907916666666666</v>
      </c>
      <c r="DC16" s="145">
        <v>3.9130555555555562</v>
      </c>
      <c r="DD16" s="145">
        <v>3.918194444444445</v>
      </c>
      <c r="DE16" s="145">
        <v>3.9233333333333329</v>
      </c>
      <c r="DF16" s="145">
        <v>3.9284722222222221</v>
      </c>
      <c r="DG16" s="145">
        <v>3.9336111111111109</v>
      </c>
      <c r="DH16" s="145">
        <v>3.9387500000000002</v>
      </c>
      <c r="DI16" s="145">
        <v>3.943888888888889</v>
      </c>
      <c r="DJ16" s="145">
        <v>3.9490277777777778</v>
      </c>
      <c r="DK16" s="145">
        <v>3.9541666666666671</v>
      </c>
      <c r="DL16" s="145">
        <v>3.959305555555555</v>
      </c>
      <c r="DM16" s="145">
        <v>3.9644444444444451</v>
      </c>
      <c r="DN16" s="145">
        <v>3.969583333333333</v>
      </c>
      <c r="DO16" s="145">
        <v>3.9747222222222218</v>
      </c>
      <c r="DP16" s="145">
        <v>3.9798611111111111</v>
      </c>
      <c r="DQ16" s="145">
        <v>3.9849999999999999</v>
      </c>
      <c r="DR16" s="145">
        <v>3.9901388888888891</v>
      </c>
      <c r="DS16" s="145">
        <v>3.9952777777777779</v>
      </c>
      <c r="DT16" s="145">
        <v>4.0004166666666663</v>
      </c>
      <c r="DU16" s="145">
        <v>4.0055555555555564</v>
      </c>
      <c r="DV16" s="145">
        <v>4.0106944444444448</v>
      </c>
      <c r="DW16" s="145">
        <v>4.0158333333333331</v>
      </c>
      <c r="DX16" s="145">
        <v>4.0209722222222224</v>
      </c>
      <c r="DY16" s="145">
        <v>4.0261111111111108</v>
      </c>
      <c r="DZ16" s="145">
        <v>4.03125</v>
      </c>
      <c r="EA16" s="145">
        <v>4.0363888888888892</v>
      </c>
      <c r="EB16" s="145">
        <v>4.0415277777777776</v>
      </c>
      <c r="EC16" s="145">
        <v>4.0466666666666669</v>
      </c>
      <c r="ED16" s="145">
        <v>4.0518055555555552</v>
      </c>
      <c r="EE16" s="145">
        <v>4.0569444444444436</v>
      </c>
      <c r="EF16" s="145">
        <v>4.0620833333333337</v>
      </c>
      <c r="EG16" s="145">
        <v>4.0672222222222221</v>
      </c>
      <c r="EH16" s="145">
        <v>4.0723611111111113</v>
      </c>
      <c r="EI16" s="145">
        <v>4.0774999999999997</v>
      </c>
      <c r="EJ16" s="145">
        <v>4.0826388888888889</v>
      </c>
      <c r="EK16" s="145">
        <v>4.0877777777777782</v>
      </c>
      <c r="EL16" s="145">
        <v>4.0929166666666674</v>
      </c>
      <c r="EM16" s="145">
        <v>4.0980555555555558</v>
      </c>
      <c r="EN16" s="145">
        <v>4.1031944444444441</v>
      </c>
      <c r="EO16" s="145">
        <v>4.1083333333333334</v>
      </c>
      <c r="EP16" s="145">
        <v>4.1134722222222226</v>
      </c>
      <c r="EQ16" s="145">
        <v>4.118611111111111</v>
      </c>
      <c r="ER16" s="145">
        <v>4.1237500000000002</v>
      </c>
      <c r="ES16" s="145">
        <v>4.1288888888888886</v>
      </c>
      <c r="ET16" s="145">
        <v>4.1340277777777779</v>
      </c>
      <c r="EU16" s="145">
        <v>4.1391666666666671</v>
      </c>
      <c r="EV16" s="145">
        <v>4.1443055555555546</v>
      </c>
      <c r="EW16" s="145">
        <v>4.1494444444444447</v>
      </c>
      <c r="EX16" s="145">
        <v>4.1545833333333331</v>
      </c>
      <c r="EY16" s="145">
        <v>4.1597222222222223</v>
      </c>
      <c r="EZ16" s="145">
        <v>4.1648611111111107</v>
      </c>
      <c r="FA16" s="145">
        <v>4.17</v>
      </c>
      <c r="FB16" s="145">
        <v>4.1751388888888892</v>
      </c>
      <c r="FC16" s="145">
        <v>4.1802777777777784</v>
      </c>
      <c r="FD16" s="145">
        <v>4.1854166666666668</v>
      </c>
      <c r="FE16" s="145">
        <v>4.1905555555555551</v>
      </c>
      <c r="FF16" s="145">
        <v>4.1956944444444444</v>
      </c>
      <c r="FG16" s="145">
        <v>4.2008333333333336</v>
      </c>
      <c r="FH16" s="145">
        <v>4.205972222222222</v>
      </c>
      <c r="FI16" s="140">
        <v>5.6</v>
      </c>
    </row>
    <row r="17" spans="2:165" ht="23.5" x14ac:dyDescent="0.55000000000000004">
      <c r="B17" s="165">
        <v>0.11</v>
      </c>
      <c r="C17" s="149">
        <v>4.3600000000000003</v>
      </c>
      <c r="D17" s="145">
        <v>4.36625</v>
      </c>
      <c r="E17" s="145">
        <v>4.3724999999999996</v>
      </c>
      <c r="F17" s="145">
        <v>4.3787500000000001</v>
      </c>
      <c r="G17" s="145">
        <v>4.3849999999999998</v>
      </c>
      <c r="H17" s="145">
        <v>4.3912500000000003</v>
      </c>
      <c r="I17" s="145">
        <v>4.3975</v>
      </c>
      <c r="J17" s="145">
        <v>4.4037499999999996</v>
      </c>
      <c r="K17" s="145">
        <v>4.41</v>
      </c>
      <c r="L17" s="145">
        <v>4.4162499999999998</v>
      </c>
      <c r="M17" s="145">
        <v>4.4225000000000003</v>
      </c>
      <c r="N17" s="145">
        <v>4.42875</v>
      </c>
      <c r="O17" s="145">
        <v>4.4349999999999996</v>
      </c>
      <c r="P17" s="145">
        <v>4.4412500000000001</v>
      </c>
      <c r="Q17" s="145">
        <v>4.4474999999999998</v>
      </c>
      <c r="R17" s="145">
        <v>4.4537500000000003</v>
      </c>
      <c r="S17" s="145">
        <v>4.46</v>
      </c>
      <c r="T17" s="145">
        <v>4.4662499999999996</v>
      </c>
      <c r="U17" s="145">
        <v>4.4725000000000001</v>
      </c>
      <c r="V17" s="145">
        <v>4.4787499999999998</v>
      </c>
      <c r="W17" s="145">
        <v>4.4850000000000003</v>
      </c>
      <c r="X17" s="145">
        <v>4.49125</v>
      </c>
      <c r="Y17" s="145">
        <v>4.4974999999999996</v>
      </c>
      <c r="Z17" s="145">
        <v>4.5037500000000001</v>
      </c>
      <c r="AA17" s="145">
        <v>4.51</v>
      </c>
      <c r="AB17" s="145">
        <v>4.5162500000000003</v>
      </c>
      <c r="AC17" s="145">
        <v>4.5225</v>
      </c>
      <c r="AD17" s="145">
        <v>4.5287499999999996</v>
      </c>
      <c r="AE17" s="145">
        <v>4.5350000000000001</v>
      </c>
      <c r="AF17" s="145">
        <v>4.5412499999999998</v>
      </c>
      <c r="AG17" s="145">
        <v>4.5475000000000003</v>
      </c>
      <c r="AH17" s="145">
        <v>4.55375</v>
      </c>
      <c r="AI17" s="145">
        <v>4.5599999999999996</v>
      </c>
      <c r="AJ17" s="145">
        <v>4.5662500000000001</v>
      </c>
      <c r="AK17" s="145">
        <v>4.5724999999999998</v>
      </c>
      <c r="AL17" s="145">
        <v>4.5787500000000003</v>
      </c>
      <c r="AM17" s="145">
        <v>4.585</v>
      </c>
      <c r="AN17" s="145">
        <v>4.5912499999999996</v>
      </c>
      <c r="AO17" s="145">
        <v>4.5975000000000001</v>
      </c>
      <c r="AP17" s="145">
        <v>4.6037499999999998</v>
      </c>
      <c r="AQ17" s="145">
        <v>4.6100000000000003</v>
      </c>
      <c r="AR17" s="145">
        <v>4.61625</v>
      </c>
      <c r="AS17" s="145">
        <v>4.6224999999999996</v>
      </c>
      <c r="AT17" s="145">
        <v>4.6287500000000001</v>
      </c>
      <c r="AU17" s="145">
        <v>4.6349999999999998</v>
      </c>
      <c r="AV17" s="145">
        <v>4.6412500000000003</v>
      </c>
      <c r="AW17" s="145">
        <v>4.6475</v>
      </c>
      <c r="AX17" s="145">
        <v>4.6537499999999996</v>
      </c>
      <c r="AY17" s="145">
        <v>4.66</v>
      </c>
      <c r="AZ17" s="145">
        <v>4.6662499999999998</v>
      </c>
      <c r="BA17" s="145">
        <v>4.6725000000000003</v>
      </c>
      <c r="BB17" s="145">
        <v>4.67875</v>
      </c>
      <c r="BC17" s="145">
        <v>4.6849999999999996</v>
      </c>
      <c r="BD17" s="145">
        <v>4.6912500000000001</v>
      </c>
      <c r="BE17" s="145">
        <v>4.6974999999999998</v>
      </c>
      <c r="BF17" s="145">
        <v>4.7037500000000003</v>
      </c>
      <c r="BG17" s="145">
        <v>4.71</v>
      </c>
      <c r="BH17" s="145">
        <v>4.7162499999999996</v>
      </c>
      <c r="BI17" s="145">
        <v>4.7225000000000001</v>
      </c>
      <c r="BJ17" s="145">
        <v>4.7287499999999998</v>
      </c>
      <c r="BK17" s="145">
        <v>4.7350000000000003</v>
      </c>
      <c r="BL17" s="145">
        <v>4.74125</v>
      </c>
      <c r="BM17" s="145">
        <v>4.7474999999999996</v>
      </c>
      <c r="BN17" s="145">
        <v>4.7537500000000001</v>
      </c>
      <c r="BO17" s="145">
        <v>4.76</v>
      </c>
      <c r="BP17" s="145">
        <v>4.7662500000000003</v>
      </c>
      <c r="BQ17" s="145">
        <v>4.7725</v>
      </c>
      <c r="BR17" s="145">
        <v>4.7787499999999996</v>
      </c>
      <c r="BS17" s="145">
        <v>4.7850000000000001</v>
      </c>
      <c r="BT17" s="145">
        <v>4.7912499999999998</v>
      </c>
      <c r="BU17" s="145">
        <v>4.7975000000000003</v>
      </c>
      <c r="BV17" s="145">
        <v>4.80375</v>
      </c>
      <c r="BW17" s="145">
        <v>4.8099999999999996</v>
      </c>
      <c r="BX17" s="145">
        <v>4.8162500000000001</v>
      </c>
      <c r="BY17" s="145">
        <v>4.8224999999999998</v>
      </c>
      <c r="BZ17" s="145">
        <v>4.8287500000000003</v>
      </c>
      <c r="CA17" s="145">
        <v>4.835</v>
      </c>
      <c r="CB17" s="145">
        <v>4.8412499999999996</v>
      </c>
      <c r="CC17" s="145">
        <v>4.8475000000000001</v>
      </c>
      <c r="CD17" s="145">
        <v>4.8537499999999998</v>
      </c>
      <c r="CE17" s="140">
        <v>6.6520000000000001</v>
      </c>
      <c r="CF17" s="152"/>
      <c r="CG17" s="149">
        <v>4.5999999999999996</v>
      </c>
      <c r="CH17" s="145">
        <v>3.6449166666666661</v>
      </c>
      <c r="CI17" s="145">
        <v>3.649833333333333</v>
      </c>
      <c r="CJ17" s="145">
        <v>3.6547499999999991</v>
      </c>
      <c r="CK17" s="145">
        <v>3.659666666666666</v>
      </c>
      <c r="CL17" s="145">
        <v>3.6645833333333329</v>
      </c>
      <c r="CM17" s="145">
        <v>3.6694999999999989</v>
      </c>
      <c r="CN17" s="145">
        <v>3.6744166666666662</v>
      </c>
      <c r="CO17" s="145">
        <v>3.6793333333333331</v>
      </c>
      <c r="CP17" s="145">
        <v>3.68425</v>
      </c>
      <c r="CQ17" s="145">
        <v>3.689166666666666</v>
      </c>
      <c r="CR17" s="145">
        <v>3.6940833333333329</v>
      </c>
      <c r="CS17" s="145">
        <v>3.698999999999999</v>
      </c>
      <c r="CT17" s="145">
        <v>3.7039166666666659</v>
      </c>
      <c r="CU17" s="145">
        <v>3.7088333333333332</v>
      </c>
      <c r="CV17" s="145">
        <v>3.7137500000000001</v>
      </c>
      <c r="CW17" s="145">
        <v>3.7186666666666661</v>
      </c>
      <c r="CX17" s="145">
        <v>3.723583333333333</v>
      </c>
      <c r="CY17" s="145">
        <v>3.728499999999999</v>
      </c>
      <c r="CZ17" s="145">
        <v>3.7334166666666659</v>
      </c>
      <c r="DA17" s="145">
        <v>3.7383333333333328</v>
      </c>
      <c r="DB17" s="145">
        <v>3.7432499999999989</v>
      </c>
      <c r="DC17" s="145">
        <v>3.7481666666666662</v>
      </c>
      <c r="DD17" s="145">
        <v>3.7530833333333331</v>
      </c>
      <c r="DE17" s="145">
        <v>3.758</v>
      </c>
      <c r="DF17" s="145">
        <v>3.762916666666666</v>
      </c>
      <c r="DG17" s="145">
        <v>3.7678333333333329</v>
      </c>
      <c r="DH17" s="145">
        <v>3.7727499999999998</v>
      </c>
      <c r="DI17" s="145">
        <v>3.7776666666666672</v>
      </c>
      <c r="DJ17" s="145">
        <v>3.7825833333333332</v>
      </c>
      <c r="DK17" s="145">
        <v>3.7875000000000001</v>
      </c>
      <c r="DL17" s="145">
        <v>3.7924166666666661</v>
      </c>
      <c r="DM17" s="145">
        <v>3.797333333333333</v>
      </c>
      <c r="DN17" s="145">
        <v>3.802249999999999</v>
      </c>
      <c r="DO17" s="145">
        <v>3.8071666666666659</v>
      </c>
      <c r="DP17" s="145">
        <v>3.8120833333333328</v>
      </c>
      <c r="DQ17" s="145">
        <v>3.8169999999999988</v>
      </c>
      <c r="DR17" s="145">
        <v>3.8219166666666662</v>
      </c>
      <c r="DS17" s="145">
        <v>3.8268333333333331</v>
      </c>
      <c r="DT17" s="145">
        <v>3.83175</v>
      </c>
      <c r="DU17" s="145">
        <v>3.836666666666666</v>
      </c>
      <c r="DV17" s="145">
        <v>3.8415833333333329</v>
      </c>
      <c r="DW17" s="145">
        <v>3.8464999999999989</v>
      </c>
      <c r="DX17" s="145">
        <v>3.8514166666666658</v>
      </c>
      <c r="DY17" s="145">
        <v>3.8563333333333332</v>
      </c>
      <c r="DZ17" s="145">
        <v>3.8612500000000001</v>
      </c>
      <c r="EA17" s="145">
        <v>3.8661666666666661</v>
      </c>
      <c r="EB17" s="145">
        <v>3.871083333333333</v>
      </c>
      <c r="EC17" s="145">
        <v>3.875999999999999</v>
      </c>
      <c r="ED17" s="145">
        <v>3.8809166666666659</v>
      </c>
      <c r="EE17" s="145">
        <v>3.8858333333333328</v>
      </c>
      <c r="EF17" s="145">
        <v>3.8907500000000002</v>
      </c>
      <c r="EG17" s="145">
        <v>3.8956666666666671</v>
      </c>
      <c r="EH17" s="145">
        <v>3.900583333333334</v>
      </c>
      <c r="EI17" s="145">
        <v>3.9055</v>
      </c>
      <c r="EJ17" s="145">
        <v>3.910416666666666</v>
      </c>
      <c r="EK17" s="145">
        <v>3.9153333333333329</v>
      </c>
      <c r="EL17" s="145">
        <v>3.9202499999999989</v>
      </c>
      <c r="EM17" s="145">
        <v>3.9251666666666658</v>
      </c>
      <c r="EN17" s="145">
        <v>3.9300833333333332</v>
      </c>
      <c r="EO17" s="145">
        <v>3.9350000000000001</v>
      </c>
      <c r="EP17" s="145">
        <v>3.9399166666666661</v>
      </c>
      <c r="EQ17" s="145">
        <v>3.944833333333333</v>
      </c>
      <c r="ER17" s="145">
        <v>3.949749999999999</v>
      </c>
      <c r="ES17" s="145">
        <v>3.9546666666666659</v>
      </c>
      <c r="ET17" s="145">
        <v>3.9595833333333328</v>
      </c>
      <c r="EU17" s="145">
        <v>3.9645000000000001</v>
      </c>
      <c r="EV17" s="145">
        <v>3.9694166666666661</v>
      </c>
      <c r="EW17" s="145">
        <v>3.9743333333333331</v>
      </c>
      <c r="EX17" s="145">
        <v>3.97925</v>
      </c>
      <c r="EY17" s="145">
        <v>3.984166666666666</v>
      </c>
      <c r="EZ17" s="145">
        <v>3.9890833333333329</v>
      </c>
      <c r="FA17" s="145">
        <v>3.9939999999999989</v>
      </c>
      <c r="FB17" s="145">
        <v>3.9989166666666658</v>
      </c>
      <c r="FC17" s="145">
        <v>4.0038333333333327</v>
      </c>
      <c r="FD17" s="145">
        <v>4.0087499999999991</v>
      </c>
      <c r="FE17" s="145">
        <v>4.0136666666666656</v>
      </c>
      <c r="FF17" s="145">
        <v>4.018583333333333</v>
      </c>
      <c r="FG17" s="145">
        <v>4.0234999999999994</v>
      </c>
      <c r="FH17" s="145">
        <v>4.0284166666666659</v>
      </c>
      <c r="FI17" s="140">
        <v>5.6</v>
      </c>
    </row>
    <row r="18" spans="2:165" ht="23.5" x14ac:dyDescent="0.55000000000000004">
      <c r="B18" s="165">
        <v>0.12</v>
      </c>
      <c r="C18" s="149">
        <v>4.22</v>
      </c>
      <c r="D18" s="145">
        <v>4.2262500000000012</v>
      </c>
      <c r="E18" s="145">
        <v>4.2325000000000008</v>
      </c>
      <c r="F18" s="145">
        <v>4.2387499999999996</v>
      </c>
      <c r="G18" s="145">
        <v>4.245000000000001</v>
      </c>
      <c r="H18" s="145">
        <v>4.2512500000000006</v>
      </c>
      <c r="I18" s="145">
        <v>4.2575000000000003</v>
      </c>
      <c r="J18" s="145">
        <v>4.2637500000000008</v>
      </c>
      <c r="K18" s="145">
        <v>4.2700000000000014</v>
      </c>
      <c r="L18" s="145">
        <v>4.276250000000001</v>
      </c>
      <c r="M18" s="145">
        <v>4.2825000000000006</v>
      </c>
      <c r="N18" s="145">
        <v>4.2887500000000003</v>
      </c>
      <c r="O18" s="145">
        <v>4.2949999999999999</v>
      </c>
      <c r="P18" s="145">
        <v>4.3012499999999996</v>
      </c>
      <c r="Q18" s="145">
        <v>4.307500000000001</v>
      </c>
      <c r="R18" s="145">
        <v>4.3137500000000006</v>
      </c>
      <c r="S18" s="145">
        <v>4.3200000000000012</v>
      </c>
      <c r="T18" s="145">
        <v>4.3262500000000008</v>
      </c>
      <c r="U18" s="145">
        <v>4.3325000000000014</v>
      </c>
      <c r="V18" s="145">
        <v>4.338750000000001</v>
      </c>
      <c r="W18" s="145">
        <v>4.3450000000000006</v>
      </c>
      <c r="X18" s="145">
        <v>4.3512500000000012</v>
      </c>
      <c r="Y18" s="145">
        <v>4.3575000000000008</v>
      </c>
      <c r="Z18" s="145">
        <v>4.3637500000000014</v>
      </c>
      <c r="AA18" s="145">
        <v>4.370000000000001</v>
      </c>
      <c r="AB18" s="145">
        <v>4.3762500000000006</v>
      </c>
      <c r="AC18" s="145">
        <v>4.3825000000000003</v>
      </c>
      <c r="AD18" s="145">
        <v>4.3887499999999999</v>
      </c>
      <c r="AE18" s="145">
        <v>4.3949999999999996</v>
      </c>
      <c r="AF18" s="145">
        <v>4.4012500000000001</v>
      </c>
      <c r="AG18" s="145">
        <v>4.4074999999999998</v>
      </c>
      <c r="AH18" s="145">
        <v>4.4137500000000003</v>
      </c>
      <c r="AI18" s="145">
        <v>4.42</v>
      </c>
      <c r="AJ18" s="145">
        <v>4.4262499999999996</v>
      </c>
      <c r="AK18" s="145">
        <v>4.4325000000000001</v>
      </c>
      <c r="AL18" s="145">
        <v>4.4387499999999998</v>
      </c>
      <c r="AM18" s="145">
        <v>4.4450000000000003</v>
      </c>
      <c r="AN18" s="145">
        <v>4.4512499999999999</v>
      </c>
      <c r="AO18" s="145">
        <v>4.4574999999999996</v>
      </c>
      <c r="AP18" s="145">
        <v>4.4637500000000001</v>
      </c>
      <c r="AQ18" s="145">
        <v>4.47</v>
      </c>
      <c r="AR18" s="145">
        <v>4.4762500000000003</v>
      </c>
      <c r="AS18" s="145">
        <v>4.4824999999999999</v>
      </c>
      <c r="AT18" s="145">
        <v>4.4887499999999996</v>
      </c>
      <c r="AU18" s="145">
        <v>4.4950000000000001</v>
      </c>
      <c r="AV18" s="145">
        <v>4.5012499999999998</v>
      </c>
      <c r="AW18" s="145">
        <v>4.5075000000000003</v>
      </c>
      <c r="AX18" s="145">
        <v>4.5137499999999999</v>
      </c>
      <c r="AY18" s="145">
        <v>4.5199999999999996</v>
      </c>
      <c r="AZ18" s="145">
        <v>4.5262500000000001</v>
      </c>
      <c r="BA18" s="145">
        <v>4.5324999999999998</v>
      </c>
      <c r="BB18" s="145">
        <v>4.5387500000000003</v>
      </c>
      <c r="BC18" s="145">
        <v>4.5449999999999999</v>
      </c>
      <c r="BD18" s="145">
        <v>4.5512499999999996</v>
      </c>
      <c r="BE18" s="145">
        <v>4.5575000000000001</v>
      </c>
      <c r="BF18" s="145">
        <v>4.5637500000000006</v>
      </c>
      <c r="BG18" s="145">
        <v>4.5700000000000012</v>
      </c>
      <c r="BH18" s="145">
        <v>4.5762500000000008</v>
      </c>
      <c r="BI18" s="145">
        <v>4.5825000000000014</v>
      </c>
      <c r="BJ18" s="145">
        <v>4.588750000000001</v>
      </c>
      <c r="BK18" s="145">
        <v>4.5950000000000006</v>
      </c>
      <c r="BL18" s="145">
        <v>4.6012500000000012</v>
      </c>
      <c r="BM18" s="145">
        <v>4.6075000000000008</v>
      </c>
      <c r="BN18" s="145">
        <v>4.6137500000000014</v>
      </c>
      <c r="BO18" s="145">
        <v>4.620000000000001</v>
      </c>
      <c r="BP18" s="145">
        <v>4.6262500000000006</v>
      </c>
      <c r="BQ18" s="145">
        <v>4.6325000000000012</v>
      </c>
      <c r="BR18" s="145">
        <v>4.6387500000000008</v>
      </c>
      <c r="BS18" s="145">
        <v>4.6450000000000014</v>
      </c>
      <c r="BT18" s="145">
        <v>4.651250000000001</v>
      </c>
      <c r="BU18" s="145">
        <v>4.6575000000000006</v>
      </c>
      <c r="BV18" s="145">
        <v>4.6637500000000012</v>
      </c>
      <c r="BW18" s="145">
        <v>4.6700000000000008</v>
      </c>
      <c r="BX18" s="145">
        <v>4.6762500000000014</v>
      </c>
      <c r="BY18" s="145">
        <v>4.682500000000001</v>
      </c>
      <c r="BZ18" s="145">
        <v>4.6887500000000006</v>
      </c>
      <c r="CA18" s="145">
        <v>4.6950000000000012</v>
      </c>
      <c r="CB18" s="145">
        <v>4.7012500000000008</v>
      </c>
      <c r="CC18" s="145">
        <v>4.7075000000000014</v>
      </c>
      <c r="CD18" s="145">
        <v>4.713750000000001</v>
      </c>
      <c r="CE18" s="140">
        <v>6.444</v>
      </c>
      <c r="CF18" s="153"/>
      <c r="CG18" s="149">
        <v>4.5999999999999996</v>
      </c>
      <c r="CH18" s="145">
        <v>3.484694444444445</v>
      </c>
      <c r="CI18" s="145">
        <v>3.4893888888888891</v>
      </c>
      <c r="CJ18" s="145">
        <v>3.4940833333333332</v>
      </c>
      <c r="CK18" s="145">
        <v>3.4987777777777782</v>
      </c>
      <c r="CL18" s="145">
        <v>3.5034722222222219</v>
      </c>
      <c r="CM18" s="145">
        <v>3.5081666666666669</v>
      </c>
      <c r="CN18" s="145">
        <v>3.512861111111111</v>
      </c>
      <c r="CO18" s="145">
        <v>3.517555555555556</v>
      </c>
      <c r="CP18" s="145">
        <v>3.5222500000000001</v>
      </c>
      <c r="CQ18" s="145">
        <v>3.5269444444444451</v>
      </c>
      <c r="CR18" s="145">
        <v>3.5316388888888892</v>
      </c>
      <c r="CS18" s="145">
        <v>3.5363333333333329</v>
      </c>
      <c r="CT18" s="145">
        <v>3.5410277777777779</v>
      </c>
      <c r="CU18" s="145">
        <v>3.545722222222222</v>
      </c>
      <c r="CV18" s="145">
        <v>3.550416666666667</v>
      </c>
      <c r="CW18" s="145">
        <v>3.5551111111111111</v>
      </c>
      <c r="CX18" s="145">
        <v>3.5598055555555561</v>
      </c>
      <c r="CY18" s="145">
        <v>3.5644999999999998</v>
      </c>
      <c r="CZ18" s="145">
        <v>3.5691944444444439</v>
      </c>
      <c r="DA18" s="145">
        <v>3.5738888888888889</v>
      </c>
      <c r="DB18" s="145">
        <v>3.578583333333333</v>
      </c>
      <c r="DC18" s="145">
        <v>3.583277777777778</v>
      </c>
      <c r="DD18" s="145">
        <v>3.5879722222222221</v>
      </c>
      <c r="DE18" s="145">
        <v>3.5926666666666671</v>
      </c>
      <c r="DF18" s="145">
        <v>3.5973611111111108</v>
      </c>
      <c r="DG18" s="145">
        <v>3.6020555555555549</v>
      </c>
      <c r="DH18" s="145">
        <v>3.6067499999999999</v>
      </c>
      <c r="DI18" s="145">
        <v>3.611444444444444</v>
      </c>
      <c r="DJ18" s="145">
        <v>3.616138888888889</v>
      </c>
      <c r="DK18" s="145">
        <v>3.6208333333333331</v>
      </c>
      <c r="DL18" s="145">
        <v>3.6255277777777781</v>
      </c>
      <c r="DM18" s="145">
        <v>3.6302222222222218</v>
      </c>
      <c r="DN18" s="145">
        <v>3.6349166666666668</v>
      </c>
      <c r="DO18" s="145">
        <v>3.6396111111111109</v>
      </c>
      <c r="DP18" s="145">
        <v>3.644305555555555</v>
      </c>
      <c r="DQ18" s="145">
        <v>3.649</v>
      </c>
      <c r="DR18" s="145">
        <v>3.653694444444445</v>
      </c>
      <c r="DS18" s="145">
        <v>3.6583888888888891</v>
      </c>
      <c r="DT18" s="145">
        <v>3.6630833333333328</v>
      </c>
      <c r="DU18" s="145">
        <v>3.6677777777777778</v>
      </c>
      <c r="DV18" s="145">
        <v>3.6724722222222219</v>
      </c>
      <c r="DW18" s="145">
        <v>3.677166666666666</v>
      </c>
      <c r="DX18" s="145">
        <v>3.681861111111111</v>
      </c>
      <c r="DY18" s="145">
        <v>3.686555555555556</v>
      </c>
      <c r="DZ18" s="145">
        <v>3.6912500000000001</v>
      </c>
      <c r="EA18" s="145">
        <v>3.6959444444444438</v>
      </c>
      <c r="EB18" s="145">
        <v>3.7006388888888888</v>
      </c>
      <c r="EC18" s="145">
        <v>3.7053333333333329</v>
      </c>
      <c r="ED18" s="145">
        <v>3.7100277777777779</v>
      </c>
      <c r="EE18" s="145">
        <v>3.714722222222222</v>
      </c>
      <c r="EF18" s="145">
        <v>3.719416666666667</v>
      </c>
      <c r="EG18" s="145">
        <v>3.7241111111111111</v>
      </c>
      <c r="EH18" s="145">
        <v>3.7288055555555562</v>
      </c>
      <c r="EI18" s="145">
        <v>3.7334999999999998</v>
      </c>
      <c r="EJ18" s="145">
        <v>3.7381944444444439</v>
      </c>
      <c r="EK18" s="145">
        <v>3.7428888888888889</v>
      </c>
      <c r="EL18" s="145">
        <v>3.747583333333333</v>
      </c>
      <c r="EM18" s="145">
        <v>3.752277777777778</v>
      </c>
      <c r="EN18" s="145">
        <v>3.7569722222222222</v>
      </c>
      <c r="EO18" s="145">
        <v>3.7616666666666672</v>
      </c>
      <c r="EP18" s="145">
        <v>3.7663611111111108</v>
      </c>
      <c r="EQ18" s="145">
        <v>3.7710555555555549</v>
      </c>
      <c r="ER18" s="145">
        <v>3.7757499999999999</v>
      </c>
      <c r="ES18" s="145">
        <v>3.7804444444444441</v>
      </c>
      <c r="ET18" s="145">
        <v>3.7851388888888891</v>
      </c>
      <c r="EU18" s="145">
        <v>3.7898333333333332</v>
      </c>
      <c r="EV18" s="145">
        <v>3.7945277777777782</v>
      </c>
      <c r="EW18" s="145">
        <v>3.7992222222222218</v>
      </c>
      <c r="EX18" s="145">
        <v>3.8039166666666668</v>
      </c>
      <c r="EY18" s="145">
        <v>3.8086111111111109</v>
      </c>
      <c r="EZ18" s="145">
        <v>3.8133055555555559</v>
      </c>
      <c r="FA18" s="145">
        <v>3.8180000000000001</v>
      </c>
      <c r="FB18" s="145">
        <v>3.8226944444444451</v>
      </c>
      <c r="FC18" s="145">
        <v>3.8273888888888892</v>
      </c>
      <c r="FD18" s="145">
        <v>3.8320833333333328</v>
      </c>
      <c r="FE18" s="145">
        <v>3.8367777777777778</v>
      </c>
      <c r="FF18" s="145">
        <v>3.841472222222222</v>
      </c>
      <c r="FG18" s="145">
        <v>3.846166666666667</v>
      </c>
      <c r="FH18" s="145">
        <v>3.8508611111111111</v>
      </c>
      <c r="FI18" s="140">
        <v>5.6</v>
      </c>
    </row>
    <row r="19" spans="2:165" ht="23.5" x14ac:dyDescent="0.55000000000000004">
      <c r="B19" s="165">
        <v>0.13</v>
      </c>
      <c r="C19" s="149">
        <v>4.08</v>
      </c>
      <c r="D19" s="145">
        <v>4.0862499999999997</v>
      </c>
      <c r="E19" s="145">
        <v>4.0925000000000002</v>
      </c>
      <c r="F19" s="145">
        <v>4.0987499999999999</v>
      </c>
      <c r="G19" s="145">
        <v>4.1050000000000004</v>
      </c>
      <c r="H19" s="145">
        <v>4.1112500000000001</v>
      </c>
      <c r="I19" s="145">
        <v>4.1174999999999997</v>
      </c>
      <c r="J19" s="145">
        <v>4.1237500000000002</v>
      </c>
      <c r="K19" s="145">
        <v>4.13</v>
      </c>
      <c r="L19" s="145">
        <v>4.1362500000000004</v>
      </c>
      <c r="M19" s="145">
        <v>4.1425000000000001</v>
      </c>
      <c r="N19" s="145">
        <v>4.1487499999999997</v>
      </c>
      <c r="O19" s="145">
        <v>4.1550000000000002</v>
      </c>
      <c r="P19" s="145">
        <v>4.1612499999999999</v>
      </c>
      <c r="Q19" s="145">
        <v>4.1675000000000004</v>
      </c>
      <c r="R19" s="145">
        <v>4.1737500000000001</v>
      </c>
      <c r="S19" s="145">
        <v>4.18</v>
      </c>
      <c r="T19" s="145">
        <v>4.1862500000000002</v>
      </c>
      <c r="U19" s="145">
        <v>4.1924999999999999</v>
      </c>
      <c r="V19" s="145">
        <v>4.1987500000000004</v>
      </c>
      <c r="W19" s="145">
        <v>4.2050000000000001</v>
      </c>
      <c r="X19" s="145">
        <v>4.2112499999999997</v>
      </c>
      <c r="Y19" s="145">
        <v>4.2175000000000002</v>
      </c>
      <c r="Z19" s="145">
        <v>4.2237499999999999</v>
      </c>
      <c r="AA19" s="145">
        <v>4.2300000000000004</v>
      </c>
      <c r="AB19" s="145">
        <v>4.2362500000000001</v>
      </c>
      <c r="AC19" s="145">
        <v>4.2424999999999997</v>
      </c>
      <c r="AD19" s="145">
        <v>4.2487500000000002</v>
      </c>
      <c r="AE19" s="145">
        <v>4.2549999999999999</v>
      </c>
      <c r="AF19" s="145">
        <v>4.2612500000000004</v>
      </c>
      <c r="AG19" s="145">
        <v>4.2675000000000001</v>
      </c>
      <c r="AH19" s="145">
        <v>4.2737499999999997</v>
      </c>
      <c r="AI19" s="145">
        <v>4.28</v>
      </c>
      <c r="AJ19" s="145">
        <v>4.2862499999999999</v>
      </c>
      <c r="AK19" s="145">
        <v>4.2925000000000004</v>
      </c>
      <c r="AL19" s="145">
        <v>4.2987500000000001</v>
      </c>
      <c r="AM19" s="145">
        <v>4.3049999999999997</v>
      </c>
      <c r="AN19" s="145">
        <v>4.3112500000000002</v>
      </c>
      <c r="AO19" s="145">
        <v>4.3174999999999999</v>
      </c>
      <c r="AP19" s="145">
        <v>4.3237500000000004</v>
      </c>
      <c r="AQ19" s="145">
        <v>4.33</v>
      </c>
      <c r="AR19" s="145">
        <v>4.3362499999999997</v>
      </c>
      <c r="AS19" s="145">
        <v>4.3425000000000002</v>
      </c>
      <c r="AT19" s="145">
        <v>4.3487499999999999</v>
      </c>
      <c r="AU19" s="145">
        <v>4.3550000000000004</v>
      </c>
      <c r="AV19" s="145">
        <v>4.3612500000000001</v>
      </c>
      <c r="AW19" s="145">
        <v>4.3674999999999997</v>
      </c>
      <c r="AX19" s="145">
        <v>4.3737500000000002</v>
      </c>
      <c r="AY19" s="145">
        <v>4.38</v>
      </c>
      <c r="AZ19" s="145">
        <v>4.3862500000000004</v>
      </c>
      <c r="BA19" s="145">
        <v>4.3925000000000001</v>
      </c>
      <c r="BB19" s="145">
        <v>4.3987499999999997</v>
      </c>
      <c r="BC19" s="145">
        <v>4.4050000000000002</v>
      </c>
      <c r="BD19" s="145">
        <v>4.4112499999999999</v>
      </c>
      <c r="BE19" s="145">
        <v>4.4175000000000004</v>
      </c>
      <c r="BF19" s="145">
        <v>4.4237500000000001</v>
      </c>
      <c r="BG19" s="145">
        <v>4.43</v>
      </c>
      <c r="BH19" s="145">
        <v>4.4362500000000002</v>
      </c>
      <c r="BI19" s="145">
        <v>4.4424999999999999</v>
      </c>
      <c r="BJ19" s="145">
        <v>4.4487500000000004</v>
      </c>
      <c r="BK19" s="145">
        <v>4.4550000000000001</v>
      </c>
      <c r="BL19" s="145">
        <v>4.4612499999999997</v>
      </c>
      <c r="BM19" s="145">
        <v>4.4675000000000002</v>
      </c>
      <c r="BN19" s="145">
        <v>4.4737499999999999</v>
      </c>
      <c r="BO19" s="145">
        <v>4.4800000000000004</v>
      </c>
      <c r="BP19" s="145">
        <v>4.4862500000000001</v>
      </c>
      <c r="BQ19" s="145">
        <v>4.4924999999999997</v>
      </c>
      <c r="BR19" s="145">
        <v>4.4987500000000002</v>
      </c>
      <c r="BS19" s="145">
        <v>4.5049999999999999</v>
      </c>
      <c r="BT19" s="145">
        <v>4.5112500000000004</v>
      </c>
      <c r="BU19" s="145">
        <v>4.5175000000000001</v>
      </c>
      <c r="BV19" s="145">
        <v>4.5237499999999997</v>
      </c>
      <c r="BW19" s="145">
        <v>4.53</v>
      </c>
      <c r="BX19" s="145">
        <v>4.5362499999999999</v>
      </c>
      <c r="BY19" s="145">
        <v>4.5425000000000004</v>
      </c>
      <c r="BZ19" s="145">
        <v>4.5487500000000001</v>
      </c>
      <c r="CA19" s="145">
        <v>4.5549999999999997</v>
      </c>
      <c r="CB19" s="145">
        <v>4.5612500000000002</v>
      </c>
      <c r="CC19" s="145">
        <v>4.5674999999999999</v>
      </c>
      <c r="CD19" s="145">
        <v>4.5737500000000004</v>
      </c>
      <c r="CE19" s="140">
        <v>6.2360000000000007</v>
      </c>
      <c r="CF19" s="152"/>
      <c r="CG19" s="149">
        <v>4.5999999999999996</v>
      </c>
      <c r="CH19" s="145">
        <v>3.3244722222222221</v>
      </c>
      <c r="CI19" s="145">
        <v>3.3289444444444438</v>
      </c>
      <c r="CJ19" s="145">
        <v>3.333416666666666</v>
      </c>
      <c r="CK19" s="145">
        <v>3.3378888888888878</v>
      </c>
      <c r="CL19" s="145">
        <v>3.34236111111111</v>
      </c>
      <c r="CM19" s="145">
        <v>3.3468333333333331</v>
      </c>
      <c r="CN19" s="145">
        <v>3.3513055555555549</v>
      </c>
      <c r="CO19" s="145">
        <v>3.3557777777777771</v>
      </c>
      <c r="CP19" s="145">
        <v>3.3602499999999988</v>
      </c>
      <c r="CQ19" s="145">
        <v>3.3647222222222219</v>
      </c>
      <c r="CR19" s="145">
        <v>3.3691944444444442</v>
      </c>
      <c r="CS19" s="145">
        <v>3.3736666666666659</v>
      </c>
      <c r="CT19" s="145">
        <v>3.378138888888889</v>
      </c>
      <c r="CU19" s="145">
        <v>3.3826111111111108</v>
      </c>
      <c r="CV19" s="145">
        <v>3.387083333333333</v>
      </c>
      <c r="CW19" s="145">
        <v>3.3915555555555552</v>
      </c>
      <c r="CX19" s="145">
        <v>3.396027777777777</v>
      </c>
      <c r="CY19" s="145">
        <v>3.4005000000000001</v>
      </c>
      <c r="CZ19" s="145">
        <v>3.4049722222222218</v>
      </c>
      <c r="DA19" s="145">
        <v>3.4094444444444441</v>
      </c>
      <c r="DB19" s="145">
        <v>3.4139166666666672</v>
      </c>
      <c r="DC19" s="145">
        <v>3.4183888888888889</v>
      </c>
      <c r="DD19" s="145">
        <v>3.4228611111111111</v>
      </c>
      <c r="DE19" s="145">
        <v>3.4273333333333329</v>
      </c>
      <c r="DF19" s="145">
        <v>3.4318055555555551</v>
      </c>
      <c r="DG19" s="145">
        <v>3.4362777777777769</v>
      </c>
      <c r="DH19" s="145">
        <v>3.44075</v>
      </c>
      <c r="DI19" s="145">
        <v>3.4452222222222222</v>
      </c>
      <c r="DJ19" s="145">
        <v>3.449694444444444</v>
      </c>
      <c r="DK19" s="145">
        <v>3.4541666666666662</v>
      </c>
      <c r="DL19" s="145">
        <v>3.4586388888888879</v>
      </c>
      <c r="DM19" s="145">
        <v>3.463111111111111</v>
      </c>
      <c r="DN19" s="145">
        <v>3.4675833333333328</v>
      </c>
      <c r="DO19" s="145">
        <v>3.472055555555555</v>
      </c>
      <c r="DP19" s="145">
        <v>3.4765277777777772</v>
      </c>
      <c r="DQ19" s="145">
        <v>3.480999999999999</v>
      </c>
      <c r="DR19" s="145">
        <v>3.4854722222222221</v>
      </c>
      <c r="DS19" s="145">
        <v>3.4899444444444438</v>
      </c>
      <c r="DT19" s="145">
        <v>3.4944166666666661</v>
      </c>
      <c r="DU19" s="145">
        <v>3.4988888888888878</v>
      </c>
      <c r="DV19" s="145">
        <v>3.50336111111111</v>
      </c>
      <c r="DW19" s="145">
        <v>3.5078333333333331</v>
      </c>
      <c r="DX19" s="145">
        <v>3.5123055555555549</v>
      </c>
      <c r="DY19" s="145">
        <v>3.5167777777777771</v>
      </c>
      <c r="DZ19" s="145">
        <v>3.5212499999999989</v>
      </c>
      <c r="EA19" s="145">
        <v>3.525722222222222</v>
      </c>
      <c r="EB19" s="145">
        <v>3.5301944444444442</v>
      </c>
      <c r="EC19" s="145">
        <v>3.534666666666666</v>
      </c>
      <c r="ED19" s="145">
        <v>3.5391388888888882</v>
      </c>
      <c r="EE19" s="145">
        <v>3.5436111111111108</v>
      </c>
      <c r="EF19" s="145">
        <v>3.548083333333333</v>
      </c>
      <c r="EG19" s="145">
        <v>3.5525555555555548</v>
      </c>
      <c r="EH19" s="145">
        <v>3.557027777777777</v>
      </c>
      <c r="EI19" s="145">
        <v>3.5615000000000001</v>
      </c>
      <c r="EJ19" s="145">
        <v>3.5659722222222219</v>
      </c>
      <c r="EK19" s="145">
        <v>3.5704444444444441</v>
      </c>
      <c r="EL19" s="145">
        <v>3.5749166666666659</v>
      </c>
      <c r="EM19" s="145">
        <v>3.579388888888889</v>
      </c>
      <c r="EN19" s="145">
        <v>3.5838611111111112</v>
      </c>
      <c r="EO19" s="145">
        <v>3.5883333333333329</v>
      </c>
      <c r="EP19" s="145">
        <v>3.5928055555555551</v>
      </c>
      <c r="EQ19" s="145">
        <v>3.5972777777777769</v>
      </c>
      <c r="ER19" s="145">
        <v>3.60175</v>
      </c>
      <c r="ES19" s="145">
        <v>3.6062222222222222</v>
      </c>
      <c r="ET19" s="145">
        <v>3.610694444444444</v>
      </c>
      <c r="EU19" s="145">
        <v>3.6151666666666662</v>
      </c>
      <c r="EV19" s="145">
        <v>3.619638888888888</v>
      </c>
      <c r="EW19" s="145">
        <v>3.6241111111111111</v>
      </c>
      <c r="EX19" s="145">
        <v>3.6285833333333328</v>
      </c>
      <c r="EY19" s="145">
        <v>3.633055555555555</v>
      </c>
      <c r="EZ19" s="145">
        <v>3.6375277777777768</v>
      </c>
      <c r="FA19" s="145">
        <v>3.641999999999999</v>
      </c>
      <c r="FB19" s="145">
        <v>3.6464722222222221</v>
      </c>
      <c r="FC19" s="145">
        <v>3.6509444444444439</v>
      </c>
      <c r="FD19" s="145">
        <v>3.6554166666666661</v>
      </c>
      <c r="FE19" s="145">
        <v>3.6598888888888879</v>
      </c>
      <c r="FF19" s="145">
        <v>3.664361111111111</v>
      </c>
      <c r="FG19" s="145">
        <v>3.6688333333333332</v>
      </c>
      <c r="FH19" s="145">
        <v>3.6733055555555549</v>
      </c>
      <c r="FI19" s="140">
        <v>5.6</v>
      </c>
    </row>
    <row r="20" spans="2:165" ht="23.5" x14ac:dyDescent="0.55000000000000004">
      <c r="B20" s="165">
        <v>0.14000000000000001</v>
      </c>
      <c r="C20" s="149">
        <v>3.94</v>
      </c>
      <c r="D20" s="145">
        <v>3.94625</v>
      </c>
      <c r="E20" s="145">
        <v>3.9525000000000001</v>
      </c>
      <c r="F20" s="145">
        <v>3.9587500000000002</v>
      </c>
      <c r="G20" s="145">
        <v>3.9649999999999999</v>
      </c>
      <c r="H20" s="145">
        <v>3.9712499999999999</v>
      </c>
      <c r="I20" s="145">
        <v>3.9775</v>
      </c>
      <c r="J20" s="145">
        <v>3.9837500000000001</v>
      </c>
      <c r="K20" s="145">
        <v>3.99</v>
      </c>
      <c r="L20" s="145">
        <v>3.9962499999999999</v>
      </c>
      <c r="M20" s="145">
        <v>4.0025000000000004</v>
      </c>
      <c r="N20" s="145">
        <v>4.00875</v>
      </c>
      <c r="O20" s="145">
        <v>4.0149999999999997</v>
      </c>
      <c r="P20" s="145">
        <v>4.0212500000000002</v>
      </c>
      <c r="Q20" s="145">
        <v>4.0274999999999999</v>
      </c>
      <c r="R20" s="145">
        <v>4.0337500000000004</v>
      </c>
      <c r="S20" s="145">
        <v>4.04</v>
      </c>
      <c r="T20" s="145">
        <v>4.0462499999999997</v>
      </c>
      <c r="U20" s="145">
        <v>4.0525000000000002</v>
      </c>
      <c r="V20" s="145">
        <v>4.0587499999999999</v>
      </c>
      <c r="W20" s="145">
        <v>4.0650000000000004</v>
      </c>
      <c r="X20" s="145">
        <v>4.07125</v>
      </c>
      <c r="Y20" s="145">
        <v>4.0774999999999997</v>
      </c>
      <c r="Z20" s="145">
        <v>4.0837500000000002</v>
      </c>
      <c r="AA20" s="145">
        <v>4.09</v>
      </c>
      <c r="AB20" s="145">
        <v>4.0962500000000004</v>
      </c>
      <c r="AC20" s="145">
        <v>4.1025</v>
      </c>
      <c r="AD20" s="145">
        <v>4.1087499999999997</v>
      </c>
      <c r="AE20" s="145">
        <v>4.1150000000000002</v>
      </c>
      <c r="AF20" s="145">
        <v>4.1212499999999999</v>
      </c>
      <c r="AG20" s="145">
        <v>4.1275000000000004</v>
      </c>
      <c r="AH20" s="145">
        <v>4.13375</v>
      </c>
      <c r="AI20" s="145">
        <v>4.1399999999999997</v>
      </c>
      <c r="AJ20" s="145">
        <v>4.1462500000000002</v>
      </c>
      <c r="AK20" s="145">
        <v>4.1524999999999999</v>
      </c>
      <c r="AL20" s="145">
        <v>4.1587500000000004</v>
      </c>
      <c r="AM20" s="145">
        <v>4.165</v>
      </c>
      <c r="AN20" s="145">
        <v>4.1712499999999997</v>
      </c>
      <c r="AO20" s="145">
        <v>4.1775000000000002</v>
      </c>
      <c r="AP20" s="145">
        <v>4.1837499999999999</v>
      </c>
      <c r="AQ20" s="145">
        <v>4.1900000000000004</v>
      </c>
      <c r="AR20" s="145">
        <v>4.19625</v>
      </c>
      <c r="AS20" s="145">
        <v>4.2024999999999997</v>
      </c>
      <c r="AT20" s="145">
        <v>4.2087500000000002</v>
      </c>
      <c r="AU20" s="145">
        <v>4.2149999999999999</v>
      </c>
      <c r="AV20" s="145">
        <v>4.2212500000000004</v>
      </c>
      <c r="AW20" s="145">
        <v>4.2275</v>
      </c>
      <c r="AX20" s="145">
        <v>4.2337499999999997</v>
      </c>
      <c r="AY20" s="145">
        <v>4.24</v>
      </c>
      <c r="AZ20" s="145">
        <v>4.2462499999999999</v>
      </c>
      <c r="BA20" s="145">
        <v>4.2525000000000004</v>
      </c>
      <c r="BB20" s="145">
        <v>4.25875</v>
      </c>
      <c r="BC20" s="145">
        <v>4.2649999999999997</v>
      </c>
      <c r="BD20" s="145">
        <v>4.2712500000000002</v>
      </c>
      <c r="BE20" s="145">
        <v>4.2774999999999999</v>
      </c>
      <c r="BF20" s="145">
        <v>4.2837500000000004</v>
      </c>
      <c r="BG20" s="145">
        <v>4.29</v>
      </c>
      <c r="BH20" s="145">
        <v>4.2962499999999997</v>
      </c>
      <c r="BI20" s="145">
        <v>4.3025000000000002</v>
      </c>
      <c r="BJ20" s="145">
        <v>4.3087499999999999</v>
      </c>
      <c r="BK20" s="145">
        <v>4.3150000000000004</v>
      </c>
      <c r="BL20" s="145">
        <v>4.32125</v>
      </c>
      <c r="BM20" s="145">
        <v>4.3274999999999997</v>
      </c>
      <c r="BN20" s="145">
        <v>4.3337500000000002</v>
      </c>
      <c r="BO20" s="145">
        <v>4.34</v>
      </c>
      <c r="BP20" s="145">
        <v>4.3462500000000004</v>
      </c>
      <c r="BQ20" s="145">
        <v>4.3525</v>
      </c>
      <c r="BR20" s="145">
        <v>4.3587499999999997</v>
      </c>
      <c r="BS20" s="145">
        <v>4.3650000000000002</v>
      </c>
      <c r="BT20" s="145">
        <v>4.3712499999999999</v>
      </c>
      <c r="BU20" s="145">
        <v>4.3775000000000004</v>
      </c>
      <c r="BV20" s="145">
        <v>4.38375</v>
      </c>
      <c r="BW20" s="145">
        <v>4.3899999999999997</v>
      </c>
      <c r="BX20" s="145">
        <v>4.3962500000000002</v>
      </c>
      <c r="BY20" s="145">
        <v>4.4024999999999999</v>
      </c>
      <c r="BZ20" s="145">
        <v>4.4087500000000004</v>
      </c>
      <c r="CA20" s="145">
        <v>4.415</v>
      </c>
      <c r="CB20" s="145">
        <v>4.4212499999999997</v>
      </c>
      <c r="CC20" s="145">
        <v>4.4275000000000002</v>
      </c>
      <c r="CD20" s="145">
        <v>4.4337499999999999</v>
      </c>
      <c r="CE20" s="140">
        <v>6.0279999999999996</v>
      </c>
      <c r="CF20" s="153"/>
      <c r="CG20" s="149">
        <v>4.5999999999999996</v>
      </c>
      <c r="CH20" s="145">
        <v>3.16425</v>
      </c>
      <c r="CI20" s="145">
        <v>3.1684999999999999</v>
      </c>
      <c r="CJ20" s="145">
        <v>3.1727500000000002</v>
      </c>
      <c r="CK20" s="145">
        <v>3.177</v>
      </c>
      <c r="CL20" s="145">
        <v>3.1812499999999999</v>
      </c>
      <c r="CM20" s="145">
        <v>3.1855000000000002</v>
      </c>
      <c r="CN20" s="145">
        <v>3.1897500000000001</v>
      </c>
      <c r="CO20" s="145">
        <v>3.194</v>
      </c>
      <c r="CP20" s="145">
        <v>3.1982499999999998</v>
      </c>
      <c r="CQ20" s="145">
        <v>3.2025000000000001</v>
      </c>
      <c r="CR20" s="145">
        <v>3.20675</v>
      </c>
      <c r="CS20" s="145">
        <v>3.2109999999999999</v>
      </c>
      <c r="CT20" s="145">
        <v>3.2152500000000002</v>
      </c>
      <c r="CU20" s="145">
        <v>3.2195</v>
      </c>
      <c r="CV20" s="145">
        <v>3.2237499999999999</v>
      </c>
      <c r="CW20" s="145">
        <v>3.2280000000000002</v>
      </c>
      <c r="CX20" s="145">
        <v>3.2322500000000001</v>
      </c>
      <c r="CY20" s="145">
        <v>3.2364999999999999</v>
      </c>
      <c r="CZ20" s="145">
        <v>3.2407499999999998</v>
      </c>
      <c r="DA20" s="145">
        <v>3.2450000000000001</v>
      </c>
      <c r="DB20" s="145">
        <v>3.24925</v>
      </c>
      <c r="DC20" s="145">
        <v>3.2534999999999989</v>
      </c>
      <c r="DD20" s="145">
        <v>3.2577500000000001</v>
      </c>
      <c r="DE20" s="145">
        <v>3.262</v>
      </c>
      <c r="DF20" s="145">
        <v>3.266249999999999</v>
      </c>
      <c r="DG20" s="145">
        <v>3.2704999999999989</v>
      </c>
      <c r="DH20" s="145">
        <v>3.27475</v>
      </c>
      <c r="DI20" s="145">
        <v>3.278999999999999</v>
      </c>
      <c r="DJ20" s="145">
        <v>3.2832499999999989</v>
      </c>
      <c r="DK20" s="145">
        <v>3.2875000000000001</v>
      </c>
      <c r="DL20" s="145">
        <v>3.29175</v>
      </c>
      <c r="DM20" s="145">
        <v>3.2959999999999998</v>
      </c>
      <c r="DN20" s="145">
        <v>3.3002500000000001</v>
      </c>
      <c r="DO20" s="145">
        <v>3.3045</v>
      </c>
      <c r="DP20" s="145">
        <v>3.3087499999999999</v>
      </c>
      <c r="DQ20" s="145">
        <v>3.3130000000000002</v>
      </c>
      <c r="DR20" s="145">
        <v>3.31725</v>
      </c>
      <c r="DS20" s="145">
        <v>3.3214999999999999</v>
      </c>
      <c r="DT20" s="145">
        <v>3.3257500000000002</v>
      </c>
      <c r="DU20" s="145">
        <v>3.33</v>
      </c>
      <c r="DV20" s="145">
        <v>3.3342499999999999</v>
      </c>
      <c r="DW20" s="145">
        <v>3.3384999999999998</v>
      </c>
      <c r="DX20" s="145">
        <v>3.3427500000000001</v>
      </c>
      <c r="DY20" s="145">
        <v>3.347</v>
      </c>
      <c r="DZ20" s="145">
        <v>3.3512499999999998</v>
      </c>
      <c r="EA20" s="145">
        <v>3.3555000000000001</v>
      </c>
      <c r="EB20" s="145">
        <v>3.35975</v>
      </c>
      <c r="EC20" s="145">
        <v>3.3639999999999999</v>
      </c>
      <c r="ED20" s="145">
        <v>3.3682500000000002</v>
      </c>
      <c r="EE20" s="145">
        <v>3.3725000000000001</v>
      </c>
      <c r="EF20" s="145">
        <v>3.376749999999999</v>
      </c>
      <c r="EG20" s="145">
        <v>3.3809999999999989</v>
      </c>
      <c r="EH20" s="145">
        <v>3.3852500000000001</v>
      </c>
      <c r="EI20" s="145">
        <v>3.3895</v>
      </c>
      <c r="EJ20" s="145">
        <v>3.3937499999999989</v>
      </c>
      <c r="EK20" s="145">
        <v>3.3980000000000001</v>
      </c>
      <c r="EL20" s="145">
        <v>3.40225</v>
      </c>
      <c r="EM20" s="145">
        <v>3.406499999999999</v>
      </c>
      <c r="EN20" s="145">
        <v>3.4107499999999988</v>
      </c>
      <c r="EO20" s="145">
        <v>3.415</v>
      </c>
      <c r="EP20" s="145">
        <v>3.4192499999999999</v>
      </c>
      <c r="EQ20" s="145">
        <v>3.4235000000000002</v>
      </c>
      <c r="ER20" s="145">
        <v>3.4277500000000001</v>
      </c>
      <c r="ES20" s="145">
        <v>3.4319999999999999</v>
      </c>
      <c r="ET20" s="145">
        <v>3.4362499999999998</v>
      </c>
      <c r="EU20" s="145">
        <v>3.4405000000000001</v>
      </c>
      <c r="EV20" s="145">
        <v>3.44475</v>
      </c>
      <c r="EW20" s="145">
        <v>3.4489999999999998</v>
      </c>
      <c r="EX20" s="145">
        <v>3.4532500000000002</v>
      </c>
      <c r="EY20" s="145">
        <v>3.4575</v>
      </c>
      <c r="EZ20" s="145">
        <v>3.4617499999999999</v>
      </c>
      <c r="FA20" s="145">
        <v>3.4660000000000002</v>
      </c>
      <c r="FB20" s="145">
        <v>3.4702500000000001</v>
      </c>
      <c r="FC20" s="145">
        <v>3.4744999999999999</v>
      </c>
      <c r="FD20" s="145">
        <v>3.4787499999999998</v>
      </c>
      <c r="FE20" s="145">
        <v>3.4830000000000001</v>
      </c>
      <c r="FF20" s="145">
        <v>3.48725</v>
      </c>
      <c r="FG20" s="145">
        <v>3.4914999999999998</v>
      </c>
      <c r="FH20" s="145">
        <v>3.4957500000000001</v>
      </c>
      <c r="FI20" s="140">
        <v>5.6</v>
      </c>
    </row>
    <row r="21" spans="2:165" ht="23.5" x14ac:dyDescent="0.55000000000000004">
      <c r="B21" s="165">
        <v>0.15</v>
      </c>
      <c r="C21" s="149">
        <v>3.8</v>
      </c>
      <c r="D21" s="145">
        <v>3.8062499999999999</v>
      </c>
      <c r="E21" s="145">
        <v>3.8125</v>
      </c>
      <c r="F21" s="145">
        <v>3.8187500000000001</v>
      </c>
      <c r="G21" s="145">
        <v>3.8250000000000002</v>
      </c>
      <c r="H21" s="145">
        <v>3.8312499999999998</v>
      </c>
      <c r="I21" s="145">
        <v>3.8374999999999999</v>
      </c>
      <c r="J21" s="145">
        <v>3.84375</v>
      </c>
      <c r="K21" s="145">
        <v>3.85</v>
      </c>
      <c r="L21" s="145">
        <v>3.8562500000000002</v>
      </c>
      <c r="M21" s="145">
        <v>3.8624999999999998</v>
      </c>
      <c r="N21" s="145">
        <v>3.8687499999999999</v>
      </c>
      <c r="O21" s="145">
        <v>3.875</v>
      </c>
      <c r="P21" s="145">
        <v>3.8812500000000001</v>
      </c>
      <c r="Q21" s="145">
        <v>3.8875000000000002</v>
      </c>
      <c r="R21" s="145">
        <v>3.8937499999999998</v>
      </c>
      <c r="S21" s="145">
        <v>3.9</v>
      </c>
      <c r="T21" s="145">
        <v>3.90625</v>
      </c>
      <c r="U21" s="145">
        <v>3.9125000000000001</v>
      </c>
      <c r="V21" s="145">
        <v>3.9187500000000002</v>
      </c>
      <c r="W21" s="145">
        <v>3.9249999999999998</v>
      </c>
      <c r="X21" s="145">
        <v>3.9312499999999999</v>
      </c>
      <c r="Y21" s="145">
        <v>3.9375</v>
      </c>
      <c r="Z21" s="145">
        <v>3.9437500000000001</v>
      </c>
      <c r="AA21" s="145">
        <v>3.95</v>
      </c>
      <c r="AB21" s="145">
        <v>3.9562499999999998</v>
      </c>
      <c r="AC21" s="145">
        <v>3.9624999999999999</v>
      </c>
      <c r="AD21" s="145">
        <v>3.96875</v>
      </c>
      <c r="AE21" s="145">
        <v>3.9750000000000001</v>
      </c>
      <c r="AF21" s="145">
        <v>3.9812500000000002</v>
      </c>
      <c r="AG21" s="145">
        <v>3.9874999999999998</v>
      </c>
      <c r="AH21" s="145">
        <v>3.9937499999999999</v>
      </c>
      <c r="AI21" s="145">
        <v>4</v>
      </c>
      <c r="AJ21" s="145">
        <v>4.0062499999999996</v>
      </c>
      <c r="AK21" s="145">
        <v>4.0125000000000002</v>
      </c>
      <c r="AL21" s="145">
        <v>4.0187499999999998</v>
      </c>
      <c r="AM21" s="145">
        <v>4.0250000000000004</v>
      </c>
      <c r="AN21" s="145">
        <v>4.03125</v>
      </c>
      <c r="AO21" s="145">
        <v>4.0374999999999996</v>
      </c>
      <c r="AP21" s="145">
        <v>4.0437500000000002</v>
      </c>
      <c r="AQ21" s="145">
        <v>4.05</v>
      </c>
      <c r="AR21" s="145">
        <v>4.0562500000000004</v>
      </c>
      <c r="AS21" s="145">
        <v>4.0625</v>
      </c>
      <c r="AT21" s="145">
        <v>4.0687499999999996</v>
      </c>
      <c r="AU21" s="145">
        <v>4.0750000000000002</v>
      </c>
      <c r="AV21" s="145">
        <v>4.0812499999999998</v>
      </c>
      <c r="AW21" s="145">
        <v>4.0875000000000004</v>
      </c>
      <c r="AX21" s="145">
        <v>4.09375</v>
      </c>
      <c r="AY21" s="145">
        <v>4.0999999999999996</v>
      </c>
      <c r="AZ21" s="145">
        <v>4.1062500000000002</v>
      </c>
      <c r="BA21" s="145">
        <v>4.1124999999999998</v>
      </c>
      <c r="BB21" s="145">
        <v>4.1187500000000004</v>
      </c>
      <c r="BC21" s="145">
        <v>4.125</v>
      </c>
      <c r="BD21" s="145">
        <v>4.1312499999999996</v>
      </c>
      <c r="BE21" s="145">
        <v>4.1375000000000002</v>
      </c>
      <c r="BF21" s="145">
        <v>4.1437499999999998</v>
      </c>
      <c r="BG21" s="145">
        <v>4.1500000000000004</v>
      </c>
      <c r="BH21" s="145">
        <v>4.15625</v>
      </c>
      <c r="BI21" s="145">
        <v>4.1624999999999996</v>
      </c>
      <c r="BJ21" s="145">
        <v>4.1687500000000002</v>
      </c>
      <c r="BK21" s="145">
        <v>4.1749999999999998</v>
      </c>
      <c r="BL21" s="145">
        <v>4.1812500000000004</v>
      </c>
      <c r="BM21" s="145">
        <v>4.1875</v>
      </c>
      <c r="BN21" s="145">
        <v>4.1937499999999996</v>
      </c>
      <c r="BO21" s="145">
        <v>4.2</v>
      </c>
      <c r="BP21" s="145">
        <v>4.2062499999999998</v>
      </c>
      <c r="BQ21" s="145">
        <v>4.2125000000000004</v>
      </c>
      <c r="BR21" s="145">
        <v>4.21875</v>
      </c>
      <c r="BS21" s="145">
        <v>4.2249999999999996</v>
      </c>
      <c r="BT21" s="145">
        <v>4.2312500000000002</v>
      </c>
      <c r="BU21" s="145">
        <v>4.2374999999999998</v>
      </c>
      <c r="BV21" s="145">
        <v>4.2437500000000004</v>
      </c>
      <c r="BW21" s="145">
        <v>4.25</v>
      </c>
      <c r="BX21" s="145">
        <v>4.2562499999999996</v>
      </c>
      <c r="BY21" s="145">
        <v>4.2625000000000002</v>
      </c>
      <c r="BZ21" s="145">
        <v>4.2687499999999998</v>
      </c>
      <c r="CA21" s="145">
        <v>4.2750000000000004</v>
      </c>
      <c r="CB21" s="145">
        <v>4.28125</v>
      </c>
      <c r="CC21" s="145">
        <v>4.2874999999999996</v>
      </c>
      <c r="CD21" s="145">
        <v>4.2937500000000002</v>
      </c>
      <c r="CE21" s="140">
        <v>5.82</v>
      </c>
      <c r="CF21" s="152"/>
      <c r="CG21" s="149">
        <v>4.5999999999999996</v>
      </c>
      <c r="CH21" s="145">
        <v>3.0040277777777771</v>
      </c>
      <c r="CI21" s="145">
        <v>3.008055555555555</v>
      </c>
      <c r="CJ21" s="145">
        <v>3.012083333333333</v>
      </c>
      <c r="CK21" s="145">
        <v>3.016111111111111</v>
      </c>
      <c r="CL21" s="145">
        <v>3.020138888888888</v>
      </c>
      <c r="CM21" s="145">
        <v>3.024166666666666</v>
      </c>
      <c r="CN21" s="145">
        <v>3.028194444444444</v>
      </c>
      <c r="CO21" s="145">
        <v>3.0322222222222219</v>
      </c>
      <c r="CP21" s="145">
        <v>3.0362499999999999</v>
      </c>
      <c r="CQ21" s="145">
        <v>3.0402777777777779</v>
      </c>
      <c r="CR21" s="145">
        <v>3.0443055555555549</v>
      </c>
      <c r="CS21" s="145">
        <v>3.0483333333333329</v>
      </c>
      <c r="CT21" s="145">
        <v>3.0523611111111109</v>
      </c>
      <c r="CU21" s="145">
        <v>3.0563888888888888</v>
      </c>
      <c r="CV21" s="145">
        <v>3.0604166666666668</v>
      </c>
      <c r="CW21" s="145">
        <v>3.0644444444444439</v>
      </c>
      <c r="CX21" s="145">
        <v>3.0684722222222218</v>
      </c>
      <c r="CY21" s="145">
        <v>3.0724999999999989</v>
      </c>
      <c r="CZ21" s="145">
        <v>3.0765277777777769</v>
      </c>
      <c r="DA21" s="145">
        <v>3.0805555555555548</v>
      </c>
      <c r="DB21" s="145">
        <v>3.0845833333333328</v>
      </c>
      <c r="DC21" s="145">
        <v>3.0886111111111112</v>
      </c>
      <c r="DD21" s="145">
        <v>3.0926388888888878</v>
      </c>
      <c r="DE21" s="145">
        <v>3.0966666666666658</v>
      </c>
      <c r="DF21" s="145">
        <v>3.1006944444444442</v>
      </c>
      <c r="DG21" s="145">
        <v>3.1047222222222222</v>
      </c>
      <c r="DH21" s="145">
        <v>3.1087500000000001</v>
      </c>
      <c r="DI21" s="145">
        <v>3.1127777777777772</v>
      </c>
      <c r="DJ21" s="145">
        <v>3.1168055555555552</v>
      </c>
      <c r="DK21" s="145">
        <v>3.1208333333333331</v>
      </c>
      <c r="DL21" s="145">
        <v>3.1248611111111111</v>
      </c>
      <c r="DM21" s="145">
        <v>3.1288888888888882</v>
      </c>
      <c r="DN21" s="145">
        <v>3.1329166666666661</v>
      </c>
      <c r="DO21" s="145">
        <v>3.1369444444444441</v>
      </c>
      <c r="DP21" s="145">
        <v>3.1409722222222221</v>
      </c>
      <c r="DQ21" s="145">
        <v>3.145</v>
      </c>
      <c r="DR21" s="145">
        <v>3.1490277777777771</v>
      </c>
      <c r="DS21" s="145">
        <v>3.1530555555555551</v>
      </c>
      <c r="DT21" s="145">
        <v>3.157083333333333</v>
      </c>
      <c r="DU21" s="145">
        <v>3.161111111111111</v>
      </c>
      <c r="DV21" s="145">
        <v>3.1651388888888889</v>
      </c>
      <c r="DW21" s="145">
        <v>3.169166666666666</v>
      </c>
      <c r="DX21" s="145">
        <v>3.173194444444444</v>
      </c>
      <c r="DY21" s="145">
        <v>3.1772222222222219</v>
      </c>
      <c r="DZ21" s="145">
        <v>3.1812499999999999</v>
      </c>
      <c r="EA21" s="145">
        <v>3.1852777777777779</v>
      </c>
      <c r="EB21" s="145">
        <v>3.1893055555555549</v>
      </c>
      <c r="EC21" s="145">
        <v>3.1933333333333329</v>
      </c>
      <c r="ED21" s="145">
        <v>3.19736111111111</v>
      </c>
      <c r="EE21" s="145">
        <v>3.201388888888888</v>
      </c>
      <c r="EF21" s="145">
        <v>3.2054166666666659</v>
      </c>
      <c r="EG21" s="145">
        <v>3.2094444444444439</v>
      </c>
      <c r="EH21" s="145">
        <v>3.2134722222222218</v>
      </c>
      <c r="EI21" s="145">
        <v>3.2174999999999989</v>
      </c>
      <c r="EJ21" s="145">
        <v>3.2215277777777769</v>
      </c>
      <c r="EK21" s="145">
        <v>3.2255555555555548</v>
      </c>
      <c r="EL21" s="145">
        <v>3.2295833333333328</v>
      </c>
      <c r="EM21" s="145">
        <v>3.2336111111111112</v>
      </c>
      <c r="EN21" s="145">
        <v>3.2376388888888878</v>
      </c>
      <c r="EO21" s="145">
        <v>3.2416666666666658</v>
      </c>
      <c r="EP21" s="145">
        <v>3.2456944444444442</v>
      </c>
      <c r="EQ21" s="145">
        <v>3.2497222222222222</v>
      </c>
      <c r="ER21" s="145">
        <v>3.2537500000000001</v>
      </c>
      <c r="ES21" s="145">
        <v>3.2577777777777781</v>
      </c>
      <c r="ET21" s="145">
        <v>3.2618055555555552</v>
      </c>
      <c r="EU21" s="145">
        <v>3.2658333333333331</v>
      </c>
      <c r="EV21" s="145">
        <v>3.2698611111111111</v>
      </c>
      <c r="EW21" s="145">
        <v>3.2738888888888882</v>
      </c>
      <c r="EX21" s="145">
        <v>3.2779166666666661</v>
      </c>
      <c r="EY21" s="145">
        <v>3.2819444444444441</v>
      </c>
      <c r="EZ21" s="145">
        <v>3.2859722222222221</v>
      </c>
      <c r="FA21" s="145">
        <v>3.29</v>
      </c>
      <c r="FB21" s="145">
        <v>3.2940277777777771</v>
      </c>
      <c r="FC21" s="145">
        <v>3.2980555555555551</v>
      </c>
      <c r="FD21" s="145">
        <v>3.302083333333333</v>
      </c>
      <c r="FE21" s="145">
        <v>3.306111111111111</v>
      </c>
      <c r="FF21" s="145">
        <v>3.310138888888889</v>
      </c>
      <c r="FG21" s="145">
        <v>3.314166666666666</v>
      </c>
      <c r="FH21" s="145">
        <v>3.318194444444444</v>
      </c>
      <c r="FI21" s="140">
        <v>5.6</v>
      </c>
    </row>
    <row r="22" spans="2:165" ht="23.5" x14ac:dyDescent="0.55000000000000004">
      <c r="B22" s="165">
        <v>0.16</v>
      </c>
      <c r="C22" s="149">
        <v>3.66</v>
      </c>
      <c r="D22" s="145">
        <v>3.6662499999999998</v>
      </c>
      <c r="E22" s="145">
        <v>3.6724999999999999</v>
      </c>
      <c r="F22" s="145">
        <v>3.67875</v>
      </c>
      <c r="G22" s="145">
        <v>3.6850000000000001</v>
      </c>
      <c r="H22" s="145">
        <v>3.6912500000000001</v>
      </c>
      <c r="I22" s="145">
        <v>3.6974999999999998</v>
      </c>
      <c r="J22" s="145">
        <v>3.7037499999999999</v>
      </c>
      <c r="K22" s="145">
        <v>3.71</v>
      </c>
      <c r="L22" s="145">
        <v>3.7162500000000001</v>
      </c>
      <c r="M22" s="145">
        <v>3.7225000000000001</v>
      </c>
      <c r="N22" s="145">
        <v>3.7287499999999998</v>
      </c>
      <c r="O22" s="145">
        <v>3.7349999999999999</v>
      </c>
      <c r="P22" s="145">
        <v>3.74125</v>
      </c>
      <c r="Q22" s="145">
        <v>3.7475000000000001</v>
      </c>
      <c r="R22" s="145">
        <v>3.7537500000000001</v>
      </c>
      <c r="S22" s="145">
        <v>3.76</v>
      </c>
      <c r="T22" s="145">
        <v>3.7662499999999999</v>
      </c>
      <c r="U22" s="145">
        <v>3.7725</v>
      </c>
      <c r="V22" s="145">
        <v>3.7787500000000001</v>
      </c>
      <c r="W22" s="145">
        <v>3.7850000000000001</v>
      </c>
      <c r="X22" s="145">
        <v>3.7912499999999998</v>
      </c>
      <c r="Y22" s="145">
        <v>3.7974999999999999</v>
      </c>
      <c r="Z22" s="145">
        <v>3.80375</v>
      </c>
      <c r="AA22" s="145">
        <v>3.81</v>
      </c>
      <c r="AB22" s="145">
        <v>3.8162500000000001</v>
      </c>
      <c r="AC22" s="145">
        <v>3.8224999999999998</v>
      </c>
      <c r="AD22" s="145">
        <v>3.8287499999999999</v>
      </c>
      <c r="AE22" s="145">
        <v>3.835</v>
      </c>
      <c r="AF22" s="145">
        <v>3.8412500000000001</v>
      </c>
      <c r="AG22" s="145">
        <v>3.8475000000000001</v>
      </c>
      <c r="AH22" s="145">
        <v>3.8537499999999998</v>
      </c>
      <c r="AI22" s="145">
        <v>3.86</v>
      </c>
      <c r="AJ22" s="145">
        <v>3.86625</v>
      </c>
      <c r="AK22" s="145">
        <v>3.8725000000000001</v>
      </c>
      <c r="AL22" s="145">
        <v>3.8787500000000001</v>
      </c>
      <c r="AM22" s="145">
        <v>3.8849999999999998</v>
      </c>
      <c r="AN22" s="145">
        <v>3.8912499999999999</v>
      </c>
      <c r="AO22" s="145">
        <v>3.8975</v>
      </c>
      <c r="AP22" s="145">
        <v>3.9037500000000001</v>
      </c>
      <c r="AQ22" s="145">
        <v>3.91</v>
      </c>
      <c r="AR22" s="145">
        <v>3.9162499999999998</v>
      </c>
      <c r="AS22" s="145">
        <v>3.9224999999999999</v>
      </c>
      <c r="AT22" s="145">
        <v>3.92875</v>
      </c>
      <c r="AU22" s="145">
        <v>3.9350000000000001</v>
      </c>
      <c r="AV22" s="145">
        <v>3.9412500000000001</v>
      </c>
      <c r="AW22" s="145">
        <v>3.9474999999999998</v>
      </c>
      <c r="AX22" s="145">
        <v>3.9537499999999999</v>
      </c>
      <c r="AY22" s="145">
        <v>3.96</v>
      </c>
      <c r="AZ22" s="145">
        <v>3.9662500000000001</v>
      </c>
      <c r="BA22" s="145">
        <v>3.9725000000000001</v>
      </c>
      <c r="BB22" s="145">
        <v>3.9787499999999998</v>
      </c>
      <c r="BC22" s="145">
        <v>3.9849999999999999</v>
      </c>
      <c r="BD22" s="145">
        <v>3.99125</v>
      </c>
      <c r="BE22" s="145">
        <v>3.9975000000000001</v>
      </c>
      <c r="BF22" s="145">
        <v>4.0037500000000001</v>
      </c>
      <c r="BG22" s="145">
        <v>4.01</v>
      </c>
      <c r="BH22" s="145">
        <v>4.0162500000000003</v>
      </c>
      <c r="BI22" s="145">
        <v>4.0225</v>
      </c>
      <c r="BJ22" s="145">
        <v>4.0287499999999996</v>
      </c>
      <c r="BK22" s="145">
        <v>4.0350000000000001</v>
      </c>
      <c r="BL22" s="145">
        <v>4.0412499999999998</v>
      </c>
      <c r="BM22" s="145">
        <v>4.0475000000000003</v>
      </c>
      <c r="BN22" s="145">
        <v>4.05375</v>
      </c>
      <c r="BO22" s="145">
        <v>4.0599999999999996</v>
      </c>
      <c r="BP22" s="145">
        <v>4.0662500000000001</v>
      </c>
      <c r="BQ22" s="145">
        <v>4.0724999999999998</v>
      </c>
      <c r="BR22" s="145">
        <v>4.0787500000000003</v>
      </c>
      <c r="BS22" s="145">
        <v>4.085</v>
      </c>
      <c r="BT22" s="145">
        <v>4.0912499999999996</v>
      </c>
      <c r="BU22" s="145">
        <v>4.0975000000000001</v>
      </c>
      <c r="BV22" s="145">
        <v>4.1037499999999998</v>
      </c>
      <c r="BW22" s="145">
        <v>4.1100000000000003</v>
      </c>
      <c r="BX22" s="145">
        <v>4.11625</v>
      </c>
      <c r="BY22" s="145">
        <v>4.1224999999999996</v>
      </c>
      <c r="BZ22" s="145">
        <v>4.1287500000000001</v>
      </c>
      <c r="CA22" s="145">
        <v>4.1349999999999998</v>
      </c>
      <c r="CB22" s="145">
        <v>4.1412500000000003</v>
      </c>
      <c r="CC22" s="145">
        <v>4.1475</v>
      </c>
      <c r="CD22" s="145">
        <v>4.1537499999999996</v>
      </c>
      <c r="CE22" s="140">
        <v>5.6120000000000001</v>
      </c>
      <c r="CF22" s="153"/>
      <c r="CG22" s="149">
        <v>4.5999999999999996</v>
      </c>
      <c r="CH22" s="145">
        <v>2.843805555555555</v>
      </c>
      <c r="CI22" s="145">
        <v>2.8476111111111111</v>
      </c>
      <c r="CJ22" s="145">
        <v>2.8514166666666672</v>
      </c>
      <c r="CK22" s="145">
        <v>2.8552222222222219</v>
      </c>
      <c r="CL22" s="145">
        <v>2.8590277777777779</v>
      </c>
      <c r="CM22" s="145">
        <v>2.8628333333333331</v>
      </c>
      <c r="CN22" s="145">
        <v>2.8666388888888892</v>
      </c>
      <c r="CO22" s="145">
        <v>2.8704444444444439</v>
      </c>
      <c r="CP22" s="145">
        <v>2.87425</v>
      </c>
      <c r="CQ22" s="145">
        <v>2.878055555555556</v>
      </c>
      <c r="CR22" s="145">
        <v>2.8818611111111112</v>
      </c>
      <c r="CS22" s="145">
        <v>2.8856666666666668</v>
      </c>
      <c r="CT22" s="145">
        <v>2.889472222222222</v>
      </c>
      <c r="CU22" s="145">
        <v>2.8932777777777781</v>
      </c>
      <c r="CV22" s="145">
        <v>2.8970833333333328</v>
      </c>
      <c r="CW22" s="145">
        <v>2.9008888888888889</v>
      </c>
      <c r="CX22" s="145">
        <v>2.904694444444444</v>
      </c>
      <c r="CY22" s="145">
        <v>2.9085000000000001</v>
      </c>
      <c r="CZ22" s="145">
        <v>2.9123055555555561</v>
      </c>
      <c r="DA22" s="145">
        <v>2.9161111111111109</v>
      </c>
      <c r="DB22" s="145">
        <v>2.919916666666666</v>
      </c>
      <c r="DC22" s="145">
        <v>2.9237222222222221</v>
      </c>
      <c r="DD22" s="145">
        <v>2.9275277777777782</v>
      </c>
      <c r="DE22" s="145">
        <v>2.9313333333333329</v>
      </c>
      <c r="DF22" s="145">
        <v>2.935138888888889</v>
      </c>
      <c r="DG22" s="145">
        <v>2.938944444444445</v>
      </c>
      <c r="DH22" s="145">
        <v>2.9427500000000002</v>
      </c>
      <c r="DI22" s="145">
        <v>2.9465555555555549</v>
      </c>
      <c r="DJ22" s="145">
        <v>2.950361111111111</v>
      </c>
      <c r="DK22" s="145">
        <v>2.9541666666666671</v>
      </c>
      <c r="DL22" s="145">
        <v>2.9579722222222218</v>
      </c>
      <c r="DM22" s="145">
        <v>2.9617777777777778</v>
      </c>
      <c r="DN22" s="145">
        <v>2.965583333333333</v>
      </c>
      <c r="DO22" s="145">
        <v>2.9693888888888891</v>
      </c>
      <c r="DP22" s="145">
        <v>2.9731944444444438</v>
      </c>
      <c r="DQ22" s="145">
        <v>2.9769999999999999</v>
      </c>
      <c r="DR22" s="145">
        <v>2.980805555555555</v>
      </c>
      <c r="DS22" s="145">
        <v>2.9846111111111111</v>
      </c>
      <c r="DT22" s="145">
        <v>2.9884166666666672</v>
      </c>
      <c r="DU22" s="145">
        <v>2.9922222222222219</v>
      </c>
      <c r="DV22" s="145">
        <v>2.996027777777778</v>
      </c>
      <c r="DW22" s="145">
        <v>2.9998333333333331</v>
      </c>
      <c r="DX22" s="145">
        <v>3.0036388888888892</v>
      </c>
      <c r="DY22" s="145">
        <v>3.0074444444444439</v>
      </c>
      <c r="DZ22" s="145">
        <v>3.01125</v>
      </c>
      <c r="EA22" s="145">
        <v>3.015055555555556</v>
      </c>
      <c r="EB22" s="145">
        <v>3.0188611111111112</v>
      </c>
      <c r="EC22" s="145">
        <v>3.0226666666666668</v>
      </c>
      <c r="ED22" s="145">
        <v>3.026472222222222</v>
      </c>
      <c r="EE22" s="145">
        <v>3.0302777777777781</v>
      </c>
      <c r="EF22" s="145">
        <v>3.0340833333333328</v>
      </c>
      <c r="EG22" s="145">
        <v>3.0378888888888889</v>
      </c>
      <c r="EH22" s="145">
        <v>3.041694444444444</v>
      </c>
      <c r="EI22" s="145">
        <v>3.0455000000000001</v>
      </c>
      <c r="EJ22" s="145">
        <v>3.0493055555555562</v>
      </c>
      <c r="EK22" s="145">
        <v>3.0531111111111109</v>
      </c>
      <c r="EL22" s="145">
        <v>3.0569166666666669</v>
      </c>
      <c r="EM22" s="145">
        <v>3.0607222222222221</v>
      </c>
      <c r="EN22" s="145">
        <v>3.0645277777777782</v>
      </c>
      <c r="EO22" s="145">
        <v>3.0683333333333329</v>
      </c>
      <c r="EP22" s="145">
        <v>3.072138888888889</v>
      </c>
      <c r="EQ22" s="145">
        <v>3.075944444444445</v>
      </c>
      <c r="ER22" s="145">
        <v>3.0797500000000002</v>
      </c>
      <c r="ES22" s="145">
        <v>3.0835555555555549</v>
      </c>
      <c r="ET22" s="145">
        <v>3.087361111111111</v>
      </c>
      <c r="EU22" s="145">
        <v>3.0911666666666671</v>
      </c>
      <c r="EV22" s="145">
        <v>3.0949722222222218</v>
      </c>
      <c r="EW22" s="145">
        <v>3.0987777777777779</v>
      </c>
      <c r="EX22" s="145">
        <v>3.102583333333333</v>
      </c>
      <c r="EY22" s="145">
        <v>3.1063888888888891</v>
      </c>
      <c r="EZ22" s="145">
        <v>3.1101944444444438</v>
      </c>
      <c r="FA22" s="145">
        <v>3.1139999999999999</v>
      </c>
      <c r="FB22" s="145">
        <v>3.1178055555555551</v>
      </c>
      <c r="FC22" s="145">
        <v>3.1216111111111111</v>
      </c>
      <c r="FD22" s="145">
        <v>3.1254166666666672</v>
      </c>
      <c r="FE22" s="145">
        <v>3.1292222222222219</v>
      </c>
      <c r="FF22" s="145">
        <v>3.133027777777778</v>
      </c>
      <c r="FG22" s="145">
        <v>3.1368333333333331</v>
      </c>
      <c r="FH22" s="145">
        <v>3.1406388888888892</v>
      </c>
      <c r="FI22" s="140">
        <v>5.6</v>
      </c>
    </row>
    <row r="23" spans="2:165" ht="23.5" x14ac:dyDescent="0.55000000000000004">
      <c r="B23" s="165">
        <v>0.17</v>
      </c>
      <c r="C23" s="149">
        <v>3.52</v>
      </c>
      <c r="D23" s="145">
        <v>3.526250000000001</v>
      </c>
      <c r="E23" s="145">
        <v>3.5325000000000011</v>
      </c>
      <c r="F23" s="145">
        <v>3.5387499999999998</v>
      </c>
      <c r="G23" s="145">
        <v>3.5449999999999999</v>
      </c>
      <c r="H23" s="145">
        <v>3.55125</v>
      </c>
      <c r="I23" s="145">
        <v>3.557500000000001</v>
      </c>
      <c r="J23" s="145">
        <v>3.5637500000000011</v>
      </c>
      <c r="K23" s="145">
        <v>3.57</v>
      </c>
      <c r="L23" s="145">
        <v>3.5762499999999999</v>
      </c>
      <c r="M23" s="145">
        <v>3.5825</v>
      </c>
      <c r="N23" s="145">
        <v>3.588750000000001</v>
      </c>
      <c r="O23" s="145">
        <v>3.5950000000000011</v>
      </c>
      <c r="P23" s="145">
        <v>3.6012499999999998</v>
      </c>
      <c r="Q23" s="145">
        <v>3.6074999999999999</v>
      </c>
      <c r="R23" s="145">
        <v>3.61375</v>
      </c>
      <c r="S23" s="145">
        <v>3.620000000000001</v>
      </c>
      <c r="T23" s="145">
        <v>3.6262500000000011</v>
      </c>
      <c r="U23" s="145">
        <v>3.6324999999999998</v>
      </c>
      <c r="V23" s="145">
        <v>3.6387499999999999</v>
      </c>
      <c r="W23" s="145">
        <v>3.645</v>
      </c>
      <c r="X23" s="145">
        <v>3.6512500000000001</v>
      </c>
      <c r="Y23" s="145">
        <v>3.6575000000000002</v>
      </c>
      <c r="Z23" s="145">
        <v>3.6637499999999998</v>
      </c>
      <c r="AA23" s="145">
        <v>3.67</v>
      </c>
      <c r="AB23" s="145">
        <v>3.67625</v>
      </c>
      <c r="AC23" s="145">
        <v>3.6825000000000001</v>
      </c>
      <c r="AD23" s="145">
        <v>3.6887500000000002</v>
      </c>
      <c r="AE23" s="145">
        <v>3.6949999999999998</v>
      </c>
      <c r="AF23" s="145">
        <v>3.7012499999999999</v>
      </c>
      <c r="AG23" s="145">
        <v>3.7075</v>
      </c>
      <c r="AH23" s="145">
        <v>3.7137500000000001</v>
      </c>
      <c r="AI23" s="145">
        <v>3.72</v>
      </c>
      <c r="AJ23" s="145">
        <v>3.7262499999999998</v>
      </c>
      <c r="AK23" s="145">
        <v>3.7324999999999999</v>
      </c>
      <c r="AL23" s="145">
        <v>3.73875</v>
      </c>
      <c r="AM23" s="145">
        <v>3.745000000000001</v>
      </c>
      <c r="AN23" s="145">
        <v>3.7512500000000011</v>
      </c>
      <c r="AO23" s="145">
        <v>3.7574999999999998</v>
      </c>
      <c r="AP23" s="145">
        <v>3.7637499999999999</v>
      </c>
      <c r="AQ23" s="145">
        <v>3.77</v>
      </c>
      <c r="AR23" s="145">
        <v>3.776250000000001</v>
      </c>
      <c r="AS23" s="145">
        <v>3.7825000000000011</v>
      </c>
      <c r="AT23" s="145">
        <v>3.7887499999999998</v>
      </c>
      <c r="AU23" s="145">
        <v>3.7949999999999999</v>
      </c>
      <c r="AV23" s="145">
        <v>3.80125</v>
      </c>
      <c r="AW23" s="145">
        <v>3.807500000000001</v>
      </c>
      <c r="AX23" s="145">
        <v>3.8137500000000011</v>
      </c>
      <c r="AY23" s="145">
        <v>3.82</v>
      </c>
      <c r="AZ23" s="145">
        <v>3.8262499999999999</v>
      </c>
      <c r="BA23" s="145">
        <v>3.8325</v>
      </c>
      <c r="BB23" s="145">
        <v>3.8387500000000001</v>
      </c>
      <c r="BC23" s="145">
        <v>3.8450000000000002</v>
      </c>
      <c r="BD23" s="145">
        <v>3.8512499999999998</v>
      </c>
      <c r="BE23" s="145">
        <v>3.8574999999999999</v>
      </c>
      <c r="BF23" s="145">
        <v>3.86375</v>
      </c>
      <c r="BG23" s="145">
        <v>3.87</v>
      </c>
      <c r="BH23" s="145">
        <v>3.8762500000000011</v>
      </c>
      <c r="BI23" s="145">
        <v>3.8824999999999998</v>
      </c>
      <c r="BJ23" s="145">
        <v>3.8887499999999999</v>
      </c>
      <c r="BK23" s="145">
        <v>3.895</v>
      </c>
      <c r="BL23" s="145">
        <v>3.901250000000001</v>
      </c>
      <c r="BM23" s="145">
        <v>3.9075000000000011</v>
      </c>
      <c r="BN23" s="145">
        <v>3.9137499999999998</v>
      </c>
      <c r="BO23" s="145">
        <v>3.92</v>
      </c>
      <c r="BP23" s="145">
        <v>3.92625</v>
      </c>
      <c r="BQ23" s="145">
        <v>3.932500000000001</v>
      </c>
      <c r="BR23" s="145">
        <v>3.9387500000000011</v>
      </c>
      <c r="BS23" s="145">
        <v>3.9449999999999998</v>
      </c>
      <c r="BT23" s="145">
        <v>3.9512499999999999</v>
      </c>
      <c r="BU23" s="145">
        <v>3.9575</v>
      </c>
      <c r="BV23" s="145">
        <v>3.963750000000001</v>
      </c>
      <c r="BW23" s="145">
        <v>3.9700000000000011</v>
      </c>
      <c r="BX23" s="145">
        <v>3.9762499999999998</v>
      </c>
      <c r="BY23" s="145">
        <v>3.9824999999999999</v>
      </c>
      <c r="BZ23" s="145">
        <v>3.98875</v>
      </c>
      <c r="CA23" s="145">
        <v>3.995000000000001</v>
      </c>
      <c r="CB23" s="145">
        <v>4.0012500000000006</v>
      </c>
      <c r="CC23" s="145">
        <v>4.0075000000000003</v>
      </c>
      <c r="CD23" s="145">
        <v>4.0137500000000008</v>
      </c>
      <c r="CE23" s="140">
        <v>5.4039999999999999</v>
      </c>
      <c r="CF23" s="152"/>
      <c r="CG23" s="149">
        <v>4.5999999999999996</v>
      </c>
      <c r="CH23" s="145">
        <v>2.683583333333333</v>
      </c>
      <c r="CI23" s="145">
        <v>2.6871666666666671</v>
      </c>
      <c r="CJ23" s="145">
        <v>2.69075</v>
      </c>
      <c r="CK23" s="145">
        <v>2.6943333333333328</v>
      </c>
      <c r="CL23" s="145">
        <v>2.697916666666667</v>
      </c>
      <c r="CM23" s="145">
        <v>2.7014999999999998</v>
      </c>
      <c r="CN23" s="145">
        <v>2.705083333333334</v>
      </c>
      <c r="CO23" s="145">
        <v>2.7086666666666668</v>
      </c>
      <c r="CP23" s="145">
        <v>2.71225</v>
      </c>
      <c r="CQ23" s="145">
        <v>2.7158333333333329</v>
      </c>
      <c r="CR23" s="145">
        <v>2.719416666666667</v>
      </c>
      <c r="CS23" s="145">
        <v>2.7229999999999999</v>
      </c>
      <c r="CT23" s="145">
        <v>2.7265833333333331</v>
      </c>
      <c r="CU23" s="145">
        <v>2.7301666666666669</v>
      </c>
      <c r="CV23" s="145">
        <v>2.7337500000000001</v>
      </c>
      <c r="CW23" s="145">
        <v>2.737333333333333</v>
      </c>
      <c r="CX23" s="145">
        <v>2.7409166666666671</v>
      </c>
      <c r="CY23" s="145">
        <v>2.7444999999999999</v>
      </c>
      <c r="CZ23" s="145">
        <v>2.7480833333333332</v>
      </c>
      <c r="DA23" s="145">
        <v>2.751666666666666</v>
      </c>
      <c r="DB23" s="145">
        <v>2.7552500000000002</v>
      </c>
      <c r="DC23" s="145">
        <v>2.758833333333333</v>
      </c>
      <c r="DD23" s="145">
        <v>2.7624166666666672</v>
      </c>
      <c r="DE23" s="145">
        <v>2.766</v>
      </c>
      <c r="DF23" s="145">
        <v>2.7695833333333328</v>
      </c>
      <c r="DG23" s="145">
        <v>2.773166666666667</v>
      </c>
      <c r="DH23" s="145">
        <v>2.7767499999999998</v>
      </c>
      <c r="DI23" s="145">
        <v>2.780333333333334</v>
      </c>
      <c r="DJ23" s="145">
        <v>2.7839166666666668</v>
      </c>
      <c r="DK23" s="145">
        <v>2.7875000000000001</v>
      </c>
      <c r="DL23" s="145">
        <v>2.7910833333333329</v>
      </c>
      <c r="DM23" s="145">
        <v>2.7946666666666671</v>
      </c>
      <c r="DN23" s="145">
        <v>2.7982499999999999</v>
      </c>
      <c r="DO23" s="145">
        <v>2.8018333333333332</v>
      </c>
      <c r="DP23" s="145">
        <v>2.805416666666666</v>
      </c>
      <c r="DQ23" s="145">
        <v>2.8090000000000002</v>
      </c>
      <c r="DR23" s="145">
        <v>2.812583333333333</v>
      </c>
      <c r="DS23" s="145">
        <v>2.8161666666666672</v>
      </c>
      <c r="DT23" s="145">
        <v>2.81975</v>
      </c>
      <c r="DU23" s="145">
        <v>2.8233333333333328</v>
      </c>
      <c r="DV23" s="145">
        <v>2.826916666666667</v>
      </c>
      <c r="DW23" s="145">
        <v>2.8304999999999998</v>
      </c>
      <c r="DX23" s="145">
        <v>2.834083333333334</v>
      </c>
      <c r="DY23" s="145">
        <v>2.8376666666666668</v>
      </c>
      <c r="DZ23" s="145">
        <v>2.8412500000000001</v>
      </c>
      <c r="EA23" s="145">
        <v>2.8448333333333329</v>
      </c>
      <c r="EB23" s="145">
        <v>2.848416666666667</v>
      </c>
      <c r="EC23" s="145">
        <v>2.8519999999999999</v>
      </c>
      <c r="ED23" s="145">
        <v>2.8555833333333331</v>
      </c>
      <c r="EE23" s="145">
        <v>2.8591666666666669</v>
      </c>
      <c r="EF23" s="145">
        <v>2.8627500000000001</v>
      </c>
      <c r="EG23" s="145">
        <v>2.866333333333333</v>
      </c>
      <c r="EH23" s="145">
        <v>2.8699166666666671</v>
      </c>
      <c r="EI23" s="145">
        <v>2.8734999999999999</v>
      </c>
      <c r="EJ23" s="145">
        <v>2.8770833333333332</v>
      </c>
      <c r="EK23" s="145">
        <v>2.880666666666666</v>
      </c>
      <c r="EL23" s="145">
        <v>2.8842500000000002</v>
      </c>
      <c r="EM23" s="145">
        <v>2.887833333333333</v>
      </c>
      <c r="EN23" s="145">
        <v>2.8914166666666672</v>
      </c>
      <c r="EO23" s="145">
        <v>2.895</v>
      </c>
      <c r="EP23" s="145">
        <v>2.8985833333333328</v>
      </c>
      <c r="EQ23" s="145">
        <v>2.902166666666667</v>
      </c>
      <c r="ER23" s="145">
        <v>2.9057499999999998</v>
      </c>
      <c r="ES23" s="145">
        <v>2.909333333333334</v>
      </c>
      <c r="ET23" s="145">
        <v>2.9129166666666668</v>
      </c>
      <c r="EU23" s="145">
        <v>2.9165000000000001</v>
      </c>
      <c r="EV23" s="145">
        <v>2.9200833333333329</v>
      </c>
      <c r="EW23" s="145">
        <v>2.9236666666666671</v>
      </c>
      <c r="EX23" s="145">
        <v>2.9272499999999999</v>
      </c>
      <c r="EY23" s="145">
        <v>2.9308333333333332</v>
      </c>
      <c r="EZ23" s="145">
        <v>2.934416666666666</v>
      </c>
      <c r="FA23" s="145">
        <v>2.9380000000000002</v>
      </c>
      <c r="FB23" s="145">
        <v>2.941583333333333</v>
      </c>
      <c r="FC23" s="145">
        <v>2.9451666666666672</v>
      </c>
      <c r="FD23" s="145">
        <v>2.94875</v>
      </c>
      <c r="FE23" s="145">
        <v>2.9523333333333328</v>
      </c>
      <c r="FF23" s="145">
        <v>2.955916666666667</v>
      </c>
      <c r="FG23" s="145">
        <v>2.9594999999999998</v>
      </c>
      <c r="FH23" s="145">
        <v>2.963083333333334</v>
      </c>
      <c r="FI23" s="140">
        <v>5.6</v>
      </c>
    </row>
    <row r="24" spans="2:165" ht="23.5" x14ac:dyDescent="0.55000000000000004">
      <c r="B24" s="260">
        <v>0.18</v>
      </c>
      <c r="C24" s="145">
        <v>3.38</v>
      </c>
      <c r="D24" s="145">
        <v>3.38625</v>
      </c>
      <c r="E24" s="145">
        <v>3.3925000000000001</v>
      </c>
      <c r="F24" s="145">
        <v>3.3987500000000002</v>
      </c>
      <c r="G24" s="145">
        <v>3.4049999999999998</v>
      </c>
      <c r="H24" s="145">
        <v>3.4112499999999999</v>
      </c>
      <c r="I24" s="145">
        <v>3.4175</v>
      </c>
      <c r="J24" s="145">
        <v>3.4237500000000001</v>
      </c>
      <c r="K24" s="145">
        <v>3.43</v>
      </c>
      <c r="L24" s="145">
        <v>3.4362499999999998</v>
      </c>
      <c r="M24" s="145">
        <v>3.4424999999999999</v>
      </c>
      <c r="N24" s="145">
        <v>3.44875</v>
      </c>
      <c r="O24" s="145">
        <v>3.4550000000000001</v>
      </c>
      <c r="P24" s="145">
        <v>3.4612500000000002</v>
      </c>
      <c r="Q24" s="145">
        <v>3.4674999999999998</v>
      </c>
      <c r="R24" s="145">
        <v>3.4737499999999999</v>
      </c>
      <c r="S24" s="145">
        <v>3.48</v>
      </c>
      <c r="T24" s="145">
        <v>3.4862500000000001</v>
      </c>
      <c r="U24" s="145">
        <v>3.4925000000000002</v>
      </c>
      <c r="V24" s="145">
        <v>3.4987499999999998</v>
      </c>
      <c r="W24" s="145">
        <v>3.5049999999999999</v>
      </c>
      <c r="X24" s="145">
        <v>3.51125</v>
      </c>
      <c r="Y24" s="145">
        <v>3.5175000000000001</v>
      </c>
      <c r="Z24" s="145">
        <v>3.5237500000000002</v>
      </c>
      <c r="AA24" s="145">
        <v>3.53</v>
      </c>
      <c r="AB24" s="145">
        <v>3.5362499999999999</v>
      </c>
      <c r="AC24" s="145">
        <v>3.5425</v>
      </c>
      <c r="AD24" s="145">
        <v>3.5487500000000001</v>
      </c>
      <c r="AE24" s="145">
        <v>3.5550000000000002</v>
      </c>
      <c r="AF24" s="145">
        <v>3.5612499999999998</v>
      </c>
      <c r="AG24" s="145">
        <v>3.5674999999999999</v>
      </c>
      <c r="AH24" s="145">
        <v>3.57375</v>
      </c>
      <c r="AI24" s="145">
        <v>3.58</v>
      </c>
      <c r="AJ24" s="145">
        <v>3.5862500000000002</v>
      </c>
      <c r="AK24" s="145">
        <v>3.5924999999999998</v>
      </c>
      <c r="AL24" s="145">
        <v>3.5987499999999999</v>
      </c>
      <c r="AM24" s="145">
        <v>3.605</v>
      </c>
      <c r="AN24" s="145">
        <v>3.6112500000000001</v>
      </c>
      <c r="AO24" s="145">
        <v>3.6175000000000002</v>
      </c>
      <c r="AP24" s="145">
        <v>3.6237499999999998</v>
      </c>
      <c r="AQ24" s="145">
        <v>3.63</v>
      </c>
      <c r="AR24" s="145">
        <v>3.63625</v>
      </c>
      <c r="AS24" s="145">
        <v>3.6425000000000001</v>
      </c>
      <c r="AT24" s="145">
        <v>3.6487500000000002</v>
      </c>
      <c r="AU24" s="145">
        <v>3.6549999999999998</v>
      </c>
      <c r="AV24" s="145">
        <v>3.6612499999999999</v>
      </c>
      <c r="AW24" s="145">
        <v>3.6675</v>
      </c>
      <c r="AX24" s="145">
        <v>3.6737500000000001</v>
      </c>
      <c r="AY24" s="145">
        <v>3.68</v>
      </c>
      <c r="AZ24" s="145">
        <v>3.6862499999999998</v>
      </c>
      <c r="BA24" s="145">
        <v>3.6924999999999999</v>
      </c>
      <c r="BB24" s="145">
        <v>3.69875</v>
      </c>
      <c r="BC24" s="145">
        <v>3.7050000000000001</v>
      </c>
      <c r="BD24" s="145">
        <v>3.7112500000000002</v>
      </c>
      <c r="BE24" s="145">
        <v>3.7174999999999998</v>
      </c>
      <c r="BF24" s="145">
        <v>3.7237499999999999</v>
      </c>
      <c r="BG24" s="145">
        <v>3.73</v>
      </c>
      <c r="BH24" s="145">
        <v>3.736250000000001</v>
      </c>
      <c r="BI24" s="145">
        <v>3.742500000000001</v>
      </c>
      <c r="BJ24" s="145">
        <v>3.7487499999999998</v>
      </c>
      <c r="BK24" s="145">
        <v>3.7549999999999999</v>
      </c>
      <c r="BL24" s="145">
        <v>3.76125</v>
      </c>
      <c r="BM24" s="145">
        <v>3.7675000000000001</v>
      </c>
      <c r="BN24" s="145">
        <v>3.7737500000000002</v>
      </c>
      <c r="BO24" s="145">
        <v>3.78</v>
      </c>
      <c r="BP24" s="145">
        <v>3.7862499999999999</v>
      </c>
      <c r="BQ24" s="145">
        <v>3.7925</v>
      </c>
      <c r="BR24" s="145">
        <v>3.7987500000000001</v>
      </c>
      <c r="BS24" s="145">
        <v>3.8050000000000002</v>
      </c>
      <c r="BT24" s="145">
        <v>3.8112499999999998</v>
      </c>
      <c r="BU24" s="145">
        <v>3.8174999999999999</v>
      </c>
      <c r="BV24" s="145">
        <v>3.82375</v>
      </c>
      <c r="BW24" s="145">
        <v>3.83</v>
      </c>
      <c r="BX24" s="145">
        <v>3.8362500000000002</v>
      </c>
      <c r="BY24" s="145">
        <v>3.8424999999999998</v>
      </c>
      <c r="BZ24" s="145">
        <v>3.8487499999999999</v>
      </c>
      <c r="CA24" s="145">
        <v>3.855</v>
      </c>
      <c r="CB24" s="145">
        <v>3.8612500000000001</v>
      </c>
      <c r="CC24" s="145">
        <v>3.8675000000000002</v>
      </c>
      <c r="CD24" s="145">
        <v>3.8737499999999998</v>
      </c>
      <c r="CE24" s="140">
        <v>5.1959999999999997</v>
      </c>
      <c r="CF24" s="153"/>
      <c r="CG24" s="149">
        <v>4.5999999999999996</v>
      </c>
      <c r="CH24" s="145">
        <v>2.5233611111111109</v>
      </c>
      <c r="CI24" s="145">
        <v>2.5267222222222219</v>
      </c>
      <c r="CJ24" s="145">
        <v>2.5300833333333328</v>
      </c>
      <c r="CK24" s="145">
        <v>2.5334444444444451</v>
      </c>
      <c r="CL24" s="145">
        <v>2.536805555555556</v>
      </c>
      <c r="CM24" s="145">
        <v>2.540166666666666</v>
      </c>
      <c r="CN24" s="145">
        <v>2.5435277777777769</v>
      </c>
      <c r="CO24" s="145">
        <v>2.5468888888888879</v>
      </c>
      <c r="CP24" s="145">
        <v>2.5502500000000001</v>
      </c>
      <c r="CQ24" s="145">
        <v>2.5536111111111111</v>
      </c>
      <c r="CR24" s="145">
        <v>2.556972222222222</v>
      </c>
      <c r="CS24" s="145">
        <v>2.5603333333333329</v>
      </c>
      <c r="CT24" s="145">
        <v>2.5636944444444438</v>
      </c>
      <c r="CU24" s="145">
        <v>2.5670555555555552</v>
      </c>
      <c r="CV24" s="145">
        <v>2.5704166666666661</v>
      </c>
      <c r="CW24" s="145">
        <v>2.5737777777777771</v>
      </c>
      <c r="CX24" s="145">
        <v>2.577138888888888</v>
      </c>
      <c r="CY24" s="145">
        <v>2.5804999999999989</v>
      </c>
      <c r="CZ24" s="145">
        <v>2.5838611111111112</v>
      </c>
      <c r="DA24" s="145">
        <v>2.5872222222222221</v>
      </c>
      <c r="DB24" s="145">
        <v>2.590583333333333</v>
      </c>
      <c r="DC24" s="145">
        <v>2.5939444444444439</v>
      </c>
      <c r="DD24" s="145">
        <v>2.5973055555555562</v>
      </c>
      <c r="DE24" s="145">
        <v>2.6006666666666671</v>
      </c>
      <c r="DF24" s="145">
        <v>2.6040277777777781</v>
      </c>
      <c r="DG24" s="145">
        <v>2.607388888888889</v>
      </c>
      <c r="DH24" s="145">
        <v>2.6107499999999999</v>
      </c>
      <c r="DI24" s="145">
        <v>2.6141111111111108</v>
      </c>
      <c r="DJ24" s="145">
        <v>2.6174722222222222</v>
      </c>
      <c r="DK24" s="145">
        <v>2.6208333333333331</v>
      </c>
      <c r="DL24" s="145">
        <v>2.6241944444444441</v>
      </c>
      <c r="DM24" s="145">
        <v>2.627555555555555</v>
      </c>
      <c r="DN24" s="145">
        <v>2.6309166666666668</v>
      </c>
      <c r="DO24" s="145">
        <v>2.6342777777777782</v>
      </c>
      <c r="DP24" s="145">
        <v>2.6376388888888891</v>
      </c>
      <c r="DQ24" s="145">
        <v>2.641</v>
      </c>
      <c r="DR24" s="145">
        <v>2.6443611111111109</v>
      </c>
      <c r="DS24" s="145">
        <v>2.6477222222222219</v>
      </c>
      <c r="DT24" s="145">
        <v>2.6510833333333328</v>
      </c>
      <c r="DU24" s="145">
        <v>2.6544444444444451</v>
      </c>
      <c r="DV24" s="145">
        <v>2.657805555555556</v>
      </c>
      <c r="DW24" s="145">
        <v>2.661166666666666</v>
      </c>
      <c r="DX24" s="145">
        <v>2.6645277777777778</v>
      </c>
      <c r="DY24" s="145">
        <v>2.6678888888888892</v>
      </c>
      <c r="DZ24" s="145">
        <v>2.6712500000000001</v>
      </c>
      <c r="EA24" s="145">
        <v>2.6746111111111111</v>
      </c>
      <c r="EB24" s="145">
        <v>2.677972222222222</v>
      </c>
      <c r="EC24" s="145">
        <v>2.6813333333333329</v>
      </c>
      <c r="ED24" s="145">
        <v>2.6846944444444438</v>
      </c>
      <c r="EE24" s="145">
        <v>2.6880555555555561</v>
      </c>
      <c r="EF24" s="145">
        <v>2.691416666666667</v>
      </c>
      <c r="EG24" s="145">
        <v>2.6947777777777779</v>
      </c>
      <c r="EH24" s="145">
        <v>2.6981388888888889</v>
      </c>
      <c r="EI24" s="145">
        <v>2.7014999999999998</v>
      </c>
      <c r="EJ24" s="145">
        <v>2.7048611111111112</v>
      </c>
      <c r="EK24" s="145">
        <v>2.7082222222222221</v>
      </c>
      <c r="EL24" s="145">
        <v>2.711583333333333</v>
      </c>
      <c r="EM24" s="145">
        <v>2.7149444444444439</v>
      </c>
      <c r="EN24" s="145">
        <v>2.7183055555555562</v>
      </c>
      <c r="EO24" s="145">
        <v>2.7216666666666671</v>
      </c>
      <c r="EP24" s="145">
        <v>2.725027777777778</v>
      </c>
      <c r="EQ24" s="145">
        <v>2.728388888888889</v>
      </c>
      <c r="ER24" s="145">
        <v>2.7317499999999999</v>
      </c>
      <c r="ES24" s="145">
        <v>2.7351111111111108</v>
      </c>
      <c r="ET24" s="145">
        <v>2.7384722222222222</v>
      </c>
      <c r="EU24" s="145">
        <v>2.7418333333333331</v>
      </c>
      <c r="EV24" s="145">
        <v>2.745194444444444</v>
      </c>
      <c r="EW24" s="145">
        <v>2.748555555555555</v>
      </c>
      <c r="EX24" s="145">
        <v>2.7519166666666668</v>
      </c>
      <c r="EY24" s="145">
        <v>2.7552777777777782</v>
      </c>
      <c r="EZ24" s="145">
        <v>2.7586388888888891</v>
      </c>
      <c r="FA24" s="145">
        <v>2.762</v>
      </c>
      <c r="FB24" s="145">
        <v>2.7653611111111109</v>
      </c>
      <c r="FC24" s="145">
        <v>2.7687222222222219</v>
      </c>
      <c r="FD24" s="145">
        <v>2.7720833333333328</v>
      </c>
      <c r="FE24" s="145">
        <v>2.775444444444445</v>
      </c>
      <c r="FF24" s="145">
        <v>2.778805555555556</v>
      </c>
      <c r="FG24" s="145">
        <v>2.782166666666666</v>
      </c>
      <c r="FH24" s="145">
        <v>2.7855277777777778</v>
      </c>
      <c r="FI24" s="140">
        <v>5.6</v>
      </c>
    </row>
    <row r="25" spans="2:165" ht="23.5" x14ac:dyDescent="0.55000000000000004">
      <c r="B25" s="260">
        <v>0.19</v>
      </c>
      <c r="C25" s="145">
        <v>3.24</v>
      </c>
      <c r="D25" s="145">
        <v>3.2462499999999999</v>
      </c>
      <c r="E25" s="145">
        <v>3.2524999999999999</v>
      </c>
      <c r="F25" s="145">
        <v>3.25875</v>
      </c>
      <c r="G25" s="145">
        <v>3.2650000000000001</v>
      </c>
      <c r="H25" s="145">
        <v>3.2712500000000002</v>
      </c>
      <c r="I25" s="145">
        <v>3.2774999999999999</v>
      </c>
      <c r="J25" s="145">
        <v>3.2837499999999999</v>
      </c>
      <c r="K25" s="145">
        <v>3.29</v>
      </c>
      <c r="L25" s="145">
        <v>3.2962500000000001</v>
      </c>
      <c r="M25" s="145">
        <v>3.3025000000000002</v>
      </c>
      <c r="N25" s="145">
        <v>3.3087499999999999</v>
      </c>
      <c r="O25" s="145">
        <v>3.3149999999999999</v>
      </c>
      <c r="P25" s="145">
        <v>3.32125</v>
      </c>
      <c r="Q25" s="145">
        <v>3.3275000000000001</v>
      </c>
      <c r="R25" s="145">
        <v>3.3337500000000002</v>
      </c>
      <c r="S25" s="145">
        <v>3.34</v>
      </c>
      <c r="T25" s="145">
        <v>3.3462499999999999</v>
      </c>
      <c r="U25" s="145">
        <v>3.3525</v>
      </c>
      <c r="V25" s="145">
        <v>3.3587500000000001</v>
      </c>
      <c r="W25" s="145">
        <v>3.3650000000000002</v>
      </c>
      <c r="X25" s="145">
        <v>3.3712499999999999</v>
      </c>
      <c r="Y25" s="145">
        <v>3.3774999999999999</v>
      </c>
      <c r="Z25" s="145">
        <v>3.38375</v>
      </c>
      <c r="AA25" s="145">
        <v>3.39</v>
      </c>
      <c r="AB25" s="145">
        <v>3.3962500000000002</v>
      </c>
      <c r="AC25" s="145">
        <v>3.4024999999999999</v>
      </c>
      <c r="AD25" s="145">
        <v>3.4087499999999999</v>
      </c>
      <c r="AE25" s="145">
        <v>3.415</v>
      </c>
      <c r="AF25" s="145">
        <v>3.4212500000000001</v>
      </c>
      <c r="AG25" s="145">
        <v>3.4275000000000002</v>
      </c>
      <c r="AH25" s="145">
        <v>3.4337499999999999</v>
      </c>
      <c r="AI25" s="145">
        <v>3.44</v>
      </c>
      <c r="AJ25" s="145">
        <v>3.44625</v>
      </c>
      <c r="AK25" s="145">
        <v>3.4525000000000001</v>
      </c>
      <c r="AL25" s="145">
        <v>3.4587500000000002</v>
      </c>
      <c r="AM25" s="145">
        <v>3.4649999999999999</v>
      </c>
      <c r="AN25" s="145">
        <v>3.4712499999999999</v>
      </c>
      <c r="AO25" s="145">
        <v>3.4775</v>
      </c>
      <c r="AP25" s="145">
        <v>3.4837500000000001</v>
      </c>
      <c r="AQ25" s="145">
        <v>3.49</v>
      </c>
      <c r="AR25" s="145">
        <v>3.4962499999999999</v>
      </c>
      <c r="AS25" s="145">
        <v>3.5024999999999999</v>
      </c>
      <c r="AT25" s="145">
        <v>3.50875</v>
      </c>
      <c r="AU25" s="145">
        <v>3.5150000000000001</v>
      </c>
      <c r="AV25" s="145">
        <v>3.5212500000000002</v>
      </c>
      <c r="AW25" s="145">
        <v>3.5274999999999999</v>
      </c>
      <c r="AX25" s="145">
        <v>3.5337499999999999</v>
      </c>
      <c r="AY25" s="145">
        <v>3.54</v>
      </c>
      <c r="AZ25" s="145">
        <v>3.5462500000000001</v>
      </c>
      <c r="BA25" s="145">
        <v>3.5525000000000002</v>
      </c>
      <c r="BB25" s="145">
        <v>3.5587499999999999</v>
      </c>
      <c r="BC25" s="145">
        <v>3.5649999999999999</v>
      </c>
      <c r="BD25" s="145">
        <v>3.57125</v>
      </c>
      <c r="BE25" s="145">
        <v>3.5775000000000001</v>
      </c>
      <c r="BF25" s="145">
        <v>3.5837500000000002</v>
      </c>
      <c r="BG25" s="145">
        <v>3.59</v>
      </c>
      <c r="BH25" s="145">
        <v>3.5962499999999999</v>
      </c>
      <c r="BI25" s="145">
        <v>3.6025</v>
      </c>
      <c r="BJ25" s="145">
        <v>3.6087500000000001</v>
      </c>
      <c r="BK25" s="145">
        <v>3.6150000000000002</v>
      </c>
      <c r="BL25" s="145">
        <v>3.6212499999999999</v>
      </c>
      <c r="BM25" s="145">
        <v>3.6274999999999999</v>
      </c>
      <c r="BN25" s="145">
        <v>3.63375</v>
      </c>
      <c r="BO25" s="145">
        <v>3.64</v>
      </c>
      <c r="BP25" s="145">
        <v>3.6462500000000002</v>
      </c>
      <c r="BQ25" s="145">
        <v>3.6524999999999999</v>
      </c>
      <c r="BR25" s="145">
        <v>3.6587499999999999</v>
      </c>
      <c r="BS25" s="145">
        <v>3.665</v>
      </c>
      <c r="BT25" s="145">
        <v>3.6712500000000001</v>
      </c>
      <c r="BU25" s="145">
        <v>3.6775000000000002</v>
      </c>
      <c r="BV25" s="145">
        <v>3.6837499999999999</v>
      </c>
      <c r="BW25" s="145">
        <v>3.69</v>
      </c>
      <c r="BX25" s="145">
        <v>3.69625</v>
      </c>
      <c r="BY25" s="145">
        <v>3.7025000000000001</v>
      </c>
      <c r="BZ25" s="145">
        <v>3.7087500000000002</v>
      </c>
      <c r="CA25" s="145">
        <v>3.7149999999999999</v>
      </c>
      <c r="CB25" s="145">
        <v>3.7212499999999999</v>
      </c>
      <c r="CC25" s="145">
        <v>3.7275</v>
      </c>
      <c r="CD25" s="145">
        <v>3.7337500000000001</v>
      </c>
      <c r="CE25" s="140">
        <v>4.9880000000000004</v>
      </c>
      <c r="CF25" s="152"/>
      <c r="CG25" s="149">
        <v>4.5999999999999996</v>
      </c>
      <c r="CH25" s="145">
        <v>2.3631388888888889</v>
      </c>
      <c r="CI25" s="145">
        <v>2.366277777777777</v>
      </c>
      <c r="CJ25" s="145">
        <v>2.3694166666666661</v>
      </c>
      <c r="CK25" s="145">
        <v>2.3725555555555551</v>
      </c>
      <c r="CL25" s="145">
        <v>2.3756944444444441</v>
      </c>
      <c r="CM25" s="145">
        <v>2.3788333333333331</v>
      </c>
      <c r="CN25" s="145">
        <v>2.3819722222222222</v>
      </c>
      <c r="CO25" s="145">
        <v>2.3851111111111112</v>
      </c>
      <c r="CP25" s="145">
        <v>2.3882500000000002</v>
      </c>
      <c r="CQ25" s="145">
        <v>2.3913888888888888</v>
      </c>
      <c r="CR25" s="145">
        <v>2.3945277777777778</v>
      </c>
      <c r="CS25" s="145">
        <v>2.3976666666666668</v>
      </c>
      <c r="CT25" s="145">
        <v>2.400805555555555</v>
      </c>
      <c r="CU25" s="145">
        <v>2.403944444444444</v>
      </c>
      <c r="CV25" s="145">
        <v>2.407083333333333</v>
      </c>
      <c r="CW25" s="145">
        <v>2.410222222222222</v>
      </c>
      <c r="CX25" s="145">
        <v>2.4133611111111111</v>
      </c>
      <c r="CY25" s="145">
        <v>2.4165000000000001</v>
      </c>
      <c r="CZ25" s="145">
        <v>2.4196388888888891</v>
      </c>
      <c r="DA25" s="145">
        <v>2.4227777777777781</v>
      </c>
      <c r="DB25" s="145">
        <v>2.4259166666666672</v>
      </c>
      <c r="DC25" s="145">
        <v>2.4290555555555562</v>
      </c>
      <c r="DD25" s="145">
        <v>2.4321944444444439</v>
      </c>
      <c r="DE25" s="145">
        <v>2.4353333333333329</v>
      </c>
      <c r="DF25" s="145">
        <v>2.438472222222221</v>
      </c>
      <c r="DG25" s="145">
        <v>2.441611111111111</v>
      </c>
      <c r="DH25" s="145">
        <v>2.44475</v>
      </c>
      <c r="DI25" s="145">
        <v>2.447888888888889</v>
      </c>
      <c r="DJ25" s="145">
        <v>2.451027777777778</v>
      </c>
      <c r="DK25" s="145">
        <v>2.4541666666666671</v>
      </c>
      <c r="DL25" s="145">
        <v>2.4573055555555561</v>
      </c>
      <c r="DM25" s="145">
        <v>2.4604444444444451</v>
      </c>
      <c r="DN25" s="145">
        <v>2.4635833333333328</v>
      </c>
      <c r="DO25" s="145">
        <v>2.4667222222222218</v>
      </c>
      <c r="DP25" s="145">
        <v>2.4698611111111108</v>
      </c>
      <c r="DQ25" s="145">
        <v>2.4729999999999999</v>
      </c>
      <c r="DR25" s="145">
        <v>2.4761388888888889</v>
      </c>
      <c r="DS25" s="145">
        <v>2.4792777777777779</v>
      </c>
      <c r="DT25" s="145">
        <v>2.482416666666666</v>
      </c>
      <c r="DU25" s="145">
        <v>2.485555555555556</v>
      </c>
      <c r="DV25" s="145">
        <v>2.488694444444445</v>
      </c>
      <c r="DW25" s="145">
        <v>2.4918333333333331</v>
      </c>
      <c r="DX25" s="145">
        <v>2.4949722222222221</v>
      </c>
      <c r="DY25" s="145">
        <v>2.4981111111111112</v>
      </c>
      <c r="DZ25" s="145">
        <v>2.5012500000000002</v>
      </c>
      <c r="EA25" s="145">
        <v>2.5043888888888892</v>
      </c>
      <c r="EB25" s="145">
        <v>2.5075277777777778</v>
      </c>
      <c r="EC25" s="145">
        <v>2.5106666666666668</v>
      </c>
      <c r="ED25" s="145">
        <v>2.513805555555555</v>
      </c>
      <c r="EE25" s="145">
        <v>2.516944444444444</v>
      </c>
      <c r="EF25" s="145">
        <v>2.520083333333333</v>
      </c>
      <c r="EG25" s="145">
        <v>2.523222222222222</v>
      </c>
      <c r="EH25" s="145">
        <v>2.5263611111111111</v>
      </c>
      <c r="EI25" s="145">
        <v>2.5295000000000001</v>
      </c>
      <c r="EJ25" s="145">
        <v>2.5326388888888891</v>
      </c>
      <c r="EK25" s="145">
        <v>2.5357777777777781</v>
      </c>
      <c r="EL25" s="145">
        <v>2.5389166666666672</v>
      </c>
      <c r="EM25" s="145">
        <v>2.5420555555555562</v>
      </c>
      <c r="EN25" s="145">
        <v>2.5451944444444439</v>
      </c>
      <c r="EO25" s="145">
        <v>2.5483333333333329</v>
      </c>
      <c r="EP25" s="145">
        <v>2.5514722222222219</v>
      </c>
      <c r="EQ25" s="145">
        <v>2.5546111111111109</v>
      </c>
      <c r="ER25" s="145">
        <v>2.55775</v>
      </c>
      <c r="ES25" s="145">
        <v>2.560888888888889</v>
      </c>
      <c r="ET25" s="145">
        <v>2.564027777777778</v>
      </c>
      <c r="EU25" s="145">
        <v>2.567166666666667</v>
      </c>
      <c r="EV25" s="145">
        <v>2.5703055555555561</v>
      </c>
      <c r="EW25" s="145">
        <v>2.5734444444444451</v>
      </c>
      <c r="EX25" s="145">
        <v>2.5765833333333328</v>
      </c>
      <c r="EY25" s="145">
        <v>2.5797222222222218</v>
      </c>
      <c r="EZ25" s="145">
        <v>2.5828611111111108</v>
      </c>
      <c r="FA25" s="145">
        <v>2.5859999999999999</v>
      </c>
      <c r="FB25" s="145">
        <v>2.5891388888888889</v>
      </c>
      <c r="FC25" s="145">
        <v>2.5922777777777779</v>
      </c>
      <c r="FD25" s="145">
        <v>2.595416666666666</v>
      </c>
      <c r="FE25" s="145">
        <v>2.598555555555556</v>
      </c>
      <c r="FF25" s="145">
        <v>2.601694444444445</v>
      </c>
      <c r="FG25" s="145">
        <v>2.6048333333333331</v>
      </c>
      <c r="FH25" s="145">
        <v>2.6079722222222221</v>
      </c>
      <c r="FI25" s="140">
        <v>5.6</v>
      </c>
    </row>
    <row r="26" spans="2:165" ht="23.5" x14ac:dyDescent="0.55000000000000004">
      <c r="B26" s="260">
        <v>0.2</v>
      </c>
      <c r="C26" s="145">
        <v>3.1</v>
      </c>
      <c r="D26" s="145">
        <v>3.1062500000000002</v>
      </c>
      <c r="E26" s="145">
        <v>3.1124999999999998</v>
      </c>
      <c r="F26" s="145">
        <v>3.1187499999999999</v>
      </c>
      <c r="G26" s="145">
        <v>3.125</v>
      </c>
      <c r="H26" s="145">
        <v>3.1312500000000001</v>
      </c>
      <c r="I26" s="145">
        <v>3.1375000000000002</v>
      </c>
      <c r="J26" s="145">
        <v>3.1437499999999998</v>
      </c>
      <c r="K26" s="145">
        <v>3.15</v>
      </c>
      <c r="L26" s="145">
        <v>3.15625</v>
      </c>
      <c r="M26" s="145">
        <v>3.1625000000000001</v>
      </c>
      <c r="N26" s="145">
        <v>3.1687500000000002</v>
      </c>
      <c r="O26" s="145">
        <v>3.1749999999999998</v>
      </c>
      <c r="P26" s="145">
        <v>3.1812499999999999</v>
      </c>
      <c r="Q26" s="145">
        <v>3.1875</v>
      </c>
      <c r="R26" s="145">
        <v>3.1937500000000001</v>
      </c>
      <c r="S26" s="145">
        <v>3.2</v>
      </c>
      <c r="T26" s="145">
        <v>3.2062499999999998</v>
      </c>
      <c r="U26" s="145">
        <v>3.2124999999999999</v>
      </c>
      <c r="V26" s="145">
        <v>3.21875</v>
      </c>
      <c r="W26" s="145">
        <v>3.2250000000000001</v>
      </c>
      <c r="X26" s="145">
        <v>3.2312500000000002</v>
      </c>
      <c r="Y26" s="145">
        <v>3.2374999999999998</v>
      </c>
      <c r="Z26" s="145">
        <v>3.2437499999999999</v>
      </c>
      <c r="AA26" s="145">
        <v>3.25</v>
      </c>
      <c r="AB26" s="145">
        <v>3.2562500000000001</v>
      </c>
      <c r="AC26" s="145">
        <v>3.2625000000000002</v>
      </c>
      <c r="AD26" s="145">
        <v>3.2687499999999998</v>
      </c>
      <c r="AE26" s="145">
        <v>3.2749999999999999</v>
      </c>
      <c r="AF26" s="145">
        <v>3.28125</v>
      </c>
      <c r="AG26" s="145">
        <v>3.2875000000000001</v>
      </c>
      <c r="AH26" s="145">
        <v>3.2937500000000002</v>
      </c>
      <c r="AI26" s="145">
        <v>3.3</v>
      </c>
      <c r="AJ26" s="145">
        <v>3.3062499999999999</v>
      </c>
      <c r="AK26" s="145">
        <v>3.3125</v>
      </c>
      <c r="AL26" s="145">
        <v>3.3187500000000001</v>
      </c>
      <c r="AM26" s="145">
        <v>3.3250000000000002</v>
      </c>
      <c r="AN26" s="145">
        <v>3.3312499999999998</v>
      </c>
      <c r="AO26" s="145">
        <v>3.3374999999999999</v>
      </c>
      <c r="AP26" s="145">
        <v>3.34375</v>
      </c>
      <c r="AQ26" s="145">
        <v>3.35</v>
      </c>
      <c r="AR26" s="145">
        <v>3.3562500000000002</v>
      </c>
      <c r="AS26" s="145">
        <v>3.3624999999999998</v>
      </c>
      <c r="AT26" s="145">
        <v>3.3687499999999999</v>
      </c>
      <c r="AU26" s="145">
        <v>3.375</v>
      </c>
      <c r="AV26" s="145">
        <v>3.3812500000000001</v>
      </c>
      <c r="AW26" s="145">
        <v>3.3875000000000002</v>
      </c>
      <c r="AX26" s="145">
        <v>3.3937499999999998</v>
      </c>
      <c r="AY26" s="145">
        <v>3.4</v>
      </c>
      <c r="AZ26" s="145">
        <v>3.40625</v>
      </c>
      <c r="BA26" s="145">
        <v>3.4125000000000001</v>
      </c>
      <c r="BB26" s="145">
        <v>3.4187500000000002</v>
      </c>
      <c r="BC26" s="145">
        <v>3.4249999999999998</v>
      </c>
      <c r="BD26" s="145">
        <v>3.4312499999999999</v>
      </c>
      <c r="BE26" s="145">
        <v>3.4375</v>
      </c>
      <c r="BF26" s="145">
        <v>3.4437500000000001</v>
      </c>
      <c r="BG26" s="145">
        <v>3.45</v>
      </c>
      <c r="BH26" s="145">
        <v>3.4562499999999998</v>
      </c>
      <c r="BI26" s="145">
        <v>3.4624999999999999</v>
      </c>
      <c r="BJ26" s="145">
        <v>3.46875</v>
      </c>
      <c r="BK26" s="145">
        <v>3.4750000000000001</v>
      </c>
      <c r="BL26" s="145">
        <v>3.4812500000000002</v>
      </c>
      <c r="BM26" s="145">
        <v>3.4874999999999998</v>
      </c>
      <c r="BN26" s="145">
        <v>3.4937499999999999</v>
      </c>
      <c r="BO26" s="145">
        <v>3.5</v>
      </c>
      <c r="BP26" s="145">
        <v>3.5062500000000001</v>
      </c>
      <c r="BQ26" s="145">
        <v>3.5125000000000002</v>
      </c>
      <c r="BR26" s="145">
        <v>3.5187499999999998</v>
      </c>
      <c r="BS26" s="145">
        <v>3.5249999999999999</v>
      </c>
      <c r="BT26" s="145">
        <v>3.53125</v>
      </c>
      <c r="BU26" s="145">
        <v>3.5375000000000001</v>
      </c>
      <c r="BV26" s="145">
        <v>3.5437500000000002</v>
      </c>
      <c r="BW26" s="145">
        <v>3.55</v>
      </c>
      <c r="BX26" s="145">
        <v>3.5562499999999999</v>
      </c>
      <c r="BY26" s="145">
        <v>3.5625</v>
      </c>
      <c r="BZ26" s="145">
        <v>3.5687500000000001</v>
      </c>
      <c r="CA26" s="145">
        <v>3.5750000000000002</v>
      </c>
      <c r="CB26" s="145">
        <v>3.5812499999999998</v>
      </c>
      <c r="CC26" s="145">
        <v>3.5874999999999999</v>
      </c>
      <c r="CD26" s="145">
        <v>3.59375</v>
      </c>
      <c r="CE26" s="140">
        <v>4.78</v>
      </c>
      <c r="CF26" s="153"/>
      <c r="CG26" s="149">
        <v>4.5999999999999996</v>
      </c>
      <c r="CH26" s="145">
        <v>2.2029166666666669</v>
      </c>
      <c r="CI26" s="145">
        <v>2.205833333333334</v>
      </c>
      <c r="CJ26" s="145">
        <v>2.2087500000000002</v>
      </c>
      <c r="CK26" s="145">
        <v>2.211666666666666</v>
      </c>
      <c r="CL26" s="145">
        <v>2.2145833333333331</v>
      </c>
      <c r="CM26" s="145">
        <v>2.2174999999999998</v>
      </c>
      <c r="CN26" s="145">
        <v>2.220416666666666</v>
      </c>
      <c r="CO26" s="145">
        <v>2.2233333333333332</v>
      </c>
      <c r="CP26" s="145">
        <v>2.2262499999999998</v>
      </c>
      <c r="CQ26" s="145">
        <v>2.229166666666667</v>
      </c>
      <c r="CR26" s="145">
        <v>2.2320833333333332</v>
      </c>
      <c r="CS26" s="145">
        <v>2.2349999999999999</v>
      </c>
      <c r="CT26" s="145">
        <v>2.237916666666667</v>
      </c>
      <c r="CU26" s="145">
        <v>2.2408333333333328</v>
      </c>
      <c r="CV26" s="145">
        <v>2.2437499999999999</v>
      </c>
      <c r="CW26" s="145">
        <v>2.246666666666667</v>
      </c>
      <c r="CX26" s="145">
        <v>2.2495833333333328</v>
      </c>
      <c r="CY26" s="145">
        <v>2.2524999999999999</v>
      </c>
      <c r="CZ26" s="145">
        <v>2.2554166666666671</v>
      </c>
      <c r="DA26" s="145">
        <v>2.2583333333333329</v>
      </c>
      <c r="DB26" s="145">
        <v>2.26125</v>
      </c>
      <c r="DC26" s="145">
        <v>2.2641666666666671</v>
      </c>
      <c r="DD26" s="145">
        <v>2.2670833333333329</v>
      </c>
      <c r="DE26" s="145">
        <v>2.27</v>
      </c>
      <c r="DF26" s="145">
        <v>2.2729166666666671</v>
      </c>
      <c r="DG26" s="145">
        <v>2.2758333333333329</v>
      </c>
      <c r="DH26" s="145">
        <v>2.2787500000000001</v>
      </c>
      <c r="DI26" s="145">
        <v>2.2816666666666672</v>
      </c>
      <c r="DJ26" s="145">
        <v>2.284583333333333</v>
      </c>
      <c r="DK26" s="145">
        <v>2.2875000000000001</v>
      </c>
      <c r="DL26" s="145">
        <v>2.2904166666666672</v>
      </c>
      <c r="DM26" s="145">
        <v>2.293333333333333</v>
      </c>
      <c r="DN26" s="145">
        <v>2.2962500000000001</v>
      </c>
      <c r="DO26" s="145">
        <v>2.2991666666666668</v>
      </c>
      <c r="DP26" s="145">
        <v>2.302083333333333</v>
      </c>
      <c r="DQ26" s="145">
        <v>2.3050000000000002</v>
      </c>
      <c r="DR26" s="145">
        <v>2.3079166666666668</v>
      </c>
      <c r="DS26" s="145">
        <v>2.310833333333334</v>
      </c>
      <c r="DT26" s="145">
        <v>2.3137500000000002</v>
      </c>
      <c r="DU26" s="145">
        <v>2.3166666666666669</v>
      </c>
      <c r="DV26" s="145">
        <v>2.319583333333334</v>
      </c>
      <c r="DW26" s="145">
        <v>2.3224999999999998</v>
      </c>
      <c r="DX26" s="145">
        <v>2.325416666666666</v>
      </c>
      <c r="DY26" s="145">
        <v>2.3283333333333331</v>
      </c>
      <c r="DZ26" s="145">
        <v>2.3312499999999998</v>
      </c>
      <c r="EA26" s="145">
        <v>2.3341666666666669</v>
      </c>
      <c r="EB26" s="145">
        <v>2.3370833333333332</v>
      </c>
      <c r="EC26" s="145">
        <v>2.34</v>
      </c>
      <c r="ED26" s="145">
        <v>2.342916666666667</v>
      </c>
      <c r="EE26" s="145">
        <v>2.3458333333333332</v>
      </c>
      <c r="EF26" s="145">
        <v>2.3487499999999999</v>
      </c>
      <c r="EG26" s="145">
        <v>2.351666666666667</v>
      </c>
      <c r="EH26" s="145">
        <v>2.3545833333333328</v>
      </c>
      <c r="EI26" s="145">
        <v>2.3574999999999999</v>
      </c>
      <c r="EJ26" s="145">
        <v>2.3604166666666671</v>
      </c>
      <c r="EK26" s="145">
        <v>2.3633333333333328</v>
      </c>
      <c r="EL26" s="145">
        <v>2.36625</v>
      </c>
      <c r="EM26" s="145">
        <v>2.3691666666666671</v>
      </c>
      <c r="EN26" s="145">
        <v>2.3720833333333329</v>
      </c>
      <c r="EO26" s="145">
        <v>2.375</v>
      </c>
      <c r="EP26" s="145">
        <v>2.3779166666666671</v>
      </c>
      <c r="EQ26" s="145">
        <v>2.3808333333333329</v>
      </c>
      <c r="ER26" s="145">
        <v>2.38375</v>
      </c>
      <c r="ES26" s="145">
        <v>2.3866666666666672</v>
      </c>
      <c r="ET26" s="145">
        <v>2.3895833333333329</v>
      </c>
      <c r="EU26" s="145">
        <v>2.3925000000000001</v>
      </c>
      <c r="EV26" s="145">
        <v>2.3954166666666672</v>
      </c>
      <c r="EW26" s="145">
        <v>2.398333333333333</v>
      </c>
      <c r="EX26" s="145">
        <v>2.4012500000000001</v>
      </c>
      <c r="EY26" s="145">
        <v>2.4041666666666668</v>
      </c>
      <c r="EZ26" s="145">
        <v>2.407083333333333</v>
      </c>
      <c r="FA26" s="145">
        <v>2.41</v>
      </c>
      <c r="FB26" s="145">
        <v>2.4129166666666668</v>
      </c>
      <c r="FC26" s="145">
        <v>2.4158333333333331</v>
      </c>
      <c r="FD26" s="145">
        <v>2.4187500000000002</v>
      </c>
      <c r="FE26" s="145">
        <v>2.4216666666666669</v>
      </c>
      <c r="FF26" s="145">
        <v>2.424583333333334</v>
      </c>
      <c r="FG26" s="145">
        <v>2.4275000000000002</v>
      </c>
      <c r="FH26" s="145">
        <v>2.430416666666666</v>
      </c>
      <c r="FI26" s="140">
        <v>5.6</v>
      </c>
    </row>
    <row r="27" spans="2:165" ht="23.5" x14ac:dyDescent="0.55000000000000004">
      <c r="B27" s="260">
        <v>0.21</v>
      </c>
      <c r="C27" s="149">
        <v>2.96</v>
      </c>
      <c r="D27" s="145">
        <v>2.9662500000000001</v>
      </c>
      <c r="E27" s="145">
        <v>2.9725000000000001</v>
      </c>
      <c r="F27" s="145">
        <v>2.9787499999999998</v>
      </c>
      <c r="G27" s="145">
        <v>2.9849999999999999</v>
      </c>
      <c r="H27" s="145">
        <v>2.99125</v>
      </c>
      <c r="I27" s="145">
        <v>2.9975000000000001</v>
      </c>
      <c r="J27" s="145">
        <v>3.0037500000000001</v>
      </c>
      <c r="K27" s="145">
        <v>3.01</v>
      </c>
      <c r="L27" s="145">
        <v>3.0162499999999999</v>
      </c>
      <c r="M27" s="145">
        <v>3.0225</v>
      </c>
      <c r="N27" s="145">
        <v>3.0287500000000001</v>
      </c>
      <c r="O27" s="145">
        <v>3.0350000000000001</v>
      </c>
      <c r="P27" s="145">
        <v>3.0412499999999998</v>
      </c>
      <c r="Q27" s="145">
        <v>3.0474999999999999</v>
      </c>
      <c r="R27" s="145">
        <v>3.05375</v>
      </c>
      <c r="S27" s="145">
        <v>3.06</v>
      </c>
      <c r="T27" s="145">
        <v>3.0662500000000001</v>
      </c>
      <c r="U27" s="145">
        <v>3.0724999999999998</v>
      </c>
      <c r="V27" s="145">
        <v>3.0787499999999999</v>
      </c>
      <c r="W27" s="145">
        <v>3.085</v>
      </c>
      <c r="X27" s="145">
        <v>3.0912500000000001</v>
      </c>
      <c r="Y27" s="145">
        <v>3.0975000000000001</v>
      </c>
      <c r="Z27" s="145">
        <v>3.1037499999999998</v>
      </c>
      <c r="AA27" s="145">
        <v>3.11</v>
      </c>
      <c r="AB27" s="145">
        <v>3.11625</v>
      </c>
      <c r="AC27" s="145">
        <v>3.1225000000000001</v>
      </c>
      <c r="AD27" s="145">
        <v>3.1287500000000001</v>
      </c>
      <c r="AE27" s="145">
        <v>3.1349999999999998</v>
      </c>
      <c r="AF27" s="145">
        <v>3.1412499999999999</v>
      </c>
      <c r="AG27" s="145">
        <v>3.1475</v>
      </c>
      <c r="AH27" s="145">
        <v>3.1537500000000001</v>
      </c>
      <c r="AI27" s="145">
        <v>3.16</v>
      </c>
      <c r="AJ27" s="145">
        <v>3.1662499999999998</v>
      </c>
      <c r="AK27" s="145">
        <v>3.1724999999999999</v>
      </c>
      <c r="AL27" s="145">
        <v>3.17875</v>
      </c>
      <c r="AM27" s="145">
        <v>3.1850000000000001</v>
      </c>
      <c r="AN27" s="145">
        <v>3.1912500000000001</v>
      </c>
      <c r="AO27" s="145">
        <v>3.1974999999999998</v>
      </c>
      <c r="AP27" s="145">
        <v>3.2037499999999999</v>
      </c>
      <c r="AQ27" s="145">
        <v>3.21</v>
      </c>
      <c r="AR27" s="145">
        <v>3.2162500000000001</v>
      </c>
      <c r="AS27" s="145">
        <v>3.2225000000000001</v>
      </c>
      <c r="AT27" s="145">
        <v>3.2287499999999998</v>
      </c>
      <c r="AU27" s="145">
        <v>3.2349999999999999</v>
      </c>
      <c r="AV27" s="145">
        <v>3.24125</v>
      </c>
      <c r="AW27" s="145">
        <v>3.2475000000000001</v>
      </c>
      <c r="AX27" s="145">
        <v>3.2537500000000001</v>
      </c>
      <c r="AY27" s="145">
        <v>3.26</v>
      </c>
      <c r="AZ27" s="145">
        <v>3.2662499999999999</v>
      </c>
      <c r="BA27" s="145">
        <v>3.2725</v>
      </c>
      <c r="BB27" s="145">
        <v>3.2787500000000001</v>
      </c>
      <c r="BC27" s="145">
        <v>3.2850000000000001</v>
      </c>
      <c r="BD27" s="145">
        <v>3.2912499999999998</v>
      </c>
      <c r="BE27" s="145">
        <v>3.2974999999999999</v>
      </c>
      <c r="BF27" s="145">
        <v>3.30375</v>
      </c>
      <c r="BG27" s="145">
        <v>3.31</v>
      </c>
      <c r="BH27" s="145">
        <v>3.3162500000000001</v>
      </c>
      <c r="BI27" s="145">
        <v>3.3224999999999998</v>
      </c>
      <c r="BJ27" s="145">
        <v>3.3287499999999999</v>
      </c>
      <c r="BK27" s="145">
        <v>3.335</v>
      </c>
      <c r="BL27" s="145">
        <v>3.3412500000000001</v>
      </c>
      <c r="BM27" s="145">
        <v>3.3475000000000001</v>
      </c>
      <c r="BN27" s="145">
        <v>3.3537499999999998</v>
      </c>
      <c r="BO27" s="145">
        <v>3.36</v>
      </c>
      <c r="BP27" s="145">
        <v>3.36625</v>
      </c>
      <c r="BQ27" s="145">
        <v>3.3725000000000001</v>
      </c>
      <c r="BR27" s="145">
        <v>3.3787500000000001</v>
      </c>
      <c r="BS27" s="145">
        <v>3.3849999999999998</v>
      </c>
      <c r="BT27" s="145">
        <v>3.3912499999999999</v>
      </c>
      <c r="BU27" s="145">
        <v>3.3975</v>
      </c>
      <c r="BV27" s="145">
        <v>3.4037500000000001</v>
      </c>
      <c r="BW27" s="145">
        <v>3.41</v>
      </c>
      <c r="BX27" s="145">
        <v>3.4162500000000011</v>
      </c>
      <c r="BY27" s="145">
        <v>3.4224999999999999</v>
      </c>
      <c r="BZ27" s="145">
        <v>3.42875</v>
      </c>
      <c r="CA27" s="145">
        <v>3.4350000000000001</v>
      </c>
      <c r="CB27" s="145">
        <v>3.4412500000000001</v>
      </c>
      <c r="CC27" s="145">
        <v>3.4474999999999998</v>
      </c>
      <c r="CD27" s="145">
        <v>3.4537499999999999</v>
      </c>
      <c r="CE27" s="140">
        <v>4.5720000000000001</v>
      </c>
      <c r="CF27" s="152"/>
      <c r="CG27" s="149">
        <v>4.5999999999999996</v>
      </c>
      <c r="CH27" s="145">
        <v>2.0426944444444439</v>
      </c>
      <c r="CI27" s="145">
        <v>2.0453888888888891</v>
      </c>
      <c r="CJ27" s="145">
        <v>2.048083333333333</v>
      </c>
      <c r="CK27" s="145">
        <v>2.0507777777777778</v>
      </c>
      <c r="CL27" s="145">
        <v>2.0534722222222221</v>
      </c>
      <c r="CM27" s="145">
        <v>2.056166666666666</v>
      </c>
      <c r="CN27" s="145">
        <v>2.0588611111111108</v>
      </c>
      <c r="CO27" s="145">
        <v>2.061555555555556</v>
      </c>
      <c r="CP27" s="145">
        <v>2.0642499999999999</v>
      </c>
      <c r="CQ27" s="145">
        <v>2.0669444444444438</v>
      </c>
      <c r="CR27" s="145">
        <v>2.069638888888889</v>
      </c>
      <c r="CS27" s="145">
        <v>2.0723333333333329</v>
      </c>
      <c r="CT27" s="145">
        <v>2.0750277777777781</v>
      </c>
      <c r="CU27" s="145">
        <v>2.077722222222222</v>
      </c>
      <c r="CV27" s="145">
        <v>2.0804166666666668</v>
      </c>
      <c r="CW27" s="145">
        <v>2.0831111111111111</v>
      </c>
      <c r="CX27" s="145">
        <v>2.085805555555555</v>
      </c>
      <c r="CY27" s="145">
        <v>2.0884999999999998</v>
      </c>
      <c r="CZ27" s="145">
        <v>2.091194444444445</v>
      </c>
      <c r="DA27" s="145">
        <v>2.0938888888888889</v>
      </c>
      <c r="DB27" s="145">
        <v>2.0965833333333328</v>
      </c>
      <c r="DC27" s="145">
        <v>2.099277777777778</v>
      </c>
      <c r="DD27" s="145">
        <v>2.1019722222222219</v>
      </c>
      <c r="DE27" s="145">
        <v>2.1046666666666671</v>
      </c>
      <c r="DF27" s="145">
        <v>2.107361111111111</v>
      </c>
      <c r="DG27" s="145">
        <v>2.1100555555555549</v>
      </c>
      <c r="DH27" s="145">
        <v>2.1127500000000001</v>
      </c>
      <c r="DI27" s="145">
        <v>2.115444444444444</v>
      </c>
      <c r="DJ27" s="145">
        <v>2.1181388888888888</v>
      </c>
      <c r="DK27" s="145">
        <v>2.1208333333333331</v>
      </c>
      <c r="DL27" s="145">
        <v>2.1235277777777779</v>
      </c>
      <c r="DM27" s="145">
        <v>2.1262222222222218</v>
      </c>
      <c r="DN27" s="145">
        <v>2.128916666666667</v>
      </c>
      <c r="DO27" s="145">
        <v>2.1316111111111109</v>
      </c>
      <c r="DP27" s="145">
        <v>2.1343055555555561</v>
      </c>
      <c r="DQ27" s="145">
        <v>2.137</v>
      </c>
      <c r="DR27" s="145">
        <v>2.1396944444444439</v>
      </c>
      <c r="DS27" s="145">
        <v>2.1423888888888891</v>
      </c>
      <c r="DT27" s="145">
        <v>2.145083333333333</v>
      </c>
      <c r="DU27" s="145">
        <v>2.1477777777777778</v>
      </c>
      <c r="DV27" s="145">
        <v>2.1504722222222221</v>
      </c>
      <c r="DW27" s="145">
        <v>2.153166666666666</v>
      </c>
      <c r="DX27" s="145">
        <v>2.1558611111111108</v>
      </c>
      <c r="DY27" s="145">
        <v>2.158555555555556</v>
      </c>
      <c r="DZ27" s="145">
        <v>2.1612499999999999</v>
      </c>
      <c r="EA27" s="145">
        <v>2.1639444444444438</v>
      </c>
      <c r="EB27" s="145">
        <v>2.166638888888889</v>
      </c>
      <c r="EC27" s="145">
        <v>2.1693333333333329</v>
      </c>
      <c r="ED27" s="145">
        <v>2.1720277777777781</v>
      </c>
      <c r="EE27" s="145">
        <v>2.174722222222222</v>
      </c>
      <c r="EF27" s="145">
        <v>2.1774166666666668</v>
      </c>
      <c r="EG27" s="145">
        <v>2.1801111111111111</v>
      </c>
      <c r="EH27" s="145">
        <v>2.182805555555555</v>
      </c>
      <c r="EI27" s="145">
        <v>2.1855000000000002</v>
      </c>
      <c r="EJ27" s="145">
        <v>2.188194444444445</v>
      </c>
      <c r="EK27" s="145">
        <v>2.1908888888888889</v>
      </c>
      <c r="EL27" s="145">
        <v>2.1935833333333332</v>
      </c>
      <c r="EM27" s="145">
        <v>2.196277777777778</v>
      </c>
      <c r="EN27" s="145">
        <v>2.1989722222222219</v>
      </c>
      <c r="EO27" s="145">
        <v>2.2016666666666671</v>
      </c>
      <c r="EP27" s="145">
        <v>2.204361111111111</v>
      </c>
      <c r="EQ27" s="145">
        <v>2.2070555555555562</v>
      </c>
      <c r="ER27" s="145">
        <v>2.2097500000000001</v>
      </c>
      <c r="ES27" s="145">
        <v>2.212444444444444</v>
      </c>
      <c r="ET27" s="145">
        <v>2.2151388888888892</v>
      </c>
      <c r="EU27" s="145">
        <v>2.217833333333334</v>
      </c>
      <c r="EV27" s="145">
        <v>2.2205277777777779</v>
      </c>
      <c r="EW27" s="145">
        <v>2.2232222222222222</v>
      </c>
      <c r="EX27" s="145">
        <v>2.225916666666667</v>
      </c>
      <c r="EY27" s="145">
        <v>2.2286111111111109</v>
      </c>
      <c r="EZ27" s="145">
        <v>2.2313055555555561</v>
      </c>
      <c r="FA27" s="145">
        <v>2.234</v>
      </c>
      <c r="FB27" s="145">
        <v>2.2366944444444439</v>
      </c>
      <c r="FC27" s="145">
        <v>2.2393888888888891</v>
      </c>
      <c r="FD27" s="145">
        <v>2.242083333333333</v>
      </c>
      <c r="FE27" s="145">
        <v>2.2447777777777782</v>
      </c>
      <c r="FF27" s="145">
        <v>2.2474722222222221</v>
      </c>
      <c r="FG27" s="145">
        <v>2.2501666666666669</v>
      </c>
      <c r="FH27" s="145">
        <v>2.2528611111111112</v>
      </c>
      <c r="FI27" s="140">
        <v>5.6</v>
      </c>
    </row>
    <row r="28" spans="2:165" ht="23.5" x14ac:dyDescent="0.55000000000000004">
      <c r="B28" s="165">
        <v>0.22</v>
      </c>
      <c r="C28" s="149">
        <v>2.82</v>
      </c>
      <c r="D28" s="145">
        <v>2.8262499999999999</v>
      </c>
      <c r="E28" s="145">
        <v>2.8325</v>
      </c>
      <c r="F28" s="145">
        <v>2.8387500000000001</v>
      </c>
      <c r="G28" s="145">
        <v>2.8450000000000002</v>
      </c>
      <c r="H28" s="145">
        <v>2.8512499999999998</v>
      </c>
      <c r="I28" s="145">
        <v>2.8574999999999999</v>
      </c>
      <c r="J28" s="145">
        <v>2.86375</v>
      </c>
      <c r="K28" s="145">
        <v>2.87</v>
      </c>
      <c r="L28" s="145">
        <v>2.8762500000000002</v>
      </c>
      <c r="M28" s="145">
        <v>2.8824999999999998</v>
      </c>
      <c r="N28" s="145">
        <v>2.8887499999999999</v>
      </c>
      <c r="O28" s="145">
        <v>2.895</v>
      </c>
      <c r="P28" s="145">
        <v>2.9012500000000001</v>
      </c>
      <c r="Q28" s="145">
        <v>2.9075000000000002</v>
      </c>
      <c r="R28" s="145">
        <v>2.9137499999999998</v>
      </c>
      <c r="S28" s="145">
        <v>2.92</v>
      </c>
      <c r="T28" s="145">
        <v>2.92625</v>
      </c>
      <c r="U28" s="145">
        <v>2.9325000000000001</v>
      </c>
      <c r="V28" s="145">
        <v>2.9387500000000002</v>
      </c>
      <c r="W28" s="145">
        <v>2.9449999999999998</v>
      </c>
      <c r="X28" s="145">
        <v>2.9512499999999999</v>
      </c>
      <c r="Y28" s="145">
        <v>2.9575</v>
      </c>
      <c r="Z28" s="145">
        <v>2.9637500000000001</v>
      </c>
      <c r="AA28" s="145">
        <v>2.97</v>
      </c>
      <c r="AB28" s="145">
        <v>2.9762499999999998</v>
      </c>
      <c r="AC28" s="145">
        <v>2.9824999999999999</v>
      </c>
      <c r="AD28" s="145">
        <v>2.98875</v>
      </c>
      <c r="AE28" s="145">
        <v>2.9950000000000001</v>
      </c>
      <c r="AF28" s="145">
        <v>3.0012500000000002</v>
      </c>
      <c r="AG28" s="145">
        <v>3.0074999999999998</v>
      </c>
      <c r="AH28" s="145">
        <v>3.0137499999999999</v>
      </c>
      <c r="AI28" s="145">
        <v>3.02</v>
      </c>
      <c r="AJ28" s="145">
        <v>3.0262500000000001</v>
      </c>
      <c r="AK28" s="145">
        <v>3.0325000000000002</v>
      </c>
      <c r="AL28" s="145">
        <v>3.0387499999999998</v>
      </c>
      <c r="AM28" s="145">
        <v>3.0449999999999999</v>
      </c>
      <c r="AN28" s="145">
        <v>3.05125</v>
      </c>
      <c r="AO28" s="145">
        <v>3.0575000000000001</v>
      </c>
      <c r="AP28" s="145">
        <v>3.0637500000000002</v>
      </c>
      <c r="AQ28" s="145">
        <v>3.07</v>
      </c>
      <c r="AR28" s="145">
        <v>3.0762499999999999</v>
      </c>
      <c r="AS28" s="145">
        <v>3.0825</v>
      </c>
      <c r="AT28" s="145">
        <v>3.0887500000000001</v>
      </c>
      <c r="AU28" s="145">
        <v>3.0950000000000002</v>
      </c>
      <c r="AV28" s="145">
        <v>3.1012499999999998</v>
      </c>
      <c r="AW28" s="145">
        <v>3.1074999999999999</v>
      </c>
      <c r="AX28" s="145">
        <v>3.11375</v>
      </c>
      <c r="AY28" s="145">
        <v>3.12</v>
      </c>
      <c r="AZ28" s="145">
        <v>3.1262500000000002</v>
      </c>
      <c r="BA28" s="145">
        <v>3.1324999999999998</v>
      </c>
      <c r="BB28" s="145">
        <v>3.1387499999999999</v>
      </c>
      <c r="BC28" s="145">
        <v>3.145</v>
      </c>
      <c r="BD28" s="145">
        <v>3.1512500000000001</v>
      </c>
      <c r="BE28" s="145">
        <v>3.1575000000000002</v>
      </c>
      <c r="BF28" s="145">
        <v>3.1637499999999998</v>
      </c>
      <c r="BG28" s="145">
        <v>3.17</v>
      </c>
      <c r="BH28" s="145">
        <v>3.17625</v>
      </c>
      <c r="BI28" s="145">
        <v>3.1825000000000001</v>
      </c>
      <c r="BJ28" s="145">
        <v>3.1887500000000002</v>
      </c>
      <c r="BK28" s="145">
        <v>3.1949999999999998</v>
      </c>
      <c r="BL28" s="145">
        <v>3.2012499999999999</v>
      </c>
      <c r="BM28" s="145">
        <v>3.2075</v>
      </c>
      <c r="BN28" s="145">
        <v>3.2137500000000001</v>
      </c>
      <c r="BO28" s="145">
        <v>3.22</v>
      </c>
      <c r="BP28" s="145">
        <v>3.2262499999999998</v>
      </c>
      <c r="BQ28" s="145">
        <v>3.2324999999999999</v>
      </c>
      <c r="BR28" s="145">
        <v>3.23875</v>
      </c>
      <c r="BS28" s="145">
        <v>3.2450000000000001</v>
      </c>
      <c r="BT28" s="145">
        <v>3.2512500000000002</v>
      </c>
      <c r="BU28" s="145">
        <v>3.2574999999999998</v>
      </c>
      <c r="BV28" s="145">
        <v>3.2637499999999999</v>
      </c>
      <c r="BW28" s="145">
        <v>3.27</v>
      </c>
      <c r="BX28" s="145">
        <v>3.2762500000000001</v>
      </c>
      <c r="BY28" s="145">
        <v>3.2825000000000002</v>
      </c>
      <c r="BZ28" s="145">
        <v>3.2887499999999998</v>
      </c>
      <c r="CA28" s="145">
        <v>3.2949999999999999</v>
      </c>
      <c r="CB28" s="145">
        <v>3.30125</v>
      </c>
      <c r="CC28" s="145">
        <v>3.3075000000000001</v>
      </c>
      <c r="CD28" s="145">
        <v>3.3137500000000002</v>
      </c>
      <c r="CE28" s="140">
        <v>4.3639999999999999</v>
      </c>
      <c r="CF28" s="153"/>
      <c r="CG28" s="149">
        <v>4.5999999999999996</v>
      </c>
      <c r="CH28" s="145">
        <v>1.8824722222222221</v>
      </c>
      <c r="CI28" s="145">
        <v>1.884944444444445</v>
      </c>
      <c r="CJ28" s="145">
        <v>1.887416666666667</v>
      </c>
      <c r="CK28" s="145">
        <v>1.889888888888889</v>
      </c>
      <c r="CL28" s="145">
        <v>1.8923611111111109</v>
      </c>
      <c r="CM28" s="145">
        <v>1.8948333333333329</v>
      </c>
      <c r="CN28" s="145">
        <v>1.897305555555556</v>
      </c>
      <c r="CO28" s="145">
        <v>1.899777777777778</v>
      </c>
      <c r="CP28" s="145">
        <v>1.90225</v>
      </c>
      <c r="CQ28" s="145">
        <v>1.904722222222222</v>
      </c>
      <c r="CR28" s="145">
        <v>1.907194444444444</v>
      </c>
      <c r="CS28" s="145">
        <v>1.9096666666666671</v>
      </c>
      <c r="CT28" s="145">
        <v>1.9121388888888891</v>
      </c>
      <c r="CU28" s="145">
        <v>1.914611111111111</v>
      </c>
      <c r="CV28" s="145">
        <v>1.917083333333333</v>
      </c>
      <c r="CW28" s="145">
        <v>1.919555555555555</v>
      </c>
      <c r="CX28" s="145">
        <v>1.9220277777777779</v>
      </c>
      <c r="CY28" s="145">
        <v>1.9245000000000001</v>
      </c>
      <c r="CZ28" s="145">
        <v>1.9269722222222221</v>
      </c>
      <c r="DA28" s="145">
        <v>1.929444444444445</v>
      </c>
      <c r="DB28" s="145">
        <v>1.9319166666666669</v>
      </c>
      <c r="DC28" s="145">
        <v>1.9343888888888889</v>
      </c>
      <c r="DD28" s="145">
        <v>1.9368611111111109</v>
      </c>
      <c r="DE28" s="145">
        <v>1.9393333333333329</v>
      </c>
      <c r="DF28" s="145">
        <v>1.941805555555556</v>
      </c>
      <c r="DG28" s="145">
        <v>1.944277777777778</v>
      </c>
      <c r="DH28" s="145">
        <v>1.94675</v>
      </c>
      <c r="DI28" s="145">
        <v>1.949222222222222</v>
      </c>
      <c r="DJ28" s="145">
        <v>1.951694444444444</v>
      </c>
      <c r="DK28" s="145">
        <v>1.9541666666666671</v>
      </c>
      <c r="DL28" s="145">
        <v>1.956638888888889</v>
      </c>
      <c r="DM28" s="145">
        <v>1.959111111111111</v>
      </c>
      <c r="DN28" s="145">
        <v>1.961583333333333</v>
      </c>
      <c r="DO28" s="145">
        <v>1.964055555555555</v>
      </c>
      <c r="DP28" s="145">
        <v>1.966527777777777</v>
      </c>
      <c r="DQ28" s="145">
        <v>1.9690000000000001</v>
      </c>
      <c r="DR28" s="145">
        <v>1.9714722222222221</v>
      </c>
      <c r="DS28" s="145">
        <v>1.9739444444444449</v>
      </c>
      <c r="DT28" s="145">
        <v>1.9764166666666669</v>
      </c>
      <c r="DU28" s="145">
        <v>1.9788888888888889</v>
      </c>
      <c r="DV28" s="145">
        <v>1.9813611111111109</v>
      </c>
      <c r="DW28" s="145">
        <v>1.9838333333333329</v>
      </c>
      <c r="DX28" s="145">
        <v>1.986305555555556</v>
      </c>
      <c r="DY28" s="145">
        <v>1.988777777777778</v>
      </c>
      <c r="DZ28" s="145">
        <v>1.99125</v>
      </c>
      <c r="EA28" s="145">
        <v>1.993722222222222</v>
      </c>
      <c r="EB28" s="145">
        <v>1.9961944444444439</v>
      </c>
      <c r="EC28" s="145">
        <v>1.998666666666667</v>
      </c>
      <c r="ED28" s="145">
        <v>2.0011388888888888</v>
      </c>
      <c r="EE28" s="145">
        <v>2.0036111111111108</v>
      </c>
      <c r="EF28" s="145">
        <v>2.0060833333333332</v>
      </c>
      <c r="EG28" s="145">
        <v>2.0085555555555561</v>
      </c>
      <c r="EH28" s="145">
        <v>2.0110277777777781</v>
      </c>
      <c r="EI28" s="145">
        <v>2.0135000000000001</v>
      </c>
      <c r="EJ28" s="145">
        <v>2.0159722222222221</v>
      </c>
      <c r="EK28" s="145">
        <v>2.018444444444444</v>
      </c>
      <c r="EL28" s="145">
        <v>2.020916666666666</v>
      </c>
      <c r="EM28" s="145">
        <v>2.0233888888888889</v>
      </c>
      <c r="EN28" s="145">
        <v>2.0258611111111109</v>
      </c>
      <c r="EO28" s="145">
        <v>2.0283333333333329</v>
      </c>
      <c r="EP28" s="145">
        <v>2.0308055555555562</v>
      </c>
      <c r="EQ28" s="145">
        <v>2.0332777777777782</v>
      </c>
      <c r="ER28" s="145">
        <v>2.0357500000000002</v>
      </c>
      <c r="ES28" s="145">
        <v>2.0382222222222222</v>
      </c>
      <c r="ET28" s="145">
        <v>2.040694444444445</v>
      </c>
      <c r="EU28" s="145">
        <v>2.043166666666667</v>
      </c>
      <c r="EV28" s="145">
        <v>2.045638888888889</v>
      </c>
      <c r="EW28" s="145">
        <v>2.048111111111111</v>
      </c>
      <c r="EX28" s="145">
        <v>2.050583333333333</v>
      </c>
      <c r="EY28" s="145">
        <v>2.053055555555555</v>
      </c>
      <c r="EZ28" s="145">
        <v>2.0555277777777778</v>
      </c>
      <c r="FA28" s="145">
        <v>2.0579999999999998</v>
      </c>
      <c r="FB28" s="145">
        <v>2.0604722222222218</v>
      </c>
      <c r="FC28" s="145">
        <v>2.0629444444444438</v>
      </c>
      <c r="FD28" s="145">
        <v>2.0654166666666671</v>
      </c>
      <c r="FE28" s="145">
        <v>2.0678888888888891</v>
      </c>
      <c r="FF28" s="145">
        <v>2.0703611111111111</v>
      </c>
      <c r="FG28" s="145">
        <v>2.072833333333334</v>
      </c>
      <c r="FH28" s="145">
        <v>2.075305555555556</v>
      </c>
      <c r="FI28" s="140">
        <v>5.6</v>
      </c>
    </row>
    <row r="29" spans="2:165" ht="23.5" x14ac:dyDescent="0.55000000000000004">
      <c r="B29" s="165">
        <v>0.23</v>
      </c>
      <c r="C29" s="149">
        <v>2.68</v>
      </c>
      <c r="D29" s="145">
        <v>2.6862499999999998</v>
      </c>
      <c r="E29" s="145">
        <v>2.6924999999999999</v>
      </c>
      <c r="F29" s="145">
        <v>2.69875</v>
      </c>
      <c r="G29" s="145">
        <v>2.7050000000000001</v>
      </c>
      <c r="H29" s="145">
        <v>2.7112500000000002</v>
      </c>
      <c r="I29" s="145">
        <v>2.7174999999999998</v>
      </c>
      <c r="J29" s="145">
        <v>2.7237499999999999</v>
      </c>
      <c r="K29" s="145">
        <v>2.73</v>
      </c>
      <c r="L29" s="145">
        <v>2.7362500000000001</v>
      </c>
      <c r="M29" s="145">
        <v>2.7425000000000002</v>
      </c>
      <c r="N29" s="145">
        <v>2.7487499999999998</v>
      </c>
      <c r="O29" s="145">
        <v>2.7549999999999999</v>
      </c>
      <c r="P29" s="145">
        <v>2.76125</v>
      </c>
      <c r="Q29" s="145">
        <v>2.7675000000000001</v>
      </c>
      <c r="R29" s="145">
        <v>2.7737500000000002</v>
      </c>
      <c r="S29" s="145">
        <v>2.78</v>
      </c>
      <c r="T29" s="145">
        <v>2.7862499999999999</v>
      </c>
      <c r="U29" s="145">
        <v>2.7925</v>
      </c>
      <c r="V29" s="145">
        <v>2.7987500000000001</v>
      </c>
      <c r="W29" s="145">
        <v>2.8050000000000002</v>
      </c>
      <c r="X29" s="145">
        <v>2.8112499999999998</v>
      </c>
      <c r="Y29" s="145">
        <v>2.8174999999999999</v>
      </c>
      <c r="Z29" s="145">
        <v>2.82375</v>
      </c>
      <c r="AA29" s="145">
        <v>2.83</v>
      </c>
      <c r="AB29" s="145">
        <v>2.8362500000000002</v>
      </c>
      <c r="AC29" s="145">
        <v>2.8424999999999998</v>
      </c>
      <c r="AD29" s="145">
        <v>2.8487499999999999</v>
      </c>
      <c r="AE29" s="145">
        <v>2.855</v>
      </c>
      <c r="AF29" s="145">
        <v>2.8612500000000001</v>
      </c>
      <c r="AG29" s="145">
        <v>2.8675000000000002</v>
      </c>
      <c r="AH29" s="145">
        <v>2.8737499999999998</v>
      </c>
      <c r="AI29" s="145">
        <v>2.88</v>
      </c>
      <c r="AJ29" s="145">
        <v>2.88625</v>
      </c>
      <c r="AK29" s="145">
        <v>2.8925000000000001</v>
      </c>
      <c r="AL29" s="145">
        <v>2.8987500000000002</v>
      </c>
      <c r="AM29" s="145">
        <v>2.9049999999999998</v>
      </c>
      <c r="AN29" s="145">
        <v>2.9112499999999999</v>
      </c>
      <c r="AO29" s="145">
        <v>2.9175</v>
      </c>
      <c r="AP29" s="145">
        <v>2.9237500000000001</v>
      </c>
      <c r="AQ29" s="145">
        <v>2.93</v>
      </c>
      <c r="AR29" s="145">
        <v>2.9362499999999998</v>
      </c>
      <c r="AS29" s="145">
        <v>2.9424999999999999</v>
      </c>
      <c r="AT29" s="145">
        <v>2.94875</v>
      </c>
      <c r="AU29" s="145">
        <v>2.9550000000000001</v>
      </c>
      <c r="AV29" s="145">
        <v>2.9612500000000002</v>
      </c>
      <c r="AW29" s="145">
        <v>2.9674999999999998</v>
      </c>
      <c r="AX29" s="145">
        <v>2.9737499999999999</v>
      </c>
      <c r="AY29" s="145">
        <v>2.98</v>
      </c>
      <c r="AZ29" s="145">
        <v>2.9862500000000001</v>
      </c>
      <c r="BA29" s="145">
        <v>2.9925000000000002</v>
      </c>
      <c r="BB29" s="145">
        <v>2.9987499999999998</v>
      </c>
      <c r="BC29" s="145">
        <v>3.0049999999999999</v>
      </c>
      <c r="BD29" s="145">
        <v>3.01125</v>
      </c>
      <c r="BE29" s="145">
        <v>3.0175000000000001</v>
      </c>
      <c r="BF29" s="145">
        <v>3.0237500000000002</v>
      </c>
      <c r="BG29" s="145">
        <v>3.03</v>
      </c>
      <c r="BH29" s="145">
        <v>3.0362499999999999</v>
      </c>
      <c r="BI29" s="145">
        <v>3.0425</v>
      </c>
      <c r="BJ29" s="145">
        <v>3.0487500000000001</v>
      </c>
      <c r="BK29" s="145">
        <v>3.0550000000000002</v>
      </c>
      <c r="BL29" s="145">
        <v>3.0612499999999998</v>
      </c>
      <c r="BM29" s="145">
        <v>3.0674999999999999</v>
      </c>
      <c r="BN29" s="145">
        <v>3.07375</v>
      </c>
      <c r="BO29" s="145">
        <v>3.08</v>
      </c>
      <c r="BP29" s="145">
        <v>3.0862500000000002</v>
      </c>
      <c r="BQ29" s="145">
        <v>3.0924999999999998</v>
      </c>
      <c r="BR29" s="145">
        <v>3.0987499999999999</v>
      </c>
      <c r="BS29" s="145">
        <v>3.105</v>
      </c>
      <c r="BT29" s="145">
        <v>3.1112500000000001</v>
      </c>
      <c r="BU29" s="145">
        <v>3.1175000000000002</v>
      </c>
      <c r="BV29" s="145">
        <v>3.1237499999999998</v>
      </c>
      <c r="BW29" s="145">
        <v>3.13</v>
      </c>
      <c r="BX29" s="145">
        <v>3.13625</v>
      </c>
      <c r="BY29" s="145">
        <v>3.1425000000000001</v>
      </c>
      <c r="BZ29" s="145">
        <v>3.1487500000000002</v>
      </c>
      <c r="CA29" s="145">
        <v>3.1549999999999998</v>
      </c>
      <c r="CB29" s="145">
        <v>3.1612499999999999</v>
      </c>
      <c r="CC29" s="145">
        <v>3.1675</v>
      </c>
      <c r="CD29" s="145">
        <v>3.1737500000000001</v>
      </c>
      <c r="CE29" s="140">
        <v>4.1560000000000006</v>
      </c>
      <c r="CF29" s="152"/>
      <c r="CG29" s="149">
        <v>4.5999999999999996</v>
      </c>
      <c r="CH29" s="145">
        <v>1.7222500000000001</v>
      </c>
      <c r="CI29" s="145">
        <v>1.7244999999999999</v>
      </c>
      <c r="CJ29" s="145">
        <v>1.72675</v>
      </c>
      <c r="CK29" s="145">
        <v>1.7290000000000001</v>
      </c>
      <c r="CL29" s="145">
        <v>1.73125</v>
      </c>
      <c r="CM29" s="145">
        <v>1.7335</v>
      </c>
      <c r="CN29" s="145">
        <v>1.7357499999999999</v>
      </c>
      <c r="CO29" s="145">
        <v>1.738</v>
      </c>
      <c r="CP29" s="145">
        <v>1.7402500000000001</v>
      </c>
      <c r="CQ29" s="145">
        <v>1.7424999999999999</v>
      </c>
      <c r="CR29" s="145">
        <v>1.74475</v>
      </c>
      <c r="CS29" s="145">
        <v>1.7470000000000001</v>
      </c>
      <c r="CT29" s="145">
        <v>1.74925</v>
      </c>
      <c r="CU29" s="145">
        <v>1.7515000000000001</v>
      </c>
      <c r="CV29" s="145">
        <v>1.7537499999999999</v>
      </c>
      <c r="CW29" s="145">
        <v>1.756</v>
      </c>
      <c r="CX29" s="145">
        <v>1.7582500000000001</v>
      </c>
      <c r="CY29" s="145">
        <v>1.7605</v>
      </c>
      <c r="CZ29" s="145">
        <v>1.76275</v>
      </c>
      <c r="DA29" s="145">
        <v>1.7649999999999999</v>
      </c>
      <c r="DB29" s="145">
        <v>1.76725</v>
      </c>
      <c r="DC29" s="145">
        <v>1.7695000000000001</v>
      </c>
      <c r="DD29" s="145">
        <v>1.7717499999999999</v>
      </c>
      <c r="DE29" s="145">
        <v>1.774</v>
      </c>
      <c r="DF29" s="145">
        <v>1.7762500000000001</v>
      </c>
      <c r="DG29" s="145">
        <v>1.7785</v>
      </c>
      <c r="DH29" s="145">
        <v>1.7807500000000001</v>
      </c>
      <c r="DI29" s="145">
        <v>1.7829999999999999</v>
      </c>
      <c r="DJ29" s="145">
        <v>1.78525</v>
      </c>
      <c r="DK29" s="145">
        <v>1.7875000000000001</v>
      </c>
      <c r="DL29" s="145">
        <v>1.78975</v>
      </c>
      <c r="DM29" s="145">
        <v>1.792</v>
      </c>
      <c r="DN29" s="145">
        <v>1.7942499999999999</v>
      </c>
      <c r="DO29" s="145">
        <v>1.7965</v>
      </c>
      <c r="DP29" s="145">
        <v>1.7987500000000001</v>
      </c>
      <c r="DQ29" s="145">
        <v>1.8009999999999999</v>
      </c>
      <c r="DR29" s="145">
        <v>1.80325</v>
      </c>
      <c r="DS29" s="145">
        <v>1.8055000000000001</v>
      </c>
      <c r="DT29" s="145">
        <v>1.80775</v>
      </c>
      <c r="DU29" s="145">
        <v>1.81</v>
      </c>
      <c r="DV29" s="145">
        <v>1.8122499999999999</v>
      </c>
      <c r="DW29" s="145">
        <v>1.8145</v>
      </c>
      <c r="DX29" s="145">
        <v>1.8167500000000001</v>
      </c>
      <c r="DY29" s="145">
        <v>1.819</v>
      </c>
      <c r="DZ29" s="145">
        <v>1.82125</v>
      </c>
      <c r="EA29" s="145">
        <v>1.8234999999999999</v>
      </c>
      <c r="EB29" s="145">
        <v>1.82575</v>
      </c>
      <c r="EC29" s="145">
        <v>1.8280000000000001</v>
      </c>
      <c r="ED29" s="145">
        <v>1.8302499999999999</v>
      </c>
      <c r="EE29" s="145">
        <v>1.8325</v>
      </c>
      <c r="EF29" s="145">
        <v>1.8347500000000001</v>
      </c>
      <c r="EG29" s="145">
        <v>1.837</v>
      </c>
      <c r="EH29" s="145">
        <v>1.8392500000000001</v>
      </c>
      <c r="EI29" s="145">
        <v>1.8414999999999999</v>
      </c>
      <c r="EJ29" s="145">
        <v>1.84375</v>
      </c>
      <c r="EK29" s="145">
        <v>1.8460000000000001</v>
      </c>
      <c r="EL29" s="145">
        <v>1.8482499999999999</v>
      </c>
      <c r="EM29" s="145">
        <v>1.8505</v>
      </c>
      <c r="EN29" s="145">
        <v>1.8527499999999999</v>
      </c>
      <c r="EO29" s="145">
        <v>1.855</v>
      </c>
      <c r="EP29" s="145">
        <v>1.8572500000000001</v>
      </c>
      <c r="EQ29" s="145">
        <v>1.8594999999999999</v>
      </c>
      <c r="ER29" s="145">
        <v>1.86175</v>
      </c>
      <c r="ES29" s="145">
        <v>1.8640000000000001</v>
      </c>
      <c r="ET29" s="145">
        <v>1.86625</v>
      </c>
      <c r="EU29" s="145">
        <v>1.8685</v>
      </c>
      <c r="EV29" s="145">
        <v>1.8707499999999999</v>
      </c>
      <c r="EW29" s="145">
        <v>1.873</v>
      </c>
      <c r="EX29" s="145">
        <v>1.8752500000000001</v>
      </c>
      <c r="EY29" s="145">
        <v>1.8774999999999999</v>
      </c>
      <c r="EZ29" s="145">
        <v>1.87975</v>
      </c>
      <c r="FA29" s="145">
        <v>1.8819999999999999</v>
      </c>
      <c r="FB29" s="145">
        <v>1.88425</v>
      </c>
      <c r="FC29" s="145">
        <v>1.8865000000000001</v>
      </c>
      <c r="FD29" s="145">
        <v>1.8887499999999999</v>
      </c>
      <c r="FE29" s="145">
        <v>1.891</v>
      </c>
      <c r="FF29" s="145">
        <v>1.8932500000000001</v>
      </c>
      <c r="FG29" s="145">
        <v>1.8955</v>
      </c>
      <c r="FH29" s="145">
        <v>1.89775</v>
      </c>
      <c r="FI29" s="140">
        <v>5.6</v>
      </c>
    </row>
    <row r="30" spans="2:165" ht="23.5" x14ac:dyDescent="0.55000000000000004">
      <c r="B30" s="165">
        <v>0.24</v>
      </c>
      <c r="C30" s="149">
        <v>2.54</v>
      </c>
      <c r="D30" s="145">
        <v>2.5462500000000001</v>
      </c>
      <c r="E30" s="145">
        <v>2.5525000000000002</v>
      </c>
      <c r="F30" s="145">
        <v>2.5587499999999999</v>
      </c>
      <c r="G30" s="145">
        <v>2.5649999999999999</v>
      </c>
      <c r="H30" s="145">
        <v>2.57125</v>
      </c>
      <c r="I30" s="145">
        <v>2.5775000000000001</v>
      </c>
      <c r="J30" s="145">
        <v>2.5837500000000002</v>
      </c>
      <c r="K30" s="145">
        <v>2.59</v>
      </c>
      <c r="L30" s="145">
        <v>2.5962499999999999</v>
      </c>
      <c r="M30" s="145">
        <v>2.6025</v>
      </c>
      <c r="N30" s="145">
        <v>2.6087500000000001</v>
      </c>
      <c r="O30" s="145">
        <v>2.6150000000000002</v>
      </c>
      <c r="P30" s="145">
        <v>2.6212499999999999</v>
      </c>
      <c r="Q30" s="145">
        <v>2.6274999999999999</v>
      </c>
      <c r="R30" s="145">
        <v>2.63375</v>
      </c>
      <c r="S30" s="145">
        <v>2.64</v>
      </c>
      <c r="T30" s="145">
        <v>2.6462500000000002</v>
      </c>
      <c r="U30" s="145">
        <v>2.6524999999999999</v>
      </c>
      <c r="V30" s="145">
        <v>2.6587499999999999</v>
      </c>
      <c r="W30" s="145">
        <v>2.665</v>
      </c>
      <c r="X30" s="145">
        <v>2.6712500000000001</v>
      </c>
      <c r="Y30" s="145">
        <v>2.6775000000000002</v>
      </c>
      <c r="Z30" s="145">
        <v>2.6837499999999999</v>
      </c>
      <c r="AA30" s="145">
        <v>2.69</v>
      </c>
      <c r="AB30" s="145">
        <v>2.69625</v>
      </c>
      <c r="AC30" s="145">
        <v>2.7025000000000001</v>
      </c>
      <c r="AD30" s="145">
        <v>2.7087500000000002</v>
      </c>
      <c r="AE30" s="145">
        <v>2.7149999999999999</v>
      </c>
      <c r="AF30" s="145">
        <v>2.7212499999999999</v>
      </c>
      <c r="AG30" s="145">
        <v>2.7275</v>
      </c>
      <c r="AH30" s="145">
        <v>2.7337500000000001</v>
      </c>
      <c r="AI30" s="145">
        <v>2.74</v>
      </c>
      <c r="AJ30" s="145">
        <v>2.7462499999999999</v>
      </c>
      <c r="AK30" s="145">
        <v>2.7524999999999999</v>
      </c>
      <c r="AL30" s="145">
        <v>2.75875</v>
      </c>
      <c r="AM30" s="145">
        <v>2.7650000000000001</v>
      </c>
      <c r="AN30" s="145">
        <v>2.7712500000000002</v>
      </c>
      <c r="AO30" s="145">
        <v>2.7774999999999999</v>
      </c>
      <c r="AP30" s="145">
        <v>2.7837499999999999</v>
      </c>
      <c r="AQ30" s="145">
        <v>2.79</v>
      </c>
      <c r="AR30" s="145">
        <v>2.7962500000000001</v>
      </c>
      <c r="AS30" s="145">
        <v>2.8025000000000002</v>
      </c>
      <c r="AT30" s="145">
        <v>2.8087499999999999</v>
      </c>
      <c r="AU30" s="145">
        <v>2.8149999999999999</v>
      </c>
      <c r="AV30" s="145">
        <v>2.82125</v>
      </c>
      <c r="AW30" s="145">
        <v>2.8275000000000001</v>
      </c>
      <c r="AX30" s="145">
        <v>2.8337500000000002</v>
      </c>
      <c r="AY30" s="145">
        <v>2.84</v>
      </c>
      <c r="AZ30" s="145">
        <v>2.8462499999999999</v>
      </c>
      <c r="BA30" s="145">
        <v>2.8525</v>
      </c>
      <c r="BB30" s="145">
        <v>2.8587500000000001</v>
      </c>
      <c r="BC30" s="145">
        <v>2.8650000000000002</v>
      </c>
      <c r="BD30" s="145">
        <v>2.8712499999999999</v>
      </c>
      <c r="BE30" s="145">
        <v>2.8774999999999999</v>
      </c>
      <c r="BF30" s="145">
        <v>2.88375</v>
      </c>
      <c r="BG30" s="145">
        <v>2.89</v>
      </c>
      <c r="BH30" s="145">
        <v>2.8962500000000002</v>
      </c>
      <c r="BI30" s="145">
        <v>2.9024999999999999</v>
      </c>
      <c r="BJ30" s="145">
        <v>2.9087499999999999</v>
      </c>
      <c r="BK30" s="145">
        <v>2.915</v>
      </c>
      <c r="BL30" s="145">
        <v>2.9212500000000001</v>
      </c>
      <c r="BM30" s="145">
        <v>2.9275000000000002</v>
      </c>
      <c r="BN30" s="145">
        <v>2.9337499999999999</v>
      </c>
      <c r="BO30" s="145">
        <v>2.94</v>
      </c>
      <c r="BP30" s="145">
        <v>2.94625</v>
      </c>
      <c r="BQ30" s="145">
        <v>2.9525000000000001</v>
      </c>
      <c r="BR30" s="145">
        <v>2.9587500000000002</v>
      </c>
      <c r="BS30" s="145">
        <v>2.9649999999999999</v>
      </c>
      <c r="BT30" s="145">
        <v>2.9712499999999999</v>
      </c>
      <c r="BU30" s="145">
        <v>2.9775</v>
      </c>
      <c r="BV30" s="145">
        <v>2.9837500000000001</v>
      </c>
      <c r="BW30" s="145">
        <v>2.99</v>
      </c>
      <c r="BX30" s="145">
        <v>2.9962499999999999</v>
      </c>
      <c r="BY30" s="145">
        <v>3.0024999999999999</v>
      </c>
      <c r="BZ30" s="145">
        <v>3.00875</v>
      </c>
      <c r="CA30" s="145">
        <v>3.0150000000000001</v>
      </c>
      <c r="CB30" s="145">
        <v>3.0212500000000002</v>
      </c>
      <c r="CC30" s="145">
        <v>3.0274999999999999</v>
      </c>
      <c r="CD30" s="145">
        <v>3.0337499999999999</v>
      </c>
      <c r="CE30" s="140">
        <v>3.948</v>
      </c>
      <c r="CF30" s="153"/>
      <c r="CG30" s="149">
        <v>4.5999999999999996</v>
      </c>
      <c r="CH30" s="145">
        <v>1.562027777777778</v>
      </c>
      <c r="CI30" s="145">
        <v>1.564055555555556</v>
      </c>
      <c r="CJ30" s="145">
        <v>1.566083333333333</v>
      </c>
      <c r="CK30" s="145">
        <v>1.568111111111111</v>
      </c>
      <c r="CL30" s="145">
        <v>1.570138888888889</v>
      </c>
      <c r="CM30" s="145">
        <v>1.5721666666666669</v>
      </c>
      <c r="CN30" s="145">
        <v>1.574194444444444</v>
      </c>
      <c r="CO30" s="145">
        <v>1.576222222222222</v>
      </c>
      <c r="CP30" s="145">
        <v>1.5782499999999999</v>
      </c>
      <c r="CQ30" s="145">
        <v>1.5802777777777779</v>
      </c>
      <c r="CR30" s="145">
        <v>1.5823055555555561</v>
      </c>
      <c r="CS30" s="145">
        <v>1.5843333333333329</v>
      </c>
      <c r="CT30" s="145">
        <v>1.5863611111111111</v>
      </c>
      <c r="CU30" s="145">
        <v>1.5883888888888891</v>
      </c>
      <c r="CV30" s="145">
        <v>1.590416666666667</v>
      </c>
      <c r="CW30" s="145">
        <v>1.592444444444445</v>
      </c>
      <c r="CX30" s="145">
        <v>1.5944722222222221</v>
      </c>
      <c r="CY30" s="145">
        <v>1.5965</v>
      </c>
      <c r="CZ30" s="145">
        <v>1.598527777777778</v>
      </c>
      <c r="DA30" s="145">
        <v>1.600555555555556</v>
      </c>
      <c r="DB30" s="145">
        <v>1.602583333333333</v>
      </c>
      <c r="DC30" s="145">
        <v>1.604611111111111</v>
      </c>
      <c r="DD30" s="145">
        <v>1.6066388888888889</v>
      </c>
      <c r="DE30" s="145">
        <v>1.6086666666666669</v>
      </c>
      <c r="DF30" s="145">
        <v>1.610694444444444</v>
      </c>
      <c r="DG30" s="145">
        <v>1.6127222222222219</v>
      </c>
      <c r="DH30" s="145">
        <v>1.6147499999999999</v>
      </c>
      <c r="DI30" s="145">
        <v>1.6167777777777781</v>
      </c>
      <c r="DJ30" s="145">
        <v>1.6188055555555561</v>
      </c>
      <c r="DK30" s="145">
        <v>1.6208333333333329</v>
      </c>
      <c r="DL30" s="145">
        <v>1.6228611111111111</v>
      </c>
      <c r="DM30" s="145">
        <v>1.624888888888889</v>
      </c>
      <c r="DN30" s="145">
        <v>1.626916666666667</v>
      </c>
      <c r="DO30" s="145">
        <v>1.628944444444445</v>
      </c>
      <c r="DP30" s="145">
        <v>1.630972222222222</v>
      </c>
      <c r="DQ30" s="145">
        <v>1.633</v>
      </c>
      <c r="DR30" s="145">
        <v>1.635027777777778</v>
      </c>
      <c r="DS30" s="145">
        <v>1.637055555555555</v>
      </c>
      <c r="DT30" s="145">
        <v>1.639083333333333</v>
      </c>
      <c r="DU30" s="145">
        <v>1.641111111111111</v>
      </c>
      <c r="DV30" s="145">
        <v>1.6431388888888889</v>
      </c>
      <c r="DW30" s="145">
        <v>1.6451666666666671</v>
      </c>
      <c r="DX30" s="145">
        <v>1.647194444444444</v>
      </c>
      <c r="DY30" s="145">
        <v>1.6492222222222219</v>
      </c>
      <c r="DZ30" s="145">
        <v>1.6512500000000001</v>
      </c>
      <c r="EA30" s="145">
        <v>1.6532777777777781</v>
      </c>
      <c r="EB30" s="145">
        <v>1.655305555555556</v>
      </c>
      <c r="EC30" s="145">
        <v>1.6573333333333331</v>
      </c>
      <c r="ED30" s="145">
        <v>1.6593611111111111</v>
      </c>
      <c r="EE30" s="145">
        <v>1.661388888888889</v>
      </c>
      <c r="EF30" s="145">
        <v>1.663416666666667</v>
      </c>
      <c r="EG30" s="145">
        <v>1.6654444444444449</v>
      </c>
      <c r="EH30" s="145">
        <v>1.667472222222222</v>
      </c>
      <c r="EI30" s="145">
        <v>1.6695</v>
      </c>
      <c r="EJ30" s="145">
        <v>1.6715277777777779</v>
      </c>
      <c r="EK30" s="145">
        <v>1.673555555555555</v>
      </c>
      <c r="EL30" s="145">
        <v>1.675583333333333</v>
      </c>
      <c r="EM30" s="145">
        <v>1.6776111111111109</v>
      </c>
      <c r="EN30" s="145">
        <v>1.6796388888888889</v>
      </c>
      <c r="EO30" s="145">
        <v>1.6816666666666671</v>
      </c>
      <c r="EP30" s="145">
        <v>1.6836944444444439</v>
      </c>
      <c r="EQ30" s="145">
        <v>1.6857222222222219</v>
      </c>
      <c r="ER30" s="145">
        <v>1.6877500000000001</v>
      </c>
      <c r="ES30" s="145">
        <v>1.689777777777778</v>
      </c>
      <c r="ET30" s="145">
        <v>1.691805555555556</v>
      </c>
      <c r="EU30" s="145">
        <v>1.6938333333333331</v>
      </c>
      <c r="EV30" s="145">
        <v>1.695861111111111</v>
      </c>
      <c r="EW30" s="145">
        <v>1.697888888888889</v>
      </c>
      <c r="EX30" s="145">
        <v>1.699916666666667</v>
      </c>
      <c r="EY30" s="145">
        <v>1.701944444444444</v>
      </c>
      <c r="EZ30" s="145">
        <v>1.703972222222222</v>
      </c>
      <c r="FA30" s="145">
        <v>1.706</v>
      </c>
      <c r="FB30" s="145">
        <v>1.7080277777777779</v>
      </c>
      <c r="FC30" s="145">
        <v>1.7100555555555561</v>
      </c>
      <c r="FD30" s="145">
        <v>1.712083333333333</v>
      </c>
      <c r="FE30" s="145">
        <v>1.7141111111111109</v>
      </c>
      <c r="FF30" s="145">
        <v>1.7161388888888891</v>
      </c>
      <c r="FG30" s="145">
        <v>1.7181666666666671</v>
      </c>
      <c r="FH30" s="145">
        <v>1.7201944444444439</v>
      </c>
      <c r="FI30" s="140">
        <v>5.6</v>
      </c>
    </row>
    <row r="31" spans="2:165" ht="23.5" x14ac:dyDescent="0.55000000000000004">
      <c r="B31" s="165">
        <v>0.25</v>
      </c>
      <c r="C31" s="149">
        <v>2.4</v>
      </c>
      <c r="D31" s="145">
        <v>2.40625</v>
      </c>
      <c r="E31" s="145">
        <v>2.4125000000000001</v>
      </c>
      <c r="F31" s="145">
        <v>2.4187500000000002</v>
      </c>
      <c r="G31" s="145">
        <v>2.4249999999999998</v>
      </c>
      <c r="H31" s="145">
        <v>2.4312499999999999</v>
      </c>
      <c r="I31" s="145">
        <v>2.4375</v>
      </c>
      <c r="J31" s="145">
        <v>2.4437500000000001</v>
      </c>
      <c r="K31" s="145">
        <v>2.4500000000000002</v>
      </c>
      <c r="L31" s="145">
        <v>2.4562499999999998</v>
      </c>
      <c r="M31" s="145">
        <v>2.4624999999999999</v>
      </c>
      <c r="N31" s="145">
        <v>2.46875</v>
      </c>
      <c r="O31" s="145">
        <v>2.4750000000000001</v>
      </c>
      <c r="P31" s="145">
        <v>2.4812500000000002</v>
      </c>
      <c r="Q31" s="145">
        <v>2.4874999999999998</v>
      </c>
      <c r="R31" s="145">
        <v>2.4937499999999999</v>
      </c>
      <c r="S31" s="145">
        <v>2.5</v>
      </c>
      <c r="T31" s="145">
        <v>2.5062500000000001</v>
      </c>
      <c r="U31" s="145">
        <v>2.5125000000000002</v>
      </c>
      <c r="V31" s="145">
        <v>2.5187499999999998</v>
      </c>
      <c r="W31" s="145">
        <v>2.5249999999999999</v>
      </c>
      <c r="X31" s="145">
        <v>2.53125</v>
      </c>
      <c r="Y31" s="145">
        <v>2.5375000000000001</v>
      </c>
      <c r="Z31" s="145">
        <v>2.5437500000000002</v>
      </c>
      <c r="AA31" s="145">
        <v>2.5499999999999998</v>
      </c>
      <c r="AB31" s="145">
        <v>2.5562499999999999</v>
      </c>
      <c r="AC31" s="145">
        <v>2.5625</v>
      </c>
      <c r="AD31" s="145">
        <v>2.5687500000000001</v>
      </c>
      <c r="AE31" s="145">
        <v>2.5750000000000002</v>
      </c>
      <c r="AF31" s="145">
        <v>2.5812499999999998</v>
      </c>
      <c r="AG31" s="145">
        <v>2.5874999999999999</v>
      </c>
      <c r="AH31" s="145">
        <v>2.59375</v>
      </c>
      <c r="AI31" s="145">
        <v>2.6</v>
      </c>
      <c r="AJ31" s="145">
        <v>2.6062500000000002</v>
      </c>
      <c r="AK31" s="145">
        <v>2.6124999999999998</v>
      </c>
      <c r="AL31" s="145">
        <v>2.6187499999999999</v>
      </c>
      <c r="AM31" s="145">
        <v>2.625</v>
      </c>
      <c r="AN31" s="145">
        <v>2.6312500000000001</v>
      </c>
      <c r="AO31" s="145">
        <v>2.6375000000000002</v>
      </c>
      <c r="AP31" s="145">
        <v>2.6437499999999998</v>
      </c>
      <c r="AQ31" s="145">
        <v>2.65</v>
      </c>
      <c r="AR31" s="145">
        <v>2.65625</v>
      </c>
      <c r="AS31" s="145">
        <v>2.6625000000000001</v>
      </c>
      <c r="AT31" s="145">
        <v>2.6687500000000002</v>
      </c>
      <c r="AU31" s="145">
        <v>2.6749999999999998</v>
      </c>
      <c r="AV31" s="145">
        <v>2.6812499999999999</v>
      </c>
      <c r="AW31" s="145">
        <v>2.6875</v>
      </c>
      <c r="AX31" s="145">
        <v>2.6937500000000001</v>
      </c>
      <c r="AY31" s="145">
        <v>2.7</v>
      </c>
      <c r="AZ31" s="145">
        <v>2.7062499999999998</v>
      </c>
      <c r="BA31" s="145">
        <v>2.7124999999999999</v>
      </c>
      <c r="BB31" s="145">
        <v>2.71875</v>
      </c>
      <c r="BC31" s="145">
        <v>2.7250000000000001</v>
      </c>
      <c r="BD31" s="145">
        <v>2.7312500000000002</v>
      </c>
      <c r="BE31" s="145">
        <v>2.7374999999999998</v>
      </c>
      <c r="BF31" s="145">
        <v>2.7437499999999999</v>
      </c>
      <c r="BG31" s="145">
        <v>2.75</v>
      </c>
      <c r="BH31" s="145">
        <v>2.7562500000000001</v>
      </c>
      <c r="BI31" s="145">
        <v>2.7625000000000002</v>
      </c>
      <c r="BJ31" s="145">
        <v>2.7687499999999998</v>
      </c>
      <c r="BK31" s="145">
        <v>2.7749999999999999</v>
      </c>
      <c r="BL31" s="145">
        <v>2.78125</v>
      </c>
      <c r="BM31" s="145">
        <v>2.7875000000000001</v>
      </c>
      <c r="BN31" s="145">
        <v>2.7937500000000002</v>
      </c>
      <c r="BO31" s="145">
        <v>2.8</v>
      </c>
      <c r="BP31" s="145">
        <v>2.8062499999999999</v>
      </c>
      <c r="BQ31" s="145">
        <v>2.8125</v>
      </c>
      <c r="BR31" s="145">
        <v>2.8187500000000001</v>
      </c>
      <c r="BS31" s="145">
        <v>2.8250000000000002</v>
      </c>
      <c r="BT31" s="145">
        <v>2.8312499999999998</v>
      </c>
      <c r="BU31" s="145">
        <v>2.8374999999999999</v>
      </c>
      <c r="BV31" s="145">
        <v>2.84375</v>
      </c>
      <c r="BW31" s="145">
        <v>2.85</v>
      </c>
      <c r="BX31" s="145">
        <v>2.8562500000000002</v>
      </c>
      <c r="BY31" s="145">
        <v>2.8624999999999998</v>
      </c>
      <c r="BZ31" s="145">
        <v>2.8687499999999999</v>
      </c>
      <c r="CA31" s="145">
        <v>2.875</v>
      </c>
      <c r="CB31" s="145">
        <v>2.8812500000000001</v>
      </c>
      <c r="CC31" s="145">
        <v>2.8875000000000002</v>
      </c>
      <c r="CD31" s="145">
        <v>2.8937499999999998</v>
      </c>
      <c r="CE31" s="140">
        <v>3.74</v>
      </c>
      <c r="CF31" s="152"/>
      <c r="CG31" s="149">
        <v>4.5999999999999996</v>
      </c>
      <c r="CH31" s="145">
        <v>1.401805555555556</v>
      </c>
      <c r="CI31" s="145">
        <v>1.4036111111111109</v>
      </c>
      <c r="CJ31" s="145">
        <v>1.405416666666667</v>
      </c>
      <c r="CK31" s="145">
        <v>1.4072222222222219</v>
      </c>
      <c r="CL31" s="145">
        <v>1.409027777777778</v>
      </c>
      <c r="CM31" s="145">
        <v>1.4108333333333329</v>
      </c>
      <c r="CN31" s="145">
        <v>1.412638888888889</v>
      </c>
      <c r="CO31" s="145">
        <v>1.4144444444444439</v>
      </c>
      <c r="CP31" s="145">
        <v>1.41625</v>
      </c>
      <c r="CQ31" s="145">
        <v>1.4180555555555561</v>
      </c>
      <c r="CR31" s="145">
        <v>1.419861111111111</v>
      </c>
      <c r="CS31" s="145">
        <v>1.4216666666666671</v>
      </c>
      <c r="CT31" s="145">
        <v>1.423472222222222</v>
      </c>
      <c r="CU31" s="145">
        <v>1.4252777777777781</v>
      </c>
      <c r="CV31" s="145">
        <v>1.427083333333333</v>
      </c>
      <c r="CW31" s="145">
        <v>1.4288888888888891</v>
      </c>
      <c r="CX31" s="145">
        <v>1.430694444444444</v>
      </c>
      <c r="CY31" s="145">
        <v>1.4325000000000001</v>
      </c>
      <c r="CZ31" s="145">
        <v>1.4343055555555559</v>
      </c>
      <c r="DA31" s="145">
        <v>1.4361111111111109</v>
      </c>
      <c r="DB31" s="145">
        <v>1.437916666666667</v>
      </c>
      <c r="DC31" s="145">
        <v>1.4397222222222219</v>
      </c>
      <c r="DD31" s="145">
        <v>1.441527777777778</v>
      </c>
      <c r="DE31" s="145">
        <v>1.4433333333333329</v>
      </c>
      <c r="DF31" s="145">
        <v>1.445138888888889</v>
      </c>
      <c r="DG31" s="145">
        <v>1.4469444444444439</v>
      </c>
      <c r="DH31" s="145">
        <v>1.44875</v>
      </c>
      <c r="DI31" s="145">
        <v>1.450555555555556</v>
      </c>
      <c r="DJ31" s="145">
        <v>1.452361111111111</v>
      </c>
      <c r="DK31" s="145">
        <v>1.4541666666666671</v>
      </c>
      <c r="DL31" s="145">
        <v>1.455972222222222</v>
      </c>
      <c r="DM31" s="145">
        <v>1.4577777777777781</v>
      </c>
      <c r="DN31" s="145">
        <v>1.459583333333333</v>
      </c>
      <c r="DO31" s="145">
        <v>1.4613888888888891</v>
      </c>
      <c r="DP31" s="145">
        <v>1.463194444444444</v>
      </c>
      <c r="DQ31" s="145">
        <v>1.4650000000000001</v>
      </c>
      <c r="DR31" s="145">
        <v>1.466805555555555</v>
      </c>
      <c r="DS31" s="145">
        <v>1.4686111111111111</v>
      </c>
      <c r="DT31" s="145">
        <v>1.4704166666666669</v>
      </c>
      <c r="DU31" s="145">
        <v>1.4722222222222221</v>
      </c>
      <c r="DV31" s="145">
        <v>1.4740277777777779</v>
      </c>
      <c r="DW31" s="145">
        <v>1.4758333333333331</v>
      </c>
      <c r="DX31" s="145">
        <v>1.4776388888888889</v>
      </c>
      <c r="DY31" s="145">
        <v>1.4794444444444439</v>
      </c>
      <c r="DZ31" s="145">
        <v>1.48125</v>
      </c>
      <c r="EA31" s="145">
        <v>1.483055555555556</v>
      </c>
      <c r="EB31" s="145">
        <v>1.484861111111111</v>
      </c>
      <c r="EC31" s="145">
        <v>1.486666666666667</v>
      </c>
      <c r="ED31" s="145">
        <v>1.488472222222222</v>
      </c>
      <c r="EE31" s="145">
        <v>1.490277777777778</v>
      </c>
      <c r="EF31" s="145">
        <v>1.492083333333333</v>
      </c>
      <c r="EG31" s="145">
        <v>1.493888888888889</v>
      </c>
      <c r="EH31" s="145">
        <v>1.495694444444444</v>
      </c>
      <c r="EI31" s="145">
        <v>1.4975000000000001</v>
      </c>
      <c r="EJ31" s="145">
        <v>1.499305555555555</v>
      </c>
      <c r="EK31" s="145">
        <v>1.5011111111111111</v>
      </c>
      <c r="EL31" s="145">
        <v>1.5029166666666669</v>
      </c>
      <c r="EM31" s="145">
        <v>1.5047222222222221</v>
      </c>
      <c r="EN31" s="145">
        <v>1.5065277777777779</v>
      </c>
      <c r="EO31" s="145">
        <v>1.5083333333333331</v>
      </c>
      <c r="EP31" s="145">
        <v>1.5101388888888889</v>
      </c>
      <c r="EQ31" s="145">
        <v>1.511944444444445</v>
      </c>
      <c r="ER31" s="145">
        <v>1.5137499999999999</v>
      </c>
      <c r="ES31" s="145">
        <v>1.515555555555556</v>
      </c>
      <c r="ET31" s="145">
        <v>1.5173611111111109</v>
      </c>
      <c r="EU31" s="145">
        <v>1.519166666666667</v>
      </c>
      <c r="EV31" s="145">
        <v>1.5209722222222219</v>
      </c>
      <c r="EW31" s="145">
        <v>1.522777777777778</v>
      </c>
      <c r="EX31" s="145">
        <v>1.524583333333333</v>
      </c>
      <c r="EY31" s="145">
        <v>1.526388888888889</v>
      </c>
      <c r="EZ31" s="145">
        <v>1.528194444444444</v>
      </c>
      <c r="FA31" s="145">
        <v>1.53</v>
      </c>
      <c r="FB31" s="145">
        <v>1.5318055555555561</v>
      </c>
      <c r="FC31" s="145">
        <v>1.533611111111111</v>
      </c>
      <c r="FD31" s="145">
        <v>1.5354166666666671</v>
      </c>
      <c r="FE31" s="145">
        <v>1.537222222222222</v>
      </c>
      <c r="FF31" s="145">
        <v>1.5390277777777781</v>
      </c>
      <c r="FG31" s="145">
        <v>1.5408333333333331</v>
      </c>
      <c r="FH31" s="145">
        <v>1.5426388888888889</v>
      </c>
      <c r="FI31" s="140">
        <v>5.6</v>
      </c>
    </row>
    <row r="32" spans="2:165" ht="23.5" x14ac:dyDescent="0.55000000000000004">
      <c r="B32" s="165">
        <v>0.26</v>
      </c>
      <c r="C32" s="149">
        <v>2.2599999999999998</v>
      </c>
      <c r="D32" s="145">
        <v>2.2662499999999999</v>
      </c>
      <c r="E32" s="145">
        <v>2.2725</v>
      </c>
      <c r="F32" s="145">
        <v>2.2787500000000001</v>
      </c>
      <c r="G32" s="145">
        <v>2.2850000000000001</v>
      </c>
      <c r="H32" s="145">
        <v>2.2912499999999998</v>
      </c>
      <c r="I32" s="145">
        <v>2.2974999999999999</v>
      </c>
      <c r="J32" s="145">
        <v>2.30375</v>
      </c>
      <c r="K32" s="145">
        <v>2.31</v>
      </c>
      <c r="L32" s="145">
        <v>2.3162500000000001</v>
      </c>
      <c r="M32" s="145">
        <v>2.3224999999999998</v>
      </c>
      <c r="N32" s="145">
        <v>2.3287499999999999</v>
      </c>
      <c r="O32" s="145">
        <v>2.335</v>
      </c>
      <c r="P32" s="145">
        <v>2.3412500000000001</v>
      </c>
      <c r="Q32" s="145">
        <v>2.3475000000000001</v>
      </c>
      <c r="R32" s="145">
        <v>2.3537499999999998</v>
      </c>
      <c r="S32" s="145">
        <v>2.36</v>
      </c>
      <c r="T32" s="145">
        <v>2.36625</v>
      </c>
      <c r="U32" s="145">
        <v>2.3725000000000001</v>
      </c>
      <c r="V32" s="145">
        <v>2.3787500000000001</v>
      </c>
      <c r="W32" s="145">
        <v>2.3849999999999998</v>
      </c>
      <c r="X32" s="145">
        <v>2.3912499999999999</v>
      </c>
      <c r="Y32" s="145">
        <v>2.3975</v>
      </c>
      <c r="Z32" s="145">
        <v>2.4037500000000001</v>
      </c>
      <c r="AA32" s="145">
        <v>2.41</v>
      </c>
      <c r="AB32" s="145">
        <v>2.4162499999999998</v>
      </c>
      <c r="AC32" s="145">
        <v>2.4224999999999999</v>
      </c>
      <c r="AD32" s="145">
        <v>2.42875</v>
      </c>
      <c r="AE32" s="145">
        <v>2.4350000000000001</v>
      </c>
      <c r="AF32" s="145">
        <v>2.4412500000000001</v>
      </c>
      <c r="AG32" s="145">
        <v>2.4474999999999998</v>
      </c>
      <c r="AH32" s="145">
        <v>2.4537499999999999</v>
      </c>
      <c r="AI32" s="145">
        <v>2.46</v>
      </c>
      <c r="AJ32" s="145">
        <v>2.4662500000000001</v>
      </c>
      <c r="AK32" s="145">
        <v>2.4725000000000001</v>
      </c>
      <c r="AL32" s="145">
        <v>2.4787499999999998</v>
      </c>
      <c r="AM32" s="145">
        <v>2.4849999999999999</v>
      </c>
      <c r="AN32" s="145">
        <v>2.49125</v>
      </c>
      <c r="AO32" s="145">
        <v>2.4975000000000001</v>
      </c>
      <c r="AP32" s="145">
        <v>2.5037500000000001</v>
      </c>
      <c r="AQ32" s="145">
        <v>2.5099999999999998</v>
      </c>
      <c r="AR32" s="145">
        <v>2.5162499999999999</v>
      </c>
      <c r="AS32" s="145">
        <v>2.5225</v>
      </c>
      <c r="AT32" s="145">
        <v>2.5287500000000001</v>
      </c>
      <c r="AU32" s="145">
        <v>2.5350000000000001</v>
      </c>
      <c r="AV32" s="145">
        <v>2.5412499999999998</v>
      </c>
      <c r="AW32" s="145">
        <v>2.5474999999999999</v>
      </c>
      <c r="AX32" s="145">
        <v>2.55375</v>
      </c>
      <c r="AY32" s="145">
        <v>2.56</v>
      </c>
      <c r="AZ32" s="145">
        <v>2.5662500000000001</v>
      </c>
      <c r="BA32" s="145">
        <v>2.5724999999999998</v>
      </c>
      <c r="BB32" s="145">
        <v>2.5787499999999999</v>
      </c>
      <c r="BC32" s="145">
        <v>2.585</v>
      </c>
      <c r="BD32" s="145">
        <v>2.5912500000000001</v>
      </c>
      <c r="BE32" s="145">
        <v>2.5975000000000001</v>
      </c>
      <c r="BF32" s="145">
        <v>2.6037499999999998</v>
      </c>
      <c r="BG32" s="145">
        <v>2.61</v>
      </c>
      <c r="BH32" s="145">
        <v>2.61625</v>
      </c>
      <c r="BI32" s="145">
        <v>2.6225000000000001</v>
      </c>
      <c r="BJ32" s="145">
        <v>2.6287500000000001</v>
      </c>
      <c r="BK32" s="145">
        <v>2.6349999999999998</v>
      </c>
      <c r="BL32" s="145">
        <v>2.6412499999999999</v>
      </c>
      <c r="BM32" s="145">
        <v>2.6475</v>
      </c>
      <c r="BN32" s="145">
        <v>2.6537500000000001</v>
      </c>
      <c r="BO32" s="145">
        <v>2.66</v>
      </c>
      <c r="BP32" s="145">
        <v>2.6662499999999998</v>
      </c>
      <c r="BQ32" s="145">
        <v>2.6724999999999999</v>
      </c>
      <c r="BR32" s="145">
        <v>2.67875</v>
      </c>
      <c r="BS32" s="145">
        <v>2.6850000000000001</v>
      </c>
      <c r="BT32" s="145">
        <v>2.6912500000000001</v>
      </c>
      <c r="BU32" s="145">
        <v>2.6974999999999998</v>
      </c>
      <c r="BV32" s="145">
        <v>2.7037499999999999</v>
      </c>
      <c r="BW32" s="145">
        <v>2.71</v>
      </c>
      <c r="BX32" s="145">
        <v>2.7162500000000001</v>
      </c>
      <c r="BY32" s="145">
        <v>2.7225000000000001</v>
      </c>
      <c r="BZ32" s="145">
        <v>2.7287499999999998</v>
      </c>
      <c r="CA32" s="145">
        <v>2.7349999999999999</v>
      </c>
      <c r="CB32" s="145">
        <v>2.74125</v>
      </c>
      <c r="CC32" s="145">
        <v>2.7475000000000001</v>
      </c>
      <c r="CD32" s="145">
        <v>2.7537500000000001</v>
      </c>
      <c r="CE32" s="140">
        <v>3.532</v>
      </c>
      <c r="CF32" s="153"/>
      <c r="CG32" s="149">
        <v>4.5999999999999996</v>
      </c>
      <c r="CH32" s="145">
        <v>1.241583333333333</v>
      </c>
      <c r="CI32" s="145">
        <v>1.243166666666667</v>
      </c>
      <c r="CJ32" s="145">
        <v>1.24475</v>
      </c>
      <c r="CK32" s="145">
        <v>1.2463333333333331</v>
      </c>
      <c r="CL32" s="145">
        <v>1.247916666666667</v>
      </c>
      <c r="CM32" s="145">
        <v>1.2495000000000001</v>
      </c>
      <c r="CN32" s="145">
        <v>1.2510833333333331</v>
      </c>
      <c r="CO32" s="145">
        <v>1.252666666666667</v>
      </c>
      <c r="CP32" s="145">
        <v>1.2542500000000001</v>
      </c>
      <c r="CQ32" s="145">
        <v>1.2558333333333329</v>
      </c>
      <c r="CR32" s="145">
        <v>1.2574166666666671</v>
      </c>
      <c r="CS32" s="145">
        <v>1.2589999999999999</v>
      </c>
      <c r="CT32" s="145">
        <v>1.2605833333333329</v>
      </c>
      <c r="CU32" s="145">
        <v>1.2621666666666671</v>
      </c>
      <c r="CV32" s="145">
        <v>1.2637499999999999</v>
      </c>
      <c r="CW32" s="145">
        <v>1.265333333333333</v>
      </c>
      <c r="CX32" s="145">
        <v>1.2669166666666669</v>
      </c>
      <c r="CY32" s="145">
        <v>1.2685</v>
      </c>
      <c r="CZ32" s="145">
        <v>1.270083333333333</v>
      </c>
      <c r="DA32" s="145">
        <v>1.2716666666666669</v>
      </c>
      <c r="DB32" s="145">
        <v>1.27325</v>
      </c>
      <c r="DC32" s="145">
        <v>1.274833333333333</v>
      </c>
      <c r="DD32" s="145">
        <v>1.276416666666667</v>
      </c>
      <c r="DE32" s="145">
        <v>1.278</v>
      </c>
      <c r="DF32" s="145">
        <v>1.2795833333333331</v>
      </c>
      <c r="DG32" s="145">
        <v>1.281166666666667</v>
      </c>
      <c r="DH32" s="145">
        <v>1.2827500000000001</v>
      </c>
      <c r="DI32" s="145">
        <v>1.2843333333333331</v>
      </c>
      <c r="DJ32" s="145">
        <v>1.285916666666667</v>
      </c>
      <c r="DK32" s="145">
        <v>1.2875000000000001</v>
      </c>
      <c r="DL32" s="145">
        <v>1.2890833333333329</v>
      </c>
      <c r="DM32" s="145">
        <v>1.2906666666666671</v>
      </c>
      <c r="DN32" s="145">
        <v>1.2922499999999999</v>
      </c>
      <c r="DO32" s="145">
        <v>1.2938333333333329</v>
      </c>
      <c r="DP32" s="145">
        <v>1.2954166666666671</v>
      </c>
      <c r="DQ32" s="145">
        <v>1.2969999999999999</v>
      </c>
      <c r="DR32" s="145">
        <v>1.298583333333333</v>
      </c>
      <c r="DS32" s="145">
        <v>1.3001666666666669</v>
      </c>
      <c r="DT32" s="145">
        <v>1.30175</v>
      </c>
      <c r="DU32" s="145">
        <v>1.303333333333333</v>
      </c>
      <c r="DV32" s="145">
        <v>1.3049166666666669</v>
      </c>
      <c r="DW32" s="145">
        <v>1.3065</v>
      </c>
      <c r="DX32" s="145">
        <v>1.308083333333333</v>
      </c>
      <c r="DY32" s="145">
        <v>1.309666666666667</v>
      </c>
      <c r="DZ32" s="145">
        <v>1.31125</v>
      </c>
      <c r="EA32" s="145">
        <v>1.3128333333333331</v>
      </c>
      <c r="EB32" s="145">
        <v>1.314416666666667</v>
      </c>
      <c r="EC32" s="145">
        <v>1.3160000000000001</v>
      </c>
      <c r="ED32" s="145">
        <v>1.3175833333333331</v>
      </c>
      <c r="EE32" s="145">
        <v>1.319166666666667</v>
      </c>
      <c r="EF32" s="145">
        <v>1.3207500000000001</v>
      </c>
      <c r="EG32" s="145">
        <v>1.3223333333333329</v>
      </c>
      <c r="EH32" s="145">
        <v>1.3239166666666671</v>
      </c>
      <c r="EI32" s="145">
        <v>1.3254999999999999</v>
      </c>
      <c r="EJ32" s="145">
        <v>1.3270833333333329</v>
      </c>
      <c r="EK32" s="145">
        <v>1.3286666666666671</v>
      </c>
      <c r="EL32" s="145">
        <v>1.3302499999999999</v>
      </c>
      <c r="EM32" s="145">
        <v>1.331833333333333</v>
      </c>
      <c r="EN32" s="145">
        <v>1.3334166666666669</v>
      </c>
      <c r="EO32" s="145">
        <v>1.335</v>
      </c>
      <c r="EP32" s="145">
        <v>1.336583333333333</v>
      </c>
      <c r="EQ32" s="145">
        <v>1.3381666666666669</v>
      </c>
      <c r="ER32" s="145">
        <v>1.33975</v>
      </c>
      <c r="ES32" s="145">
        <v>1.341333333333333</v>
      </c>
      <c r="ET32" s="145">
        <v>1.342916666666667</v>
      </c>
      <c r="EU32" s="145">
        <v>1.3445</v>
      </c>
      <c r="EV32" s="145">
        <v>1.3460833333333331</v>
      </c>
      <c r="EW32" s="145">
        <v>1.347666666666667</v>
      </c>
      <c r="EX32" s="145">
        <v>1.3492500000000001</v>
      </c>
      <c r="EY32" s="145">
        <v>1.3508333333333331</v>
      </c>
      <c r="EZ32" s="145">
        <v>1.352416666666667</v>
      </c>
      <c r="FA32" s="145">
        <v>1.3540000000000001</v>
      </c>
      <c r="FB32" s="145">
        <v>1.3555833333333329</v>
      </c>
      <c r="FC32" s="145">
        <v>1.3571666666666671</v>
      </c>
      <c r="FD32" s="145">
        <v>1.3587499999999999</v>
      </c>
      <c r="FE32" s="145">
        <v>1.360333333333333</v>
      </c>
      <c r="FF32" s="145">
        <v>1.3619166666666671</v>
      </c>
      <c r="FG32" s="145">
        <v>1.3634999999999999</v>
      </c>
      <c r="FH32" s="145">
        <v>1.365083333333333</v>
      </c>
      <c r="FI32" s="140">
        <v>5.6</v>
      </c>
    </row>
    <row r="33" spans="2:165" ht="23.5" x14ac:dyDescent="0.55000000000000004">
      <c r="B33" s="165">
        <v>0.27</v>
      </c>
      <c r="C33" s="149">
        <v>2.12</v>
      </c>
      <c r="D33" s="145">
        <v>2.1262500000000002</v>
      </c>
      <c r="E33" s="145">
        <v>2.1324999999999998</v>
      </c>
      <c r="F33" s="145">
        <v>2.1387499999999999</v>
      </c>
      <c r="G33" s="145">
        <v>2.145</v>
      </c>
      <c r="H33" s="145">
        <v>2.1512500000000001</v>
      </c>
      <c r="I33" s="145">
        <v>2.1575000000000002</v>
      </c>
      <c r="J33" s="145">
        <v>2.1637499999999998</v>
      </c>
      <c r="K33" s="145">
        <v>2.17</v>
      </c>
      <c r="L33" s="145">
        <v>2.17625</v>
      </c>
      <c r="M33" s="145">
        <v>2.1825000000000001</v>
      </c>
      <c r="N33" s="145">
        <v>2.1887500000000002</v>
      </c>
      <c r="O33" s="145">
        <v>2.1949999999999998</v>
      </c>
      <c r="P33" s="145">
        <v>2.2012499999999999</v>
      </c>
      <c r="Q33" s="145">
        <v>2.2075</v>
      </c>
      <c r="R33" s="145">
        <v>2.2137500000000001</v>
      </c>
      <c r="S33" s="145">
        <v>2.2200000000000002</v>
      </c>
      <c r="T33" s="145">
        <v>2.2262499999999998</v>
      </c>
      <c r="U33" s="145">
        <v>2.2324999999999999</v>
      </c>
      <c r="V33" s="145">
        <v>2.23875</v>
      </c>
      <c r="W33" s="145">
        <v>2.2450000000000001</v>
      </c>
      <c r="X33" s="145">
        <v>2.2512500000000002</v>
      </c>
      <c r="Y33" s="145">
        <v>2.2574999999999998</v>
      </c>
      <c r="Z33" s="145">
        <v>2.2637499999999999</v>
      </c>
      <c r="AA33" s="145">
        <v>2.27</v>
      </c>
      <c r="AB33" s="145">
        <v>2.2762500000000001</v>
      </c>
      <c r="AC33" s="145">
        <v>2.2825000000000002</v>
      </c>
      <c r="AD33" s="145">
        <v>2.2887499999999998</v>
      </c>
      <c r="AE33" s="145">
        <v>2.2949999999999999</v>
      </c>
      <c r="AF33" s="145">
        <v>2.30125</v>
      </c>
      <c r="AG33" s="145">
        <v>2.3075000000000001</v>
      </c>
      <c r="AH33" s="145">
        <v>2.3137500000000002</v>
      </c>
      <c r="AI33" s="145">
        <v>2.3199999999999998</v>
      </c>
      <c r="AJ33" s="145">
        <v>2.3262499999999999</v>
      </c>
      <c r="AK33" s="145">
        <v>2.3325</v>
      </c>
      <c r="AL33" s="145">
        <v>2.3387500000000001</v>
      </c>
      <c r="AM33" s="145">
        <v>2.3450000000000002</v>
      </c>
      <c r="AN33" s="145">
        <v>2.3512499999999998</v>
      </c>
      <c r="AO33" s="145">
        <v>2.3574999999999999</v>
      </c>
      <c r="AP33" s="145">
        <v>2.36375</v>
      </c>
      <c r="AQ33" s="145">
        <v>2.37</v>
      </c>
      <c r="AR33" s="145">
        <v>2.3762500000000002</v>
      </c>
      <c r="AS33" s="145">
        <v>2.3824999999999998</v>
      </c>
      <c r="AT33" s="145">
        <v>2.3887499999999999</v>
      </c>
      <c r="AU33" s="145">
        <v>2.395</v>
      </c>
      <c r="AV33" s="145">
        <v>2.4012500000000001</v>
      </c>
      <c r="AW33" s="145">
        <v>2.4075000000000002</v>
      </c>
      <c r="AX33" s="145">
        <v>2.4137499999999998</v>
      </c>
      <c r="AY33" s="145">
        <v>2.42</v>
      </c>
      <c r="AZ33" s="145">
        <v>2.42625</v>
      </c>
      <c r="BA33" s="145">
        <v>2.4325000000000001</v>
      </c>
      <c r="BB33" s="145">
        <v>2.4387500000000002</v>
      </c>
      <c r="BC33" s="145">
        <v>2.4449999999999998</v>
      </c>
      <c r="BD33" s="145">
        <v>2.4512499999999999</v>
      </c>
      <c r="BE33" s="145">
        <v>2.4575</v>
      </c>
      <c r="BF33" s="145">
        <v>2.4637500000000001</v>
      </c>
      <c r="BG33" s="145">
        <v>2.4700000000000002</v>
      </c>
      <c r="BH33" s="145">
        <v>2.4762499999999998</v>
      </c>
      <c r="BI33" s="145">
        <v>2.4824999999999999</v>
      </c>
      <c r="BJ33" s="145">
        <v>2.48875</v>
      </c>
      <c r="BK33" s="145">
        <v>2.4950000000000001</v>
      </c>
      <c r="BL33" s="145">
        <v>2.5012500000000002</v>
      </c>
      <c r="BM33" s="145">
        <v>2.5074999999999998</v>
      </c>
      <c r="BN33" s="145">
        <v>2.5137499999999999</v>
      </c>
      <c r="BO33" s="145">
        <v>2.52</v>
      </c>
      <c r="BP33" s="145">
        <v>2.5262500000000001</v>
      </c>
      <c r="BQ33" s="145">
        <v>2.5325000000000002</v>
      </c>
      <c r="BR33" s="145">
        <v>2.5387499999999998</v>
      </c>
      <c r="BS33" s="145">
        <v>2.5449999999999999</v>
      </c>
      <c r="BT33" s="145">
        <v>2.55125</v>
      </c>
      <c r="BU33" s="145">
        <v>2.5575000000000001</v>
      </c>
      <c r="BV33" s="145">
        <v>2.5637500000000002</v>
      </c>
      <c r="BW33" s="145">
        <v>2.57</v>
      </c>
      <c r="BX33" s="145">
        <v>2.5762499999999999</v>
      </c>
      <c r="BY33" s="145">
        <v>2.5825</v>
      </c>
      <c r="BZ33" s="145">
        <v>2.5887500000000001</v>
      </c>
      <c r="CA33" s="145">
        <v>2.5950000000000002</v>
      </c>
      <c r="CB33" s="145">
        <v>2.6012499999999998</v>
      </c>
      <c r="CC33" s="145">
        <v>2.6074999999999999</v>
      </c>
      <c r="CD33" s="145">
        <v>2.61375</v>
      </c>
      <c r="CE33" s="140">
        <v>3.3239999999999998</v>
      </c>
      <c r="CF33" s="152"/>
      <c r="CG33" s="149">
        <v>4.5999999999999996</v>
      </c>
      <c r="CH33" s="145">
        <v>1.081361111111111</v>
      </c>
      <c r="CI33" s="145">
        <v>1.0827222222222219</v>
      </c>
      <c r="CJ33" s="145">
        <v>1.0840833333333331</v>
      </c>
      <c r="CK33" s="145">
        <v>1.085444444444444</v>
      </c>
      <c r="CL33" s="145">
        <v>1.086805555555556</v>
      </c>
      <c r="CM33" s="145">
        <v>1.0881666666666669</v>
      </c>
      <c r="CN33" s="145">
        <v>1.0895277777777781</v>
      </c>
      <c r="CO33" s="145">
        <v>1.090888888888889</v>
      </c>
      <c r="CP33" s="145">
        <v>1.0922499999999999</v>
      </c>
      <c r="CQ33" s="145">
        <v>1.0936111111111111</v>
      </c>
      <c r="CR33" s="145">
        <v>1.094972222222222</v>
      </c>
      <c r="CS33" s="145">
        <v>1.0963333333333329</v>
      </c>
      <c r="CT33" s="145">
        <v>1.097694444444445</v>
      </c>
      <c r="CU33" s="145">
        <v>1.099055555555555</v>
      </c>
      <c r="CV33" s="145">
        <v>1.100416666666667</v>
      </c>
      <c r="CW33" s="145">
        <v>1.101777777777778</v>
      </c>
      <c r="CX33" s="145">
        <v>1.1031388888888889</v>
      </c>
      <c r="CY33" s="145">
        <v>1.1045</v>
      </c>
      <c r="CZ33" s="145">
        <v>1.105861111111111</v>
      </c>
      <c r="DA33" s="145">
        <v>1.1072222222222221</v>
      </c>
      <c r="DB33" s="145">
        <v>1.108583333333333</v>
      </c>
      <c r="DC33" s="145">
        <v>1.109944444444444</v>
      </c>
      <c r="DD33" s="145">
        <v>1.111305555555556</v>
      </c>
      <c r="DE33" s="145">
        <v>1.1126666666666669</v>
      </c>
      <c r="DF33" s="145">
        <v>1.1140277777777781</v>
      </c>
      <c r="DG33" s="145">
        <v>1.115388888888889</v>
      </c>
      <c r="DH33" s="145">
        <v>1.1167499999999999</v>
      </c>
      <c r="DI33" s="145">
        <v>1.1181111111111111</v>
      </c>
      <c r="DJ33" s="145">
        <v>1.119472222222222</v>
      </c>
      <c r="DK33" s="145">
        <v>1.1208333333333329</v>
      </c>
      <c r="DL33" s="145">
        <v>1.1221944444444441</v>
      </c>
      <c r="DM33" s="145">
        <v>1.1235555555555561</v>
      </c>
      <c r="DN33" s="145">
        <v>1.124916666666667</v>
      </c>
      <c r="DO33" s="145">
        <v>1.1262777777777779</v>
      </c>
      <c r="DP33" s="145">
        <v>1.1276388888888891</v>
      </c>
      <c r="DQ33" s="145">
        <v>1.129</v>
      </c>
      <c r="DR33" s="145">
        <v>1.1303611111111109</v>
      </c>
      <c r="DS33" s="145">
        <v>1.1317222222222221</v>
      </c>
      <c r="DT33" s="145">
        <v>1.133083333333333</v>
      </c>
      <c r="DU33" s="145">
        <v>1.1344444444444439</v>
      </c>
      <c r="DV33" s="145">
        <v>1.135805555555556</v>
      </c>
      <c r="DW33" s="145">
        <v>1.1371666666666671</v>
      </c>
      <c r="DX33" s="145">
        <v>1.138527777777778</v>
      </c>
      <c r="DY33" s="145">
        <v>1.139888888888889</v>
      </c>
      <c r="DZ33" s="145">
        <v>1.1412500000000001</v>
      </c>
      <c r="EA33" s="145">
        <v>1.142611111111111</v>
      </c>
      <c r="EB33" s="145">
        <v>1.1439722222222219</v>
      </c>
      <c r="EC33" s="145">
        <v>1.145333333333334</v>
      </c>
      <c r="ED33" s="145">
        <v>1.1466944444444449</v>
      </c>
      <c r="EE33" s="145">
        <v>1.1480555555555561</v>
      </c>
      <c r="EF33" s="145">
        <v>1.149416666666667</v>
      </c>
      <c r="EG33" s="145">
        <v>1.1507777777777779</v>
      </c>
      <c r="EH33" s="145">
        <v>1.152138888888889</v>
      </c>
      <c r="EI33" s="145">
        <v>1.1535</v>
      </c>
      <c r="EJ33" s="145">
        <v>1.1548611111111109</v>
      </c>
      <c r="EK33" s="145">
        <v>1.156222222222222</v>
      </c>
      <c r="EL33" s="145">
        <v>1.157583333333333</v>
      </c>
      <c r="EM33" s="145">
        <v>1.158944444444445</v>
      </c>
      <c r="EN33" s="145">
        <v>1.1603055555555559</v>
      </c>
      <c r="EO33" s="145">
        <v>1.1616666666666671</v>
      </c>
      <c r="EP33" s="145">
        <v>1.163027777777778</v>
      </c>
      <c r="EQ33" s="145">
        <v>1.1643888888888889</v>
      </c>
      <c r="ER33" s="145">
        <v>1.1657500000000001</v>
      </c>
      <c r="ES33" s="145">
        <v>1.167111111111111</v>
      </c>
      <c r="ET33" s="145">
        <v>1.1684722222222219</v>
      </c>
      <c r="EU33" s="145">
        <v>1.1698333333333331</v>
      </c>
      <c r="EV33" s="145">
        <v>1.171194444444444</v>
      </c>
      <c r="EW33" s="145">
        <v>1.172555555555556</v>
      </c>
      <c r="EX33" s="145">
        <v>1.1739166666666669</v>
      </c>
      <c r="EY33" s="145">
        <v>1.1752777777777781</v>
      </c>
      <c r="EZ33" s="145">
        <v>1.176638888888889</v>
      </c>
      <c r="FA33" s="145">
        <v>1.1779999999999999</v>
      </c>
      <c r="FB33" s="145">
        <v>1.1793611111111111</v>
      </c>
      <c r="FC33" s="145">
        <v>1.180722222222222</v>
      </c>
      <c r="FD33" s="145">
        <v>1.1820833333333329</v>
      </c>
      <c r="FE33" s="145">
        <v>1.183444444444445</v>
      </c>
      <c r="FF33" s="145">
        <v>1.184805555555555</v>
      </c>
      <c r="FG33" s="145">
        <v>1.186166666666667</v>
      </c>
      <c r="FH33" s="145">
        <v>1.187527777777778</v>
      </c>
      <c r="FI33" s="140">
        <v>5.6</v>
      </c>
    </row>
    <row r="34" spans="2:165" ht="23.5" x14ac:dyDescent="0.55000000000000004">
      <c r="B34" s="165">
        <v>0.28000000000000003</v>
      </c>
      <c r="C34" s="149">
        <v>1.98</v>
      </c>
      <c r="D34" s="145">
        <v>1.9862500000000001</v>
      </c>
      <c r="E34" s="145">
        <v>1.9924999999999999</v>
      </c>
      <c r="F34" s="145">
        <v>1.99875</v>
      </c>
      <c r="G34" s="145">
        <v>2.0049999999999999</v>
      </c>
      <c r="H34" s="145">
        <v>2.01125</v>
      </c>
      <c r="I34" s="145">
        <v>2.0175000000000001</v>
      </c>
      <c r="J34" s="145">
        <v>2.0237500000000002</v>
      </c>
      <c r="K34" s="145">
        <v>2.0299999999999998</v>
      </c>
      <c r="L34" s="145">
        <v>2.0362499999999999</v>
      </c>
      <c r="M34" s="145">
        <v>2.0425</v>
      </c>
      <c r="N34" s="145">
        <v>2.0487500000000001</v>
      </c>
      <c r="O34" s="145">
        <v>2.0550000000000002</v>
      </c>
      <c r="P34" s="145">
        <v>2.0612499999999998</v>
      </c>
      <c r="Q34" s="145">
        <v>2.0674999999999999</v>
      </c>
      <c r="R34" s="145">
        <v>2.07375</v>
      </c>
      <c r="S34" s="145">
        <v>2.08</v>
      </c>
      <c r="T34" s="145">
        <v>2.0862500000000002</v>
      </c>
      <c r="U34" s="145">
        <v>2.0924999999999998</v>
      </c>
      <c r="V34" s="145">
        <v>2.0987499999999999</v>
      </c>
      <c r="W34" s="145">
        <v>2.105</v>
      </c>
      <c r="X34" s="145">
        <v>2.1112500000000001</v>
      </c>
      <c r="Y34" s="145">
        <v>2.1175000000000002</v>
      </c>
      <c r="Z34" s="145">
        <v>2.1237499999999998</v>
      </c>
      <c r="AA34" s="145">
        <v>2.13</v>
      </c>
      <c r="AB34" s="145">
        <v>2.13625</v>
      </c>
      <c r="AC34" s="145">
        <v>2.1425000000000001</v>
      </c>
      <c r="AD34" s="145">
        <v>2.1487500000000002</v>
      </c>
      <c r="AE34" s="145">
        <v>2.1549999999999998</v>
      </c>
      <c r="AF34" s="145">
        <v>2.1612499999999999</v>
      </c>
      <c r="AG34" s="145">
        <v>2.1675</v>
      </c>
      <c r="AH34" s="145">
        <v>2.1737500000000001</v>
      </c>
      <c r="AI34" s="145">
        <v>2.1800000000000002</v>
      </c>
      <c r="AJ34" s="145">
        <v>2.1862499999999998</v>
      </c>
      <c r="AK34" s="145">
        <v>2.1924999999999999</v>
      </c>
      <c r="AL34" s="145">
        <v>2.19875</v>
      </c>
      <c r="AM34" s="145">
        <v>2.2050000000000001</v>
      </c>
      <c r="AN34" s="145">
        <v>2.2112500000000002</v>
      </c>
      <c r="AO34" s="145">
        <v>2.2174999999999998</v>
      </c>
      <c r="AP34" s="145">
        <v>2.2237499999999999</v>
      </c>
      <c r="AQ34" s="145">
        <v>2.23</v>
      </c>
      <c r="AR34" s="145">
        <v>2.2362500000000001</v>
      </c>
      <c r="AS34" s="145">
        <v>2.2425000000000002</v>
      </c>
      <c r="AT34" s="145">
        <v>2.2487499999999998</v>
      </c>
      <c r="AU34" s="145">
        <v>2.2549999999999999</v>
      </c>
      <c r="AV34" s="145">
        <v>2.26125</v>
      </c>
      <c r="AW34" s="145">
        <v>2.2675000000000001</v>
      </c>
      <c r="AX34" s="145">
        <v>2.2737500000000002</v>
      </c>
      <c r="AY34" s="145">
        <v>2.2799999999999998</v>
      </c>
      <c r="AZ34" s="145">
        <v>2.2862499999999999</v>
      </c>
      <c r="BA34" s="145">
        <v>2.2925</v>
      </c>
      <c r="BB34" s="145">
        <v>2.2987500000000001</v>
      </c>
      <c r="BC34" s="145">
        <v>2.3050000000000002</v>
      </c>
      <c r="BD34" s="145">
        <v>2.3112499999999998</v>
      </c>
      <c r="BE34" s="145">
        <v>2.3174999999999999</v>
      </c>
      <c r="BF34" s="145">
        <v>2.32375</v>
      </c>
      <c r="BG34" s="145">
        <v>2.33</v>
      </c>
      <c r="BH34" s="145">
        <v>2.3362500000000002</v>
      </c>
      <c r="BI34" s="145">
        <v>2.3424999999999998</v>
      </c>
      <c r="BJ34" s="145">
        <v>2.3487499999999999</v>
      </c>
      <c r="BK34" s="145">
        <v>2.355</v>
      </c>
      <c r="BL34" s="145">
        <v>2.3612500000000001</v>
      </c>
      <c r="BM34" s="145">
        <v>2.3675000000000002</v>
      </c>
      <c r="BN34" s="145">
        <v>2.3737499999999998</v>
      </c>
      <c r="BO34" s="145">
        <v>2.38</v>
      </c>
      <c r="BP34" s="145">
        <v>2.38625</v>
      </c>
      <c r="BQ34" s="145">
        <v>2.3925000000000001</v>
      </c>
      <c r="BR34" s="145">
        <v>2.3987500000000002</v>
      </c>
      <c r="BS34" s="145">
        <v>2.4049999999999998</v>
      </c>
      <c r="BT34" s="145">
        <v>2.4112499999999999</v>
      </c>
      <c r="BU34" s="145">
        <v>2.4175</v>
      </c>
      <c r="BV34" s="145">
        <v>2.4237500000000001</v>
      </c>
      <c r="BW34" s="145">
        <v>2.4300000000000002</v>
      </c>
      <c r="BX34" s="145">
        <v>2.4362499999999998</v>
      </c>
      <c r="BY34" s="145">
        <v>2.4424999999999999</v>
      </c>
      <c r="BZ34" s="145">
        <v>2.44875</v>
      </c>
      <c r="CA34" s="145">
        <v>2.4550000000000001</v>
      </c>
      <c r="CB34" s="145">
        <v>2.4612500000000002</v>
      </c>
      <c r="CC34" s="145">
        <v>2.4674999999999998</v>
      </c>
      <c r="CD34" s="145">
        <v>2.4737499999999999</v>
      </c>
      <c r="CE34" s="140">
        <v>3.1160000000000001</v>
      </c>
      <c r="CF34" s="153"/>
      <c r="CG34" s="149">
        <v>4.5999999999999996</v>
      </c>
      <c r="CH34" s="145">
        <v>4.5999999999999996</v>
      </c>
      <c r="CI34" s="145">
        <v>4.5999999999999996</v>
      </c>
      <c r="CJ34" s="145">
        <v>4.5999999999999996</v>
      </c>
      <c r="CK34" s="145">
        <v>4.5999999999999996</v>
      </c>
      <c r="CL34" s="145">
        <v>4.5999999999999996</v>
      </c>
      <c r="CM34" s="145">
        <v>4.5999999999999996</v>
      </c>
      <c r="CN34" s="145">
        <v>4.5999999999999996</v>
      </c>
      <c r="CO34" s="145">
        <v>4.5999999999999996</v>
      </c>
      <c r="CP34" s="145">
        <v>4.5999999999999996</v>
      </c>
      <c r="CQ34" s="145">
        <v>4.5999999999999996</v>
      </c>
      <c r="CR34" s="145">
        <v>4.5999999999999996</v>
      </c>
      <c r="CS34" s="145">
        <v>4.5999999999999996</v>
      </c>
      <c r="CT34" s="145">
        <v>4.5999999999999996</v>
      </c>
      <c r="CU34" s="145">
        <v>4.5999999999999996</v>
      </c>
      <c r="CV34" s="145">
        <v>4.5999999999999996</v>
      </c>
      <c r="CW34" s="145">
        <v>4.5999999999999996</v>
      </c>
      <c r="CX34" s="145">
        <v>4.5999999999999996</v>
      </c>
      <c r="CY34" s="145">
        <v>4.5999999999999996</v>
      </c>
      <c r="CZ34" s="145">
        <v>4.5999999999999996</v>
      </c>
      <c r="DA34" s="145">
        <v>4.5999999999999996</v>
      </c>
      <c r="DB34" s="145">
        <v>4.5999999999999996</v>
      </c>
      <c r="DC34" s="145">
        <v>4.5999999999999996</v>
      </c>
      <c r="DD34" s="145">
        <v>4.5999999999999996</v>
      </c>
      <c r="DE34" s="145">
        <v>4.5999999999999996</v>
      </c>
      <c r="DF34" s="145">
        <v>4.5999999999999996</v>
      </c>
      <c r="DG34" s="145">
        <v>4.5999999999999996</v>
      </c>
      <c r="DH34" s="145">
        <v>4.5999999999999996</v>
      </c>
      <c r="DI34" s="145">
        <v>4.5999999999999996</v>
      </c>
      <c r="DJ34" s="145">
        <v>4.5999999999999996</v>
      </c>
      <c r="DK34" s="145">
        <v>4.5999999999999996</v>
      </c>
      <c r="DL34" s="145">
        <v>4.5999999999999996</v>
      </c>
      <c r="DM34" s="145">
        <v>4.5999999999999996</v>
      </c>
      <c r="DN34" s="145">
        <v>4.5999999999999996</v>
      </c>
      <c r="DO34" s="145">
        <v>4.5999999999999996</v>
      </c>
      <c r="DP34" s="145">
        <v>1.42</v>
      </c>
      <c r="DQ34" s="145">
        <v>1.42</v>
      </c>
      <c r="DR34" s="145">
        <v>1.42</v>
      </c>
      <c r="DS34" s="145">
        <v>1.42</v>
      </c>
      <c r="DT34" s="145">
        <v>1.42</v>
      </c>
      <c r="DU34" s="145">
        <v>1.42</v>
      </c>
      <c r="DV34" s="145">
        <v>1.42</v>
      </c>
      <c r="DW34" s="145">
        <v>1.42</v>
      </c>
      <c r="DX34" s="145">
        <v>1.42</v>
      </c>
      <c r="DY34" s="145">
        <v>1.42</v>
      </c>
      <c r="DZ34" s="145">
        <v>1.42</v>
      </c>
      <c r="EA34" s="145">
        <v>1.42</v>
      </c>
      <c r="EB34" s="145">
        <v>1.42</v>
      </c>
      <c r="EC34" s="145">
        <v>1.42</v>
      </c>
      <c r="ED34" s="145">
        <v>1.42</v>
      </c>
      <c r="EE34" s="145">
        <v>1.42</v>
      </c>
      <c r="EF34" s="145">
        <v>1.42</v>
      </c>
      <c r="EG34" s="145">
        <v>1.42</v>
      </c>
      <c r="EH34" s="145">
        <v>1.42</v>
      </c>
      <c r="EI34" s="145">
        <v>1.42</v>
      </c>
      <c r="EJ34" s="145">
        <v>1.42</v>
      </c>
      <c r="EK34" s="145">
        <v>1.42</v>
      </c>
      <c r="EL34" s="145">
        <v>1.42</v>
      </c>
      <c r="EM34" s="145">
        <v>1.42</v>
      </c>
      <c r="EN34" s="145">
        <v>1.42</v>
      </c>
      <c r="EO34" s="145">
        <v>1.42</v>
      </c>
      <c r="EP34" s="145">
        <v>1.42</v>
      </c>
      <c r="EQ34" s="145">
        <v>1.42</v>
      </c>
      <c r="ER34" s="145">
        <v>1.42</v>
      </c>
      <c r="ES34" s="145">
        <v>1.42</v>
      </c>
      <c r="ET34" s="145">
        <v>1.42</v>
      </c>
      <c r="EU34" s="145">
        <v>1.42</v>
      </c>
      <c r="EV34" s="145">
        <v>1.42</v>
      </c>
      <c r="EW34" s="145">
        <v>1.42</v>
      </c>
      <c r="EX34" s="145">
        <v>1.42</v>
      </c>
      <c r="EY34" s="145">
        <v>1.42</v>
      </c>
      <c r="EZ34" s="145">
        <v>1.92</v>
      </c>
      <c r="FA34" s="145">
        <v>1.92</v>
      </c>
      <c r="FB34" s="145">
        <v>1.92</v>
      </c>
      <c r="FC34" s="145">
        <v>1.92</v>
      </c>
      <c r="FD34" s="145">
        <v>1.92</v>
      </c>
      <c r="FE34" s="140">
        <v>1.92</v>
      </c>
      <c r="FF34" s="145"/>
      <c r="FG34" s="145"/>
      <c r="FH34" s="145"/>
      <c r="FI34" s="140">
        <v>5.6</v>
      </c>
    </row>
    <row r="35" spans="2:165" ht="23.5" x14ac:dyDescent="0.55000000000000004">
      <c r="B35" s="165">
        <v>0.28999999999999998</v>
      </c>
      <c r="C35" s="149">
        <v>1.84</v>
      </c>
      <c r="D35" s="145">
        <v>1.8462499999999999</v>
      </c>
      <c r="E35" s="145">
        <v>1.8525</v>
      </c>
      <c r="F35" s="145">
        <v>1.8587499999999999</v>
      </c>
      <c r="G35" s="145">
        <v>1.865</v>
      </c>
      <c r="H35" s="145">
        <v>1.8712500000000001</v>
      </c>
      <c r="I35" s="145">
        <v>1.8774999999999999</v>
      </c>
      <c r="J35" s="145">
        <v>1.88375</v>
      </c>
      <c r="K35" s="145">
        <v>1.89</v>
      </c>
      <c r="L35" s="145">
        <v>1.89625</v>
      </c>
      <c r="M35" s="145">
        <v>1.9025000000000001</v>
      </c>
      <c r="N35" s="145">
        <v>1.9087499999999999</v>
      </c>
      <c r="O35" s="145">
        <v>1.915</v>
      </c>
      <c r="P35" s="145">
        <v>1.9212499999999999</v>
      </c>
      <c r="Q35" s="145">
        <v>1.9275</v>
      </c>
      <c r="R35" s="145">
        <v>1.9337500000000001</v>
      </c>
      <c r="S35" s="145">
        <v>1.94</v>
      </c>
      <c r="T35" s="145">
        <v>1.94625</v>
      </c>
      <c r="U35" s="145">
        <v>1.9524999999999999</v>
      </c>
      <c r="V35" s="145">
        <v>1.95875</v>
      </c>
      <c r="W35" s="145">
        <v>1.9650000000000001</v>
      </c>
      <c r="X35" s="145">
        <v>1.9712499999999999</v>
      </c>
      <c r="Y35" s="145">
        <v>1.9775</v>
      </c>
      <c r="Z35" s="145">
        <v>1.9837499999999999</v>
      </c>
      <c r="AA35" s="145">
        <v>1.99</v>
      </c>
      <c r="AB35" s="145">
        <v>1.9962500000000001</v>
      </c>
      <c r="AC35" s="145">
        <v>2.0024999999999999</v>
      </c>
      <c r="AD35" s="145">
        <v>2.00875</v>
      </c>
      <c r="AE35" s="145">
        <v>2.0150000000000001</v>
      </c>
      <c r="AF35" s="145">
        <v>2.0212500000000002</v>
      </c>
      <c r="AG35" s="145">
        <v>2.0274999999999999</v>
      </c>
      <c r="AH35" s="145">
        <v>2.0337499999999999</v>
      </c>
      <c r="AI35" s="145">
        <v>2.04</v>
      </c>
      <c r="AJ35" s="145">
        <v>2.0462500000000001</v>
      </c>
      <c r="AK35" s="145">
        <v>2.0525000000000002</v>
      </c>
      <c r="AL35" s="145">
        <v>2.0587499999999999</v>
      </c>
      <c r="AM35" s="145">
        <v>2.0649999999999999</v>
      </c>
      <c r="AN35" s="145">
        <v>2.07125</v>
      </c>
      <c r="AO35" s="145">
        <v>2.0775000000000001</v>
      </c>
      <c r="AP35" s="145">
        <v>2.0837500000000002</v>
      </c>
      <c r="AQ35" s="145">
        <v>2.09</v>
      </c>
      <c r="AR35" s="145">
        <v>2.0962499999999999</v>
      </c>
      <c r="AS35" s="145">
        <v>2.1025</v>
      </c>
      <c r="AT35" s="145">
        <v>2.1087500000000001</v>
      </c>
      <c r="AU35" s="145">
        <v>2.1150000000000002</v>
      </c>
      <c r="AV35" s="145">
        <v>2.1212499999999999</v>
      </c>
      <c r="AW35" s="145">
        <v>2.1274999999999999</v>
      </c>
      <c r="AX35" s="145">
        <v>2.13375</v>
      </c>
      <c r="AY35" s="145">
        <v>2.14</v>
      </c>
      <c r="AZ35" s="145">
        <v>2.1462500000000002</v>
      </c>
      <c r="BA35" s="145">
        <v>2.1524999999999999</v>
      </c>
      <c r="BB35" s="145">
        <v>2.1587499999999999</v>
      </c>
      <c r="BC35" s="145">
        <v>2.165</v>
      </c>
      <c r="BD35" s="145">
        <v>2.1712500000000001</v>
      </c>
      <c r="BE35" s="145">
        <v>2.1775000000000002</v>
      </c>
      <c r="BF35" s="145">
        <v>2.1837499999999999</v>
      </c>
      <c r="BG35" s="145">
        <v>2.19</v>
      </c>
      <c r="BH35" s="145">
        <v>2.19625</v>
      </c>
      <c r="BI35" s="145">
        <v>2.2025000000000001</v>
      </c>
      <c r="BJ35" s="145">
        <v>2.2087500000000002</v>
      </c>
      <c r="BK35" s="145">
        <v>2.2149999999999999</v>
      </c>
      <c r="BL35" s="145">
        <v>2.2212499999999999</v>
      </c>
      <c r="BM35" s="145">
        <v>2.2275</v>
      </c>
      <c r="BN35" s="145">
        <v>2.2337500000000001</v>
      </c>
      <c r="BO35" s="145">
        <v>2.2400000000000002</v>
      </c>
      <c r="BP35" s="145">
        <v>2.2462499999999999</v>
      </c>
      <c r="BQ35" s="145">
        <v>2.2524999999999999</v>
      </c>
      <c r="BR35" s="145">
        <v>2.25875</v>
      </c>
      <c r="BS35" s="145">
        <v>2.2650000000000001</v>
      </c>
      <c r="BT35" s="145">
        <v>2.2712500000000002</v>
      </c>
      <c r="BU35" s="145">
        <v>2.2774999999999999</v>
      </c>
      <c r="BV35" s="145">
        <v>2.2837499999999999</v>
      </c>
      <c r="BW35" s="145">
        <v>2.29</v>
      </c>
      <c r="BX35" s="145">
        <v>2.2962500000000001</v>
      </c>
      <c r="BY35" s="145">
        <v>2.3025000000000002</v>
      </c>
      <c r="BZ35" s="145">
        <v>2.3087499999999999</v>
      </c>
      <c r="CA35" s="145">
        <v>2.3149999999999999</v>
      </c>
      <c r="CB35" s="145">
        <v>2.32125</v>
      </c>
      <c r="CC35" s="145">
        <v>2.3275000000000001</v>
      </c>
      <c r="CD35" s="145">
        <v>2.3337500000000002</v>
      </c>
      <c r="CE35" s="140">
        <v>2.907999999999999</v>
      </c>
      <c r="CF35" s="152"/>
      <c r="CG35" s="149">
        <v>4.5999999999999996</v>
      </c>
      <c r="CH35" s="145">
        <v>4.5999999999999996</v>
      </c>
      <c r="CI35" s="145">
        <v>4.5999999999999996</v>
      </c>
      <c r="CJ35" s="145">
        <v>4.5999999999999996</v>
      </c>
      <c r="CK35" s="145">
        <v>4.5999999999999996</v>
      </c>
      <c r="CL35" s="145">
        <v>4.5999999999999996</v>
      </c>
      <c r="CM35" s="145">
        <v>4.5999999999999996</v>
      </c>
      <c r="CN35" s="145">
        <v>4.5999999999999996</v>
      </c>
      <c r="CO35" s="145">
        <v>4.5999999999999996</v>
      </c>
      <c r="CP35" s="145">
        <v>4.5999999999999996</v>
      </c>
      <c r="CQ35" s="145">
        <v>4.5999999999999996</v>
      </c>
      <c r="CR35" s="145">
        <v>4.5999999999999996</v>
      </c>
      <c r="CS35" s="145">
        <v>4.5999999999999996</v>
      </c>
      <c r="CT35" s="145">
        <v>4.5999999999999996</v>
      </c>
      <c r="CU35" s="145">
        <v>4.5999999999999996</v>
      </c>
      <c r="CV35" s="145">
        <v>4.5999999999999996</v>
      </c>
      <c r="CW35" s="145">
        <v>4.5999999999999996</v>
      </c>
      <c r="CX35" s="145">
        <v>4.5999999999999996</v>
      </c>
      <c r="CY35" s="145">
        <v>4.5999999999999996</v>
      </c>
      <c r="CZ35" s="145">
        <v>4.5999999999999996</v>
      </c>
      <c r="DA35" s="145">
        <v>4.5999999999999996</v>
      </c>
      <c r="DB35" s="145">
        <v>4.5999999999999996</v>
      </c>
      <c r="DC35" s="145">
        <v>4.5999999999999996</v>
      </c>
      <c r="DD35" s="145">
        <v>4.5999999999999996</v>
      </c>
      <c r="DE35" s="145">
        <v>4.5999999999999996</v>
      </c>
      <c r="DF35" s="145">
        <v>4.5999999999999996</v>
      </c>
      <c r="DG35" s="145">
        <v>4.5999999999999996</v>
      </c>
      <c r="DH35" s="145">
        <v>4.5999999999999996</v>
      </c>
      <c r="DI35" s="145">
        <v>4.5999999999999996</v>
      </c>
      <c r="DJ35" s="145">
        <v>4.5999999999999996</v>
      </c>
      <c r="DK35" s="145">
        <v>4.5999999999999996</v>
      </c>
      <c r="DL35" s="145">
        <v>4.5999999999999996</v>
      </c>
      <c r="DM35" s="145">
        <v>4.5999999999999996</v>
      </c>
      <c r="DN35" s="145">
        <v>4.5999999999999996</v>
      </c>
      <c r="DO35" s="145">
        <v>4.5999999999999996</v>
      </c>
      <c r="DP35" s="145">
        <v>1.26</v>
      </c>
      <c r="DQ35" s="145">
        <v>1.26</v>
      </c>
      <c r="DR35" s="145">
        <v>1.26</v>
      </c>
      <c r="DS35" s="145">
        <v>1.26</v>
      </c>
      <c r="DT35" s="145">
        <v>1.26</v>
      </c>
      <c r="DU35" s="145">
        <v>1.26</v>
      </c>
      <c r="DV35" s="145">
        <v>1.26</v>
      </c>
      <c r="DW35" s="145">
        <v>1.26</v>
      </c>
      <c r="DX35" s="145">
        <v>1.26</v>
      </c>
      <c r="DY35" s="145">
        <v>1.26</v>
      </c>
      <c r="DZ35" s="145">
        <v>1.26</v>
      </c>
      <c r="EA35" s="145">
        <v>1.26</v>
      </c>
      <c r="EB35" s="145">
        <v>1.26</v>
      </c>
      <c r="EC35" s="145">
        <v>1.26</v>
      </c>
      <c r="ED35" s="145">
        <v>1.26</v>
      </c>
      <c r="EE35" s="145">
        <v>1.26</v>
      </c>
      <c r="EF35" s="145">
        <v>1.26</v>
      </c>
      <c r="EG35" s="145">
        <v>1.26</v>
      </c>
      <c r="EH35" s="145">
        <v>1.26</v>
      </c>
      <c r="EI35" s="145">
        <v>1.26</v>
      </c>
      <c r="EJ35" s="145">
        <v>1.26</v>
      </c>
      <c r="EK35" s="145">
        <v>1.26</v>
      </c>
      <c r="EL35" s="145">
        <v>1.26</v>
      </c>
      <c r="EM35" s="145">
        <v>1.26</v>
      </c>
      <c r="EN35" s="145">
        <v>1.26</v>
      </c>
      <c r="EO35" s="145">
        <v>1.26</v>
      </c>
      <c r="EP35" s="145">
        <v>1.26</v>
      </c>
      <c r="EQ35" s="145">
        <v>1.26</v>
      </c>
      <c r="ER35" s="145">
        <v>1.26</v>
      </c>
      <c r="ES35" s="145">
        <v>1.26</v>
      </c>
      <c r="ET35" s="145">
        <v>1.26</v>
      </c>
      <c r="EU35" s="145">
        <v>1.26</v>
      </c>
      <c r="EV35" s="145">
        <v>1.26</v>
      </c>
      <c r="EW35" s="145">
        <v>1.26</v>
      </c>
      <c r="EX35" s="145">
        <v>1.26</v>
      </c>
      <c r="EY35" s="145">
        <v>1.26</v>
      </c>
      <c r="EZ35" s="145">
        <v>1.76</v>
      </c>
      <c r="FA35" s="145">
        <v>1.76</v>
      </c>
      <c r="FB35" s="145">
        <v>1.76</v>
      </c>
      <c r="FC35" s="145">
        <v>1.76</v>
      </c>
      <c r="FD35" s="145">
        <v>1.76</v>
      </c>
      <c r="FE35" s="140">
        <v>1.76</v>
      </c>
      <c r="FF35" s="145"/>
      <c r="FG35" s="145"/>
      <c r="FH35" s="145"/>
      <c r="FI35" s="140">
        <v>5.6</v>
      </c>
    </row>
    <row r="36" spans="2:165" ht="24" thickBot="1" x14ac:dyDescent="0.6">
      <c r="B36" s="261">
        <v>0.3</v>
      </c>
      <c r="C36" s="150">
        <v>1.7</v>
      </c>
      <c r="D36" s="148">
        <v>1.7</v>
      </c>
      <c r="E36" s="148">
        <v>1.7</v>
      </c>
      <c r="F36" s="148">
        <v>1.7</v>
      </c>
      <c r="G36" s="148">
        <v>1.7</v>
      </c>
      <c r="H36" s="148">
        <v>1.7</v>
      </c>
      <c r="I36" s="148">
        <v>1.7</v>
      </c>
      <c r="J36" s="148">
        <v>1.7</v>
      </c>
      <c r="K36" s="148">
        <v>1.7</v>
      </c>
      <c r="L36" s="148">
        <v>1.7</v>
      </c>
      <c r="M36" s="148">
        <v>1.7</v>
      </c>
      <c r="N36" s="148">
        <v>1.7</v>
      </c>
      <c r="O36" s="148">
        <v>1.7</v>
      </c>
      <c r="P36" s="148">
        <v>1.7</v>
      </c>
      <c r="Q36" s="148">
        <v>1.7</v>
      </c>
      <c r="R36" s="148">
        <v>1.7</v>
      </c>
      <c r="S36" s="148">
        <v>1.7</v>
      </c>
      <c r="T36" s="148">
        <v>1.7</v>
      </c>
      <c r="U36" s="148">
        <v>1.7</v>
      </c>
      <c r="V36" s="148">
        <v>1.7</v>
      </c>
      <c r="W36" s="148">
        <v>1.7</v>
      </c>
      <c r="X36" s="148">
        <v>1.7</v>
      </c>
      <c r="Y36" s="148">
        <v>1.7</v>
      </c>
      <c r="Z36" s="148">
        <v>1.7</v>
      </c>
      <c r="AA36" s="148">
        <v>1.7</v>
      </c>
      <c r="AB36" s="148">
        <v>1.7</v>
      </c>
      <c r="AC36" s="148">
        <v>1.7</v>
      </c>
      <c r="AD36" s="148">
        <v>1.7</v>
      </c>
      <c r="AE36" s="148">
        <v>1.7</v>
      </c>
      <c r="AF36" s="148">
        <v>1.7</v>
      </c>
      <c r="AG36" s="148">
        <v>1.7</v>
      </c>
      <c r="AH36" s="148">
        <v>1.7</v>
      </c>
      <c r="AI36" s="148">
        <v>1.7</v>
      </c>
      <c r="AJ36" s="148">
        <v>1.7</v>
      </c>
      <c r="AK36" s="148">
        <v>1.7</v>
      </c>
      <c r="AL36" s="148">
        <v>2.2000000000000002</v>
      </c>
      <c r="AM36" s="148">
        <v>2.2000000000000002</v>
      </c>
      <c r="AN36" s="148">
        <v>2.2000000000000002</v>
      </c>
      <c r="AO36" s="148">
        <v>2.2000000000000002</v>
      </c>
      <c r="AP36" s="148">
        <v>2.2000000000000002</v>
      </c>
      <c r="AQ36" s="148">
        <v>2.2000000000000002</v>
      </c>
      <c r="AR36" s="148">
        <v>2.2000000000000002</v>
      </c>
      <c r="AS36" s="148">
        <v>2.2000000000000002</v>
      </c>
      <c r="AT36" s="148">
        <v>2.2000000000000002</v>
      </c>
      <c r="AU36" s="148">
        <v>2.2000000000000002</v>
      </c>
      <c r="AV36" s="148">
        <v>2.2000000000000002</v>
      </c>
      <c r="AW36" s="148">
        <v>2.2000000000000002</v>
      </c>
      <c r="AX36" s="148">
        <v>2.2000000000000002</v>
      </c>
      <c r="AY36" s="148">
        <v>2.2000000000000002</v>
      </c>
      <c r="AZ36" s="148">
        <v>2.2000000000000002</v>
      </c>
      <c r="BA36" s="148">
        <v>2.2000000000000002</v>
      </c>
      <c r="BB36" s="148">
        <v>2.2000000000000002</v>
      </c>
      <c r="BC36" s="148">
        <v>2.2000000000000002</v>
      </c>
      <c r="BD36" s="148">
        <v>2.2000000000000002</v>
      </c>
      <c r="BE36" s="148">
        <v>2.2000000000000002</v>
      </c>
      <c r="BF36" s="148">
        <v>2.2000000000000002</v>
      </c>
      <c r="BG36" s="148">
        <v>2.2000000000000002</v>
      </c>
      <c r="BH36" s="148">
        <v>2.2000000000000002</v>
      </c>
      <c r="BI36" s="148">
        <v>2.2000000000000002</v>
      </c>
      <c r="BJ36" s="148">
        <v>2.2000000000000002</v>
      </c>
      <c r="BK36" s="148">
        <v>2.2000000000000002</v>
      </c>
      <c r="BL36" s="148">
        <v>2.2000000000000002</v>
      </c>
      <c r="BM36" s="148">
        <v>2.2000000000000002</v>
      </c>
      <c r="BN36" s="148">
        <v>2.2000000000000002</v>
      </c>
      <c r="BO36" s="148">
        <v>2.2000000000000002</v>
      </c>
      <c r="BP36" s="148">
        <v>2.2000000000000002</v>
      </c>
      <c r="BQ36" s="148">
        <v>2.2000000000000002</v>
      </c>
      <c r="BR36" s="148">
        <v>2.2000000000000002</v>
      </c>
      <c r="BS36" s="148">
        <v>2.2000000000000002</v>
      </c>
      <c r="BT36" s="148">
        <v>2.2000000000000002</v>
      </c>
      <c r="BU36" s="148">
        <v>2.2000000000000002</v>
      </c>
      <c r="BV36" s="148">
        <v>2.7</v>
      </c>
      <c r="BW36" s="148">
        <v>2.7</v>
      </c>
      <c r="BX36" s="148">
        <v>2.7</v>
      </c>
      <c r="BY36" s="148">
        <v>2.7</v>
      </c>
      <c r="BZ36" s="148">
        <v>2.7</v>
      </c>
      <c r="CA36" s="141">
        <v>2.7</v>
      </c>
      <c r="CB36" s="141">
        <v>2.7</v>
      </c>
      <c r="CC36" s="141">
        <v>2.7</v>
      </c>
      <c r="CD36" s="141">
        <v>2.7</v>
      </c>
      <c r="CE36" s="141">
        <v>2.7</v>
      </c>
      <c r="CF36" s="154"/>
      <c r="CG36" s="150">
        <v>4.5999999999999996</v>
      </c>
      <c r="CH36" s="148">
        <v>4.5999999999999996</v>
      </c>
      <c r="CI36" s="148">
        <v>4.5999999999999996</v>
      </c>
      <c r="CJ36" s="148">
        <v>4.5999999999999996</v>
      </c>
      <c r="CK36" s="148">
        <v>4.5999999999999996</v>
      </c>
      <c r="CL36" s="148">
        <v>4.5999999999999996</v>
      </c>
      <c r="CM36" s="148">
        <v>4.5999999999999996</v>
      </c>
      <c r="CN36" s="148">
        <v>4.5999999999999996</v>
      </c>
      <c r="CO36" s="148">
        <v>4.5999999999999996</v>
      </c>
      <c r="CP36" s="148">
        <v>4.5999999999999996</v>
      </c>
      <c r="CQ36" s="148">
        <v>4.5999999999999996</v>
      </c>
      <c r="CR36" s="148">
        <v>4.5999999999999996</v>
      </c>
      <c r="CS36" s="148">
        <v>4.5999999999999996</v>
      </c>
      <c r="CT36" s="148">
        <v>4.5999999999999996</v>
      </c>
      <c r="CU36" s="148">
        <v>4.5999999999999996</v>
      </c>
      <c r="CV36" s="148">
        <v>4.5999999999999996</v>
      </c>
      <c r="CW36" s="148">
        <v>4.5999999999999996</v>
      </c>
      <c r="CX36" s="148">
        <v>4.5999999999999996</v>
      </c>
      <c r="CY36" s="148">
        <v>4.5999999999999996</v>
      </c>
      <c r="CZ36" s="148">
        <v>4.5999999999999996</v>
      </c>
      <c r="DA36" s="148">
        <v>4.5999999999999996</v>
      </c>
      <c r="DB36" s="148">
        <v>4.5999999999999996</v>
      </c>
      <c r="DC36" s="148">
        <v>4.5999999999999996</v>
      </c>
      <c r="DD36" s="148">
        <v>4.5999999999999996</v>
      </c>
      <c r="DE36" s="148">
        <v>4.5999999999999996</v>
      </c>
      <c r="DF36" s="148">
        <v>4.5999999999999996</v>
      </c>
      <c r="DG36" s="148">
        <v>4.5999999999999996</v>
      </c>
      <c r="DH36" s="148">
        <v>4.5999999999999996</v>
      </c>
      <c r="DI36" s="148">
        <v>4.5999999999999996</v>
      </c>
      <c r="DJ36" s="148">
        <v>4.5999999999999996</v>
      </c>
      <c r="DK36" s="148">
        <v>4.5999999999999996</v>
      </c>
      <c r="DL36" s="148">
        <v>4.5999999999999996</v>
      </c>
      <c r="DM36" s="148">
        <v>4.5999999999999996</v>
      </c>
      <c r="DN36" s="148">
        <v>4.5999999999999996</v>
      </c>
      <c r="DO36" s="148">
        <v>4.5999999999999996</v>
      </c>
      <c r="DP36" s="148">
        <v>1.1000000000000001</v>
      </c>
      <c r="DQ36" s="148">
        <v>1.1000000000000001</v>
      </c>
      <c r="DR36" s="148">
        <v>1.1000000000000001</v>
      </c>
      <c r="DS36" s="148">
        <v>1.1000000000000001</v>
      </c>
      <c r="DT36" s="148">
        <v>1.1000000000000001</v>
      </c>
      <c r="DU36" s="148">
        <v>1.1000000000000001</v>
      </c>
      <c r="DV36" s="148">
        <v>1.1000000000000001</v>
      </c>
      <c r="DW36" s="148">
        <v>1.1000000000000001</v>
      </c>
      <c r="DX36" s="148">
        <v>1.1000000000000001</v>
      </c>
      <c r="DY36" s="148">
        <v>1.1000000000000001</v>
      </c>
      <c r="DZ36" s="148">
        <v>1.1000000000000001</v>
      </c>
      <c r="EA36" s="148">
        <v>1.1000000000000001</v>
      </c>
      <c r="EB36" s="148">
        <v>1.1000000000000001</v>
      </c>
      <c r="EC36" s="148">
        <v>1.1000000000000001</v>
      </c>
      <c r="ED36" s="148">
        <v>1.1000000000000001</v>
      </c>
      <c r="EE36" s="148">
        <v>1.1000000000000001</v>
      </c>
      <c r="EF36" s="148">
        <v>1.1000000000000001</v>
      </c>
      <c r="EG36" s="148">
        <v>1.1000000000000001</v>
      </c>
      <c r="EH36" s="148">
        <v>1.1000000000000001</v>
      </c>
      <c r="EI36" s="148">
        <v>1.1000000000000001</v>
      </c>
      <c r="EJ36" s="148">
        <v>1.1000000000000001</v>
      </c>
      <c r="EK36" s="148">
        <v>1.1000000000000001</v>
      </c>
      <c r="EL36" s="148">
        <v>1.1000000000000001</v>
      </c>
      <c r="EM36" s="148">
        <v>1.1000000000000001</v>
      </c>
      <c r="EN36" s="148">
        <v>1.1000000000000001</v>
      </c>
      <c r="EO36" s="148">
        <v>1.1000000000000001</v>
      </c>
      <c r="EP36" s="148">
        <v>1.1000000000000001</v>
      </c>
      <c r="EQ36" s="148">
        <v>1.1000000000000001</v>
      </c>
      <c r="ER36" s="148">
        <v>1.1000000000000001</v>
      </c>
      <c r="ES36" s="148">
        <v>1.1000000000000001</v>
      </c>
      <c r="ET36" s="148">
        <v>1.1000000000000001</v>
      </c>
      <c r="EU36" s="148">
        <v>1.1000000000000001</v>
      </c>
      <c r="EV36" s="148">
        <v>1.1000000000000001</v>
      </c>
      <c r="EW36" s="148">
        <v>1.1000000000000001</v>
      </c>
      <c r="EX36" s="148">
        <v>1.1000000000000001</v>
      </c>
      <c r="EY36" s="148">
        <v>1.1000000000000001</v>
      </c>
      <c r="EZ36" s="148">
        <v>1.6</v>
      </c>
      <c r="FA36" s="148">
        <v>1.6</v>
      </c>
      <c r="FB36" s="148">
        <v>1.6</v>
      </c>
      <c r="FC36" s="148">
        <v>1.6</v>
      </c>
      <c r="FD36" s="148">
        <v>1.6</v>
      </c>
      <c r="FE36" s="141">
        <v>1.6</v>
      </c>
      <c r="FF36" s="148"/>
      <c r="FG36" s="148"/>
      <c r="FH36" s="148"/>
      <c r="FI36" s="140">
        <v>5.6</v>
      </c>
    </row>
    <row r="37" spans="2:165" ht="23.5" x14ac:dyDescent="0.55000000000000004">
      <c r="B37" s="341"/>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c r="BW37" s="145"/>
      <c r="BX37" s="145"/>
      <c r="BY37" s="145"/>
      <c r="BZ37" s="145"/>
      <c r="CA37" s="145"/>
      <c r="CB37" s="145"/>
      <c r="CC37" s="145"/>
      <c r="CD37" s="145"/>
      <c r="CE37" s="145"/>
      <c r="CF37" s="153"/>
      <c r="CG37" s="145"/>
      <c r="CH37" s="145"/>
      <c r="CI37" s="145"/>
      <c r="CJ37" s="145"/>
      <c r="CK37" s="145"/>
      <c r="CL37" s="145"/>
      <c r="CM37" s="145"/>
      <c r="CN37" s="145"/>
      <c r="CO37" s="145"/>
      <c r="CP37" s="145"/>
      <c r="CQ37" s="145"/>
      <c r="CR37" s="145"/>
      <c r="CS37" s="145"/>
      <c r="CT37" s="145"/>
      <c r="CU37" s="145"/>
      <c r="CV37" s="145"/>
      <c r="CW37" s="145"/>
      <c r="CX37" s="145"/>
      <c r="CY37" s="145"/>
      <c r="CZ37" s="145"/>
      <c r="DA37" s="145"/>
      <c r="DB37" s="145"/>
      <c r="DC37" s="145"/>
      <c r="DD37" s="145"/>
      <c r="DE37" s="145"/>
      <c r="DF37" s="145"/>
      <c r="DG37" s="145"/>
      <c r="DH37" s="145"/>
      <c r="DI37" s="145"/>
      <c r="DJ37" s="145"/>
      <c r="DK37" s="145"/>
      <c r="DL37" s="145"/>
      <c r="DM37" s="145"/>
      <c r="DN37" s="145"/>
      <c r="DO37" s="145"/>
      <c r="DP37" s="145"/>
      <c r="DQ37" s="145"/>
      <c r="DR37" s="145"/>
      <c r="DS37" s="145"/>
      <c r="DT37" s="145"/>
      <c r="DU37" s="145"/>
      <c r="DV37" s="145"/>
      <c r="DW37" s="145"/>
      <c r="DX37" s="145"/>
      <c r="DY37" s="145"/>
      <c r="DZ37" s="145"/>
      <c r="EA37" s="145"/>
      <c r="EB37" s="145"/>
      <c r="EC37" s="145"/>
      <c r="ED37" s="145"/>
      <c r="EE37" s="145"/>
      <c r="EF37" s="145"/>
      <c r="EG37" s="145"/>
      <c r="EH37" s="145"/>
      <c r="EI37" s="145"/>
      <c r="EJ37" s="145"/>
      <c r="EK37" s="145"/>
      <c r="EL37" s="145"/>
      <c r="EM37" s="145"/>
      <c r="EN37" s="145"/>
      <c r="EO37" s="145"/>
      <c r="EP37" s="145"/>
      <c r="EQ37" s="145"/>
      <c r="ER37" s="145"/>
      <c r="ES37" s="145"/>
      <c r="ET37" s="145"/>
      <c r="EU37" s="145"/>
      <c r="EV37" s="145"/>
      <c r="EW37" s="145"/>
      <c r="EX37" s="145"/>
      <c r="EY37" s="145"/>
      <c r="EZ37" s="145"/>
      <c r="FA37" s="145"/>
      <c r="FB37" s="145"/>
      <c r="FC37" s="145"/>
      <c r="FD37" s="145"/>
      <c r="FE37" s="145"/>
      <c r="FF37" s="145"/>
      <c r="FG37" s="145"/>
      <c r="FH37" s="145"/>
      <c r="FI37" s="145"/>
    </row>
    <row r="38" spans="2:165" ht="15" thickBot="1" x14ac:dyDescent="0.4">
      <c r="C38" s="946" t="s">
        <v>24518</v>
      </c>
      <c r="D38" s="946"/>
      <c r="E38" s="946"/>
      <c r="F38" s="946"/>
      <c r="G38" s="946"/>
      <c r="H38" s="946"/>
      <c r="I38" s="946"/>
      <c r="J38" s="946"/>
      <c r="K38" s="946"/>
      <c r="N38" s="946" t="s">
        <v>24519</v>
      </c>
      <c r="O38" s="946"/>
      <c r="P38" s="946"/>
      <c r="Q38" s="946"/>
      <c r="R38" s="946"/>
      <c r="S38" s="946"/>
      <c r="T38" s="946"/>
      <c r="U38" s="946"/>
      <c r="V38" s="946"/>
    </row>
    <row r="39" spans="2:165" ht="15" thickBot="1" x14ac:dyDescent="0.4">
      <c r="B39" s="160" t="s">
        <v>55</v>
      </c>
      <c r="C39" s="160">
        <v>65</v>
      </c>
      <c r="D39" s="337">
        <v>75</v>
      </c>
      <c r="E39" s="337">
        <v>85</v>
      </c>
      <c r="F39" s="337">
        <v>95</v>
      </c>
      <c r="G39" s="337">
        <v>105</v>
      </c>
      <c r="H39" s="337">
        <v>115</v>
      </c>
      <c r="I39" s="337">
        <v>125</v>
      </c>
      <c r="J39" s="337">
        <v>135</v>
      </c>
      <c r="K39" s="338">
        <v>145</v>
      </c>
      <c r="L39" s="323"/>
      <c r="M39" s="317" t="s">
        <v>55</v>
      </c>
      <c r="N39" s="156">
        <v>65</v>
      </c>
      <c r="O39" s="156">
        <v>75</v>
      </c>
      <c r="P39" s="156">
        <v>85</v>
      </c>
      <c r="Q39" s="156">
        <v>95</v>
      </c>
      <c r="R39" s="156">
        <v>105</v>
      </c>
      <c r="S39" s="156">
        <v>115</v>
      </c>
      <c r="T39" s="156">
        <v>125</v>
      </c>
      <c r="U39" s="156">
        <v>135</v>
      </c>
      <c r="V39" s="157">
        <v>141</v>
      </c>
    </row>
    <row r="40" spans="2:165" x14ac:dyDescent="0.35">
      <c r="B40" s="334">
        <v>0.02</v>
      </c>
      <c r="C40" s="262" cm="1">
        <f t="array" ref="C40">_xlfn.XLOOKUP(B40,$B$6:$B$36,_xlfn.XLOOKUP($C$39,$C$5:$CE$5,$C$6:$CE$36))</f>
        <v>5.2</v>
      </c>
      <c r="D40" s="263" cm="1">
        <f t="array" ref="D40">_xlfn.XLOOKUP(B40,$B$6:$B$36,_xlfn.XLOOKUP($D$39,$C$5:$CE$5,$C$6:$CE$36))</f>
        <v>5.2</v>
      </c>
      <c r="E40" s="263" cm="1">
        <f t="array" ref="E40">_xlfn.XLOOKUP(B40,$B$6:$B$36,_xlfn.XLOOKUP($E$39,$C$5:$CE$5,$C$6:$CE$36))</f>
        <v>5.2</v>
      </c>
      <c r="F40" s="263" cm="1">
        <f t="array" ref="F40">_xlfn.XLOOKUP(B40,$B$6:$B$36,_xlfn.XLOOKUP($F$39,$C$5:$CE$5,$C$6:$CE$36))</f>
        <v>5.2</v>
      </c>
      <c r="G40" s="263" cm="1">
        <f t="array" ref="G40">_xlfn.XLOOKUP(B40,$B$6:$B$36,_xlfn.XLOOKUP($G$39,$C$5:$CE$5,$C$6:$CE$36))</f>
        <v>5.7</v>
      </c>
      <c r="H40" s="263" cm="1">
        <f t="array" ref="H40">_xlfn.XLOOKUP(B40,$B$6:$B$36,_xlfn.XLOOKUP($H$39,$C$5:$CE$5,$C$6:$CE$36))</f>
        <v>5.7</v>
      </c>
      <c r="I40" s="263" cm="1">
        <f t="array" ref="I40">_xlfn.XLOOKUP(B40,$B$6:$B$36,_xlfn.XLOOKUP($I$39,$C$5:$CE$5,$C$6:$CE$36))</f>
        <v>5.7</v>
      </c>
      <c r="J40" s="263" cm="1">
        <f t="array" ref="J40">_xlfn.XLOOKUP(B40,$B$6:$B$36,_xlfn.XLOOKUP($J$39,$C$5:$CE$5,$C$6:$CE$36))</f>
        <v>5.7</v>
      </c>
      <c r="K40" s="340" cm="1">
        <f t="array" ref="K40">_xlfn.XLOOKUP(B40,$B$6:$B$36,_xlfn.XLOOKUP($K$39,$C$5:$CE$5,$C$6:$CE$36))</f>
        <v>5.7</v>
      </c>
      <c r="M40" s="158">
        <v>0.02</v>
      </c>
      <c r="N40" s="262" cm="1">
        <f t="array" ref="N40">_xlfn.XLOOKUP($M40,$B$6:$B$36,_xlfn.XLOOKUP($N$39,$CG$5:$FI$5,$CG$6:$FI$36))</f>
        <v>4.5999999999999996</v>
      </c>
      <c r="O40" s="263" cm="1">
        <f t="array" ref="O40">_xlfn.XLOOKUP($M40,$B$6:$B$36,_xlfn.XLOOKUP($O$39,$CG$5:$FI$5,$CG$6:$FI$36))</f>
        <v>4.5999999999999996</v>
      </c>
      <c r="P40" s="263" cm="1">
        <f t="array" ref="P40">_xlfn.XLOOKUP($M40,$B$6:$B$36,_xlfn.XLOOKUP($P$39,$CG$5:$FI$5,$CG$6:$FI$36))</f>
        <v>4.5999999999999996</v>
      </c>
      <c r="Q40" s="263" cm="1">
        <f t="array" ref="Q40">_xlfn.XLOOKUP($M40,$B$6:$B$36,_xlfn.XLOOKUP($Q$39,$CG$5:$FI$5,$CG$6:$FI$36))</f>
        <v>4.5999999999999996</v>
      </c>
      <c r="R40" s="263" cm="1">
        <f t="array" ref="R40">_xlfn.XLOOKUP($M40,$B$6:$B$36,_xlfn.XLOOKUP($R$39,$CG$5:$FI$5,$CG$6:$FI$36))</f>
        <v>5.0999999999999996</v>
      </c>
      <c r="S40" s="263" cm="1">
        <f t="array" ref="S40">_xlfn.XLOOKUP($M40,$B$6:$B$36,_xlfn.XLOOKUP($S$39,$CG$5:$FI$5,$CG$6:$FI$36))</f>
        <v>5.0999999999999996</v>
      </c>
      <c r="T40" s="263" cm="1">
        <f t="array" ref="T40">_xlfn.XLOOKUP($M40,$B$6:$B$36,_xlfn.XLOOKUP($T$39,$CG$5:$FI$5,$CG$6:$FI$36))</f>
        <v>5.0999999999999996</v>
      </c>
      <c r="U40" s="263" cm="1">
        <f t="array" ref="U40">_xlfn.XLOOKUP($M40,$B$6:$B$36,_xlfn.XLOOKUP($U$39,$CG$5:$FI$5,$CG$6:$FI$36))</f>
        <v>5.0999999999999996</v>
      </c>
      <c r="V40" s="340" cm="1">
        <f t="array" ref="V40">_xlfn.XLOOKUP($M40,$B$6:$B$36,_xlfn.XLOOKUP($V$39,$CG$5:$FI$5,$CG$6:$FI$36))</f>
        <v>5.6</v>
      </c>
    </row>
    <row r="41" spans="2:165" x14ac:dyDescent="0.35">
      <c r="B41" s="335">
        <v>0.04</v>
      </c>
      <c r="C41" s="264" cm="1">
        <f t="array" ref="C41">_xlfn.XLOOKUP(B41,$B$6:$B$36,_xlfn.XLOOKUP($C$39,$C$5:$CE$5,$C$6:$CE$36))</f>
        <v>5.2</v>
      </c>
      <c r="D41" s="339" cm="1">
        <f t="array" ref="D41">_xlfn.XLOOKUP(B41,$B$6:$B$36,_xlfn.XLOOKUP($D$39,$C$5:$CE$5,$C$6:$CE$36))</f>
        <v>5.2</v>
      </c>
      <c r="E41" s="339" cm="1">
        <f t="array" ref="E41">_xlfn.XLOOKUP(B41,$B$6:$B$36,_xlfn.XLOOKUP($E$39,$C$5:$CE$5,$C$6:$CE$36))</f>
        <v>5.2</v>
      </c>
      <c r="F41" s="339" cm="1">
        <f t="array" ref="F41">_xlfn.XLOOKUP(B41,$B$6:$B$36,_xlfn.XLOOKUP($F$39,$C$5:$CE$5,$C$6:$CE$36))</f>
        <v>5.2</v>
      </c>
      <c r="G41" s="339" cm="1">
        <f t="array" ref="G41">_xlfn.XLOOKUP(B41,$B$6:$B$36,_xlfn.XLOOKUP($G$39,$C$5:$CE$5,$C$6:$CE$36))</f>
        <v>5.7</v>
      </c>
      <c r="H41" s="339" cm="1">
        <f t="array" ref="H41">_xlfn.XLOOKUP(B41,$B$6:$B$36,_xlfn.XLOOKUP($H$39,$C$5:$CE$5,$C$6:$CE$36))</f>
        <v>5.7</v>
      </c>
      <c r="I41" s="339" cm="1">
        <f t="array" ref="I41">_xlfn.XLOOKUP(B41,$B$6:$B$36,_xlfn.XLOOKUP($I$39,$C$5:$CE$5,$C$6:$CE$36))</f>
        <v>5.7</v>
      </c>
      <c r="J41" s="339" cm="1">
        <f t="array" ref="J41">_xlfn.XLOOKUP(B41,$B$6:$B$36,_xlfn.XLOOKUP($J$39,$C$5:$CE$5,$C$6:$CE$36))</f>
        <v>5.7</v>
      </c>
      <c r="K41" s="161" cm="1">
        <f t="array" ref="K41">_xlfn.XLOOKUP(B41,$B$6:$B$36,_xlfn.XLOOKUP($K$39,$C$5:$CE$5,$C$6:$CE$36))</f>
        <v>5.7</v>
      </c>
      <c r="M41" s="158">
        <v>0.04</v>
      </c>
      <c r="N41" s="264" cm="1">
        <f t="array" ref="N41">_xlfn.XLOOKUP($M41,$B$6:$B$36,_xlfn.XLOOKUP($N$39,$CG$5:$FI$5,$CG$6:$FI$36))</f>
        <v>4.5999999999999996</v>
      </c>
      <c r="O41" s="339" cm="1">
        <f t="array" ref="O41">_xlfn.XLOOKUP($M41,$B$6:$B$36,_xlfn.XLOOKUP($O$39,$CG$5:$FI$5,$CG$6:$FI$36))</f>
        <v>4.5999999999999996</v>
      </c>
      <c r="P41" s="339" cm="1">
        <f t="array" ref="P41">_xlfn.XLOOKUP($M41,$B$6:$B$36,_xlfn.XLOOKUP($P$39,$CG$5:$FI$5,$CG$6:$FI$36))</f>
        <v>4.5999999999999996</v>
      </c>
      <c r="Q41" s="339" cm="1">
        <f t="array" ref="Q41">_xlfn.XLOOKUP($M41,$B$6:$B$36,_xlfn.XLOOKUP($Q$39,$CG$5:$FI$5,$CG$6:$FI$36))</f>
        <v>4.5999999999999996</v>
      </c>
      <c r="R41" s="339" cm="1">
        <f t="array" ref="R41">_xlfn.XLOOKUP($M41,$B$6:$B$36,_xlfn.XLOOKUP($R$39,$CG$5:$FI$5,$CG$6:$FI$36))</f>
        <v>5.0999999999999996</v>
      </c>
      <c r="S41" s="339" cm="1">
        <f t="array" ref="S41">_xlfn.XLOOKUP($M41,$B$6:$B$36,_xlfn.XLOOKUP($S$39,$CG$5:$FI$5,$CG$6:$FI$36))</f>
        <v>5.0999999999999996</v>
      </c>
      <c r="T41" s="339" cm="1">
        <f t="array" ref="T41">_xlfn.XLOOKUP($M41,$B$6:$B$36,_xlfn.XLOOKUP($T$39,$CG$5:$FI$5,$CG$6:$FI$36))</f>
        <v>5.0999999999999996</v>
      </c>
      <c r="U41" s="339" cm="1">
        <f t="array" ref="U41">_xlfn.XLOOKUP($M41,$B$6:$B$36,_xlfn.XLOOKUP($U$39,$CG$5:$FI$5,$CG$6:$FI$36))</f>
        <v>5.0999999999999996</v>
      </c>
      <c r="V41" s="161" cm="1">
        <f t="array" ref="V41">_xlfn.XLOOKUP($M41,$B$6:$B$36,_xlfn.XLOOKUP($V$39,$CG$5:$FI$5,$CG$6:$FI$36))</f>
        <v>5.6</v>
      </c>
      <c r="AC41" s="24"/>
    </row>
    <row r="42" spans="2:165" x14ac:dyDescent="0.35">
      <c r="B42" s="335">
        <v>0.06</v>
      </c>
      <c r="C42" s="264" cm="1">
        <f t="array" ref="C42">_xlfn.XLOOKUP(B42,$B$6:$B$36,_xlfn.XLOOKUP($C$39,$C$5:$CE$5,$C$6:$CE$36))</f>
        <v>5.0599999999999996</v>
      </c>
      <c r="D42" s="339" cm="1">
        <f t="array" ref="D42">_xlfn.XLOOKUP(B42,$B$6:$B$36,_xlfn.XLOOKUP($D$39,$C$5:$CE$5,$C$6:$CE$36))</f>
        <v>5.1224999999999996</v>
      </c>
      <c r="E42" s="339" cm="1">
        <f t="array" ref="E42">_xlfn.XLOOKUP(B42,$B$6:$B$36,_xlfn.XLOOKUP($E$39,$C$5:$CE$5,$C$6:$CE$36))</f>
        <v>5.1849999999999996</v>
      </c>
      <c r="F42" s="339" cm="1">
        <f t="array" ref="F42">_xlfn.XLOOKUP(B42,$B$6:$B$36,_xlfn.XLOOKUP($F$39,$C$5:$CE$5,$C$6:$CE$36))</f>
        <v>5.2474999999999996</v>
      </c>
      <c r="G42" s="339" cm="1">
        <f t="array" ref="G42">_xlfn.XLOOKUP(B42,$B$6:$B$36,_xlfn.XLOOKUP($G$39,$C$5:$CE$5,$C$6:$CE$36))</f>
        <v>5.31</v>
      </c>
      <c r="H42" s="339" cm="1">
        <f t="array" ref="H42">_xlfn.XLOOKUP(B42,$B$6:$B$36,_xlfn.XLOOKUP($H$39,$C$5:$CE$5,$C$6:$CE$36))</f>
        <v>5.3724999999999996</v>
      </c>
      <c r="I42" s="339" cm="1">
        <f t="array" ref="I42">_xlfn.XLOOKUP(B42,$B$6:$B$36,_xlfn.XLOOKUP($I$39,$C$5:$CE$5,$C$6:$CE$36))</f>
        <v>5.4349999999999996</v>
      </c>
      <c r="J42" s="339" cm="1">
        <f t="array" ref="J42">_xlfn.XLOOKUP(B42,$B$6:$B$36,_xlfn.XLOOKUP($J$39,$C$5:$CE$5,$C$6:$CE$36))</f>
        <v>5.4974999999999996</v>
      </c>
      <c r="K42" s="161" cm="1">
        <f t="array" ref="K42">_xlfn.XLOOKUP(B42,$B$6:$B$36,_xlfn.XLOOKUP($K$39,$C$5:$CE$5,$C$6:$CE$36))</f>
        <v>7.6920000000000002</v>
      </c>
      <c r="M42" s="158">
        <v>0.06</v>
      </c>
      <c r="N42" s="264" cm="1">
        <f t="array" ref="N42">_xlfn.XLOOKUP($M42,$B$6:$B$36,_xlfn.XLOOKUP($N$39,$CG$5:$FI$5,$CG$6:$FI$36))</f>
        <v>4.5999999999999996</v>
      </c>
      <c r="O42" s="339" cm="1">
        <f t="array" ref="O42">_xlfn.XLOOKUP($M42,$B$6:$B$36,_xlfn.XLOOKUP($O$39,$CG$5:$FI$5,$CG$6:$FI$36))</f>
        <v>4.5002777777777769</v>
      </c>
      <c r="P42" s="339" cm="1">
        <f t="array" ref="P42">_xlfn.XLOOKUP($M42,$B$6:$B$36,_xlfn.XLOOKUP($P$39,$CG$5:$FI$5,$CG$6:$FI$36))</f>
        <v>4.5605555555555553</v>
      </c>
      <c r="Q42" s="339" cm="1">
        <f t="array" ref="Q42">_xlfn.XLOOKUP($M42,$B$6:$B$36,_xlfn.XLOOKUP($Q$39,$CG$5:$FI$5,$CG$6:$FI$36))</f>
        <v>4.6208333333333336</v>
      </c>
      <c r="R42" s="339" cm="1">
        <f t="array" ref="R42">_xlfn.XLOOKUP($M42,$B$6:$B$36,_xlfn.XLOOKUP($R$39,$CG$5:$FI$5,$CG$6:$FI$36))</f>
        <v>4.681111111111111</v>
      </c>
      <c r="S42" s="339" cm="1">
        <f t="array" ref="S42">_xlfn.XLOOKUP($M42,$B$6:$B$36,_xlfn.XLOOKUP($S$39,$CG$5:$FI$5,$CG$6:$FI$36))</f>
        <v>4.7413888888888893</v>
      </c>
      <c r="T42" s="339" cm="1">
        <f t="array" ref="T42">_xlfn.XLOOKUP($M42,$B$6:$B$36,_xlfn.XLOOKUP($T$39,$CG$5:$FI$5,$CG$6:$FI$36))</f>
        <v>4.8016666666666659</v>
      </c>
      <c r="U42" s="339" cm="1">
        <f t="array" ref="U42">_xlfn.XLOOKUP($M42,$B$6:$B$36,_xlfn.XLOOKUP($U$39,$CG$5:$FI$5,$CG$6:$FI$36))</f>
        <v>4.8619444444444433</v>
      </c>
      <c r="V42" s="161" cm="1">
        <f t="array" ref="V42">_xlfn.XLOOKUP($M42,$B$6:$B$36,_xlfn.XLOOKUP($V$39,$CG$5:$FI$5,$CG$6:$FI$36))</f>
        <v>4.8981111111111098</v>
      </c>
    </row>
    <row r="43" spans="2:165" x14ac:dyDescent="0.35">
      <c r="B43" s="335">
        <v>0.08</v>
      </c>
      <c r="C43" s="264" cm="1">
        <f t="array" ref="C43">_xlfn.XLOOKUP(B43,$B$6:$B$36,_xlfn.XLOOKUP($C$39,$C$5:$CE$5,$C$6:$CE$36))</f>
        <v>4.78</v>
      </c>
      <c r="D43" s="339" cm="1">
        <f t="array" ref="D43">_xlfn.XLOOKUP(B43,$B$6:$B$36,_xlfn.XLOOKUP($D$39,$C$5:$CE$5,$C$6:$CE$36))</f>
        <v>4.8425000000000002</v>
      </c>
      <c r="E43" s="339" cm="1">
        <f t="array" ref="E43">_xlfn.XLOOKUP(B43,$B$6:$B$36,_xlfn.XLOOKUP($E$39,$C$5:$CE$5,$C$6:$CE$36))</f>
        <v>4.9050000000000002</v>
      </c>
      <c r="F43" s="339" cm="1">
        <f t="array" ref="F43">_xlfn.XLOOKUP(B43,$B$6:$B$36,_xlfn.XLOOKUP($F$39,$C$5:$CE$5,$C$6:$CE$36))</f>
        <v>4.9675000000000002</v>
      </c>
      <c r="G43" s="339" cm="1">
        <f t="array" ref="G43">_xlfn.XLOOKUP(B43,$B$6:$B$36,_xlfn.XLOOKUP($G$39,$C$5:$CE$5,$C$6:$CE$36))</f>
        <v>5.03</v>
      </c>
      <c r="H43" s="339" cm="1">
        <f t="array" ref="H43">_xlfn.XLOOKUP(B43,$B$6:$B$36,_xlfn.XLOOKUP($H$39,$C$5:$CE$5,$C$6:$CE$36))</f>
        <v>5.0925000000000002</v>
      </c>
      <c r="I43" s="339" cm="1">
        <f t="array" ref="I43">_xlfn.XLOOKUP(B43,$B$6:$B$36,_xlfn.XLOOKUP($I$39,$C$5:$CE$5,$C$6:$CE$36))</f>
        <v>5.1550000000000002</v>
      </c>
      <c r="J43" s="339" cm="1">
        <f t="array" ref="J43">_xlfn.XLOOKUP(B43,$B$6:$B$36,_xlfn.XLOOKUP($J$39,$C$5:$CE$5,$C$6:$CE$36))</f>
        <v>5.2175000000000002</v>
      </c>
      <c r="K43" s="161" cm="1">
        <f t="array" ref="K43">_xlfn.XLOOKUP(B43,$B$6:$B$36,_xlfn.XLOOKUP($K$39,$C$5:$CE$5,$C$6:$CE$36))</f>
        <v>7.2759999999999998</v>
      </c>
      <c r="M43" s="158">
        <v>0.08</v>
      </c>
      <c r="N43" s="264" cm="1">
        <f t="array" ref="N43">_xlfn.XLOOKUP($M43,$B$6:$B$36,_xlfn.XLOOKUP($N$39,$CG$5:$FI$5,$CG$6:$FI$36))</f>
        <v>4.5999999999999996</v>
      </c>
      <c r="O43" s="339" cm="1">
        <f t="array" ref="O43">_xlfn.XLOOKUP($M43,$B$6:$B$36,_xlfn.XLOOKUP($O$39,$CG$5:$FI$5,$CG$6:$FI$36))</f>
        <v>4.1758333333333324</v>
      </c>
      <c r="P43" s="339" cm="1">
        <f t="array" ref="P43">_xlfn.XLOOKUP($M43,$B$6:$B$36,_xlfn.XLOOKUP($P$39,$CG$5:$FI$5,$CG$6:$FI$36))</f>
        <v>4.2316666666666656</v>
      </c>
      <c r="Q43" s="339" cm="1">
        <f t="array" ref="Q43">_xlfn.XLOOKUP($M43,$B$6:$B$36,_xlfn.XLOOKUP($Q$39,$CG$5:$FI$5,$CG$6:$FI$36))</f>
        <v>4.2874999999999988</v>
      </c>
      <c r="R43" s="339" cm="1">
        <f t="array" ref="R43">_xlfn.XLOOKUP($M43,$B$6:$B$36,_xlfn.XLOOKUP($R$39,$CG$5:$FI$5,$CG$6:$FI$36))</f>
        <v>4.3433333333333328</v>
      </c>
      <c r="S43" s="339" cm="1">
        <f t="array" ref="S43">_xlfn.XLOOKUP($M43,$B$6:$B$36,_xlfn.XLOOKUP($S$39,$CG$5:$FI$5,$CG$6:$FI$36))</f>
        <v>4.399166666666666</v>
      </c>
      <c r="T43" s="339" cm="1">
        <f t="array" ref="T43">_xlfn.XLOOKUP($M43,$B$6:$B$36,_xlfn.XLOOKUP($T$39,$CG$5:$FI$5,$CG$6:$FI$36))</f>
        <v>4.4549999999999992</v>
      </c>
      <c r="U43" s="339" cm="1">
        <f t="array" ref="U43">_xlfn.XLOOKUP($M43,$B$6:$B$36,_xlfn.XLOOKUP($U$39,$CG$5:$FI$5,$CG$6:$FI$36))</f>
        <v>4.5108333333333333</v>
      </c>
      <c r="V43" s="161" cm="1">
        <f t="array" ref="V43">_xlfn.XLOOKUP($M43,$B$6:$B$36,_xlfn.XLOOKUP($V$39,$CG$5:$FI$5,$CG$6:$FI$36))</f>
        <v>4.5443333333333316</v>
      </c>
    </row>
    <row r="44" spans="2:165" x14ac:dyDescent="0.35">
      <c r="B44" s="335">
        <v>0.1</v>
      </c>
      <c r="C44" s="264" cm="1">
        <f t="array" ref="C44">_xlfn.XLOOKUP(B44,$B$6:$B$36,_xlfn.XLOOKUP($C$39,$C$5:$CE$5,$C$6:$CE$36))</f>
        <v>4.5</v>
      </c>
      <c r="D44" s="339" cm="1">
        <f t="array" ref="D44">_xlfn.XLOOKUP(B44,$B$6:$B$36,_xlfn.XLOOKUP($D$39,$C$5:$CE$5,$C$6:$CE$36))</f>
        <v>4.5625</v>
      </c>
      <c r="E44" s="339" cm="1">
        <f t="array" ref="E44">_xlfn.XLOOKUP(B44,$B$6:$B$36,_xlfn.XLOOKUP($E$39,$C$5:$CE$5,$C$6:$CE$36))</f>
        <v>4.625</v>
      </c>
      <c r="F44" s="339" cm="1">
        <f t="array" ref="F44">_xlfn.XLOOKUP(B44,$B$6:$B$36,_xlfn.XLOOKUP($F$39,$C$5:$CE$5,$C$6:$CE$36))</f>
        <v>4.6875</v>
      </c>
      <c r="G44" s="339" cm="1">
        <f t="array" ref="G44">_xlfn.XLOOKUP(B44,$B$6:$B$36,_xlfn.XLOOKUP($G$39,$C$5:$CE$5,$C$6:$CE$36))</f>
        <v>4.75</v>
      </c>
      <c r="H44" s="339" cm="1">
        <f t="array" ref="H44">_xlfn.XLOOKUP(B44,$B$6:$B$36,_xlfn.XLOOKUP($H$39,$C$5:$CE$5,$C$6:$CE$36))</f>
        <v>4.8125</v>
      </c>
      <c r="I44" s="339" cm="1">
        <f t="array" ref="I44">_xlfn.XLOOKUP(B44,$B$6:$B$36,_xlfn.XLOOKUP($I$39,$C$5:$CE$5,$C$6:$CE$36))</f>
        <v>4.875</v>
      </c>
      <c r="J44" s="339" cm="1">
        <f t="array" ref="J44">_xlfn.XLOOKUP(B44,$B$6:$B$36,_xlfn.XLOOKUP($J$39,$C$5:$CE$5,$C$6:$CE$36))</f>
        <v>4.9375</v>
      </c>
      <c r="K44" s="161" cm="1">
        <f t="array" ref="K44">_xlfn.XLOOKUP(B44,$B$6:$B$36,_xlfn.XLOOKUP($K$39,$C$5:$CE$5,$C$6:$CE$36))</f>
        <v>6.86</v>
      </c>
      <c r="M44" s="158">
        <v>0.1</v>
      </c>
      <c r="N44" s="264" cm="1">
        <f t="array" ref="N44">_xlfn.XLOOKUP($M44,$B$6:$B$36,_xlfn.XLOOKUP($N$39,$CG$5:$FI$5,$CG$6:$FI$36))</f>
        <v>4.5999999999999996</v>
      </c>
      <c r="O44" s="339" cm="1">
        <f t="array" ref="O44">_xlfn.XLOOKUP($M44,$B$6:$B$36,_xlfn.XLOOKUP($O$39,$CG$5:$FI$5,$CG$6:$FI$36))</f>
        <v>3.8513888888888892</v>
      </c>
      <c r="P44" s="339" cm="1">
        <f t="array" ref="P44">_xlfn.XLOOKUP($M44,$B$6:$B$36,_xlfn.XLOOKUP($P$39,$CG$5:$FI$5,$CG$6:$FI$36))</f>
        <v>3.9027777777777781</v>
      </c>
      <c r="Q44" s="339" cm="1">
        <f t="array" ref="Q44">_xlfn.XLOOKUP($M44,$B$6:$B$36,_xlfn.XLOOKUP($Q$39,$CG$5:$FI$5,$CG$6:$FI$36))</f>
        <v>3.9541666666666671</v>
      </c>
      <c r="R44" s="339" cm="1">
        <f t="array" ref="R44">_xlfn.XLOOKUP($M44,$B$6:$B$36,_xlfn.XLOOKUP($R$39,$CG$5:$FI$5,$CG$6:$FI$36))</f>
        <v>4.0055555555555564</v>
      </c>
      <c r="S44" s="339" cm="1">
        <f t="array" ref="S44">_xlfn.XLOOKUP($M44,$B$6:$B$36,_xlfn.XLOOKUP($S$39,$CG$5:$FI$5,$CG$6:$FI$36))</f>
        <v>4.0569444444444436</v>
      </c>
      <c r="T44" s="339" cm="1">
        <f t="array" ref="T44">_xlfn.XLOOKUP($M44,$B$6:$B$36,_xlfn.XLOOKUP($T$39,$CG$5:$FI$5,$CG$6:$FI$36))</f>
        <v>4.1083333333333334</v>
      </c>
      <c r="U44" s="339" cm="1">
        <f t="array" ref="U44">_xlfn.XLOOKUP($M44,$B$6:$B$36,_xlfn.XLOOKUP($U$39,$CG$5:$FI$5,$CG$6:$FI$36))</f>
        <v>4.1597222222222223</v>
      </c>
      <c r="V44" s="161" cm="1">
        <f t="array" ref="V44">_xlfn.XLOOKUP($M44,$B$6:$B$36,_xlfn.XLOOKUP($V$39,$CG$5:$FI$5,$CG$6:$FI$36))</f>
        <v>4.1905555555555551</v>
      </c>
    </row>
    <row r="45" spans="2:165" x14ac:dyDescent="0.35">
      <c r="B45" s="335">
        <v>0.12</v>
      </c>
      <c r="C45" s="264" cm="1">
        <f t="array" ref="C45">_xlfn.XLOOKUP(B45,$B$6:$B$36,_xlfn.XLOOKUP($C$39,$C$5:$CE$5,$C$6:$CE$36))</f>
        <v>4.22</v>
      </c>
      <c r="D45" s="339" cm="1">
        <f t="array" ref="D45">_xlfn.XLOOKUP(B45,$B$6:$B$36,_xlfn.XLOOKUP($D$39,$C$5:$CE$5,$C$6:$CE$36))</f>
        <v>4.2825000000000006</v>
      </c>
      <c r="E45" s="339" cm="1">
        <f t="array" ref="E45">_xlfn.XLOOKUP(B45,$B$6:$B$36,_xlfn.XLOOKUP($E$39,$C$5:$CE$5,$C$6:$CE$36))</f>
        <v>4.3450000000000006</v>
      </c>
      <c r="F45" s="339" cm="1">
        <f t="array" ref="F45">_xlfn.XLOOKUP(B45,$B$6:$B$36,_xlfn.XLOOKUP($F$39,$C$5:$CE$5,$C$6:$CE$36))</f>
        <v>4.4074999999999998</v>
      </c>
      <c r="G45" s="339" cm="1">
        <f t="array" ref="G45">_xlfn.XLOOKUP(B45,$B$6:$B$36,_xlfn.XLOOKUP($G$39,$C$5:$CE$5,$C$6:$CE$36))</f>
        <v>4.47</v>
      </c>
      <c r="H45" s="339" cm="1">
        <f t="array" ref="H45">_xlfn.XLOOKUP(B45,$B$6:$B$36,_xlfn.XLOOKUP($H$39,$C$5:$CE$5,$C$6:$CE$36))</f>
        <v>4.5324999999999998</v>
      </c>
      <c r="I45" s="339" cm="1">
        <f t="array" ref="I45">_xlfn.XLOOKUP(B45,$B$6:$B$36,_xlfn.XLOOKUP($I$39,$C$5:$CE$5,$C$6:$CE$36))</f>
        <v>4.5950000000000006</v>
      </c>
      <c r="J45" s="339" cm="1">
        <f t="array" ref="J45">_xlfn.XLOOKUP(B45,$B$6:$B$36,_xlfn.XLOOKUP($J$39,$C$5:$CE$5,$C$6:$CE$36))</f>
        <v>4.6575000000000006</v>
      </c>
      <c r="K45" s="161" cm="1">
        <f t="array" ref="K45">_xlfn.XLOOKUP(B45,$B$6:$B$36,_xlfn.XLOOKUP($K$39,$C$5:$CE$5,$C$6:$CE$36))</f>
        <v>6.444</v>
      </c>
      <c r="M45" s="158">
        <v>0.12</v>
      </c>
      <c r="N45" s="264" cm="1">
        <f t="array" ref="N45">_xlfn.XLOOKUP($M45,$B$6:$B$36,_xlfn.XLOOKUP($N$39,$CG$5:$FI$5,$CG$6:$FI$36))</f>
        <v>4.5999999999999996</v>
      </c>
      <c r="O45" s="339" cm="1">
        <f t="array" ref="O45">_xlfn.XLOOKUP($M45,$B$6:$B$36,_xlfn.XLOOKUP($O$39,$CG$5:$FI$5,$CG$6:$FI$36))</f>
        <v>3.5269444444444451</v>
      </c>
      <c r="P45" s="339" cm="1">
        <f t="array" ref="P45">_xlfn.XLOOKUP($M45,$B$6:$B$36,_xlfn.XLOOKUP($P$39,$CG$5:$FI$5,$CG$6:$FI$36))</f>
        <v>3.5738888888888889</v>
      </c>
      <c r="Q45" s="339" cm="1">
        <f t="array" ref="Q45">_xlfn.XLOOKUP($M45,$B$6:$B$36,_xlfn.XLOOKUP($Q$39,$CG$5:$FI$5,$CG$6:$FI$36))</f>
        <v>3.6208333333333331</v>
      </c>
      <c r="R45" s="339" cm="1">
        <f t="array" ref="R45">_xlfn.XLOOKUP($M45,$B$6:$B$36,_xlfn.XLOOKUP($R$39,$CG$5:$FI$5,$CG$6:$FI$36))</f>
        <v>3.6677777777777778</v>
      </c>
      <c r="S45" s="339" cm="1">
        <f t="array" ref="S45">_xlfn.XLOOKUP($M45,$B$6:$B$36,_xlfn.XLOOKUP($S$39,$CG$5:$FI$5,$CG$6:$FI$36))</f>
        <v>3.714722222222222</v>
      </c>
      <c r="T45" s="339" cm="1">
        <f t="array" ref="T45">_xlfn.XLOOKUP($M45,$B$6:$B$36,_xlfn.XLOOKUP($T$39,$CG$5:$FI$5,$CG$6:$FI$36))</f>
        <v>3.7616666666666672</v>
      </c>
      <c r="U45" s="339" cm="1">
        <f t="array" ref="U45">_xlfn.XLOOKUP($M45,$B$6:$B$36,_xlfn.XLOOKUP($U$39,$CG$5:$FI$5,$CG$6:$FI$36))</f>
        <v>3.8086111111111109</v>
      </c>
      <c r="V45" s="161" cm="1">
        <f t="array" ref="V45">_xlfn.XLOOKUP($M45,$B$6:$B$36,_xlfn.XLOOKUP($V$39,$CG$5:$FI$5,$CG$6:$FI$36))</f>
        <v>3.8367777777777778</v>
      </c>
    </row>
    <row r="46" spans="2:165" x14ac:dyDescent="0.35">
      <c r="B46" s="335">
        <v>0.14000000000000001</v>
      </c>
      <c r="C46" s="264" cm="1">
        <f t="array" ref="C46">_xlfn.XLOOKUP(B46,$B$6:$B$36,_xlfn.XLOOKUP($C$39,$C$5:$CE$5,$C$6:$CE$36))</f>
        <v>3.94</v>
      </c>
      <c r="D46" s="339" cm="1">
        <f t="array" ref="D46">_xlfn.XLOOKUP(B46,$B$6:$B$36,_xlfn.XLOOKUP($D$39,$C$5:$CE$5,$C$6:$CE$36))</f>
        <v>4.0025000000000004</v>
      </c>
      <c r="E46" s="339" cm="1">
        <f t="array" ref="E46">_xlfn.XLOOKUP(B46,$B$6:$B$36,_xlfn.XLOOKUP($E$39,$C$5:$CE$5,$C$6:$CE$36))</f>
        <v>4.0650000000000004</v>
      </c>
      <c r="F46" s="339" cm="1">
        <f t="array" ref="F46">_xlfn.XLOOKUP(B46,$B$6:$B$36,_xlfn.XLOOKUP($F$39,$C$5:$CE$5,$C$6:$CE$36))</f>
        <v>4.1275000000000004</v>
      </c>
      <c r="G46" s="339" cm="1">
        <f t="array" ref="G46">_xlfn.XLOOKUP(B46,$B$6:$B$36,_xlfn.XLOOKUP($G$39,$C$5:$CE$5,$C$6:$CE$36))</f>
        <v>4.1900000000000004</v>
      </c>
      <c r="H46" s="339" cm="1">
        <f t="array" ref="H46">_xlfn.XLOOKUP(B46,$B$6:$B$36,_xlfn.XLOOKUP($H$39,$C$5:$CE$5,$C$6:$CE$36))</f>
        <v>4.2525000000000004</v>
      </c>
      <c r="I46" s="339" cm="1">
        <f t="array" ref="I46">_xlfn.XLOOKUP(B46,$B$6:$B$36,_xlfn.XLOOKUP($I$39,$C$5:$CE$5,$C$6:$CE$36))</f>
        <v>4.3150000000000004</v>
      </c>
      <c r="J46" s="339" cm="1">
        <f t="array" ref="J46">_xlfn.XLOOKUP(B46,$B$6:$B$36,_xlfn.XLOOKUP($J$39,$C$5:$CE$5,$C$6:$CE$36))</f>
        <v>4.3775000000000004</v>
      </c>
      <c r="K46" s="161" cm="1">
        <f t="array" ref="K46">_xlfn.XLOOKUP(B46,$B$6:$B$36,_xlfn.XLOOKUP($K$39,$C$5:$CE$5,$C$6:$CE$36))</f>
        <v>6.0279999999999996</v>
      </c>
      <c r="M46" s="158">
        <v>0.14000000000000001</v>
      </c>
      <c r="N46" s="264" cm="1">
        <f t="array" ref="N46">_xlfn.XLOOKUP($M46,$B$6:$B$36,_xlfn.XLOOKUP($N$39,$CG$5:$FI$5,$CG$6:$FI$36))</f>
        <v>4.5999999999999996</v>
      </c>
      <c r="O46" s="339" cm="1">
        <f t="array" ref="O46">_xlfn.XLOOKUP($M46,$B$6:$B$36,_xlfn.XLOOKUP($O$39,$CG$5:$FI$5,$CG$6:$FI$36))</f>
        <v>3.2025000000000001</v>
      </c>
      <c r="P46" s="339" cm="1">
        <f t="array" ref="P46">_xlfn.XLOOKUP($M46,$B$6:$B$36,_xlfn.XLOOKUP($P$39,$CG$5:$FI$5,$CG$6:$FI$36))</f>
        <v>3.2450000000000001</v>
      </c>
      <c r="Q46" s="339" cm="1">
        <f t="array" ref="Q46">_xlfn.XLOOKUP($M46,$B$6:$B$36,_xlfn.XLOOKUP($Q$39,$CG$5:$FI$5,$CG$6:$FI$36))</f>
        <v>3.2875000000000001</v>
      </c>
      <c r="R46" s="339" cm="1">
        <f t="array" ref="R46">_xlfn.XLOOKUP($M46,$B$6:$B$36,_xlfn.XLOOKUP($R$39,$CG$5:$FI$5,$CG$6:$FI$36))</f>
        <v>3.33</v>
      </c>
      <c r="S46" s="339" cm="1">
        <f t="array" ref="S46">_xlfn.XLOOKUP($M46,$B$6:$B$36,_xlfn.XLOOKUP($S$39,$CG$5:$FI$5,$CG$6:$FI$36))</f>
        <v>3.3725000000000001</v>
      </c>
      <c r="T46" s="339" cm="1">
        <f t="array" ref="T46">_xlfn.XLOOKUP($M46,$B$6:$B$36,_xlfn.XLOOKUP($T$39,$CG$5:$FI$5,$CG$6:$FI$36))</f>
        <v>3.415</v>
      </c>
      <c r="U46" s="339" cm="1">
        <f t="array" ref="U46">_xlfn.XLOOKUP($M46,$B$6:$B$36,_xlfn.XLOOKUP($U$39,$CG$5:$FI$5,$CG$6:$FI$36))</f>
        <v>3.4575</v>
      </c>
      <c r="V46" s="161" cm="1">
        <f t="array" ref="V46">_xlfn.XLOOKUP($M46,$B$6:$B$36,_xlfn.XLOOKUP($V$39,$CG$5:$FI$5,$CG$6:$FI$36))</f>
        <v>3.4830000000000001</v>
      </c>
    </row>
    <row r="47" spans="2:165" x14ac:dyDescent="0.35">
      <c r="B47" s="335">
        <v>0.16</v>
      </c>
      <c r="C47" s="264" cm="1">
        <f t="array" ref="C47">_xlfn.XLOOKUP(B47,$B$6:$B$36,_xlfn.XLOOKUP($C$39,$C$5:$CE$5,$C$6:$CE$36))</f>
        <v>3.66</v>
      </c>
      <c r="D47" s="339" cm="1">
        <f t="array" ref="D47">_xlfn.XLOOKUP(B47,$B$6:$B$36,_xlfn.XLOOKUP($D$39,$C$5:$CE$5,$C$6:$CE$36))</f>
        <v>3.7225000000000001</v>
      </c>
      <c r="E47" s="339" cm="1">
        <f t="array" ref="E47">_xlfn.XLOOKUP(B47,$B$6:$B$36,_xlfn.XLOOKUP($E$39,$C$5:$CE$5,$C$6:$CE$36))</f>
        <v>3.7850000000000001</v>
      </c>
      <c r="F47" s="339" cm="1">
        <f t="array" ref="F47">_xlfn.XLOOKUP(B47,$B$6:$B$36,_xlfn.XLOOKUP($F$39,$C$5:$CE$5,$C$6:$CE$36))</f>
        <v>3.8475000000000001</v>
      </c>
      <c r="G47" s="339" cm="1">
        <f t="array" ref="G47">_xlfn.XLOOKUP(B47,$B$6:$B$36,_xlfn.XLOOKUP($G$39,$C$5:$CE$5,$C$6:$CE$36))</f>
        <v>3.91</v>
      </c>
      <c r="H47" s="339" cm="1">
        <f t="array" ref="H47">_xlfn.XLOOKUP(B47,$B$6:$B$36,_xlfn.XLOOKUP($H$39,$C$5:$CE$5,$C$6:$CE$36))</f>
        <v>3.9725000000000001</v>
      </c>
      <c r="I47" s="339" cm="1">
        <f t="array" ref="I47">_xlfn.XLOOKUP(B47,$B$6:$B$36,_xlfn.XLOOKUP($I$39,$C$5:$CE$5,$C$6:$CE$36))</f>
        <v>4.0350000000000001</v>
      </c>
      <c r="J47" s="339" cm="1">
        <f t="array" ref="J47">_xlfn.XLOOKUP(B47,$B$6:$B$36,_xlfn.XLOOKUP($J$39,$C$5:$CE$5,$C$6:$CE$36))</f>
        <v>4.0975000000000001</v>
      </c>
      <c r="K47" s="161" cm="1">
        <f t="array" ref="K47">_xlfn.XLOOKUP(B47,$B$6:$B$36,_xlfn.XLOOKUP($K$39,$C$5:$CE$5,$C$6:$CE$36))</f>
        <v>5.6120000000000001</v>
      </c>
      <c r="M47" s="158">
        <v>0.16</v>
      </c>
      <c r="N47" s="264" cm="1">
        <f t="array" ref="N47">_xlfn.XLOOKUP($M47,$B$6:$B$36,_xlfn.XLOOKUP($N$39,$CG$5:$FI$5,$CG$6:$FI$36))</f>
        <v>4.5999999999999996</v>
      </c>
      <c r="O47" s="339" cm="1">
        <f t="array" ref="O47">_xlfn.XLOOKUP($M47,$B$6:$B$36,_xlfn.XLOOKUP($O$39,$CG$5:$FI$5,$CG$6:$FI$36))</f>
        <v>2.878055555555556</v>
      </c>
      <c r="P47" s="339" cm="1">
        <f t="array" ref="P47">_xlfn.XLOOKUP($M47,$B$6:$B$36,_xlfn.XLOOKUP($P$39,$CG$5:$FI$5,$CG$6:$FI$36))</f>
        <v>2.9161111111111109</v>
      </c>
      <c r="Q47" s="339" cm="1">
        <f t="array" ref="Q47">_xlfn.XLOOKUP($M47,$B$6:$B$36,_xlfn.XLOOKUP($Q$39,$CG$5:$FI$5,$CG$6:$FI$36))</f>
        <v>2.9541666666666671</v>
      </c>
      <c r="R47" s="339" cm="1">
        <f t="array" ref="R47">_xlfn.XLOOKUP($M47,$B$6:$B$36,_xlfn.XLOOKUP($R$39,$CG$5:$FI$5,$CG$6:$FI$36))</f>
        <v>2.9922222222222219</v>
      </c>
      <c r="S47" s="339" cm="1">
        <f t="array" ref="S47">_xlfn.XLOOKUP($M47,$B$6:$B$36,_xlfn.XLOOKUP($S$39,$CG$5:$FI$5,$CG$6:$FI$36))</f>
        <v>3.0302777777777781</v>
      </c>
      <c r="T47" s="339" cm="1">
        <f t="array" ref="T47">_xlfn.XLOOKUP($M47,$B$6:$B$36,_xlfn.XLOOKUP($T$39,$CG$5:$FI$5,$CG$6:$FI$36))</f>
        <v>3.0683333333333329</v>
      </c>
      <c r="U47" s="339" cm="1">
        <f t="array" ref="U47">_xlfn.XLOOKUP($M47,$B$6:$B$36,_xlfn.XLOOKUP($U$39,$CG$5:$FI$5,$CG$6:$FI$36))</f>
        <v>3.1063888888888891</v>
      </c>
      <c r="V47" s="161" cm="1">
        <f t="array" ref="V47">_xlfn.XLOOKUP($M47,$B$6:$B$36,_xlfn.XLOOKUP($V$39,$CG$5:$FI$5,$CG$6:$FI$36))</f>
        <v>3.1292222222222219</v>
      </c>
    </row>
    <row r="48" spans="2:165" x14ac:dyDescent="0.35">
      <c r="B48" s="335">
        <v>0.18</v>
      </c>
      <c r="C48" s="264" cm="1">
        <f t="array" ref="C48">_xlfn.XLOOKUP(B48,$B$6:$B$36,_xlfn.XLOOKUP($C$39,$C$5:$CE$5,$C$6:$CE$36))</f>
        <v>3.38</v>
      </c>
      <c r="D48" s="339" cm="1">
        <f t="array" ref="D48">_xlfn.XLOOKUP(B48,$B$6:$B$36,_xlfn.XLOOKUP($D$39,$C$5:$CE$5,$C$6:$CE$36))</f>
        <v>3.4424999999999999</v>
      </c>
      <c r="E48" s="339" cm="1">
        <f t="array" ref="E48">_xlfn.XLOOKUP(B48,$B$6:$B$36,_xlfn.XLOOKUP($E$39,$C$5:$CE$5,$C$6:$CE$36))</f>
        <v>3.5049999999999999</v>
      </c>
      <c r="F48" s="339" cm="1">
        <f t="array" ref="F48">_xlfn.XLOOKUP(B48,$B$6:$B$36,_xlfn.XLOOKUP($F$39,$C$5:$CE$5,$C$6:$CE$36))</f>
        <v>3.5674999999999999</v>
      </c>
      <c r="G48" s="339" cm="1">
        <f t="array" ref="G48">_xlfn.XLOOKUP(B48,$B$6:$B$36,_xlfn.XLOOKUP($G$39,$C$5:$CE$5,$C$6:$CE$36))</f>
        <v>3.63</v>
      </c>
      <c r="H48" s="339" cm="1">
        <f t="array" ref="H48">_xlfn.XLOOKUP(B48,$B$6:$B$36,_xlfn.XLOOKUP($H$39,$C$5:$CE$5,$C$6:$CE$36))</f>
        <v>3.6924999999999999</v>
      </c>
      <c r="I48" s="339" cm="1">
        <f t="array" ref="I48">_xlfn.XLOOKUP(B48,$B$6:$B$36,_xlfn.XLOOKUP($I$39,$C$5:$CE$5,$C$6:$CE$36))</f>
        <v>3.7549999999999999</v>
      </c>
      <c r="J48" s="339" cm="1">
        <f t="array" ref="J48">_xlfn.XLOOKUP(B48,$B$6:$B$36,_xlfn.XLOOKUP($J$39,$C$5:$CE$5,$C$6:$CE$36))</f>
        <v>3.8174999999999999</v>
      </c>
      <c r="K48" s="161" cm="1">
        <f t="array" ref="K48">_xlfn.XLOOKUP(B48,$B$6:$B$36,_xlfn.XLOOKUP($K$39,$C$5:$CE$5,$C$6:$CE$36))</f>
        <v>5.1959999999999997</v>
      </c>
      <c r="M48" s="158">
        <v>0.18</v>
      </c>
      <c r="N48" s="264" cm="1">
        <f t="array" ref="N48">_xlfn.XLOOKUP($M48,$B$6:$B$36,_xlfn.XLOOKUP($N$39,$CG$5:$FI$5,$CG$6:$FI$36))</f>
        <v>4.5999999999999996</v>
      </c>
      <c r="O48" s="339" cm="1">
        <f t="array" ref="O48">_xlfn.XLOOKUP($M48,$B$6:$B$36,_xlfn.XLOOKUP($O$39,$CG$5:$FI$5,$CG$6:$FI$36))</f>
        <v>2.5536111111111111</v>
      </c>
      <c r="P48" s="339" cm="1">
        <f t="array" ref="P48">_xlfn.XLOOKUP($M48,$B$6:$B$36,_xlfn.XLOOKUP($P$39,$CG$5:$FI$5,$CG$6:$FI$36))</f>
        <v>2.5872222222222221</v>
      </c>
      <c r="Q48" s="339" cm="1">
        <f t="array" ref="Q48">_xlfn.XLOOKUP($M48,$B$6:$B$36,_xlfn.XLOOKUP($Q$39,$CG$5:$FI$5,$CG$6:$FI$36))</f>
        <v>2.6208333333333331</v>
      </c>
      <c r="R48" s="339" cm="1">
        <f t="array" ref="R48">_xlfn.XLOOKUP($M48,$B$6:$B$36,_xlfn.XLOOKUP($R$39,$CG$5:$FI$5,$CG$6:$FI$36))</f>
        <v>2.6544444444444451</v>
      </c>
      <c r="S48" s="339" cm="1">
        <f t="array" ref="S48">_xlfn.XLOOKUP($M48,$B$6:$B$36,_xlfn.XLOOKUP($S$39,$CG$5:$FI$5,$CG$6:$FI$36))</f>
        <v>2.6880555555555561</v>
      </c>
      <c r="T48" s="339" cm="1">
        <f t="array" ref="T48">_xlfn.XLOOKUP($M48,$B$6:$B$36,_xlfn.XLOOKUP($T$39,$CG$5:$FI$5,$CG$6:$FI$36))</f>
        <v>2.7216666666666671</v>
      </c>
      <c r="U48" s="339" cm="1">
        <f t="array" ref="U48">_xlfn.XLOOKUP($M48,$B$6:$B$36,_xlfn.XLOOKUP($U$39,$CG$5:$FI$5,$CG$6:$FI$36))</f>
        <v>2.7552777777777782</v>
      </c>
      <c r="V48" s="161" cm="1">
        <f t="array" ref="V48">_xlfn.XLOOKUP($M48,$B$6:$B$36,_xlfn.XLOOKUP($V$39,$CG$5:$FI$5,$CG$6:$FI$36))</f>
        <v>2.775444444444445</v>
      </c>
    </row>
    <row r="49" spans="2:22" x14ac:dyDescent="0.35">
      <c r="B49" s="335">
        <v>0.2</v>
      </c>
      <c r="C49" s="264" cm="1">
        <f t="array" ref="C49">_xlfn.XLOOKUP(B49,$B$6:$B$36,_xlfn.XLOOKUP($C$39,$C$5:$CE$5,$C$6:$CE$36))</f>
        <v>3.1</v>
      </c>
      <c r="D49" s="339" cm="1">
        <f t="array" ref="D49">_xlfn.XLOOKUP(B49,$B$6:$B$36,_xlfn.XLOOKUP($D$39,$C$5:$CE$5,$C$6:$CE$36))</f>
        <v>3.1625000000000001</v>
      </c>
      <c r="E49" s="339" cm="1">
        <f t="array" ref="E49">_xlfn.XLOOKUP(B49,$B$6:$B$36,_xlfn.XLOOKUP($E$39,$C$5:$CE$5,$C$6:$CE$36))</f>
        <v>3.2250000000000001</v>
      </c>
      <c r="F49" s="339" cm="1">
        <f t="array" ref="F49">_xlfn.XLOOKUP(B49,$B$6:$B$36,_xlfn.XLOOKUP($F$39,$C$5:$CE$5,$C$6:$CE$36))</f>
        <v>3.2875000000000001</v>
      </c>
      <c r="G49" s="339" cm="1">
        <f t="array" ref="G49">_xlfn.XLOOKUP(B49,$B$6:$B$36,_xlfn.XLOOKUP($G$39,$C$5:$CE$5,$C$6:$CE$36))</f>
        <v>3.35</v>
      </c>
      <c r="H49" s="339" cm="1">
        <f t="array" ref="H49">_xlfn.XLOOKUP(B49,$B$6:$B$36,_xlfn.XLOOKUP($H$39,$C$5:$CE$5,$C$6:$CE$36))</f>
        <v>3.4125000000000001</v>
      </c>
      <c r="I49" s="339" cm="1">
        <f t="array" ref="I49">_xlfn.XLOOKUP(B49,$B$6:$B$36,_xlfn.XLOOKUP($I$39,$C$5:$CE$5,$C$6:$CE$36))</f>
        <v>3.4750000000000001</v>
      </c>
      <c r="J49" s="339" cm="1">
        <f t="array" ref="J49">_xlfn.XLOOKUP(B49,$B$6:$B$36,_xlfn.XLOOKUP($J$39,$C$5:$CE$5,$C$6:$CE$36))</f>
        <v>3.5375000000000001</v>
      </c>
      <c r="K49" s="161" cm="1">
        <f t="array" ref="K49">_xlfn.XLOOKUP(B49,$B$6:$B$36,_xlfn.XLOOKUP($K$39,$C$5:$CE$5,$C$6:$CE$36))</f>
        <v>4.78</v>
      </c>
      <c r="M49" s="158">
        <v>0.2</v>
      </c>
      <c r="N49" s="264" cm="1">
        <f t="array" ref="N49">_xlfn.XLOOKUP($M49,$B$6:$B$36,_xlfn.XLOOKUP($N$39,$CG$5:$FI$5,$CG$6:$FI$36))</f>
        <v>4.5999999999999996</v>
      </c>
      <c r="O49" s="339" cm="1">
        <f t="array" ref="O49">_xlfn.XLOOKUP($M49,$B$6:$B$36,_xlfn.XLOOKUP($O$39,$CG$5:$FI$5,$CG$6:$FI$36))</f>
        <v>2.229166666666667</v>
      </c>
      <c r="P49" s="339" cm="1">
        <f t="array" ref="P49">_xlfn.XLOOKUP($M49,$B$6:$B$36,_xlfn.XLOOKUP($P$39,$CG$5:$FI$5,$CG$6:$FI$36))</f>
        <v>2.2583333333333329</v>
      </c>
      <c r="Q49" s="339" cm="1">
        <f t="array" ref="Q49">_xlfn.XLOOKUP($M49,$B$6:$B$36,_xlfn.XLOOKUP($Q$39,$CG$5:$FI$5,$CG$6:$FI$36))</f>
        <v>2.2875000000000001</v>
      </c>
      <c r="R49" s="339" cm="1">
        <f t="array" ref="R49">_xlfn.XLOOKUP($M49,$B$6:$B$36,_xlfn.XLOOKUP($R$39,$CG$5:$FI$5,$CG$6:$FI$36))</f>
        <v>2.3166666666666669</v>
      </c>
      <c r="S49" s="339" cm="1">
        <f t="array" ref="S49">_xlfn.XLOOKUP($M49,$B$6:$B$36,_xlfn.XLOOKUP($S$39,$CG$5:$FI$5,$CG$6:$FI$36))</f>
        <v>2.3458333333333332</v>
      </c>
      <c r="T49" s="339" cm="1">
        <f t="array" ref="T49">_xlfn.XLOOKUP($M49,$B$6:$B$36,_xlfn.XLOOKUP($T$39,$CG$5:$FI$5,$CG$6:$FI$36))</f>
        <v>2.375</v>
      </c>
      <c r="U49" s="339" cm="1">
        <f t="array" ref="U49">_xlfn.XLOOKUP($M49,$B$6:$B$36,_xlfn.XLOOKUP($U$39,$CG$5:$FI$5,$CG$6:$FI$36))</f>
        <v>2.4041666666666668</v>
      </c>
      <c r="V49" s="161" cm="1">
        <f t="array" ref="V49">_xlfn.XLOOKUP($M49,$B$6:$B$36,_xlfn.XLOOKUP($V$39,$CG$5:$FI$5,$CG$6:$FI$36))</f>
        <v>2.4216666666666669</v>
      </c>
    </row>
    <row r="50" spans="2:22" x14ac:dyDescent="0.35">
      <c r="B50" s="335">
        <v>0.22</v>
      </c>
      <c r="C50" s="264" cm="1">
        <f t="array" ref="C50">_xlfn.XLOOKUP(B50,$B$6:$B$36,_xlfn.XLOOKUP($C$39,$C$5:$CE$5,$C$6:$CE$36))</f>
        <v>2.82</v>
      </c>
      <c r="D50" s="339" cm="1">
        <f t="array" ref="D50">_xlfn.XLOOKUP(B50,$B$6:$B$36,_xlfn.XLOOKUP($D$39,$C$5:$CE$5,$C$6:$CE$36))</f>
        <v>2.8824999999999998</v>
      </c>
      <c r="E50" s="339" cm="1">
        <f t="array" ref="E50">_xlfn.XLOOKUP(B50,$B$6:$B$36,_xlfn.XLOOKUP($E$39,$C$5:$CE$5,$C$6:$CE$36))</f>
        <v>2.9449999999999998</v>
      </c>
      <c r="F50" s="339" cm="1">
        <f t="array" ref="F50">_xlfn.XLOOKUP(B50,$B$6:$B$36,_xlfn.XLOOKUP($F$39,$C$5:$CE$5,$C$6:$CE$36))</f>
        <v>3.0074999999999998</v>
      </c>
      <c r="G50" s="339" cm="1">
        <f t="array" ref="G50">_xlfn.XLOOKUP(B50,$B$6:$B$36,_xlfn.XLOOKUP($G$39,$C$5:$CE$5,$C$6:$CE$36))</f>
        <v>3.07</v>
      </c>
      <c r="H50" s="339" cm="1">
        <f t="array" ref="H50">_xlfn.XLOOKUP(B50,$B$6:$B$36,_xlfn.XLOOKUP($H$39,$C$5:$CE$5,$C$6:$CE$36))</f>
        <v>3.1324999999999998</v>
      </c>
      <c r="I50" s="339" cm="1">
        <f t="array" ref="I50">_xlfn.XLOOKUP(B50,$B$6:$B$36,_xlfn.XLOOKUP($I$39,$C$5:$CE$5,$C$6:$CE$36))</f>
        <v>3.1949999999999998</v>
      </c>
      <c r="J50" s="339" cm="1">
        <f t="array" ref="J50">_xlfn.XLOOKUP(B50,$B$6:$B$36,_xlfn.XLOOKUP($J$39,$C$5:$CE$5,$C$6:$CE$36))</f>
        <v>3.2574999999999998</v>
      </c>
      <c r="K50" s="161" cm="1">
        <f t="array" ref="K50">_xlfn.XLOOKUP(B50,$B$6:$B$36,_xlfn.XLOOKUP($K$39,$C$5:$CE$5,$C$6:$CE$36))</f>
        <v>4.3639999999999999</v>
      </c>
      <c r="M50" s="158">
        <v>0.22</v>
      </c>
      <c r="N50" s="264" cm="1">
        <f t="array" ref="N50">_xlfn.XLOOKUP($M50,$B$6:$B$36,_xlfn.XLOOKUP($N$39,$CG$5:$FI$5,$CG$6:$FI$36))</f>
        <v>4.5999999999999996</v>
      </c>
      <c r="O50" s="339" cm="1">
        <f t="array" ref="O50">_xlfn.XLOOKUP($M50,$B$6:$B$36,_xlfn.XLOOKUP($O$39,$CG$5:$FI$5,$CG$6:$FI$36))</f>
        <v>1.904722222222222</v>
      </c>
      <c r="P50" s="339" cm="1">
        <f t="array" ref="P50">_xlfn.XLOOKUP($M50,$B$6:$B$36,_xlfn.XLOOKUP($P$39,$CG$5:$FI$5,$CG$6:$FI$36))</f>
        <v>1.929444444444445</v>
      </c>
      <c r="Q50" s="339" cm="1">
        <f t="array" ref="Q50">_xlfn.XLOOKUP($M50,$B$6:$B$36,_xlfn.XLOOKUP($Q$39,$CG$5:$FI$5,$CG$6:$FI$36))</f>
        <v>1.9541666666666671</v>
      </c>
      <c r="R50" s="339" cm="1">
        <f t="array" ref="R50">_xlfn.XLOOKUP($M50,$B$6:$B$36,_xlfn.XLOOKUP($R$39,$CG$5:$FI$5,$CG$6:$FI$36))</f>
        <v>1.9788888888888889</v>
      </c>
      <c r="S50" s="339" cm="1">
        <f t="array" ref="S50">_xlfn.XLOOKUP($M50,$B$6:$B$36,_xlfn.XLOOKUP($S$39,$CG$5:$FI$5,$CG$6:$FI$36))</f>
        <v>2.0036111111111108</v>
      </c>
      <c r="T50" s="339" cm="1">
        <f t="array" ref="T50">_xlfn.XLOOKUP($M50,$B$6:$B$36,_xlfn.XLOOKUP($T$39,$CG$5:$FI$5,$CG$6:$FI$36))</f>
        <v>2.0283333333333329</v>
      </c>
      <c r="U50" s="339" cm="1">
        <f t="array" ref="U50">_xlfn.XLOOKUP($M50,$B$6:$B$36,_xlfn.XLOOKUP($U$39,$CG$5:$FI$5,$CG$6:$FI$36))</f>
        <v>2.053055555555555</v>
      </c>
      <c r="V50" s="161" cm="1">
        <f t="array" ref="V50">_xlfn.XLOOKUP($M50,$B$6:$B$36,_xlfn.XLOOKUP($V$39,$CG$5:$FI$5,$CG$6:$FI$36))</f>
        <v>2.0678888888888891</v>
      </c>
    </row>
    <row r="51" spans="2:22" x14ac:dyDescent="0.35">
      <c r="B51" s="335">
        <v>0.24</v>
      </c>
      <c r="C51" s="264" cm="1">
        <f t="array" ref="C51">_xlfn.XLOOKUP(B51,$B$6:$B$36,_xlfn.XLOOKUP($C$39,$C$5:$CE$5,$C$6:$CE$36))</f>
        <v>2.54</v>
      </c>
      <c r="D51" s="339" cm="1">
        <f t="array" ref="D51">_xlfn.XLOOKUP(B51,$B$6:$B$36,_xlfn.XLOOKUP($D$39,$C$5:$CE$5,$C$6:$CE$36))</f>
        <v>2.6025</v>
      </c>
      <c r="E51" s="339" cm="1">
        <f t="array" ref="E51">_xlfn.XLOOKUP(B51,$B$6:$B$36,_xlfn.XLOOKUP($E$39,$C$5:$CE$5,$C$6:$CE$36))</f>
        <v>2.665</v>
      </c>
      <c r="F51" s="339" cm="1">
        <f t="array" ref="F51">_xlfn.XLOOKUP(B51,$B$6:$B$36,_xlfn.XLOOKUP($F$39,$C$5:$CE$5,$C$6:$CE$36))</f>
        <v>2.7275</v>
      </c>
      <c r="G51" s="339" cm="1">
        <f t="array" ref="G51">_xlfn.XLOOKUP(B51,$B$6:$B$36,_xlfn.XLOOKUP($G$39,$C$5:$CE$5,$C$6:$CE$36))</f>
        <v>2.79</v>
      </c>
      <c r="H51" s="339" cm="1">
        <f t="array" ref="H51">_xlfn.XLOOKUP(B51,$B$6:$B$36,_xlfn.XLOOKUP($H$39,$C$5:$CE$5,$C$6:$CE$36))</f>
        <v>2.8525</v>
      </c>
      <c r="I51" s="339" cm="1">
        <f t="array" ref="I51">_xlfn.XLOOKUP(B51,$B$6:$B$36,_xlfn.XLOOKUP($I$39,$C$5:$CE$5,$C$6:$CE$36))</f>
        <v>2.915</v>
      </c>
      <c r="J51" s="339" cm="1">
        <f t="array" ref="J51">_xlfn.XLOOKUP(B51,$B$6:$B$36,_xlfn.XLOOKUP($J$39,$C$5:$CE$5,$C$6:$CE$36))</f>
        <v>2.9775</v>
      </c>
      <c r="K51" s="161" cm="1">
        <f t="array" ref="K51">_xlfn.XLOOKUP(B51,$B$6:$B$36,_xlfn.XLOOKUP($K$39,$C$5:$CE$5,$C$6:$CE$36))</f>
        <v>3.948</v>
      </c>
      <c r="M51" s="158">
        <v>0.24</v>
      </c>
      <c r="N51" s="264" cm="1">
        <f t="array" ref="N51">_xlfn.XLOOKUP($M51,$B$6:$B$36,_xlfn.XLOOKUP($N$39,$CG$5:$FI$5,$CG$6:$FI$36))</f>
        <v>4.5999999999999996</v>
      </c>
      <c r="O51" s="339" cm="1">
        <f t="array" ref="O51">_xlfn.XLOOKUP($M51,$B$6:$B$36,_xlfn.XLOOKUP($O$39,$CG$5:$FI$5,$CG$6:$FI$36))</f>
        <v>1.5802777777777779</v>
      </c>
      <c r="P51" s="339" cm="1">
        <f t="array" ref="P51">_xlfn.XLOOKUP($M51,$B$6:$B$36,_xlfn.XLOOKUP($P$39,$CG$5:$FI$5,$CG$6:$FI$36))</f>
        <v>1.600555555555556</v>
      </c>
      <c r="Q51" s="339" cm="1">
        <f t="array" ref="Q51">_xlfn.XLOOKUP($M51,$B$6:$B$36,_xlfn.XLOOKUP($Q$39,$CG$5:$FI$5,$CG$6:$FI$36))</f>
        <v>1.6208333333333329</v>
      </c>
      <c r="R51" s="339" cm="1">
        <f t="array" ref="R51">_xlfn.XLOOKUP($M51,$B$6:$B$36,_xlfn.XLOOKUP($R$39,$CG$5:$FI$5,$CG$6:$FI$36))</f>
        <v>1.641111111111111</v>
      </c>
      <c r="S51" s="339" cm="1">
        <f t="array" ref="S51">_xlfn.XLOOKUP($M51,$B$6:$B$36,_xlfn.XLOOKUP($S$39,$CG$5:$FI$5,$CG$6:$FI$36))</f>
        <v>1.661388888888889</v>
      </c>
      <c r="T51" s="339" cm="1">
        <f t="array" ref="T51">_xlfn.XLOOKUP($M51,$B$6:$B$36,_xlfn.XLOOKUP($T$39,$CG$5:$FI$5,$CG$6:$FI$36))</f>
        <v>1.6816666666666671</v>
      </c>
      <c r="U51" s="339" cm="1">
        <f t="array" ref="U51">_xlfn.XLOOKUP($M51,$B$6:$B$36,_xlfn.XLOOKUP($U$39,$CG$5:$FI$5,$CG$6:$FI$36))</f>
        <v>1.701944444444444</v>
      </c>
      <c r="V51" s="161" cm="1">
        <f t="array" ref="V51">_xlfn.XLOOKUP($M51,$B$6:$B$36,_xlfn.XLOOKUP($V$39,$CG$5:$FI$5,$CG$6:$FI$36))</f>
        <v>1.7141111111111109</v>
      </c>
    </row>
    <row r="52" spans="2:22" x14ac:dyDescent="0.35">
      <c r="B52" s="335">
        <v>0.26</v>
      </c>
      <c r="C52" s="264" cm="1">
        <f t="array" ref="C52">_xlfn.XLOOKUP(B52,$B$6:$B$36,_xlfn.XLOOKUP($C$39,$C$5:$CE$5,$C$6:$CE$36))</f>
        <v>2.2599999999999998</v>
      </c>
      <c r="D52" s="339" cm="1">
        <f t="array" ref="D52">_xlfn.XLOOKUP(B52,$B$6:$B$36,_xlfn.XLOOKUP($D$39,$C$5:$CE$5,$C$6:$CE$36))</f>
        <v>2.3224999999999998</v>
      </c>
      <c r="E52" s="339" cm="1">
        <f t="array" ref="E52">_xlfn.XLOOKUP(B52,$B$6:$B$36,_xlfn.XLOOKUP($E$39,$C$5:$CE$5,$C$6:$CE$36))</f>
        <v>2.3849999999999998</v>
      </c>
      <c r="F52" s="339" cm="1">
        <f t="array" ref="F52">_xlfn.XLOOKUP(B52,$B$6:$B$36,_xlfn.XLOOKUP($F$39,$C$5:$CE$5,$C$6:$CE$36))</f>
        <v>2.4474999999999998</v>
      </c>
      <c r="G52" s="339" cm="1">
        <f t="array" ref="G52">_xlfn.XLOOKUP(B52,$B$6:$B$36,_xlfn.XLOOKUP($G$39,$C$5:$CE$5,$C$6:$CE$36))</f>
        <v>2.5099999999999998</v>
      </c>
      <c r="H52" s="339" cm="1">
        <f t="array" ref="H52">_xlfn.XLOOKUP(B52,$B$6:$B$36,_xlfn.XLOOKUP($H$39,$C$5:$CE$5,$C$6:$CE$36))</f>
        <v>2.5724999999999998</v>
      </c>
      <c r="I52" s="339" cm="1">
        <f t="array" ref="I52">_xlfn.XLOOKUP(B52,$B$6:$B$36,_xlfn.XLOOKUP($I$39,$C$5:$CE$5,$C$6:$CE$36))</f>
        <v>2.6349999999999998</v>
      </c>
      <c r="J52" s="339" cm="1">
        <f t="array" ref="J52">_xlfn.XLOOKUP(B52,$B$6:$B$36,_xlfn.XLOOKUP($J$39,$C$5:$CE$5,$C$6:$CE$36))</f>
        <v>2.6974999999999998</v>
      </c>
      <c r="K52" s="161" cm="1">
        <f t="array" ref="K52">_xlfn.XLOOKUP(B52,$B$6:$B$36,_xlfn.XLOOKUP($K$39,$C$5:$CE$5,$C$6:$CE$36))</f>
        <v>3.532</v>
      </c>
      <c r="M52" s="158">
        <v>0.26</v>
      </c>
      <c r="N52" s="264" cm="1">
        <f t="array" ref="N52">_xlfn.XLOOKUP($M52,$B$6:$B$36,_xlfn.XLOOKUP($N$39,$CG$5:$FI$5,$CG$6:$FI$36))</f>
        <v>4.5999999999999996</v>
      </c>
      <c r="O52" s="339" cm="1">
        <f t="array" ref="O52">_xlfn.XLOOKUP($M52,$B$6:$B$36,_xlfn.XLOOKUP($O$39,$CG$5:$FI$5,$CG$6:$FI$36))</f>
        <v>1.2558333333333329</v>
      </c>
      <c r="P52" s="339" cm="1">
        <f t="array" ref="P52">_xlfn.XLOOKUP($M52,$B$6:$B$36,_xlfn.XLOOKUP($P$39,$CG$5:$FI$5,$CG$6:$FI$36))</f>
        <v>1.2716666666666669</v>
      </c>
      <c r="Q52" s="339" cm="1">
        <f t="array" ref="Q52">_xlfn.XLOOKUP($M52,$B$6:$B$36,_xlfn.XLOOKUP($Q$39,$CG$5:$FI$5,$CG$6:$FI$36))</f>
        <v>1.2875000000000001</v>
      </c>
      <c r="R52" s="339" cm="1">
        <f t="array" ref="R52">_xlfn.XLOOKUP($M52,$B$6:$B$36,_xlfn.XLOOKUP($R$39,$CG$5:$FI$5,$CG$6:$FI$36))</f>
        <v>1.303333333333333</v>
      </c>
      <c r="S52" s="339" cm="1">
        <f t="array" ref="S52">_xlfn.XLOOKUP($M52,$B$6:$B$36,_xlfn.XLOOKUP($S$39,$CG$5:$FI$5,$CG$6:$FI$36))</f>
        <v>1.319166666666667</v>
      </c>
      <c r="T52" s="339" cm="1">
        <f t="array" ref="T52">_xlfn.XLOOKUP($M52,$B$6:$B$36,_xlfn.XLOOKUP($T$39,$CG$5:$FI$5,$CG$6:$FI$36))</f>
        <v>1.335</v>
      </c>
      <c r="U52" s="339" cm="1">
        <f t="array" ref="U52">_xlfn.XLOOKUP($M52,$B$6:$B$36,_xlfn.XLOOKUP($U$39,$CG$5:$FI$5,$CG$6:$FI$36))</f>
        <v>1.3508333333333331</v>
      </c>
      <c r="V52" s="161" cm="1">
        <f t="array" ref="V52">_xlfn.XLOOKUP($M52,$B$6:$B$36,_xlfn.XLOOKUP($V$39,$CG$5:$FI$5,$CG$6:$FI$36))</f>
        <v>1.360333333333333</v>
      </c>
    </row>
    <row r="53" spans="2:22" x14ac:dyDescent="0.35">
      <c r="B53" s="335">
        <v>0.28000000000000003</v>
      </c>
      <c r="C53" s="264" cm="1">
        <f t="array" ref="C53">_xlfn.XLOOKUP(B53,$B$6:$B$36,_xlfn.XLOOKUP($C$39,$C$5:$CE$5,$C$6:$CE$36))</f>
        <v>1.98</v>
      </c>
      <c r="D53" s="339" cm="1">
        <f t="array" ref="D53">_xlfn.XLOOKUP(B53,$B$6:$B$36,_xlfn.XLOOKUP($D$39,$C$5:$CE$5,$C$6:$CE$36))</f>
        <v>2.0425</v>
      </c>
      <c r="E53" s="339" cm="1">
        <f t="array" ref="E53">_xlfn.XLOOKUP(B53,$B$6:$B$36,_xlfn.XLOOKUP($E$39,$C$5:$CE$5,$C$6:$CE$36))</f>
        <v>2.105</v>
      </c>
      <c r="F53" s="339" cm="1">
        <f t="array" ref="F53">_xlfn.XLOOKUP(B53,$B$6:$B$36,_xlfn.XLOOKUP($F$39,$C$5:$CE$5,$C$6:$CE$36))</f>
        <v>2.1675</v>
      </c>
      <c r="G53" s="339" cm="1">
        <f t="array" ref="G53">_xlfn.XLOOKUP(B53,$B$6:$B$36,_xlfn.XLOOKUP($G$39,$C$5:$CE$5,$C$6:$CE$36))</f>
        <v>2.23</v>
      </c>
      <c r="H53" s="339" cm="1">
        <f t="array" ref="H53">_xlfn.XLOOKUP(B53,$B$6:$B$36,_xlfn.XLOOKUP($H$39,$C$5:$CE$5,$C$6:$CE$36))</f>
        <v>2.2925</v>
      </c>
      <c r="I53" s="339" cm="1">
        <f t="array" ref="I53">_xlfn.XLOOKUP(B53,$B$6:$B$36,_xlfn.XLOOKUP($I$39,$C$5:$CE$5,$C$6:$CE$36))</f>
        <v>2.355</v>
      </c>
      <c r="J53" s="339" cm="1">
        <f t="array" ref="J53">_xlfn.XLOOKUP(B53,$B$6:$B$36,_xlfn.XLOOKUP($J$39,$C$5:$CE$5,$C$6:$CE$36))</f>
        <v>2.4175</v>
      </c>
      <c r="K53" s="161" cm="1">
        <f t="array" ref="K53">_xlfn.XLOOKUP(B53,$B$6:$B$36,_xlfn.XLOOKUP($K$39,$C$5:$CE$5,$C$6:$CE$36))</f>
        <v>3.1160000000000001</v>
      </c>
      <c r="M53" s="158">
        <v>0.28000000000000003</v>
      </c>
      <c r="N53" s="264" cm="1">
        <f t="array" ref="N53">_xlfn.XLOOKUP($M53,$B$6:$B$36,_xlfn.XLOOKUP($N$39,$CG$5:$FI$5,$CG$6:$FI$36))</f>
        <v>4.5999999999999996</v>
      </c>
      <c r="O53" s="339" cm="1">
        <f t="array" ref="O53">_xlfn.XLOOKUP($M53,$B$6:$B$36,_xlfn.XLOOKUP($O$39,$CG$5:$FI$5,$CG$6:$FI$36))</f>
        <v>4.5999999999999996</v>
      </c>
      <c r="P53" s="339" cm="1">
        <f t="array" ref="P53">_xlfn.XLOOKUP($M53,$B$6:$B$36,_xlfn.XLOOKUP($P$39,$CG$5:$FI$5,$CG$6:$FI$36))</f>
        <v>4.5999999999999996</v>
      </c>
      <c r="Q53" s="339" cm="1">
        <f t="array" ref="Q53">_xlfn.XLOOKUP($M53,$B$6:$B$36,_xlfn.XLOOKUP($Q$39,$CG$5:$FI$5,$CG$6:$FI$36))</f>
        <v>4.5999999999999996</v>
      </c>
      <c r="R53" s="339" cm="1">
        <f t="array" ref="R53">_xlfn.XLOOKUP($M53,$B$6:$B$36,_xlfn.XLOOKUP($R$39,$CG$5:$FI$5,$CG$6:$FI$36))</f>
        <v>1.42</v>
      </c>
      <c r="S53" s="339" cm="1">
        <f t="array" ref="S53">_xlfn.XLOOKUP($M53,$B$6:$B$36,_xlfn.XLOOKUP($S$39,$CG$5:$FI$5,$CG$6:$FI$36))</f>
        <v>1.42</v>
      </c>
      <c r="T53" s="339" cm="1">
        <f t="array" ref="T53">_xlfn.XLOOKUP($M53,$B$6:$B$36,_xlfn.XLOOKUP($T$39,$CG$5:$FI$5,$CG$6:$FI$36))</f>
        <v>1.42</v>
      </c>
      <c r="U53" s="339" cm="1">
        <f t="array" ref="U53">_xlfn.XLOOKUP($M53,$B$6:$B$36,_xlfn.XLOOKUP($U$39,$CG$5:$FI$5,$CG$6:$FI$36))</f>
        <v>1.42</v>
      </c>
      <c r="V53" s="161" cm="1">
        <f t="array" ref="V53">_xlfn.XLOOKUP($M53,$B$6:$B$36,_xlfn.XLOOKUP($V$39,$CG$5:$FI$5,$CG$6:$FI$36))</f>
        <v>1.92</v>
      </c>
    </row>
    <row r="54" spans="2:22" ht="15" thickBot="1" x14ac:dyDescent="0.4">
      <c r="B54" s="336">
        <v>0.3</v>
      </c>
      <c r="C54" s="265" cm="1">
        <f t="array" ref="C54">_xlfn.XLOOKUP(B54,$B$6:$B$36,_xlfn.XLOOKUP($C$39,$C$5:$CE$5,$C$6:$CE$36))</f>
        <v>1.7</v>
      </c>
      <c r="D54" s="162" cm="1">
        <f t="array" ref="D54">_xlfn.XLOOKUP(B54,$B$6:$B$36,_xlfn.XLOOKUP($D$39,$C$5:$CE$5,$C$6:$CE$36))</f>
        <v>1.7</v>
      </c>
      <c r="E54" s="162" cm="1">
        <f t="array" ref="E54">_xlfn.XLOOKUP(B54,$B$6:$B$36,_xlfn.XLOOKUP($E$39,$C$5:$CE$5,$C$6:$CE$36))</f>
        <v>1.7</v>
      </c>
      <c r="F54" s="162" cm="1">
        <f t="array" ref="F54">_xlfn.XLOOKUP(B54,$B$6:$B$36,_xlfn.XLOOKUP($F$39,$C$5:$CE$5,$C$6:$CE$36))</f>
        <v>1.7</v>
      </c>
      <c r="G54" s="162" cm="1">
        <f t="array" ref="G54">_xlfn.XLOOKUP(B54,$B$6:$B$36,_xlfn.XLOOKUP($G$39,$C$5:$CE$5,$C$6:$CE$36))</f>
        <v>2.2000000000000002</v>
      </c>
      <c r="H54" s="162" cm="1">
        <f t="array" ref="H54">_xlfn.XLOOKUP(B54,$B$6:$B$36,_xlfn.XLOOKUP($H$39,$C$5:$CE$5,$C$6:$CE$36))</f>
        <v>2.2000000000000002</v>
      </c>
      <c r="I54" s="162" cm="1">
        <f t="array" ref="I54">_xlfn.XLOOKUP(B54,$B$6:$B$36,_xlfn.XLOOKUP($I$39,$C$5:$CE$5,$C$6:$CE$36))</f>
        <v>2.2000000000000002</v>
      </c>
      <c r="J54" s="162" cm="1">
        <f t="array" ref="J54">_xlfn.XLOOKUP(B54,$B$6:$B$36,_xlfn.XLOOKUP($J$39,$C$5:$CE$5,$C$6:$CE$36))</f>
        <v>2.2000000000000002</v>
      </c>
      <c r="K54" s="163" cm="1">
        <f t="array" ref="K54">_xlfn.XLOOKUP(B54,$B$6:$B$36,_xlfn.XLOOKUP($K$39,$C$5:$CE$5,$C$6:$CE$36))</f>
        <v>2.7</v>
      </c>
      <c r="M54" s="159">
        <v>0.3</v>
      </c>
      <c r="N54" s="265" cm="1">
        <f t="array" ref="N54">_xlfn.XLOOKUP($M54,$B$6:$B$36,_xlfn.XLOOKUP($N$39,$CG$5:$FI$5,$CG$6:$FI$36))</f>
        <v>4.5999999999999996</v>
      </c>
      <c r="O54" s="162" cm="1">
        <f t="array" ref="O54">_xlfn.XLOOKUP($M54,$B$6:$B$36,_xlfn.XLOOKUP($O$39,$CG$5:$FI$5,$CG$6:$FI$36))</f>
        <v>4.5999999999999996</v>
      </c>
      <c r="P54" s="162" cm="1">
        <f t="array" ref="P54">_xlfn.XLOOKUP($M54,$B$6:$B$36,_xlfn.XLOOKUP($P$39,$CG$5:$FI$5,$CG$6:$FI$36))</f>
        <v>4.5999999999999996</v>
      </c>
      <c r="Q54" s="162" cm="1">
        <f t="array" ref="Q54">_xlfn.XLOOKUP($M54,$B$6:$B$36,_xlfn.XLOOKUP($Q$39,$CG$5:$FI$5,$CG$6:$FI$36))</f>
        <v>4.5999999999999996</v>
      </c>
      <c r="R54" s="162" cm="1">
        <f t="array" ref="R54">_xlfn.XLOOKUP($M54,$B$6:$B$36,_xlfn.XLOOKUP($R$39,$CG$5:$FI$5,$CG$6:$FI$36))</f>
        <v>1.1000000000000001</v>
      </c>
      <c r="S54" s="162" cm="1">
        <f t="array" ref="S54">_xlfn.XLOOKUP($M54,$B$6:$B$36,_xlfn.XLOOKUP($S$39,$CG$5:$FI$5,$CG$6:$FI$36))</f>
        <v>1.1000000000000001</v>
      </c>
      <c r="T54" s="162" cm="1">
        <f t="array" ref="T54">_xlfn.XLOOKUP($M54,$B$6:$B$36,_xlfn.XLOOKUP($T$39,$CG$5:$FI$5,$CG$6:$FI$36))</f>
        <v>1.1000000000000001</v>
      </c>
      <c r="U54" s="162" cm="1">
        <f t="array" ref="U54">_xlfn.XLOOKUP($M54,$B$6:$B$36,_xlfn.XLOOKUP($U$39,$CG$5:$FI$5,$CG$6:$FI$36))</f>
        <v>1.1000000000000001</v>
      </c>
      <c r="V54" s="163" cm="1">
        <f t="array" ref="V54">_xlfn.XLOOKUP($M54,$B$6:$B$36,_xlfn.XLOOKUP($V$39,$CG$5:$FI$5,$CG$6:$FI$36))</f>
        <v>1.6</v>
      </c>
    </row>
  </sheetData>
  <mergeCells count="9">
    <mergeCell ref="CG4:FI4"/>
    <mergeCell ref="CG3:FI3"/>
    <mergeCell ref="CG2:FI2"/>
    <mergeCell ref="C38:K38"/>
    <mergeCell ref="N38:V38"/>
    <mergeCell ref="B2:B5"/>
    <mergeCell ref="C4:CE4"/>
    <mergeCell ref="C3:CE3"/>
    <mergeCell ref="C2:CE2"/>
  </mergeCells>
  <conditionalFormatting sqref="B2:C4 CF2:CG4 BP5:EO5 B5:BL5 B12:BL35 BQ12:CD35 B6:CF11 CH12:EO33 CF12:CF37 CB36:CD37 B36:B37">
    <cfRule type="cellIs" dxfId="106" priority="86" operator="equal">
      <formula>0</formula>
    </cfRule>
    <cfRule type="containsBlanks" dxfId="105" priority="89">
      <formula>LEN(TRIM(B2))=0</formula>
    </cfRule>
  </conditionalFormatting>
  <conditionalFormatting sqref="M39:T39 B39:K54 M40:V54">
    <cfRule type="containsBlanks" dxfId="104" priority="87">
      <formula>LEN(TRIM(B39))=0</formula>
    </cfRule>
  </conditionalFormatting>
  <conditionalFormatting sqref="BM5 BM12:BM35">
    <cfRule type="cellIs" dxfId="103" priority="84" operator="equal">
      <formula>0</formula>
    </cfRule>
    <cfRule type="containsBlanks" dxfId="102" priority="85">
      <formula>LEN(TRIM(BM5))=0</formula>
    </cfRule>
  </conditionalFormatting>
  <conditionalFormatting sqref="BN5 BN12:BN35">
    <cfRule type="cellIs" dxfId="101" priority="82" operator="equal">
      <formula>0</formula>
    </cfRule>
    <cfRule type="containsBlanks" dxfId="100" priority="83">
      <formula>LEN(TRIM(BN5))=0</formula>
    </cfRule>
  </conditionalFormatting>
  <conditionalFormatting sqref="BO5:BP5 BO12:BP35">
    <cfRule type="cellIs" dxfId="99" priority="80" operator="equal">
      <formula>0</formula>
    </cfRule>
    <cfRule type="containsBlanks" dxfId="98" priority="81">
      <formula>LEN(TRIM(BO5))=0</formula>
    </cfRule>
  </conditionalFormatting>
  <conditionalFormatting sqref="ET5 EV5 EP5 EP12:EP33 EV12:EV33 ET12:ET33">
    <cfRule type="cellIs" dxfId="97" priority="70" operator="equal">
      <formula>0</formula>
    </cfRule>
    <cfRule type="containsBlanks" dxfId="96" priority="71">
      <formula>LEN(TRIM(EP5))=0</formula>
    </cfRule>
  </conditionalFormatting>
  <conditionalFormatting sqref="EQ5 EQ12:EQ33">
    <cfRule type="cellIs" dxfId="95" priority="68" operator="equal">
      <formula>0</formula>
    </cfRule>
    <cfRule type="containsBlanks" dxfId="94" priority="69">
      <formula>LEN(TRIM(EQ5))=0</formula>
    </cfRule>
  </conditionalFormatting>
  <conditionalFormatting sqref="ER5 ER12:ER33">
    <cfRule type="cellIs" dxfId="93" priority="66" operator="equal">
      <formula>0</formula>
    </cfRule>
    <cfRule type="containsBlanks" dxfId="92" priority="67">
      <formula>LEN(TRIM(ER5))=0</formula>
    </cfRule>
  </conditionalFormatting>
  <conditionalFormatting sqref="ES5 ES12:ES33">
    <cfRule type="cellIs" dxfId="91" priority="64" operator="equal">
      <formula>0</formula>
    </cfRule>
    <cfRule type="containsBlanks" dxfId="90" priority="65">
      <formula>LEN(TRIM(ES5))=0</formula>
    </cfRule>
  </conditionalFormatting>
  <conditionalFormatting sqref="EU5 EU12:EU33">
    <cfRule type="cellIs" dxfId="89" priority="62" operator="equal">
      <formula>0</formula>
    </cfRule>
    <cfRule type="containsBlanks" dxfId="88" priority="63">
      <formula>LEN(TRIM(EU5))=0</formula>
    </cfRule>
  </conditionalFormatting>
  <conditionalFormatting sqref="EW5 EW12:EW33">
    <cfRule type="cellIs" dxfId="87" priority="60" operator="equal">
      <formula>0</formula>
    </cfRule>
    <cfRule type="containsBlanks" dxfId="86" priority="61">
      <formula>LEN(TRIM(EW5))=0</formula>
    </cfRule>
  </conditionalFormatting>
  <conditionalFormatting sqref="EX5 EX12:EX33">
    <cfRule type="cellIs" dxfId="85" priority="58" operator="equal">
      <formula>0</formula>
    </cfRule>
    <cfRule type="containsBlanks" dxfId="84" priority="59">
      <formula>LEN(TRIM(EX5))=0</formula>
    </cfRule>
  </conditionalFormatting>
  <conditionalFormatting sqref="EY5 EY12:EY33">
    <cfRule type="cellIs" dxfId="83" priority="56" operator="equal">
      <formula>0</formula>
    </cfRule>
    <cfRule type="containsBlanks" dxfId="82" priority="57">
      <formula>LEN(TRIM(EY5))=0</formula>
    </cfRule>
  </conditionalFormatting>
  <conditionalFormatting sqref="EZ5:FI5 EZ12:FH33 FF34:FH37">
    <cfRule type="cellIs" dxfId="81" priority="54" operator="equal">
      <formula>0</formula>
    </cfRule>
    <cfRule type="containsBlanks" dxfId="80" priority="55">
      <formula>LEN(TRIM(EZ5))=0</formula>
    </cfRule>
  </conditionalFormatting>
  <conditionalFormatting sqref="U39:V39">
    <cfRule type="containsBlanks" dxfId="79" priority="53">
      <formula>LEN(TRIM(U39))=0</formula>
    </cfRule>
  </conditionalFormatting>
  <conditionalFormatting sqref="CG6:EO11">
    <cfRule type="cellIs" dxfId="78" priority="51" operator="equal">
      <formula>0</formula>
    </cfRule>
    <cfRule type="containsBlanks" dxfId="77" priority="52">
      <formula>LEN(TRIM(CG6))=0</formula>
    </cfRule>
  </conditionalFormatting>
  <conditionalFormatting sqref="ET6:ET11 EV6:EV11 EP6:EP11">
    <cfRule type="cellIs" dxfId="76" priority="49" operator="equal">
      <formula>0</formula>
    </cfRule>
    <cfRule type="containsBlanks" dxfId="75" priority="50">
      <formula>LEN(TRIM(EP6))=0</formula>
    </cfRule>
  </conditionalFormatting>
  <conditionalFormatting sqref="EQ6:EQ11">
    <cfRule type="cellIs" dxfId="74" priority="47" operator="equal">
      <formula>0</formula>
    </cfRule>
    <cfRule type="containsBlanks" dxfId="73" priority="48">
      <formula>LEN(TRIM(EQ6))=0</formula>
    </cfRule>
  </conditionalFormatting>
  <conditionalFormatting sqref="ER6:ER11">
    <cfRule type="cellIs" dxfId="72" priority="45" operator="equal">
      <formula>0</formula>
    </cfRule>
    <cfRule type="containsBlanks" dxfId="71" priority="46">
      <formula>LEN(TRIM(ER6))=0</formula>
    </cfRule>
  </conditionalFormatting>
  <conditionalFormatting sqref="ES6:ES11">
    <cfRule type="cellIs" dxfId="70" priority="43" operator="equal">
      <formula>0</formula>
    </cfRule>
    <cfRule type="containsBlanks" dxfId="69" priority="44">
      <formula>LEN(TRIM(ES6))=0</formula>
    </cfRule>
  </conditionalFormatting>
  <conditionalFormatting sqref="EU6:EU11">
    <cfRule type="cellIs" dxfId="68" priority="41" operator="equal">
      <formula>0</formula>
    </cfRule>
    <cfRule type="containsBlanks" dxfId="67" priority="42">
      <formula>LEN(TRIM(EU6))=0</formula>
    </cfRule>
  </conditionalFormatting>
  <conditionalFormatting sqref="EW6:EW11">
    <cfRule type="cellIs" dxfId="66" priority="39" operator="equal">
      <formula>0</formula>
    </cfRule>
    <cfRule type="containsBlanks" dxfId="65" priority="40">
      <formula>LEN(TRIM(EW6))=0</formula>
    </cfRule>
  </conditionalFormatting>
  <conditionalFormatting sqref="EX6:EX11">
    <cfRule type="cellIs" dxfId="64" priority="37" operator="equal">
      <formula>0</formula>
    </cfRule>
    <cfRule type="containsBlanks" dxfId="63" priority="38">
      <formula>LEN(TRIM(EX6))=0</formula>
    </cfRule>
  </conditionalFormatting>
  <conditionalFormatting sqref="EY6:EY11">
    <cfRule type="cellIs" dxfId="62" priority="35" operator="equal">
      <formula>0</formula>
    </cfRule>
    <cfRule type="containsBlanks" dxfId="61" priority="36">
      <formula>LEN(TRIM(EY6))=0</formula>
    </cfRule>
  </conditionalFormatting>
  <conditionalFormatting sqref="EZ6:FI11 FI12:FI37">
    <cfRule type="cellIs" dxfId="60" priority="33" operator="equal">
      <formula>0</formula>
    </cfRule>
    <cfRule type="containsBlanks" dxfId="59" priority="34">
      <formula>LEN(TRIM(EZ6))=0</formula>
    </cfRule>
  </conditionalFormatting>
  <conditionalFormatting sqref="CG12:CG33">
    <cfRule type="cellIs" dxfId="58" priority="31" operator="equal">
      <formula>0</formula>
    </cfRule>
    <cfRule type="containsBlanks" dxfId="57" priority="32">
      <formula>LEN(TRIM(CG12))=0</formula>
    </cfRule>
  </conditionalFormatting>
  <conditionalFormatting sqref="CE12:CE37">
    <cfRule type="cellIs" dxfId="56" priority="29" operator="equal">
      <formula>0</formula>
    </cfRule>
    <cfRule type="containsBlanks" dxfId="55" priority="30">
      <formula>LEN(TRIM(CE12))=0</formula>
    </cfRule>
  </conditionalFormatting>
  <conditionalFormatting sqref="CG34:EO37">
    <cfRule type="cellIs" dxfId="54" priority="27" operator="equal">
      <formula>0</formula>
    </cfRule>
    <cfRule type="containsBlanks" dxfId="53" priority="28">
      <formula>LEN(TRIM(CG34))=0</formula>
    </cfRule>
  </conditionalFormatting>
  <conditionalFormatting sqref="ET34:ET37 EV34:EV37 EP34:EP37">
    <cfRule type="cellIs" dxfId="52" priority="25" operator="equal">
      <formula>0</formula>
    </cfRule>
    <cfRule type="containsBlanks" dxfId="51" priority="26">
      <formula>LEN(TRIM(EP34))=0</formula>
    </cfRule>
  </conditionalFormatting>
  <conditionalFormatting sqref="EQ34:EQ37">
    <cfRule type="cellIs" dxfId="50" priority="23" operator="equal">
      <formula>0</formula>
    </cfRule>
    <cfRule type="containsBlanks" dxfId="49" priority="24">
      <formula>LEN(TRIM(EQ34))=0</formula>
    </cfRule>
  </conditionalFormatting>
  <conditionalFormatting sqref="ER34:ER37">
    <cfRule type="cellIs" dxfId="48" priority="21" operator="equal">
      <formula>0</formula>
    </cfRule>
    <cfRule type="containsBlanks" dxfId="47" priority="22">
      <formula>LEN(TRIM(ER34))=0</formula>
    </cfRule>
  </conditionalFormatting>
  <conditionalFormatting sqref="ES34:ES37">
    <cfRule type="cellIs" dxfId="46" priority="19" operator="equal">
      <formula>0</formula>
    </cfRule>
    <cfRule type="containsBlanks" dxfId="45" priority="20">
      <formula>LEN(TRIM(ES34))=0</formula>
    </cfRule>
  </conditionalFormatting>
  <conditionalFormatting sqref="EU34:EU37">
    <cfRule type="cellIs" dxfId="44" priority="17" operator="equal">
      <formula>0</formula>
    </cfRule>
    <cfRule type="containsBlanks" dxfId="43" priority="18">
      <formula>LEN(TRIM(EU34))=0</formula>
    </cfRule>
  </conditionalFormatting>
  <conditionalFormatting sqref="EW34:EW37">
    <cfRule type="cellIs" dxfId="42" priority="15" operator="equal">
      <formula>0</formula>
    </cfRule>
    <cfRule type="containsBlanks" dxfId="41" priority="16">
      <formula>LEN(TRIM(EW34))=0</formula>
    </cfRule>
  </conditionalFormatting>
  <conditionalFormatting sqref="EX34:EX37">
    <cfRule type="cellIs" dxfId="40" priority="13" operator="equal">
      <formula>0</formula>
    </cfRule>
    <cfRule type="containsBlanks" dxfId="39" priority="14">
      <formula>LEN(TRIM(EX34))=0</formula>
    </cfRule>
  </conditionalFormatting>
  <conditionalFormatting sqref="EY34:EY37">
    <cfRule type="cellIs" dxfId="38" priority="11" operator="equal">
      <formula>0</formula>
    </cfRule>
    <cfRule type="containsBlanks" dxfId="37" priority="12">
      <formula>LEN(TRIM(EY34))=0</formula>
    </cfRule>
  </conditionalFormatting>
  <conditionalFormatting sqref="EZ34:FE37">
    <cfRule type="cellIs" dxfId="36" priority="9" operator="equal">
      <formula>0</formula>
    </cfRule>
    <cfRule type="containsBlanks" dxfId="35" priority="10">
      <formula>LEN(TRIM(EZ34))=0</formula>
    </cfRule>
  </conditionalFormatting>
  <conditionalFormatting sqref="C36:BL37 BQ36:CE37">
    <cfRule type="cellIs" dxfId="34" priority="7" operator="equal">
      <formula>0</formula>
    </cfRule>
    <cfRule type="containsBlanks" dxfId="33" priority="8">
      <formula>LEN(TRIM(C36))=0</formula>
    </cfRule>
  </conditionalFormatting>
  <conditionalFormatting sqref="BM36:BM37">
    <cfRule type="cellIs" dxfId="32" priority="5" operator="equal">
      <formula>0</formula>
    </cfRule>
    <cfRule type="containsBlanks" dxfId="31" priority="6">
      <formula>LEN(TRIM(BM36))=0</formula>
    </cfRule>
  </conditionalFormatting>
  <conditionalFormatting sqref="BN36:BN37">
    <cfRule type="cellIs" dxfId="30" priority="3" operator="equal">
      <formula>0</formula>
    </cfRule>
    <cfRule type="containsBlanks" dxfId="29" priority="4">
      <formula>LEN(TRIM(BN36))=0</formula>
    </cfRule>
  </conditionalFormatting>
  <conditionalFormatting sqref="BO36:BP37">
    <cfRule type="cellIs" dxfId="28" priority="1" operator="equal">
      <formula>0</formula>
    </cfRule>
    <cfRule type="containsBlanks" dxfId="27" priority="2">
      <formula>LEN(TRIM(BO36))=0</formula>
    </cfRule>
  </conditionalFormatting>
  <pageMargins left="0.7" right="0.7" top="0.75" bottom="0.75" header="0.3" footer="0.3"/>
  <pageSetup paperSize="9" scale="1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D476F-D745-46C0-8182-CDAEB12E94FE}">
  <sheetPr codeName="Sheet5">
    <tabColor theme="8" tint="-0.499984740745262"/>
  </sheetPr>
  <dimension ref="B1:M51"/>
  <sheetViews>
    <sheetView showGridLines="0" topLeftCell="G1" workbookViewId="0">
      <selection activeCell="I4" sqref="I4"/>
    </sheetView>
  </sheetViews>
  <sheetFormatPr defaultColWidth="8.81640625" defaultRowHeight="14.5" x14ac:dyDescent="0.35"/>
  <cols>
    <col min="1" max="1" width="2.453125" style="194" customWidth="1"/>
    <col min="2" max="2" width="6.54296875" style="194" bestFit="1" customWidth="1"/>
    <col min="3" max="3" width="6.81640625" style="194" bestFit="1" customWidth="1"/>
    <col min="4" max="4" width="2.453125" style="194" customWidth="1"/>
    <col min="5" max="5" width="6.54296875" style="194" bestFit="1" customWidth="1"/>
    <col min="6" max="6" width="6.81640625" style="194" bestFit="1" customWidth="1"/>
    <col min="7" max="7" width="2.453125" style="194" customWidth="1"/>
    <col min="8" max="8" width="6.54296875" style="194" bestFit="1" customWidth="1"/>
    <col min="9" max="9" width="6.81640625" style="194" bestFit="1" customWidth="1"/>
    <col min="10" max="10" width="2.453125" style="194" customWidth="1"/>
    <col min="11" max="11" width="8" style="194" bestFit="1" customWidth="1"/>
    <col min="12" max="12" width="9.1796875" style="194" bestFit="1" customWidth="1"/>
    <col min="13" max="13" width="8.81640625" style="194" bestFit="1" customWidth="1"/>
    <col min="14" max="16384" width="8.81640625" style="194"/>
  </cols>
  <sheetData>
    <row r="1" spans="2:13" x14ac:dyDescent="0.35">
      <c r="B1" s="953" t="s">
        <v>53</v>
      </c>
      <c r="C1" s="953"/>
      <c r="E1" s="953" t="s">
        <v>52</v>
      </c>
      <c r="F1" s="953"/>
      <c r="H1" s="953" t="s">
        <v>12708</v>
      </c>
      <c r="I1" s="953"/>
    </row>
    <row r="2" spans="2:13" x14ac:dyDescent="0.35">
      <c r="B2" s="195" t="s">
        <v>95</v>
      </c>
      <c r="C2" s="196" t="s">
        <v>96</v>
      </c>
      <c r="E2" s="197" t="s">
        <v>95</v>
      </c>
      <c r="F2" s="198" t="s">
        <v>96</v>
      </c>
      <c r="H2" s="197" t="s">
        <v>95</v>
      </c>
      <c r="I2" s="199" t="s">
        <v>96</v>
      </c>
      <c r="K2" t="s">
        <v>39</v>
      </c>
      <c r="L2" t="s">
        <v>55</v>
      </c>
      <c r="M2" t="s">
        <v>24433</v>
      </c>
    </row>
    <row r="3" spans="2:13" x14ac:dyDescent="0.35">
      <c r="B3" s="200">
        <v>33.9</v>
      </c>
      <c r="C3" s="201">
        <v>0.155</v>
      </c>
      <c r="E3" s="200">
        <v>31.9</v>
      </c>
      <c r="F3" s="201">
        <v>0.112</v>
      </c>
      <c r="H3" s="200">
        <v>33.9</v>
      </c>
      <c r="I3" s="201">
        <v>0.13500000000000001</v>
      </c>
      <c r="K3"/>
      <c r="L3" s="24">
        <v>0.01</v>
      </c>
      <c r="M3">
        <v>993.89699999999993</v>
      </c>
    </row>
    <row r="4" spans="2:13" x14ac:dyDescent="0.35">
      <c r="B4" s="200">
        <v>35.9</v>
      </c>
      <c r="C4" s="201">
        <v>0.16600000000000001</v>
      </c>
      <c r="E4" s="200">
        <v>32.9</v>
      </c>
      <c r="F4" s="201">
        <v>0.11600000000000001</v>
      </c>
      <c r="H4" s="200">
        <v>35.9</v>
      </c>
      <c r="I4" s="201">
        <v>0.15</v>
      </c>
      <c r="K4"/>
      <c r="L4" s="24">
        <v>0.02</v>
      </c>
      <c r="M4">
        <v>995.89400000000001</v>
      </c>
    </row>
    <row r="5" spans="2:13" x14ac:dyDescent="0.35">
      <c r="B5" s="200">
        <v>36.9</v>
      </c>
      <c r="C5" s="201">
        <v>0.16500000000000001</v>
      </c>
      <c r="E5" s="200">
        <v>33.9</v>
      </c>
      <c r="F5" s="201">
        <v>0.13</v>
      </c>
      <c r="H5" s="200">
        <v>38.9</v>
      </c>
      <c r="I5" s="201">
        <v>0.16900000000000001</v>
      </c>
      <c r="K5"/>
      <c r="L5" s="24">
        <v>0.03</v>
      </c>
      <c r="M5">
        <v>997.89099999999996</v>
      </c>
    </row>
    <row r="6" spans="2:13" x14ac:dyDescent="0.35">
      <c r="B6" s="200">
        <v>38.9</v>
      </c>
      <c r="C6" s="201">
        <v>0.18</v>
      </c>
      <c r="E6" s="200">
        <v>36.9</v>
      </c>
      <c r="F6" s="201">
        <v>0.15</v>
      </c>
      <c r="H6" s="200">
        <v>40.9</v>
      </c>
      <c r="I6" s="201">
        <v>0.188</v>
      </c>
      <c r="K6"/>
      <c r="L6" s="24">
        <v>0.04</v>
      </c>
      <c r="M6">
        <v>999.88799999999992</v>
      </c>
    </row>
    <row r="7" spans="2:13" x14ac:dyDescent="0.35">
      <c r="B7" s="200">
        <v>38.9</v>
      </c>
      <c r="C7" s="201">
        <v>0.18</v>
      </c>
      <c r="E7" s="200">
        <v>38.9</v>
      </c>
      <c r="F7" s="201">
        <v>0.17299999999999999</v>
      </c>
      <c r="H7" s="202">
        <v>40.9</v>
      </c>
      <c r="I7" s="203">
        <v>0.188</v>
      </c>
      <c r="K7"/>
      <c r="L7" s="24">
        <v>0.05</v>
      </c>
      <c r="M7">
        <v>1001.885</v>
      </c>
    </row>
    <row r="8" spans="2:13" x14ac:dyDescent="0.35">
      <c r="B8" s="202">
        <v>39.9</v>
      </c>
      <c r="C8" s="203">
        <v>0.19</v>
      </c>
      <c r="E8" s="202">
        <v>38.9</v>
      </c>
      <c r="F8" s="203">
        <v>0.17399999999999999</v>
      </c>
      <c r="H8" s="200">
        <v>41.9</v>
      </c>
      <c r="I8" s="201">
        <v>0.186</v>
      </c>
      <c r="K8"/>
      <c r="L8" s="24">
        <v>0.06</v>
      </c>
      <c r="M8">
        <v>1003.8819999999999</v>
      </c>
    </row>
    <row r="9" spans="2:13" x14ac:dyDescent="0.35">
      <c r="B9" s="200">
        <v>41.9</v>
      </c>
      <c r="C9" s="201">
        <v>0.2</v>
      </c>
      <c r="E9" s="200">
        <v>40.9</v>
      </c>
      <c r="F9" s="201">
        <v>0.184</v>
      </c>
      <c r="H9" s="200">
        <v>42.9</v>
      </c>
      <c r="I9" s="201">
        <v>0.19700000000000001</v>
      </c>
      <c r="K9"/>
      <c r="L9" s="24">
        <v>7.0000000000000007E-2</v>
      </c>
      <c r="M9">
        <v>1005.879</v>
      </c>
    </row>
    <row r="10" spans="2:13" x14ac:dyDescent="0.35">
      <c r="B10" s="202">
        <v>41.9</v>
      </c>
      <c r="C10" s="203">
        <v>0.2</v>
      </c>
      <c r="E10" s="202">
        <v>41.9</v>
      </c>
      <c r="F10" s="203">
        <v>0.19</v>
      </c>
      <c r="H10" s="202">
        <v>43.9</v>
      </c>
      <c r="I10" s="203">
        <v>0.2</v>
      </c>
      <c r="K10"/>
      <c r="L10" s="24">
        <v>0.08</v>
      </c>
      <c r="M10">
        <v>1007.876</v>
      </c>
    </row>
    <row r="11" spans="2:13" x14ac:dyDescent="0.35">
      <c r="B11" s="200">
        <v>42.9</v>
      </c>
      <c r="C11" s="201">
        <v>0.20100000000000001</v>
      </c>
      <c r="E11" s="200">
        <v>42.9</v>
      </c>
      <c r="F11" s="201">
        <v>0.191</v>
      </c>
      <c r="H11" s="200">
        <v>44.9</v>
      </c>
      <c r="I11" s="201">
        <v>0.20399999999999999</v>
      </c>
      <c r="K11"/>
      <c r="L11" s="24">
        <v>0.09</v>
      </c>
      <c r="M11">
        <v>1009.8729999999999</v>
      </c>
    </row>
    <row r="12" spans="2:13" x14ac:dyDescent="0.35">
      <c r="B12" s="200">
        <v>42.9</v>
      </c>
      <c r="C12" s="201">
        <v>0.20100000000000001</v>
      </c>
      <c r="E12" s="200">
        <v>42.9</v>
      </c>
      <c r="F12" s="201">
        <v>0.191</v>
      </c>
      <c r="H12" s="200">
        <v>46.9</v>
      </c>
      <c r="I12" s="201">
        <v>0.214</v>
      </c>
      <c r="K12"/>
      <c r="L12" s="24">
        <v>0.1</v>
      </c>
      <c r="M12">
        <v>1011.87</v>
      </c>
    </row>
    <row r="13" spans="2:13" x14ac:dyDescent="0.35">
      <c r="B13" s="200">
        <v>44.9</v>
      </c>
      <c r="C13" s="201">
        <v>0.21</v>
      </c>
      <c r="E13" s="200">
        <v>44.9</v>
      </c>
      <c r="F13" s="201">
        <v>0.20399999999999999</v>
      </c>
      <c r="H13" s="202">
        <v>46.9</v>
      </c>
      <c r="I13" s="203">
        <v>0.21299999999999999</v>
      </c>
      <c r="K13"/>
      <c r="L13" s="24">
        <v>0.11</v>
      </c>
      <c r="M13">
        <v>1013.867</v>
      </c>
    </row>
    <row r="14" spans="2:13" x14ac:dyDescent="0.35">
      <c r="B14" s="200">
        <v>45.9</v>
      </c>
      <c r="C14" s="201">
        <v>0.21299999999999999</v>
      </c>
      <c r="E14" s="202">
        <v>44.9</v>
      </c>
      <c r="F14" s="203">
        <v>0.20399999999999999</v>
      </c>
      <c r="H14" s="202">
        <v>46.9</v>
      </c>
      <c r="I14" s="203">
        <v>0.214</v>
      </c>
      <c r="K14"/>
      <c r="L14" s="24">
        <v>0.12</v>
      </c>
      <c r="M14">
        <v>1015.864</v>
      </c>
    </row>
    <row r="15" spans="2:13" x14ac:dyDescent="0.35">
      <c r="B15" s="200">
        <v>45.9</v>
      </c>
      <c r="C15" s="201">
        <v>0.21299999999999999</v>
      </c>
      <c r="E15" s="202">
        <v>44.9</v>
      </c>
      <c r="F15" s="203">
        <v>0.20399999999999999</v>
      </c>
      <c r="H15" s="200">
        <v>47.9</v>
      </c>
      <c r="I15" s="201">
        <v>0.22</v>
      </c>
      <c r="K15"/>
      <c r="L15" s="24">
        <v>0.13</v>
      </c>
      <c r="M15">
        <v>1017.861</v>
      </c>
    </row>
    <row r="16" spans="2:13" x14ac:dyDescent="0.35">
      <c r="B16" s="200">
        <v>45.9</v>
      </c>
      <c r="C16" s="201">
        <v>0.21299999999999999</v>
      </c>
      <c r="E16" s="200">
        <v>45.9</v>
      </c>
      <c r="F16" s="201">
        <v>0.21</v>
      </c>
      <c r="H16" s="200">
        <v>47.9</v>
      </c>
      <c r="I16" s="201">
        <v>0.22</v>
      </c>
      <c r="K16"/>
      <c r="L16" s="24">
        <v>0.14000000000000001</v>
      </c>
      <c r="M16">
        <v>1019.8579999999999</v>
      </c>
    </row>
    <row r="17" spans="2:13" x14ac:dyDescent="0.35">
      <c r="B17" s="202">
        <v>45.9</v>
      </c>
      <c r="C17" s="203">
        <v>0.21299999999999999</v>
      </c>
      <c r="E17" s="200">
        <v>45.9</v>
      </c>
      <c r="F17" s="201">
        <v>0.21</v>
      </c>
      <c r="H17" s="200">
        <v>47.9</v>
      </c>
      <c r="I17" s="201">
        <v>0.22</v>
      </c>
      <c r="K17"/>
      <c r="L17" s="24">
        <v>0.15</v>
      </c>
      <c r="M17">
        <v>1021.855</v>
      </c>
    </row>
    <row r="18" spans="2:13" x14ac:dyDescent="0.35">
      <c r="B18" s="200">
        <v>46.9</v>
      </c>
      <c r="C18" s="201">
        <v>0.216</v>
      </c>
      <c r="E18" s="200">
        <v>46.9</v>
      </c>
      <c r="F18" s="201">
        <v>0.21199999999999999</v>
      </c>
      <c r="H18" s="200">
        <v>48.9</v>
      </c>
      <c r="I18" s="201">
        <v>0.224</v>
      </c>
      <c r="K18"/>
      <c r="L18" s="24">
        <v>0.16</v>
      </c>
      <c r="M18">
        <v>1023.852</v>
      </c>
    </row>
    <row r="19" spans="2:13" x14ac:dyDescent="0.35">
      <c r="B19" s="202">
        <v>47.9</v>
      </c>
      <c r="C19" s="203">
        <v>0.222</v>
      </c>
      <c r="E19" s="200">
        <v>46.9</v>
      </c>
      <c r="F19" s="201">
        <v>0.21</v>
      </c>
      <c r="H19" s="200">
        <v>49.9</v>
      </c>
      <c r="I19" s="201">
        <v>0.23</v>
      </c>
      <c r="K19"/>
      <c r="L19" s="24">
        <v>0.17</v>
      </c>
      <c r="M19">
        <v>1025.8489999999999</v>
      </c>
    </row>
    <row r="20" spans="2:13" x14ac:dyDescent="0.35">
      <c r="B20" s="200">
        <v>48.9</v>
      </c>
      <c r="C20" s="201">
        <v>0.22500000000000001</v>
      </c>
      <c r="E20" s="202">
        <v>47.9</v>
      </c>
      <c r="F20" s="203">
        <v>0.22</v>
      </c>
      <c r="H20" s="202">
        <v>49.9</v>
      </c>
      <c r="I20" s="203">
        <v>0.23</v>
      </c>
      <c r="K20"/>
      <c r="L20" s="24">
        <v>0.18</v>
      </c>
      <c r="M20">
        <v>1027.846</v>
      </c>
    </row>
    <row r="21" spans="2:13" x14ac:dyDescent="0.35">
      <c r="B21" s="200">
        <v>48.9</v>
      </c>
      <c r="C21" s="201">
        <v>0.22500000000000001</v>
      </c>
      <c r="E21" s="200">
        <v>48.9</v>
      </c>
      <c r="F21" s="201">
        <v>0.22800000000000001</v>
      </c>
      <c r="H21" s="202">
        <v>49.9</v>
      </c>
      <c r="I21" s="203">
        <v>0.23</v>
      </c>
      <c r="K21"/>
      <c r="L21" s="24">
        <v>0.19</v>
      </c>
      <c r="M21">
        <v>1029.8430000000001</v>
      </c>
    </row>
    <row r="22" spans="2:13" x14ac:dyDescent="0.35">
      <c r="B22" s="202">
        <v>48.9</v>
      </c>
      <c r="C22" s="203">
        <v>0.224</v>
      </c>
      <c r="E22" s="200">
        <v>48.9</v>
      </c>
      <c r="F22" s="201">
        <v>0.22500000000000001</v>
      </c>
      <c r="H22" s="202">
        <v>49.9</v>
      </c>
      <c r="I22" s="203">
        <v>0.23</v>
      </c>
      <c r="K22"/>
      <c r="L22" s="24">
        <v>0.2</v>
      </c>
      <c r="M22">
        <v>1031.8399999999999</v>
      </c>
    </row>
    <row r="23" spans="2:13" x14ac:dyDescent="0.35">
      <c r="B23" s="202">
        <v>49.9</v>
      </c>
      <c r="C23" s="203">
        <v>0.23</v>
      </c>
      <c r="E23" s="200">
        <v>49.9</v>
      </c>
      <c r="F23" s="201">
        <v>0.23</v>
      </c>
      <c r="H23" s="202">
        <v>49.9</v>
      </c>
      <c r="I23" s="203">
        <v>0.23</v>
      </c>
      <c r="K23"/>
      <c r="L23" s="24">
        <v>0.21</v>
      </c>
      <c r="M23">
        <v>1033.837</v>
      </c>
    </row>
    <row r="24" spans="2:13" x14ac:dyDescent="0.35">
      <c r="B24" s="202">
        <v>49.9</v>
      </c>
      <c r="C24" s="203">
        <v>0.23</v>
      </c>
      <c r="E24" s="202">
        <v>49.9</v>
      </c>
      <c r="F24" s="203">
        <v>0.23</v>
      </c>
      <c r="H24" s="200">
        <v>50.9</v>
      </c>
      <c r="I24" s="201">
        <v>0.23200000000000001</v>
      </c>
      <c r="K24"/>
      <c r="L24" s="24">
        <v>0.22</v>
      </c>
      <c r="M24">
        <v>1035.8340000000001</v>
      </c>
    </row>
    <row r="25" spans="2:13" x14ac:dyDescent="0.35">
      <c r="B25" s="202">
        <v>49.9</v>
      </c>
      <c r="C25" s="203">
        <v>0.23</v>
      </c>
      <c r="E25" s="202">
        <v>49.9</v>
      </c>
      <c r="F25" s="203">
        <v>0.23</v>
      </c>
      <c r="H25" s="200">
        <v>50.9</v>
      </c>
      <c r="I25" s="201">
        <v>0.23200000000000001</v>
      </c>
      <c r="K25">
        <v>50</v>
      </c>
      <c r="L25" s="24">
        <v>0.23</v>
      </c>
      <c r="M25">
        <v>1037.8309999999999</v>
      </c>
    </row>
    <row r="26" spans="2:13" x14ac:dyDescent="0.35">
      <c r="B26" s="200">
        <v>50.9</v>
      </c>
      <c r="C26" s="201">
        <v>0.23300000000000001</v>
      </c>
      <c r="E26" s="202">
        <v>49.9</v>
      </c>
      <c r="F26" s="203">
        <v>0.23</v>
      </c>
      <c r="H26" s="202">
        <v>51.9</v>
      </c>
      <c r="I26" s="203">
        <v>0.24</v>
      </c>
      <c r="K26"/>
      <c r="L26" s="24">
        <v>0.24</v>
      </c>
      <c r="M26">
        <v>1039.828</v>
      </c>
    </row>
    <row r="27" spans="2:13" x14ac:dyDescent="0.35">
      <c r="B27" s="200">
        <v>50.9</v>
      </c>
      <c r="C27" s="201">
        <v>0.23300000000000001</v>
      </c>
      <c r="E27" s="202">
        <v>49.9</v>
      </c>
      <c r="F27" s="203">
        <v>0.23</v>
      </c>
      <c r="H27" s="200">
        <v>52.9</v>
      </c>
      <c r="I27" s="201">
        <v>0.24199999999999999</v>
      </c>
      <c r="K27"/>
      <c r="L27" s="24">
        <v>0.25</v>
      </c>
      <c r="M27">
        <v>1041.825</v>
      </c>
    </row>
    <row r="28" spans="2:13" x14ac:dyDescent="0.35">
      <c r="B28" s="202">
        <v>50.9</v>
      </c>
      <c r="C28" s="203">
        <v>0.23400000000000001</v>
      </c>
      <c r="E28" s="200">
        <v>50.9</v>
      </c>
      <c r="F28" s="201">
        <v>0.23300000000000001</v>
      </c>
      <c r="H28" s="200">
        <v>52.9</v>
      </c>
      <c r="I28" s="201">
        <v>0.24199999999999999</v>
      </c>
      <c r="K28"/>
      <c r="L28" s="24">
        <v>0.26</v>
      </c>
      <c r="M28">
        <v>1043.8219999999999</v>
      </c>
    </row>
    <row r="29" spans="2:13" x14ac:dyDescent="0.35">
      <c r="B29" s="200">
        <v>51.9</v>
      </c>
      <c r="C29" s="201">
        <v>0.24</v>
      </c>
      <c r="E29" s="200">
        <v>50.9</v>
      </c>
      <c r="F29" s="201">
        <v>0.23300000000000001</v>
      </c>
      <c r="H29" s="202">
        <v>52.9</v>
      </c>
      <c r="I29" s="203">
        <v>0.24199999999999999</v>
      </c>
      <c r="K29"/>
      <c r="L29" s="24">
        <v>0.27</v>
      </c>
      <c r="M29">
        <v>1045.819</v>
      </c>
    </row>
    <row r="30" spans="2:13" x14ac:dyDescent="0.35">
      <c r="B30" s="202">
        <v>51.9</v>
      </c>
      <c r="C30" s="203">
        <v>0.24</v>
      </c>
      <c r="E30" s="202">
        <v>50.9</v>
      </c>
      <c r="F30" s="203">
        <v>0.23400000000000001</v>
      </c>
      <c r="H30" s="200">
        <v>54.9</v>
      </c>
      <c r="I30" s="201">
        <v>0.25</v>
      </c>
      <c r="K30"/>
      <c r="L30" s="24">
        <v>0.28000000000000003</v>
      </c>
      <c r="M30">
        <v>1047.816</v>
      </c>
    </row>
    <row r="31" spans="2:13" x14ac:dyDescent="0.35">
      <c r="B31" s="202">
        <v>51.9</v>
      </c>
      <c r="C31" s="203">
        <v>0.24</v>
      </c>
      <c r="E31" s="200">
        <v>52.9</v>
      </c>
      <c r="F31" s="201">
        <v>0.248</v>
      </c>
      <c r="H31" s="200">
        <v>55.9</v>
      </c>
      <c r="I31" s="201">
        <v>0.254</v>
      </c>
      <c r="K31"/>
      <c r="L31" s="24">
        <v>0.28999999999999998</v>
      </c>
      <c r="M31">
        <v>1049.8129999999999</v>
      </c>
    </row>
    <row r="32" spans="2:13" x14ac:dyDescent="0.35">
      <c r="B32" s="200">
        <v>52.9</v>
      </c>
      <c r="C32" s="201">
        <v>0.24</v>
      </c>
      <c r="E32" s="200">
        <v>53.9</v>
      </c>
      <c r="F32" s="201">
        <v>0.25</v>
      </c>
      <c r="H32" s="202">
        <v>56.9</v>
      </c>
      <c r="I32" s="203">
        <v>0.26</v>
      </c>
      <c r="K32"/>
      <c r="L32" s="24">
        <v>0.3</v>
      </c>
      <c r="M32">
        <v>1051.81</v>
      </c>
    </row>
    <row r="33" spans="2:13" x14ac:dyDescent="0.35">
      <c r="B33" s="200">
        <v>52.9</v>
      </c>
      <c r="C33" s="201">
        <v>0.24</v>
      </c>
      <c r="E33" s="202">
        <v>54.9</v>
      </c>
      <c r="F33" s="203">
        <v>0.251</v>
      </c>
      <c r="H33" s="200">
        <v>57.9</v>
      </c>
      <c r="I33" s="201">
        <v>0.26</v>
      </c>
      <c r="K33"/>
      <c r="L33" s="24">
        <v>0.31</v>
      </c>
      <c r="M33">
        <v>1053.807</v>
      </c>
    </row>
    <row r="34" spans="2:13" x14ac:dyDescent="0.35">
      <c r="B34" s="202">
        <v>52.9</v>
      </c>
      <c r="C34" s="203">
        <v>0.24</v>
      </c>
      <c r="E34" s="202">
        <v>54.9</v>
      </c>
      <c r="F34" s="203">
        <v>0.253</v>
      </c>
      <c r="H34" s="200">
        <v>57.9</v>
      </c>
      <c r="I34" s="201">
        <v>0.26</v>
      </c>
      <c r="K34"/>
      <c r="L34" s="24">
        <v>0.32</v>
      </c>
      <c r="M34">
        <v>1055.8040000000001</v>
      </c>
    </row>
    <row r="35" spans="2:13" x14ac:dyDescent="0.35">
      <c r="B35" s="200">
        <v>56.9</v>
      </c>
      <c r="C35" s="201">
        <v>0.255</v>
      </c>
      <c r="E35" s="200">
        <v>55.9</v>
      </c>
      <c r="F35" s="201">
        <v>0.25700000000000001</v>
      </c>
      <c r="H35" s="202">
        <v>57.9</v>
      </c>
      <c r="I35" s="203">
        <v>0.26</v>
      </c>
      <c r="K35"/>
      <c r="L35" s="24">
        <v>0.33</v>
      </c>
      <c r="M35">
        <v>1057.8009999999999</v>
      </c>
    </row>
    <row r="36" spans="2:13" x14ac:dyDescent="0.35">
      <c r="B36" s="202">
        <v>56.9</v>
      </c>
      <c r="C36" s="203">
        <v>0.254</v>
      </c>
      <c r="E36" s="202">
        <v>55.9</v>
      </c>
      <c r="F36" s="203">
        <v>0.25700000000000001</v>
      </c>
      <c r="H36" s="202">
        <v>59.9</v>
      </c>
      <c r="I36" s="203">
        <v>0.27</v>
      </c>
      <c r="K36"/>
      <c r="L36" s="24">
        <v>0.34</v>
      </c>
      <c r="M36">
        <v>1059.798</v>
      </c>
    </row>
    <row r="37" spans="2:13" x14ac:dyDescent="0.35">
      <c r="B37" s="202">
        <v>56.9</v>
      </c>
      <c r="C37" s="203">
        <v>0.254</v>
      </c>
      <c r="E37" s="202">
        <v>56.9</v>
      </c>
      <c r="F37" s="203">
        <v>0.26100000000000001</v>
      </c>
      <c r="H37" s="202">
        <v>59.9</v>
      </c>
      <c r="I37" s="203">
        <v>0.27200000000000002</v>
      </c>
      <c r="K37"/>
      <c r="L37" s="24">
        <v>0.35</v>
      </c>
      <c r="M37">
        <v>1061.7950000000001</v>
      </c>
    </row>
    <row r="38" spans="2:13" x14ac:dyDescent="0.35">
      <c r="B38" s="200">
        <v>57.9</v>
      </c>
      <c r="C38" s="201">
        <v>0.26</v>
      </c>
      <c r="E38" s="200">
        <v>57.9</v>
      </c>
      <c r="F38" s="201">
        <v>0.26500000000000001</v>
      </c>
      <c r="H38" s="200">
        <v>60.9</v>
      </c>
      <c r="I38" s="201">
        <v>0.28000000000000003</v>
      </c>
      <c r="K38"/>
      <c r="L38" s="24">
        <v>0.36</v>
      </c>
      <c r="M38">
        <v>1063.7919999999999</v>
      </c>
    </row>
    <row r="39" spans="2:13" x14ac:dyDescent="0.35">
      <c r="B39" s="200">
        <v>57.9</v>
      </c>
      <c r="C39" s="201">
        <v>0.26</v>
      </c>
      <c r="E39" s="202">
        <v>57.9</v>
      </c>
      <c r="F39" s="203">
        <v>0.26500000000000001</v>
      </c>
      <c r="H39" s="200">
        <v>60.9</v>
      </c>
      <c r="I39" s="201">
        <v>0.28000000000000003</v>
      </c>
      <c r="K39"/>
      <c r="L39" s="24">
        <v>0.37</v>
      </c>
      <c r="M39">
        <v>1065.789</v>
      </c>
    </row>
    <row r="40" spans="2:13" x14ac:dyDescent="0.35">
      <c r="B40" s="202">
        <v>59.9</v>
      </c>
      <c r="C40" s="203">
        <v>0.26500000000000001</v>
      </c>
      <c r="E40" s="200">
        <v>58.9</v>
      </c>
      <c r="F40" s="201">
        <v>0.27400000000000002</v>
      </c>
      <c r="H40" s="200">
        <v>61.9</v>
      </c>
      <c r="I40" s="201">
        <v>0.28100000000000003</v>
      </c>
      <c r="K40"/>
      <c r="L40" s="24">
        <v>0.38</v>
      </c>
      <c r="M40">
        <v>1067.7860000000001</v>
      </c>
    </row>
    <row r="41" spans="2:13" x14ac:dyDescent="0.35">
      <c r="B41" s="200">
        <v>60.9</v>
      </c>
      <c r="C41" s="201">
        <v>0.27</v>
      </c>
      <c r="E41" s="200">
        <v>58.9</v>
      </c>
      <c r="F41" s="201">
        <v>0.27400000000000002</v>
      </c>
      <c r="H41" s="202">
        <v>61.9</v>
      </c>
      <c r="I41" s="203">
        <v>0.28100000000000003</v>
      </c>
      <c r="K41"/>
      <c r="L41" s="24">
        <v>0.39</v>
      </c>
      <c r="M41">
        <v>1069.7829999999999</v>
      </c>
    </row>
    <row r="42" spans="2:13" x14ac:dyDescent="0.35">
      <c r="B42" s="202">
        <v>60.9</v>
      </c>
      <c r="C42" s="203">
        <v>0.26700000000000002</v>
      </c>
      <c r="E42" s="202">
        <v>59.9</v>
      </c>
      <c r="F42" s="203">
        <v>0.27400000000000002</v>
      </c>
      <c r="H42" s="200">
        <v>62.9</v>
      </c>
      <c r="I42" s="201">
        <v>0.28999999999999998</v>
      </c>
      <c r="K42"/>
      <c r="L42" s="24">
        <v>0.4</v>
      </c>
      <c r="M42">
        <v>1071.78</v>
      </c>
    </row>
    <row r="43" spans="2:13" x14ac:dyDescent="0.35">
      <c r="B43" s="202">
        <v>61.9</v>
      </c>
      <c r="C43" s="203">
        <v>0.27400000000000002</v>
      </c>
      <c r="E43" s="200">
        <v>60.9</v>
      </c>
      <c r="F43" s="201">
        <v>0.28000000000000003</v>
      </c>
      <c r="H43" s="202">
        <v>62.9</v>
      </c>
      <c r="I43" s="203">
        <v>0.28999999999999998</v>
      </c>
    </row>
    <row r="44" spans="2:13" x14ac:dyDescent="0.35">
      <c r="B44" s="200">
        <v>62.9</v>
      </c>
      <c r="C44" s="201">
        <v>0.28000000000000003</v>
      </c>
      <c r="E44" s="200">
        <v>61.9</v>
      </c>
      <c r="F44" s="201">
        <v>0.28999999999999998</v>
      </c>
      <c r="H44" s="202">
        <v>62.9</v>
      </c>
      <c r="I44" s="203">
        <v>0.28499999999999998</v>
      </c>
    </row>
    <row r="45" spans="2:13" x14ac:dyDescent="0.35">
      <c r="B45" s="200">
        <v>62.9</v>
      </c>
      <c r="C45" s="201">
        <v>0.28000000000000003</v>
      </c>
      <c r="E45" s="202">
        <v>61.9</v>
      </c>
      <c r="F45" s="203">
        <v>0.28799999999999998</v>
      </c>
      <c r="H45" s="200">
        <v>63.9</v>
      </c>
      <c r="I45" s="201">
        <v>0.29399999999999998</v>
      </c>
    </row>
    <row r="46" spans="2:13" x14ac:dyDescent="0.35">
      <c r="B46" s="202">
        <v>62.9</v>
      </c>
      <c r="C46" s="203">
        <v>0.28000000000000003</v>
      </c>
      <c r="E46" s="202">
        <v>61.9</v>
      </c>
      <c r="F46" s="203">
        <v>0.28799999999999998</v>
      </c>
      <c r="H46" s="202">
        <v>63.9</v>
      </c>
      <c r="I46" s="203">
        <v>0.29199999999999998</v>
      </c>
    </row>
    <row r="47" spans="2:13" x14ac:dyDescent="0.35">
      <c r="B47" s="200">
        <v>64.900000000000006</v>
      </c>
      <c r="C47" s="201">
        <v>0.28399999999999997</v>
      </c>
      <c r="E47" s="202">
        <v>61.9</v>
      </c>
      <c r="F47" s="203">
        <v>0.28799999999999998</v>
      </c>
      <c r="H47" s="202">
        <v>63.9</v>
      </c>
      <c r="I47" s="203">
        <v>0.29399999999999998</v>
      </c>
    </row>
    <row r="48" spans="2:13" x14ac:dyDescent="0.35">
      <c r="B48" s="202">
        <v>64.900000000000006</v>
      </c>
      <c r="C48" s="203">
        <v>0.28399999999999997</v>
      </c>
      <c r="E48" s="200">
        <v>62.9</v>
      </c>
      <c r="F48" s="201">
        <v>0.28999999999999998</v>
      </c>
      <c r="H48" s="200">
        <v>64.900000000000006</v>
      </c>
      <c r="I48" s="201">
        <v>0.29399999999999998</v>
      </c>
    </row>
    <row r="49" spans="2:9" x14ac:dyDescent="0.35">
      <c r="B49" s="200">
        <v>65.900000000000006</v>
      </c>
      <c r="C49" s="201">
        <v>0.28999999999999998</v>
      </c>
      <c r="E49" s="202">
        <v>63.9</v>
      </c>
      <c r="F49" s="203">
        <v>0.29499999999999998</v>
      </c>
      <c r="H49" s="200">
        <v>66.900000000000006</v>
      </c>
      <c r="I49" s="201">
        <v>0.30399999999999999</v>
      </c>
    </row>
    <row r="50" spans="2:9" x14ac:dyDescent="0.35">
      <c r="B50" s="202">
        <v>66.900000000000006</v>
      </c>
      <c r="C50" s="203">
        <v>0.29399999999999998</v>
      </c>
      <c r="E50" s="200">
        <v>64.900000000000006</v>
      </c>
      <c r="F50" s="201">
        <v>0.3</v>
      </c>
      <c r="H50" s="202">
        <v>66.900000000000006</v>
      </c>
      <c r="I50" s="203">
        <v>0.30299999999999999</v>
      </c>
    </row>
    <row r="51" spans="2:9" x14ac:dyDescent="0.35">
      <c r="B51" s="202">
        <v>68.900000000000006</v>
      </c>
      <c r="C51" s="203">
        <v>0.30599999999999999</v>
      </c>
      <c r="E51" s="202">
        <v>68.900000000000006</v>
      </c>
      <c r="F51" s="203">
        <v>0.311</v>
      </c>
      <c r="H51" s="202">
        <v>71.900000000000006</v>
      </c>
      <c r="I51" s="203">
        <v>0.315</v>
      </c>
    </row>
  </sheetData>
  <mergeCells count="3">
    <mergeCell ref="E1:F1"/>
    <mergeCell ref="B1:C1"/>
    <mergeCell ref="H1:I1"/>
  </mergeCells>
  <pageMargins left="0.7" right="0.7" top="0.75" bottom="0.75" header="0.3" footer="0.3"/>
  <pageSetup orientation="portrait"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F9FD2-EE31-4C84-820A-59EF80D27845}">
  <sheetPr codeName="Sheet6"/>
  <dimension ref="B1:DI914"/>
  <sheetViews>
    <sheetView topLeftCell="AR1" zoomScale="80" zoomScaleNormal="80" workbookViewId="0">
      <selection activeCell="BA5" sqref="BA5:DI5"/>
    </sheetView>
  </sheetViews>
  <sheetFormatPr defaultColWidth="13.81640625" defaultRowHeight="14.5" x14ac:dyDescent="0.35"/>
  <cols>
    <col min="1" max="1" width="4.36328125" customWidth="1"/>
    <col min="2" max="2" width="15.6328125" bestFit="1" customWidth="1"/>
    <col min="3" max="3" width="5.81640625" bestFit="1" customWidth="1"/>
    <col min="4" max="4" width="5.81640625" customWidth="1"/>
    <col min="9" max="9" width="11.54296875" style="3" bestFit="1" customWidth="1"/>
    <col min="10" max="10" width="16.6328125" bestFit="1" customWidth="1"/>
    <col min="12" max="12" width="11.54296875" bestFit="1" customWidth="1"/>
    <col min="13" max="13" width="7.36328125" bestFit="1" customWidth="1"/>
    <col min="41" max="41" width="8" bestFit="1" customWidth="1"/>
    <col min="42" max="42" width="8.1796875" bestFit="1" customWidth="1"/>
    <col min="43" max="43" width="57.1796875" bestFit="1" customWidth="1"/>
    <col min="45" max="47" width="15.81640625" customWidth="1"/>
  </cols>
  <sheetData>
    <row r="1" spans="2:113" ht="15" thickBot="1" x14ac:dyDescent="0.4"/>
    <row r="2" spans="2:113" ht="15" thickBot="1" x14ac:dyDescent="0.4">
      <c r="B2" s="950" t="s">
        <v>71</v>
      </c>
      <c r="C2" s="952"/>
      <c r="D2" s="3"/>
    </row>
    <row r="3" spans="2:113" ht="44" thickBot="1" x14ac:dyDescent="0.4">
      <c r="B3" s="7" t="s">
        <v>72</v>
      </c>
      <c r="C3" s="4" t="s">
        <v>39</v>
      </c>
    </row>
    <row r="4" spans="2:113" ht="19" thickBot="1" x14ac:dyDescent="0.5">
      <c r="B4" s="2">
        <v>0</v>
      </c>
      <c r="C4" s="5">
        <v>0</v>
      </c>
      <c r="D4" s="3"/>
      <c r="I4" s="70" t="s">
        <v>125</v>
      </c>
      <c r="J4" s="71" t="s">
        <v>449</v>
      </c>
    </row>
    <row r="5" spans="2:113" ht="15" thickBot="1" x14ac:dyDescent="0.4">
      <c r="B5" s="8">
        <v>1</v>
      </c>
      <c r="C5" s="5">
        <v>-1</v>
      </c>
      <c r="D5" s="3"/>
      <c r="I5" s="59" t="s">
        <v>126</v>
      </c>
      <c r="J5" s="50" t="s">
        <v>450</v>
      </c>
      <c r="AT5" t="s">
        <v>24420</v>
      </c>
      <c r="AU5" t="s">
        <v>1450</v>
      </c>
      <c r="AY5">
        <v>65</v>
      </c>
      <c r="BA5">
        <v>65</v>
      </c>
      <c r="BB5">
        <v>66</v>
      </c>
      <c r="BC5">
        <v>67</v>
      </c>
      <c r="BD5">
        <v>68</v>
      </c>
      <c r="BE5">
        <v>69</v>
      </c>
      <c r="BF5">
        <v>70</v>
      </c>
      <c r="BG5">
        <v>71</v>
      </c>
      <c r="BH5">
        <v>72</v>
      </c>
      <c r="BI5">
        <v>73</v>
      </c>
      <c r="BJ5">
        <v>74</v>
      </c>
      <c r="BK5">
        <v>75</v>
      </c>
      <c r="BL5">
        <v>76</v>
      </c>
      <c r="BM5">
        <v>77</v>
      </c>
      <c r="BN5">
        <v>78</v>
      </c>
      <c r="BO5">
        <v>79</v>
      </c>
      <c r="BP5">
        <v>80</v>
      </c>
      <c r="BQ5">
        <v>81</v>
      </c>
      <c r="BR5">
        <v>82</v>
      </c>
      <c r="BS5">
        <v>83</v>
      </c>
      <c r="BT5">
        <v>84</v>
      </c>
      <c r="BU5">
        <v>85</v>
      </c>
      <c r="BV5">
        <v>86</v>
      </c>
      <c r="BW5">
        <v>87</v>
      </c>
      <c r="BX5">
        <v>88</v>
      </c>
      <c r="BY5">
        <v>89</v>
      </c>
      <c r="BZ5">
        <v>90</v>
      </c>
      <c r="CA5">
        <v>91</v>
      </c>
      <c r="CB5">
        <v>92</v>
      </c>
      <c r="CC5">
        <v>93</v>
      </c>
      <c r="CD5">
        <v>94</v>
      </c>
      <c r="CE5">
        <v>95</v>
      </c>
      <c r="CF5">
        <v>96</v>
      </c>
      <c r="CG5">
        <v>97</v>
      </c>
      <c r="CH5">
        <v>98</v>
      </c>
      <c r="CI5">
        <v>99</v>
      </c>
      <c r="CJ5">
        <v>100</v>
      </c>
      <c r="CK5">
        <v>101</v>
      </c>
      <c r="CL5">
        <v>102</v>
      </c>
      <c r="CM5">
        <v>103</v>
      </c>
      <c r="CN5">
        <v>104</v>
      </c>
      <c r="CO5">
        <v>105</v>
      </c>
      <c r="CP5">
        <v>106</v>
      </c>
      <c r="CQ5">
        <v>107</v>
      </c>
      <c r="CR5">
        <v>108</v>
      </c>
      <c r="CS5">
        <v>109</v>
      </c>
      <c r="CT5">
        <v>110</v>
      </c>
      <c r="CU5">
        <v>111</v>
      </c>
      <c r="CV5">
        <v>112</v>
      </c>
      <c r="CW5">
        <v>113</v>
      </c>
      <c r="CX5">
        <v>114</v>
      </c>
      <c r="CY5">
        <v>115</v>
      </c>
      <c r="CZ5">
        <v>116</v>
      </c>
      <c r="DA5">
        <v>117</v>
      </c>
      <c r="DB5">
        <v>118</v>
      </c>
      <c r="DC5">
        <v>119</v>
      </c>
      <c r="DD5">
        <v>120</v>
      </c>
      <c r="DE5">
        <v>121</v>
      </c>
      <c r="DF5">
        <v>122</v>
      </c>
      <c r="DG5">
        <v>123</v>
      </c>
      <c r="DH5">
        <v>124</v>
      </c>
      <c r="DI5">
        <v>125</v>
      </c>
    </row>
    <row r="6" spans="2:113" ht="15" thickBot="1" x14ac:dyDescent="0.4">
      <c r="B6" s="8">
        <v>2</v>
      </c>
      <c r="C6" s="5">
        <v>-2</v>
      </c>
      <c r="D6" s="3"/>
      <c r="E6" t="s">
        <v>5901</v>
      </c>
      <c r="G6" t="s">
        <v>1358</v>
      </c>
      <c r="I6" s="60" t="s">
        <v>127</v>
      </c>
      <c r="J6" s="48" t="s">
        <v>451</v>
      </c>
      <c r="L6" s="75" t="str" cm="1">
        <f t="array" ref="L6:L328">_xlfn._xlws.FILTER(PAJFlightNo.[PAG],ISNUMBER(SEARCH('Load Plan '!$C$17,PAJFlightNo.[PAG])),"Not Found")</f>
        <v>PAG 0143 8V</v>
      </c>
      <c r="M6" s="76" t="str" cm="1">
        <f t="array" ref="M6:M914">_xlfn._xlws.FILTER(PAJFlightNo.[FLIGHT NO.],ISNUMBER(SEARCH('Load Plan '!$C$11,PAJFlightNo.[FLIGHT NO.])),"Not Found")</f>
        <v>ACP001</v>
      </c>
      <c r="N6" s="76" t="str" cm="1">
        <f t="array" ref="N6:N328">_xlfn._xlws.FILTER(PAJFlightNo.[PAG],ISNUMBER(SEARCH('Load Plan '!$D$17,PAJFlightNo.[PAG])),"Not Found")</f>
        <v>PAG 0143 8V</v>
      </c>
      <c r="O6" s="76" t="str" cm="1">
        <f t="array" ref="O6:O328">_xlfn._xlws.FILTER(PAJFlightNo.[PAG],ISNUMBER(SEARCH('Load Plan '!$E$17,PAJFlightNo.[PAG])),"Not Found")</f>
        <v>PAG 0143 8V</v>
      </c>
      <c r="P6" s="76" t="str" cm="1">
        <f t="array" ref="P6:P328">_xlfn._xlws.FILTER(PAJFlightNo.[PAG],ISNUMBER(SEARCH('Load Plan '!$F$17,PAJFlightNo.[PAG])),"Not Found")</f>
        <v>PAG 0143 8V</v>
      </c>
      <c r="Q6" s="76" t="str" cm="1">
        <f t="array" ref="Q6:Q328">_xlfn._xlws.FILTER(PAJFlightNo.[PAG],ISNUMBER(SEARCH('Load Plan '!$G$17,PAJFlightNo.[PAG])),"Not Found")</f>
        <v>PAG 0143 8V</v>
      </c>
      <c r="R6" s="76" t="str" cm="1">
        <f t="array" ref="R6:R328">_xlfn._xlws.FILTER(PAJFlightNo.[PAG],ISNUMBER(SEARCH('Load Plan '!$H$17,PAJFlightNo.[PAG])),"Not Found")</f>
        <v>PAG 0143 8V</v>
      </c>
      <c r="S6" s="76" t="str" cm="1">
        <f t="array" ref="S6:S328">_xlfn._xlws.FILTER(PAJFlightNo.[PAG],ISNUMBER(SEARCH('Load Plan '!$I$17,PAJFlightNo.[PAG])),"Not Found")</f>
        <v>PAG 0143 8V</v>
      </c>
      <c r="T6" s="76" t="str" cm="1">
        <f t="array" ref="T6:T328">_xlfn._xlws.FILTER(PAJFlightNo.[PAG],ISNUMBER(SEARCH('Load Plan '!$J$17,PAJFlightNo.[PAG])),"Not Found")</f>
        <v>PAG 0143 8V</v>
      </c>
      <c r="U6" s="76" t="str" cm="1">
        <f t="array" ref="U6:U328">_xlfn._xlws.FILTER(PAJFlightNo.[PAG],ISNUMBER(SEARCH('Load Plan '!$K$17,PAJFlightNo.[PAG])),"Not Found")</f>
        <v>PAG 0143 8V</v>
      </c>
      <c r="V6" s="76" t="str" cm="1">
        <f t="array" ref="V6:V328">_xlfn._xlws.FILTER(PAJFlightNo.[PAG],ISNUMBER(SEARCH('Load Plan '!$L$17,PAJFlightNo.[PAG])),"Not Found")</f>
        <v>PAG 0143 8V</v>
      </c>
      <c r="W6" s="76" t="str" cm="1">
        <f t="array" ref="W6:W328">_xlfn._xlws.FILTER(PAJFlightNo.[PAG],ISNUMBER(SEARCH('Load Plan '!$M$17,PAJFlightNo.[PAG])),"Not Found")</f>
        <v>PAG 0143 8V</v>
      </c>
      <c r="X6" s="76" t="str" cm="1">
        <f t="array" ref="X6:X328">_xlfn._xlws.FILTER(PAJFlightNo.[PAG],ISNUMBER(SEARCH('Load Plan '!$N$17,PAJFlightNo.[PAG])),"Not Found")</f>
        <v>PAG 0143 8V</v>
      </c>
      <c r="Y6" s="76" t="str" cm="1">
        <f t="array" ref="Y6:Y328">_xlfn._xlws.FILTER(PAJFlightNo.[PAG],ISNUMBER(SEARCH('Load Plan '!$O$17,PAJFlightNo.[PAG])),"Not Found")</f>
        <v>PAG 0143 8V</v>
      </c>
      <c r="Z6" s="76" t="str" cm="1">
        <f t="array" ref="Z6:Z328">_xlfn._xlws.FILTER(PAJFlightNo.[PAG],ISNUMBER(SEARCH('Load Plan '!$P$17,PAJFlightNo.[PAG])),"Not Found")</f>
        <v>PAG 0143 8V</v>
      </c>
      <c r="AA6" s="77" t="str" cm="1">
        <f t="array" ref="AA6:AA328">_xlfn._xlws.FILTER(PAJFlightNo.[PAG],ISNUMBER(SEARCH('Load Plan '!$Q$17,PAJFlightNo.[PAG])),"Not Found")</f>
        <v>PAG 0143 8V</v>
      </c>
      <c r="AB6" s="75" t="str" cm="1">
        <f t="array" ref="AB6:AB328">_xlfn._xlws.FILTER(PAJFlightNo.[PAG],ISNUMBER(SEARCH('Load Plan '!$D$22,PAJFlightNo.[PAG])),"Not Found")</f>
        <v>PAG 0143 8V</v>
      </c>
      <c r="AC6" s="76" t="str" cm="1">
        <f t="array" ref="AC6:AC328">_xlfn._xlws.FILTER(PAJFlightNo.[PAG],ISNUMBER(SEARCH('Load Plan '!$F$22,PAJFlightNo.[PAG])),"Not Found")</f>
        <v>PAG 0143 8V</v>
      </c>
      <c r="AD6" s="76" t="str" cm="1">
        <f t="array" ref="AD6:AD328">_xlfn._xlws.FILTER(PAJFlightNo.[PAG],ISNUMBER(SEARCH('Load Plan '!$H$22,PAJFlightNo.[PAG])),"Not Found")</f>
        <v>PAG 0143 8V</v>
      </c>
      <c r="AE6" s="76" t="str" cm="1">
        <f t="array" ref="AE6:AE328">_xlfn._xlws.FILTER(PAJFlightNo.[PAG],ISNUMBER(SEARCH('Load Plan '!$J$22,PAJFlightNo.[PAG])),"Not Found")</f>
        <v>PAG 0143 8V</v>
      </c>
      <c r="AF6" s="76" t="str" cm="1">
        <f t="array" ref="AF6:AF328">_xlfn._xlws.FILTER(PAJFlightNo.[PAG],ISNUMBER(SEARCH('Load Plan '!$L$22,PAJFlightNo.[PAG])),"Not Found")</f>
        <v>PAG 0143 8V</v>
      </c>
      <c r="AG6" s="76" t="str" cm="1">
        <f t="array" ref="AG6:AG328">_xlfn._xlws.FILTER(PAJFlightNo.[PAG],ISNUMBER(SEARCH('Load Plan '!$O$22,PAJFlightNo.[PAG])),"Not Found")</f>
        <v>PAG 0143 8V</v>
      </c>
      <c r="AH6" s="76" t="str" cm="1">
        <f t="array" ref="AH6:AH328">_xlfn._xlws.FILTER(PAJFlightNo.[PAG],ISNUMBER(SEARCH('Load Plan '!$E$25,PAJFlightNo.[PAG])),"Not Found")</f>
        <v>PAG 0143 8V</v>
      </c>
      <c r="AI6" s="76" t="str" cm="1">
        <f t="array" ref="AI6:AI328">_xlfn._xlws.FILTER(PAJFlightNo.[PAG],ISNUMBER(SEARCH('Load Plan '!$G$25,PAJFlightNo.[PAG])),"Not Found")</f>
        <v>PAG 0143 8V</v>
      </c>
      <c r="AJ6" s="76" t="str" cm="1">
        <f t="array" ref="AJ6:AJ328">_xlfn._xlws.FILTER(PAJFlightNo.[PAG],ISNUMBER(SEARCH('Load Plan '!$I$25,PAJFlightNo.[PAG])),"Not Found")</f>
        <v>PAG 0143 8V</v>
      </c>
      <c r="AK6" s="76" t="str" cm="1">
        <f t="array" ref="AK6:AK328">_xlfn._xlws.FILTER(PAJFlightNo.[PAG],ISNUMBER(SEARCH('Load Plan '!$K$25,PAJFlightNo.[PAG])),"Not Found")</f>
        <v>PAG 0143 8V</v>
      </c>
      <c r="AL6" s="76" t="str" cm="1">
        <f t="array" ref="AL6:AL328">_xlfn._xlws.FILTER(PAJFlightNo.[PAG],ISNUMBER(SEARCH('Load Plan '!$N$25,PAJFlightNo.[PAG])),"Not Found")</f>
        <v>PAG 0143 8V</v>
      </c>
      <c r="AM6" s="77" t="str" cm="1">
        <f t="array" ref="AM6:AM328">_xlfn._xlws.FILTER(PAJFlightNo.[PAG],ISNUMBER(SEARCH('Load Plan '!$P$25,PAJFlightNo.[PAG])),"Not Found")</f>
        <v>PAG 0143 8V</v>
      </c>
      <c r="AO6" t="s">
        <v>1448</v>
      </c>
      <c r="AP6" t="s">
        <v>1449</v>
      </c>
      <c r="AQ6" t="s">
        <v>1450</v>
      </c>
      <c r="AT6" t="s">
        <v>1359</v>
      </c>
      <c r="AU6" t="s">
        <v>24419</v>
      </c>
      <c r="AV6">
        <f>'Load Plan '!C19</f>
        <v>0</v>
      </c>
      <c r="AW6" t="str">
        <f>IFERROR(VLOOKUP(AV6,$AT$6:$AU$92,2,FALSE),"")</f>
        <v/>
      </c>
      <c r="AY6">
        <v>66</v>
      </c>
    </row>
    <row r="7" spans="2:113" x14ac:dyDescent="0.35">
      <c r="B7" s="8">
        <v>3</v>
      </c>
      <c r="C7" s="5">
        <v>-3</v>
      </c>
      <c r="D7" s="3"/>
      <c r="G7" t="s">
        <v>1359</v>
      </c>
      <c r="I7" s="60" t="s">
        <v>128</v>
      </c>
      <c r="J7" s="48" t="s">
        <v>452</v>
      </c>
      <c r="L7" t="str">
        <v>PAG 0144 8V</v>
      </c>
      <c r="M7" t="str">
        <v>ACP002</v>
      </c>
      <c r="N7" t="str">
        <v>PAG 0144 8V</v>
      </c>
      <c r="O7" t="str">
        <v>PAG 0144 8V</v>
      </c>
      <c r="P7" t="str">
        <v>PAG 0144 8V</v>
      </c>
      <c r="Q7" t="str">
        <v>PAG 0144 8V</v>
      </c>
      <c r="R7" t="str">
        <v>PAG 0144 8V</v>
      </c>
      <c r="S7" t="str">
        <v>PAG 0144 8V</v>
      </c>
      <c r="T7" t="str">
        <v>PAG 0144 8V</v>
      </c>
      <c r="U7" t="str">
        <v>PAG 0144 8V</v>
      </c>
      <c r="V7" t="str">
        <v>PAG 0144 8V</v>
      </c>
      <c r="W7" t="str">
        <v>PAG 0144 8V</v>
      </c>
      <c r="X7" t="str">
        <v>PAG 0144 8V</v>
      </c>
      <c r="Y7" t="str">
        <v>PAG 0144 8V</v>
      </c>
      <c r="Z7" t="str">
        <v>PAG 0144 8V</v>
      </c>
      <c r="AA7" t="str">
        <v>PAG 0144 8V</v>
      </c>
      <c r="AB7" t="str">
        <v>PAG 0144 8V</v>
      </c>
      <c r="AC7" t="str">
        <v>PAG 0144 8V</v>
      </c>
      <c r="AD7" t="str">
        <v>PAG 0144 8V</v>
      </c>
      <c r="AE7" t="str">
        <v>PAG 0144 8V</v>
      </c>
      <c r="AF7" t="str">
        <v>PAG 0144 8V</v>
      </c>
      <c r="AG7" t="str">
        <v>PAG 0144 8V</v>
      </c>
      <c r="AH7" t="str">
        <v>PAG 0144 8V</v>
      </c>
      <c r="AI7" t="str">
        <v>PAG 0144 8V</v>
      </c>
      <c r="AJ7" t="str">
        <v>PAG 0144 8V</v>
      </c>
      <c r="AK7" t="str">
        <v>PAG 0144 8V</v>
      </c>
      <c r="AL7" t="str">
        <v>PAG 0144 8V</v>
      </c>
      <c r="AM7" t="str">
        <v>PAG 0144 8V</v>
      </c>
      <c r="AO7" t="s">
        <v>1451</v>
      </c>
      <c r="AP7" t="s">
        <v>1452</v>
      </c>
      <c r="AQ7" t="s">
        <v>1453</v>
      </c>
      <c r="AT7" t="s">
        <v>1360</v>
      </c>
      <c r="AU7" t="s">
        <v>24419</v>
      </c>
      <c r="AV7">
        <f>'Load Plan '!D19</f>
        <v>0</v>
      </c>
      <c r="AW7" t="str">
        <f t="shared" ref="AW7:AW24" si="0">IFERROR(VLOOKUP(AV7,$AT$6:$AU$92,2,FALSE),"")</f>
        <v/>
      </c>
      <c r="AY7">
        <v>67</v>
      </c>
    </row>
    <row r="8" spans="2:113" ht="15" thickBot="1" x14ac:dyDescent="0.4">
      <c r="B8" s="9">
        <v>4</v>
      </c>
      <c r="C8" s="6">
        <v>-4</v>
      </c>
      <c r="D8" s="3"/>
      <c r="G8" t="s">
        <v>1360</v>
      </c>
      <c r="I8" s="60" t="s">
        <v>129</v>
      </c>
      <c r="J8" s="48" t="s">
        <v>453</v>
      </c>
      <c r="L8" t="str">
        <v>PAG 0145 8V</v>
      </c>
      <c r="M8" t="str">
        <v>ACP003</v>
      </c>
      <c r="N8" t="str">
        <v>PAG 0145 8V</v>
      </c>
      <c r="O8" t="str">
        <v>PAG 0145 8V</v>
      </c>
      <c r="P8" t="str">
        <v>PAG 0145 8V</v>
      </c>
      <c r="Q8" t="str">
        <v>PAG 0145 8V</v>
      </c>
      <c r="R8" t="str">
        <v>PAG 0145 8V</v>
      </c>
      <c r="S8" t="str">
        <v>PAG 0145 8V</v>
      </c>
      <c r="T8" t="str">
        <v>PAG 0145 8V</v>
      </c>
      <c r="U8" t="str">
        <v>PAG 0145 8V</v>
      </c>
      <c r="V8" t="str">
        <v>PAG 0145 8V</v>
      </c>
      <c r="W8" t="str">
        <v>PAG 0145 8V</v>
      </c>
      <c r="X8" t="str">
        <v>PAG 0145 8V</v>
      </c>
      <c r="Y8" t="str">
        <v>PAG 0145 8V</v>
      </c>
      <c r="Z8" t="str">
        <v>PAG 0145 8V</v>
      </c>
      <c r="AA8" t="str">
        <v>PAG 0145 8V</v>
      </c>
      <c r="AB8" t="str">
        <v>PAG 0145 8V</v>
      </c>
      <c r="AC8" t="str">
        <v>PAG 0145 8V</v>
      </c>
      <c r="AD8" t="str">
        <v>PAG 0145 8V</v>
      </c>
      <c r="AE8" t="str">
        <v>PAG 0145 8V</v>
      </c>
      <c r="AF8" t="str">
        <v>PAG 0145 8V</v>
      </c>
      <c r="AG8" t="str">
        <v>PAG 0145 8V</v>
      </c>
      <c r="AH8" t="str">
        <v>PAG 0145 8V</v>
      </c>
      <c r="AI8" t="str">
        <v>PAG 0145 8V</v>
      </c>
      <c r="AJ8" t="str">
        <v>PAG 0145 8V</v>
      </c>
      <c r="AK8" t="str">
        <v>PAG 0145 8V</v>
      </c>
      <c r="AL8" t="str">
        <v>PAG 0145 8V</v>
      </c>
      <c r="AM8" t="str">
        <v>PAG 0145 8V</v>
      </c>
      <c r="AO8" t="s">
        <v>1454</v>
      </c>
      <c r="AP8" t="s">
        <v>1455</v>
      </c>
      <c r="AQ8" t="s">
        <v>1456</v>
      </c>
      <c r="AT8" t="s">
        <v>1361</v>
      </c>
      <c r="AU8" t="s">
        <v>24419</v>
      </c>
      <c r="AV8">
        <f>'Load Plan '!E19</f>
        <v>0</v>
      </c>
      <c r="AW8" t="str">
        <f>IFERROR(VLOOKUP(AV8,$AT$6:$AU$92,2,FALSE),"")</f>
        <v/>
      </c>
      <c r="AY8">
        <v>68</v>
      </c>
    </row>
    <row r="9" spans="2:113" x14ac:dyDescent="0.35">
      <c r="B9" s="1"/>
      <c r="C9" s="1"/>
      <c r="D9" s="1"/>
      <c r="G9" t="s">
        <v>1361</v>
      </c>
      <c r="I9" s="60" t="s">
        <v>130</v>
      </c>
      <c r="J9" s="48" t="s">
        <v>454</v>
      </c>
      <c r="L9" t="str">
        <v>PAG 0146 8V</v>
      </c>
      <c r="M9" t="str">
        <v>ACP004</v>
      </c>
      <c r="N9" t="str">
        <v>PAG 0146 8V</v>
      </c>
      <c r="O9" t="str">
        <v>PAG 0146 8V</v>
      </c>
      <c r="P9" t="str">
        <v>PAG 0146 8V</v>
      </c>
      <c r="Q9" t="str">
        <v>PAG 0146 8V</v>
      </c>
      <c r="R9" t="str">
        <v>PAG 0146 8V</v>
      </c>
      <c r="S9" t="str">
        <v>PAG 0146 8V</v>
      </c>
      <c r="T9" t="str">
        <v>PAG 0146 8V</v>
      </c>
      <c r="U9" t="str">
        <v>PAG 0146 8V</v>
      </c>
      <c r="V9" t="str">
        <v>PAG 0146 8V</v>
      </c>
      <c r="W9" t="str">
        <v>PAG 0146 8V</v>
      </c>
      <c r="X9" t="str">
        <v>PAG 0146 8V</v>
      </c>
      <c r="Y9" t="str">
        <v>PAG 0146 8V</v>
      </c>
      <c r="Z9" t="str">
        <v>PAG 0146 8V</v>
      </c>
      <c r="AA9" t="str">
        <v>PAG 0146 8V</v>
      </c>
      <c r="AB9" t="str">
        <v>PAG 0146 8V</v>
      </c>
      <c r="AC9" t="str">
        <v>PAG 0146 8V</v>
      </c>
      <c r="AD9" t="str">
        <v>PAG 0146 8V</v>
      </c>
      <c r="AE9" t="str">
        <v>PAG 0146 8V</v>
      </c>
      <c r="AF9" t="str">
        <v>PAG 0146 8V</v>
      </c>
      <c r="AG9" t="str">
        <v>PAG 0146 8V</v>
      </c>
      <c r="AH9" t="str">
        <v>PAG 0146 8V</v>
      </c>
      <c r="AI9" t="str">
        <v>PAG 0146 8V</v>
      </c>
      <c r="AJ9" t="str">
        <v>PAG 0146 8V</v>
      </c>
      <c r="AK9" t="str">
        <v>PAG 0146 8V</v>
      </c>
      <c r="AL9" t="str">
        <v>PAG 0146 8V</v>
      </c>
      <c r="AM9" t="str">
        <v>PAG 0146 8V</v>
      </c>
      <c r="AO9" t="s">
        <v>1457</v>
      </c>
      <c r="AP9" t="s">
        <v>1458</v>
      </c>
      <c r="AQ9" t="s">
        <v>1459</v>
      </c>
      <c r="AT9" t="s">
        <v>1363</v>
      </c>
      <c r="AU9" t="s">
        <v>24419</v>
      </c>
      <c r="AV9">
        <f>'Load Plan '!F19</f>
        <v>0</v>
      </c>
      <c r="AW9" t="str">
        <f t="shared" si="0"/>
        <v/>
      </c>
      <c r="AY9">
        <v>69</v>
      </c>
    </row>
    <row r="10" spans="2:113" x14ac:dyDescent="0.35">
      <c r="B10" s="1"/>
      <c r="C10" s="1"/>
      <c r="D10" s="1"/>
      <c r="G10" t="s">
        <v>1363</v>
      </c>
      <c r="I10" s="60" t="s">
        <v>131</v>
      </c>
      <c r="J10" s="48" t="s">
        <v>455</v>
      </c>
      <c r="L10" t="str">
        <v>PAG 0147 8V</v>
      </c>
      <c r="M10" t="str">
        <v>ACP005</v>
      </c>
      <c r="N10" t="str">
        <v>PAG 0147 8V</v>
      </c>
      <c r="O10" t="str">
        <v>PAG 0147 8V</v>
      </c>
      <c r="P10" t="str">
        <v>PAG 0147 8V</v>
      </c>
      <c r="Q10" t="str">
        <v>PAG 0147 8V</v>
      </c>
      <c r="R10" t="str">
        <v>PAG 0147 8V</v>
      </c>
      <c r="S10" t="str">
        <v>PAG 0147 8V</v>
      </c>
      <c r="T10" t="str">
        <v>PAG 0147 8V</v>
      </c>
      <c r="U10" t="str">
        <v>PAG 0147 8V</v>
      </c>
      <c r="V10" t="str">
        <v>PAG 0147 8V</v>
      </c>
      <c r="W10" t="str">
        <v>PAG 0147 8V</v>
      </c>
      <c r="X10" t="str">
        <v>PAG 0147 8V</v>
      </c>
      <c r="Y10" t="str">
        <v>PAG 0147 8V</v>
      </c>
      <c r="Z10" t="str">
        <v>PAG 0147 8V</v>
      </c>
      <c r="AA10" t="str">
        <v>PAG 0147 8V</v>
      </c>
      <c r="AB10" t="str">
        <v>PAG 0147 8V</v>
      </c>
      <c r="AC10" t="str">
        <v>PAG 0147 8V</v>
      </c>
      <c r="AD10" t="str">
        <v>PAG 0147 8V</v>
      </c>
      <c r="AE10" t="str">
        <v>PAG 0147 8V</v>
      </c>
      <c r="AF10" t="str">
        <v>PAG 0147 8V</v>
      </c>
      <c r="AG10" t="str">
        <v>PAG 0147 8V</v>
      </c>
      <c r="AH10" t="str">
        <v>PAG 0147 8V</v>
      </c>
      <c r="AI10" t="str">
        <v>PAG 0147 8V</v>
      </c>
      <c r="AJ10" t="str">
        <v>PAG 0147 8V</v>
      </c>
      <c r="AK10" t="str">
        <v>PAG 0147 8V</v>
      </c>
      <c r="AL10" t="str">
        <v>PAG 0147 8V</v>
      </c>
      <c r="AM10" t="str">
        <v>PAG 0147 8V</v>
      </c>
      <c r="AO10" t="s">
        <v>1460</v>
      </c>
      <c r="AP10" t="s">
        <v>1461</v>
      </c>
      <c r="AQ10" t="s">
        <v>1462</v>
      </c>
      <c r="AT10" t="s">
        <v>1364</v>
      </c>
      <c r="AU10" t="s">
        <v>24419</v>
      </c>
      <c r="AV10">
        <f>'Load Plan '!G19</f>
        <v>0</v>
      </c>
      <c r="AW10" t="str">
        <f t="shared" si="0"/>
        <v/>
      </c>
      <c r="AY10">
        <v>70</v>
      </c>
    </row>
    <row r="11" spans="2:113" ht="15" thickBot="1" x14ac:dyDescent="0.4">
      <c r="B11" s="1"/>
      <c r="C11" s="1"/>
      <c r="D11" s="1"/>
      <c r="G11" t="s">
        <v>1364</v>
      </c>
      <c r="I11" s="60" t="s">
        <v>132</v>
      </c>
      <c r="J11" s="48" t="s">
        <v>456</v>
      </c>
      <c r="L11" t="str">
        <v>PAG 0148 8V</v>
      </c>
      <c r="M11" t="str">
        <v>ACP006</v>
      </c>
      <c r="N11" t="str">
        <v>PAG 0148 8V</v>
      </c>
      <c r="O11" t="str">
        <v>PAG 0148 8V</v>
      </c>
      <c r="P11" t="str">
        <v>PAG 0148 8V</v>
      </c>
      <c r="Q11" t="str">
        <v>PAG 0148 8V</v>
      </c>
      <c r="R11" t="str">
        <v>PAG 0148 8V</v>
      </c>
      <c r="S11" t="str">
        <v>PAG 0148 8V</v>
      </c>
      <c r="T11" t="str">
        <v>PAG 0148 8V</v>
      </c>
      <c r="U11" t="str">
        <v>PAG 0148 8V</v>
      </c>
      <c r="V11" t="str">
        <v>PAG 0148 8V</v>
      </c>
      <c r="W11" t="str">
        <v>PAG 0148 8V</v>
      </c>
      <c r="X11" t="str">
        <v>PAG 0148 8V</v>
      </c>
      <c r="Y11" t="str">
        <v>PAG 0148 8V</v>
      </c>
      <c r="Z11" t="str">
        <v>PAG 0148 8V</v>
      </c>
      <c r="AA11" t="str">
        <v>PAG 0148 8V</v>
      </c>
      <c r="AB11" t="str">
        <v>PAG 0148 8V</v>
      </c>
      <c r="AC11" t="str">
        <v>PAG 0148 8V</v>
      </c>
      <c r="AD11" t="str">
        <v>PAG 0148 8V</v>
      </c>
      <c r="AE11" t="str">
        <v>PAG 0148 8V</v>
      </c>
      <c r="AF11" t="str">
        <v>PAG 0148 8V</v>
      </c>
      <c r="AG11" t="str">
        <v>PAG 0148 8V</v>
      </c>
      <c r="AH11" t="str">
        <v>PAG 0148 8V</v>
      </c>
      <c r="AI11" t="str">
        <v>PAG 0148 8V</v>
      </c>
      <c r="AJ11" t="str">
        <v>PAG 0148 8V</v>
      </c>
      <c r="AK11" t="str">
        <v>PAG 0148 8V</v>
      </c>
      <c r="AL11" t="str">
        <v>PAG 0148 8V</v>
      </c>
      <c r="AM11" t="str">
        <v>PAG 0148 8V</v>
      </c>
      <c r="AO11" t="s">
        <v>1463</v>
      </c>
      <c r="AP11" t="s">
        <v>1464</v>
      </c>
      <c r="AQ11" t="s">
        <v>1465</v>
      </c>
      <c r="AT11" t="s">
        <v>1366</v>
      </c>
      <c r="AU11" t="s">
        <v>24419</v>
      </c>
      <c r="AV11">
        <f>'Load Plan '!H19</f>
        <v>0</v>
      </c>
      <c r="AW11" t="str">
        <f t="shared" si="0"/>
        <v/>
      </c>
      <c r="AY11">
        <v>71</v>
      </c>
    </row>
    <row r="12" spans="2:113" x14ac:dyDescent="0.35">
      <c r="B12" s="40" t="s">
        <v>97</v>
      </c>
      <c r="C12" s="41" t="s">
        <v>98</v>
      </c>
      <c r="D12" s="1"/>
      <c r="G12" t="s">
        <v>1366</v>
      </c>
      <c r="I12" s="60" t="s">
        <v>133</v>
      </c>
      <c r="J12" s="48" t="s">
        <v>457</v>
      </c>
      <c r="L12" t="str">
        <v>PAG 0149 8V</v>
      </c>
      <c r="M12" t="str">
        <v>ACP007</v>
      </c>
      <c r="N12" t="str">
        <v>PAG 0149 8V</v>
      </c>
      <c r="O12" t="str">
        <v>PAG 0149 8V</v>
      </c>
      <c r="P12" t="str">
        <v>PAG 0149 8V</v>
      </c>
      <c r="Q12" t="str">
        <v>PAG 0149 8V</v>
      </c>
      <c r="R12" t="str">
        <v>PAG 0149 8V</v>
      </c>
      <c r="S12" t="str">
        <v>PAG 0149 8V</v>
      </c>
      <c r="T12" t="str">
        <v>PAG 0149 8V</v>
      </c>
      <c r="U12" t="str">
        <v>PAG 0149 8V</v>
      </c>
      <c r="V12" t="str">
        <v>PAG 0149 8V</v>
      </c>
      <c r="W12" t="str">
        <v>PAG 0149 8V</v>
      </c>
      <c r="X12" t="str">
        <v>PAG 0149 8V</v>
      </c>
      <c r="Y12" t="str">
        <v>PAG 0149 8V</v>
      </c>
      <c r="Z12" t="str">
        <v>PAG 0149 8V</v>
      </c>
      <c r="AA12" t="str">
        <v>PAG 0149 8V</v>
      </c>
      <c r="AB12" t="str">
        <v>PAG 0149 8V</v>
      </c>
      <c r="AC12" t="str">
        <v>PAG 0149 8V</v>
      </c>
      <c r="AD12" t="str">
        <v>PAG 0149 8V</v>
      </c>
      <c r="AE12" t="str">
        <v>PAG 0149 8V</v>
      </c>
      <c r="AF12" t="str">
        <v>PAG 0149 8V</v>
      </c>
      <c r="AG12" t="str">
        <v>PAG 0149 8V</v>
      </c>
      <c r="AH12" t="str">
        <v>PAG 0149 8V</v>
      </c>
      <c r="AI12" t="str">
        <v>PAG 0149 8V</v>
      </c>
      <c r="AJ12" t="str">
        <v>PAG 0149 8V</v>
      </c>
      <c r="AK12" t="str">
        <v>PAG 0149 8V</v>
      </c>
      <c r="AL12" t="str">
        <v>PAG 0149 8V</v>
      </c>
      <c r="AM12" t="str">
        <v>PAG 0149 8V</v>
      </c>
      <c r="AO12" t="s">
        <v>1466</v>
      </c>
      <c r="AP12" t="s">
        <v>1467</v>
      </c>
      <c r="AQ12" t="s">
        <v>1468</v>
      </c>
      <c r="AT12" t="s">
        <v>1367</v>
      </c>
      <c r="AU12" t="s">
        <v>24419</v>
      </c>
      <c r="AV12">
        <f>'Load Plan '!I19</f>
        <v>0</v>
      </c>
      <c r="AW12" t="str">
        <f t="shared" si="0"/>
        <v/>
      </c>
      <c r="AY12">
        <v>72</v>
      </c>
    </row>
    <row r="13" spans="2:113" x14ac:dyDescent="0.35">
      <c r="B13" s="42">
        <v>60</v>
      </c>
      <c r="C13" s="43">
        <v>1</v>
      </c>
      <c r="D13" s="1"/>
      <c r="G13" t="s">
        <v>1367</v>
      </c>
      <c r="I13" s="60" t="s">
        <v>134</v>
      </c>
      <c r="J13" s="48" t="s">
        <v>458</v>
      </c>
      <c r="L13" t="str">
        <v>PAG 0150 8V</v>
      </c>
      <c r="M13" t="str">
        <v>ACP008</v>
      </c>
      <c r="N13" t="str">
        <v>PAG 0150 8V</v>
      </c>
      <c r="O13" t="str">
        <v>PAG 0150 8V</v>
      </c>
      <c r="P13" t="str">
        <v>PAG 0150 8V</v>
      </c>
      <c r="Q13" t="str">
        <v>PAG 0150 8V</v>
      </c>
      <c r="R13" t="str">
        <v>PAG 0150 8V</v>
      </c>
      <c r="S13" t="str">
        <v>PAG 0150 8V</v>
      </c>
      <c r="T13" t="str">
        <v>PAG 0150 8V</v>
      </c>
      <c r="U13" t="str">
        <v>PAG 0150 8V</v>
      </c>
      <c r="V13" t="str">
        <v>PAG 0150 8V</v>
      </c>
      <c r="W13" t="str">
        <v>PAG 0150 8V</v>
      </c>
      <c r="X13" t="str">
        <v>PAG 0150 8V</v>
      </c>
      <c r="Y13" t="str">
        <v>PAG 0150 8V</v>
      </c>
      <c r="Z13" t="str">
        <v>PAG 0150 8V</v>
      </c>
      <c r="AA13" t="str">
        <v>PAG 0150 8V</v>
      </c>
      <c r="AB13" t="str">
        <v>PAG 0150 8V</v>
      </c>
      <c r="AC13" t="str">
        <v>PAG 0150 8V</v>
      </c>
      <c r="AD13" t="str">
        <v>PAG 0150 8V</v>
      </c>
      <c r="AE13" t="str">
        <v>PAG 0150 8V</v>
      </c>
      <c r="AF13" t="str">
        <v>PAG 0150 8V</v>
      </c>
      <c r="AG13" t="str">
        <v>PAG 0150 8V</v>
      </c>
      <c r="AH13" t="str">
        <v>PAG 0150 8V</v>
      </c>
      <c r="AI13" t="str">
        <v>PAG 0150 8V</v>
      </c>
      <c r="AJ13" t="str">
        <v>PAG 0150 8V</v>
      </c>
      <c r="AK13" t="str">
        <v>PAG 0150 8V</v>
      </c>
      <c r="AL13" t="str">
        <v>PAG 0150 8V</v>
      </c>
      <c r="AM13" t="str">
        <v>PAG 0150 8V</v>
      </c>
      <c r="AO13" t="s">
        <v>1469</v>
      </c>
      <c r="AP13" t="s">
        <v>1470</v>
      </c>
      <c r="AQ13" t="s">
        <v>1471</v>
      </c>
      <c r="AT13" t="s">
        <v>1368</v>
      </c>
      <c r="AU13" t="s">
        <v>24419</v>
      </c>
      <c r="AV13">
        <f>'Load Plan '!J19</f>
        <v>0</v>
      </c>
      <c r="AW13" t="str">
        <f t="shared" si="0"/>
        <v/>
      </c>
      <c r="AY13">
        <v>73</v>
      </c>
    </row>
    <row r="14" spans="2:113" x14ac:dyDescent="0.35">
      <c r="B14" s="42">
        <v>70</v>
      </c>
      <c r="C14" s="43">
        <v>2</v>
      </c>
      <c r="D14" s="1"/>
      <c r="G14" t="s">
        <v>1368</v>
      </c>
      <c r="I14" s="60" t="s">
        <v>135</v>
      </c>
      <c r="J14" s="48" t="s">
        <v>459</v>
      </c>
      <c r="L14" t="str">
        <v>PAG 0151 8V</v>
      </c>
      <c r="M14" t="str">
        <v>ACP009</v>
      </c>
      <c r="N14" t="str">
        <v>PAG 0151 8V</v>
      </c>
      <c r="O14" t="str">
        <v>PAG 0151 8V</v>
      </c>
      <c r="P14" t="str">
        <v>PAG 0151 8V</v>
      </c>
      <c r="Q14" t="str">
        <v>PAG 0151 8V</v>
      </c>
      <c r="R14" t="str">
        <v>PAG 0151 8V</v>
      </c>
      <c r="S14" t="str">
        <v>PAG 0151 8V</v>
      </c>
      <c r="T14" t="str">
        <v>PAG 0151 8V</v>
      </c>
      <c r="U14" t="str">
        <v>PAG 0151 8V</v>
      </c>
      <c r="V14" t="str">
        <v>PAG 0151 8V</v>
      </c>
      <c r="W14" t="str">
        <v>PAG 0151 8V</v>
      </c>
      <c r="X14" t="str">
        <v>PAG 0151 8V</v>
      </c>
      <c r="Y14" t="str">
        <v>PAG 0151 8V</v>
      </c>
      <c r="Z14" t="str">
        <v>PAG 0151 8V</v>
      </c>
      <c r="AA14" t="str">
        <v>PAG 0151 8V</v>
      </c>
      <c r="AB14" t="str">
        <v>PAG 0151 8V</v>
      </c>
      <c r="AC14" t="str">
        <v>PAG 0151 8V</v>
      </c>
      <c r="AD14" t="str">
        <v>PAG 0151 8V</v>
      </c>
      <c r="AE14" t="str">
        <v>PAG 0151 8V</v>
      </c>
      <c r="AF14" t="str">
        <v>PAG 0151 8V</v>
      </c>
      <c r="AG14" t="str">
        <v>PAG 0151 8V</v>
      </c>
      <c r="AH14" t="str">
        <v>PAG 0151 8V</v>
      </c>
      <c r="AI14" t="str">
        <v>PAG 0151 8V</v>
      </c>
      <c r="AJ14" t="str">
        <v>PAG 0151 8V</v>
      </c>
      <c r="AK14" t="str">
        <v>PAG 0151 8V</v>
      </c>
      <c r="AL14" t="str">
        <v>PAG 0151 8V</v>
      </c>
      <c r="AM14" t="str">
        <v>PAG 0151 8V</v>
      </c>
      <c r="AO14" t="s">
        <v>1472</v>
      </c>
      <c r="AP14" t="s">
        <v>1473</v>
      </c>
      <c r="AQ14" t="s">
        <v>1474</v>
      </c>
      <c r="AT14" t="s">
        <v>1370</v>
      </c>
      <c r="AU14" t="s">
        <v>24419</v>
      </c>
      <c r="AV14">
        <f>'Load Plan '!K19</f>
        <v>0</v>
      </c>
      <c r="AW14" t="str">
        <f t="shared" si="0"/>
        <v/>
      </c>
      <c r="AY14">
        <v>74</v>
      </c>
    </row>
    <row r="15" spans="2:113" x14ac:dyDescent="0.35">
      <c r="B15" s="42">
        <v>80</v>
      </c>
      <c r="C15" s="43">
        <v>3</v>
      </c>
      <c r="D15" s="1"/>
      <c r="G15" t="s">
        <v>1370</v>
      </c>
      <c r="I15" s="60" t="s">
        <v>136</v>
      </c>
      <c r="J15" s="48" t="s">
        <v>460</v>
      </c>
      <c r="L15" t="str">
        <v>PAG 0152 8V</v>
      </c>
      <c r="M15" t="str">
        <v>ACP010</v>
      </c>
      <c r="N15" t="str">
        <v>PAG 0152 8V</v>
      </c>
      <c r="O15" t="str">
        <v>PAG 0152 8V</v>
      </c>
      <c r="P15" t="str">
        <v>PAG 0152 8V</v>
      </c>
      <c r="Q15" t="str">
        <v>PAG 0152 8V</v>
      </c>
      <c r="R15" t="str">
        <v>PAG 0152 8V</v>
      </c>
      <c r="S15" t="str">
        <v>PAG 0152 8V</v>
      </c>
      <c r="T15" t="str">
        <v>PAG 0152 8V</v>
      </c>
      <c r="U15" t="str">
        <v>PAG 0152 8V</v>
      </c>
      <c r="V15" t="str">
        <v>PAG 0152 8V</v>
      </c>
      <c r="W15" t="str">
        <v>PAG 0152 8V</v>
      </c>
      <c r="X15" t="str">
        <v>PAG 0152 8V</v>
      </c>
      <c r="Y15" t="str">
        <v>PAG 0152 8V</v>
      </c>
      <c r="Z15" t="str">
        <v>PAG 0152 8V</v>
      </c>
      <c r="AA15" t="str">
        <v>PAG 0152 8V</v>
      </c>
      <c r="AB15" t="str">
        <v>PAG 0152 8V</v>
      </c>
      <c r="AC15" t="str">
        <v>PAG 0152 8V</v>
      </c>
      <c r="AD15" t="str">
        <v>PAG 0152 8V</v>
      </c>
      <c r="AE15" t="str">
        <v>PAG 0152 8V</v>
      </c>
      <c r="AF15" t="str">
        <v>PAG 0152 8V</v>
      </c>
      <c r="AG15" t="str">
        <v>PAG 0152 8V</v>
      </c>
      <c r="AH15" t="str">
        <v>PAG 0152 8V</v>
      </c>
      <c r="AI15" t="str">
        <v>PAG 0152 8V</v>
      </c>
      <c r="AJ15" t="str">
        <v>PAG 0152 8V</v>
      </c>
      <c r="AK15" t="str">
        <v>PAG 0152 8V</v>
      </c>
      <c r="AL15" t="str">
        <v>PAG 0152 8V</v>
      </c>
      <c r="AM15" t="str">
        <v>PAG 0152 8V</v>
      </c>
      <c r="AO15" t="s">
        <v>1475</v>
      </c>
      <c r="AP15" t="s">
        <v>1476</v>
      </c>
      <c r="AQ15" t="s">
        <v>1477</v>
      </c>
      <c r="AT15" t="s">
        <v>1371</v>
      </c>
      <c r="AU15" t="s">
        <v>24419</v>
      </c>
      <c r="AV15">
        <f>'Load Plan '!L19</f>
        <v>0</v>
      </c>
      <c r="AW15" t="str">
        <f t="shared" si="0"/>
        <v/>
      </c>
      <c r="AY15">
        <v>75</v>
      </c>
    </row>
    <row r="16" spans="2:113" x14ac:dyDescent="0.35">
      <c r="B16" s="42">
        <v>90</v>
      </c>
      <c r="C16" s="43">
        <v>4</v>
      </c>
      <c r="D16" s="1"/>
      <c r="G16" t="s">
        <v>1371</v>
      </c>
      <c r="I16" s="60" t="s">
        <v>137</v>
      </c>
      <c r="J16" s="48" t="s">
        <v>461</v>
      </c>
      <c r="L16" t="str">
        <v>PAG 0153 8V</v>
      </c>
      <c r="M16" t="str">
        <v>ACP011</v>
      </c>
      <c r="N16" t="str">
        <v>PAG 0153 8V</v>
      </c>
      <c r="O16" t="str">
        <v>PAG 0153 8V</v>
      </c>
      <c r="P16" t="str">
        <v>PAG 0153 8V</v>
      </c>
      <c r="Q16" t="str">
        <v>PAG 0153 8V</v>
      </c>
      <c r="R16" t="str">
        <v>PAG 0153 8V</v>
      </c>
      <c r="S16" t="str">
        <v>PAG 0153 8V</v>
      </c>
      <c r="T16" t="str">
        <v>PAG 0153 8V</v>
      </c>
      <c r="U16" t="str">
        <v>PAG 0153 8V</v>
      </c>
      <c r="V16" t="str">
        <v>PAG 0153 8V</v>
      </c>
      <c r="W16" t="str">
        <v>PAG 0153 8V</v>
      </c>
      <c r="X16" t="str">
        <v>PAG 0153 8V</v>
      </c>
      <c r="Y16" t="str">
        <v>PAG 0153 8V</v>
      </c>
      <c r="Z16" t="str">
        <v>PAG 0153 8V</v>
      </c>
      <c r="AA16" t="str">
        <v>PAG 0153 8V</v>
      </c>
      <c r="AB16" t="str">
        <v>PAG 0153 8V</v>
      </c>
      <c r="AC16" t="str">
        <v>PAG 0153 8V</v>
      </c>
      <c r="AD16" t="str">
        <v>PAG 0153 8V</v>
      </c>
      <c r="AE16" t="str">
        <v>PAG 0153 8V</v>
      </c>
      <c r="AF16" t="str">
        <v>PAG 0153 8V</v>
      </c>
      <c r="AG16" t="str">
        <v>PAG 0153 8V</v>
      </c>
      <c r="AH16" t="str">
        <v>PAG 0153 8V</v>
      </c>
      <c r="AI16" t="str">
        <v>PAG 0153 8V</v>
      </c>
      <c r="AJ16" t="str">
        <v>PAG 0153 8V</v>
      </c>
      <c r="AK16" t="str">
        <v>PAG 0153 8V</v>
      </c>
      <c r="AL16" t="str">
        <v>PAG 0153 8V</v>
      </c>
      <c r="AM16" t="str">
        <v>PAG 0153 8V</v>
      </c>
      <c r="AO16" t="s">
        <v>1478</v>
      </c>
      <c r="AP16" t="s">
        <v>1479</v>
      </c>
      <c r="AQ16" t="s">
        <v>1480</v>
      </c>
      <c r="AT16" t="s">
        <v>1372</v>
      </c>
      <c r="AU16" t="s">
        <v>24419</v>
      </c>
      <c r="AV16">
        <f>'Load Plan '!M19</f>
        <v>0</v>
      </c>
      <c r="AW16" t="str">
        <f t="shared" si="0"/>
        <v/>
      </c>
      <c r="AY16">
        <v>76</v>
      </c>
    </row>
    <row r="17" spans="2:51" x14ac:dyDescent="0.35">
      <c r="B17" s="42">
        <v>100</v>
      </c>
      <c r="C17" s="43">
        <v>5</v>
      </c>
      <c r="D17" s="1"/>
      <c r="G17" t="s">
        <v>1372</v>
      </c>
      <c r="I17" s="60" t="s">
        <v>138</v>
      </c>
      <c r="J17" s="48" t="s">
        <v>462</v>
      </c>
      <c r="L17" t="str">
        <v>PAG 0154 8V</v>
      </c>
      <c r="M17" t="str">
        <v>ACP012</v>
      </c>
      <c r="N17" t="str">
        <v>PAG 0154 8V</v>
      </c>
      <c r="O17" t="str">
        <v>PAG 0154 8V</v>
      </c>
      <c r="P17" t="str">
        <v>PAG 0154 8V</v>
      </c>
      <c r="Q17" t="str">
        <v>PAG 0154 8V</v>
      </c>
      <c r="R17" t="str">
        <v>PAG 0154 8V</v>
      </c>
      <c r="S17" t="str">
        <v>PAG 0154 8V</v>
      </c>
      <c r="T17" t="str">
        <v>PAG 0154 8V</v>
      </c>
      <c r="U17" t="str">
        <v>PAG 0154 8V</v>
      </c>
      <c r="V17" t="str">
        <v>PAG 0154 8V</v>
      </c>
      <c r="W17" t="str">
        <v>PAG 0154 8V</v>
      </c>
      <c r="X17" t="str">
        <v>PAG 0154 8V</v>
      </c>
      <c r="Y17" t="str">
        <v>PAG 0154 8V</v>
      </c>
      <c r="Z17" t="str">
        <v>PAG 0154 8V</v>
      </c>
      <c r="AA17" t="str">
        <v>PAG 0154 8V</v>
      </c>
      <c r="AB17" t="str">
        <v>PAG 0154 8V</v>
      </c>
      <c r="AC17" t="str">
        <v>PAG 0154 8V</v>
      </c>
      <c r="AD17" t="str">
        <v>PAG 0154 8V</v>
      </c>
      <c r="AE17" t="str">
        <v>PAG 0154 8V</v>
      </c>
      <c r="AF17" t="str">
        <v>PAG 0154 8V</v>
      </c>
      <c r="AG17" t="str">
        <v>PAG 0154 8V</v>
      </c>
      <c r="AH17" t="str">
        <v>PAG 0154 8V</v>
      </c>
      <c r="AI17" t="str">
        <v>PAG 0154 8V</v>
      </c>
      <c r="AJ17" t="str">
        <v>PAG 0154 8V</v>
      </c>
      <c r="AK17" t="str">
        <v>PAG 0154 8V</v>
      </c>
      <c r="AL17" t="str">
        <v>PAG 0154 8V</v>
      </c>
      <c r="AM17" t="str">
        <v>PAG 0154 8V</v>
      </c>
      <c r="AO17" t="s">
        <v>1481</v>
      </c>
      <c r="AP17" t="s">
        <v>1482</v>
      </c>
      <c r="AQ17" t="s">
        <v>1483</v>
      </c>
      <c r="AT17" t="s">
        <v>1373</v>
      </c>
      <c r="AU17" t="s">
        <v>24419</v>
      </c>
      <c r="AV17">
        <f>'Load Plan '!N19</f>
        <v>0</v>
      </c>
      <c r="AW17" t="str">
        <f t="shared" si="0"/>
        <v/>
      </c>
      <c r="AY17">
        <v>77</v>
      </c>
    </row>
    <row r="18" spans="2:51" x14ac:dyDescent="0.35">
      <c r="B18" s="42">
        <v>110</v>
      </c>
      <c r="C18" s="43">
        <v>6</v>
      </c>
      <c r="D18" s="1"/>
      <c r="G18" t="s">
        <v>1373</v>
      </c>
      <c r="I18" s="60" t="s">
        <v>139</v>
      </c>
      <c r="J18" s="48" t="s">
        <v>463</v>
      </c>
      <c r="L18" t="str">
        <v>PAG 0155 8V</v>
      </c>
      <c r="M18" t="str">
        <v>ACP013</v>
      </c>
      <c r="N18" t="str">
        <v>PAG 0155 8V</v>
      </c>
      <c r="O18" t="str">
        <v>PAG 0155 8V</v>
      </c>
      <c r="P18" t="str">
        <v>PAG 0155 8V</v>
      </c>
      <c r="Q18" t="str">
        <v>PAG 0155 8V</v>
      </c>
      <c r="R18" t="str">
        <v>PAG 0155 8V</v>
      </c>
      <c r="S18" t="str">
        <v>PAG 0155 8V</v>
      </c>
      <c r="T18" t="str">
        <v>PAG 0155 8V</v>
      </c>
      <c r="U18" t="str">
        <v>PAG 0155 8V</v>
      </c>
      <c r="V18" t="str">
        <v>PAG 0155 8V</v>
      </c>
      <c r="W18" t="str">
        <v>PAG 0155 8V</v>
      </c>
      <c r="X18" t="str">
        <v>PAG 0155 8V</v>
      </c>
      <c r="Y18" t="str">
        <v>PAG 0155 8V</v>
      </c>
      <c r="Z18" t="str">
        <v>PAG 0155 8V</v>
      </c>
      <c r="AA18" t="str">
        <v>PAG 0155 8V</v>
      </c>
      <c r="AB18" t="str">
        <v>PAG 0155 8V</v>
      </c>
      <c r="AC18" t="str">
        <v>PAG 0155 8V</v>
      </c>
      <c r="AD18" t="str">
        <v>PAG 0155 8V</v>
      </c>
      <c r="AE18" t="str">
        <v>PAG 0155 8V</v>
      </c>
      <c r="AF18" t="str">
        <v>PAG 0155 8V</v>
      </c>
      <c r="AG18" t="str">
        <v>PAG 0155 8V</v>
      </c>
      <c r="AH18" t="str">
        <v>PAG 0155 8V</v>
      </c>
      <c r="AI18" t="str">
        <v>PAG 0155 8V</v>
      </c>
      <c r="AJ18" t="str">
        <v>PAG 0155 8V</v>
      </c>
      <c r="AK18" t="str">
        <v>PAG 0155 8V</v>
      </c>
      <c r="AL18" t="str">
        <v>PAG 0155 8V</v>
      </c>
      <c r="AM18" t="str">
        <v>PAG 0155 8V</v>
      </c>
      <c r="AO18" t="s">
        <v>1484</v>
      </c>
      <c r="AP18" t="s">
        <v>1485</v>
      </c>
      <c r="AQ18" t="s">
        <v>1486</v>
      </c>
      <c r="AT18" t="s">
        <v>1374</v>
      </c>
      <c r="AU18" t="s">
        <v>24419</v>
      </c>
      <c r="AV18">
        <f>'Load Plan '!O19</f>
        <v>0</v>
      </c>
      <c r="AW18" t="str">
        <f t="shared" si="0"/>
        <v/>
      </c>
      <c r="AY18">
        <v>78</v>
      </c>
    </row>
    <row r="19" spans="2:51" ht="15" thickBot="1" x14ac:dyDescent="0.4">
      <c r="B19" s="44">
        <v>120</v>
      </c>
      <c r="C19" s="45">
        <v>7</v>
      </c>
      <c r="D19" s="1"/>
      <c r="G19" t="s">
        <v>1374</v>
      </c>
      <c r="I19" s="60" t="s">
        <v>140</v>
      </c>
      <c r="J19" s="48" t="s">
        <v>464</v>
      </c>
      <c r="L19" t="str">
        <v>PAG 0156 8V</v>
      </c>
      <c r="M19" t="str">
        <v>ACP014</v>
      </c>
      <c r="N19" t="str">
        <v>PAG 0156 8V</v>
      </c>
      <c r="O19" t="str">
        <v>PAG 0156 8V</v>
      </c>
      <c r="P19" t="str">
        <v>PAG 0156 8V</v>
      </c>
      <c r="Q19" t="str">
        <v>PAG 0156 8V</v>
      </c>
      <c r="R19" t="str">
        <v>PAG 0156 8V</v>
      </c>
      <c r="S19" t="str">
        <v>PAG 0156 8V</v>
      </c>
      <c r="T19" t="str">
        <v>PAG 0156 8V</v>
      </c>
      <c r="U19" t="str">
        <v>PAG 0156 8V</v>
      </c>
      <c r="V19" t="str">
        <v>PAG 0156 8V</v>
      </c>
      <c r="W19" t="str">
        <v>PAG 0156 8V</v>
      </c>
      <c r="X19" t="str">
        <v>PAG 0156 8V</v>
      </c>
      <c r="Y19" t="str">
        <v>PAG 0156 8V</v>
      </c>
      <c r="Z19" t="str">
        <v>PAG 0156 8V</v>
      </c>
      <c r="AA19" t="str">
        <v>PAG 0156 8V</v>
      </c>
      <c r="AB19" t="str">
        <v>PAG 0156 8V</v>
      </c>
      <c r="AC19" t="str">
        <v>PAG 0156 8V</v>
      </c>
      <c r="AD19" t="str">
        <v>PAG 0156 8V</v>
      </c>
      <c r="AE19" t="str">
        <v>PAG 0156 8V</v>
      </c>
      <c r="AF19" t="str">
        <v>PAG 0156 8V</v>
      </c>
      <c r="AG19" t="str">
        <v>PAG 0156 8V</v>
      </c>
      <c r="AH19" t="str">
        <v>PAG 0156 8V</v>
      </c>
      <c r="AI19" t="str">
        <v>PAG 0156 8V</v>
      </c>
      <c r="AJ19" t="str">
        <v>PAG 0156 8V</v>
      </c>
      <c r="AK19" t="str">
        <v>PAG 0156 8V</v>
      </c>
      <c r="AL19" t="str">
        <v>PAG 0156 8V</v>
      </c>
      <c r="AM19" t="str">
        <v>PAG 0156 8V</v>
      </c>
      <c r="AO19" t="s">
        <v>1487</v>
      </c>
      <c r="AP19" t="s">
        <v>1488</v>
      </c>
      <c r="AQ19" t="s">
        <v>1489</v>
      </c>
      <c r="AT19" t="s">
        <v>1377</v>
      </c>
      <c r="AU19" t="s">
        <v>24419</v>
      </c>
      <c r="AV19">
        <f>'Load Plan '!P19</f>
        <v>0</v>
      </c>
      <c r="AW19" t="str">
        <f t="shared" si="0"/>
        <v/>
      </c>
      <c r="AY19">
        <v>79</v>
      </c>
    </row>
    <row r="20" spans="2:51" x14ac:dyDescent="0.35">
      <c r="B20" s="1"/>
      <c r="C20" s="1"/>
      <c r="D20" s="1"/>
      <c r="G20" t="s">
        <v>1377</v>
      </c>
      <c r="I20" s="60" t="s">
        <v>141</v>
      </c>
      <c r="J20" s="48" t="s">
        <v>465</v>
      </c>
      <c r="L20" t="str">
        <v>PAG 0016 8V</v>
      </c>
      <c r="M20" t="str">
        <v>ACP015</v>
      </c>
      <c r="N20" t="str">
        <v>PAG 0016 8V</v>
      </c>
      <c r="O20" t="str">
        <v>PAG 0016 8V</v>
      </c>
      <c r="P20" t="str">
        <v>PAG 0016 8V</v>
      </c>
      <c r="Q20" t="str">
        <v>PAG 0016 8V</v>
      </c>
      <c r="R20" t="str">
        <v>PAG 0016 8V</v>
      </c>
      <c r="S20" t="str">
        <v>PAG 0016 8V</v>
      </c>
      <c r="T20" t="str">
        <v>PAG 0016 8V</v>
      </c>
      <c r="U20" t="str">
        <v>PAG 0016 8V</v>
      </c>
      <c r="V20" t="str">
        <v>PAG 0016 8V</v>
      </c>
      <c r="W20" t="str">
        <v>PAG 0016 8V</v>
      </c>
      <c r="X20" t="str">
        <v>PAG 0016 8V</v>
      </c>
      <c r="Y20" t="str">
        <v>PAG 0016 8V</v>
      </c>
      <c r="Z20" t="str">
        <v>PAG 0016 8V</v>
      </c>
      <c r="AA20" t="str">
        <v>PAG 0016 8V</v>
      </c>
      <c r="AB20" t="str">
        <v>PAG 0016 8V</v>
      </c>
      <c r="AC20" t="str">
        <v>PAG 0016 8V</v>
      </c>
      <c r="AD20" t="str">
        <v>PAG 0016 8V</v>
      </c>
      <c r="AE20" t="str">
        <v>PAG 0016 8V</v>
      </c>
      <c r="AF20" t="str">
        <v>PAG 0016 8V</v>
      </c>
      <c r="AG20" t="str">
        <v>PAG 0016 8V</v>
      </c>
      <c r="AH20" t="str">
        <v>PAG 0016 8V</v>
      </c>
      <c r="AI20" t="str">
        <v>PAG 0016 8V</v>
      </c>
      <c r="AJ20" t="str">
        <v>PAG 0016 8V</v>
      </c>
      <c r="AK20" t="str">
        <v>PAG 0016 8V</v>
      </c>
      <c r="AL20" t="str">
        <v>PAG 0016 8V</v>
      </c>
      <c r="AM20" t="str">
        <v>PAG 0016 8V</v>
      </c>
      <c r="AO20" t="s">
        <v>1490</v>
      </c>
      <c r="AP20" t="s">
        <v>1491</v>
      </c>
      <c r="AQ20" t="s">
        <v>1492</v>
      </c>
      <c r="AT20" t="s">
        <v>1378</v>
      </c>
      <c r="AU20" t="s">
        <v>24419</v>
      </c>
      <c r="AV20">
        <f>'Load Plan '!Q19</f>
        <v>0</v>
      </c>
      <c r="AW20" t="str">
        <f t="shared" si="0"/>
        <v/>
      </c>
      <c r="AY20">
        <v>80</v>
      </c>
    </row>
    <row r="21" spans="2:51" x14ac:dyDescent="0.35">
      <c r="C21" s="1"/>
      <c r="D21" s="1"/>
      <c r="G21" t="s">
        <v>1378</v>
      </c>
      <c r="I21" s="60" t="s">
        <v>142</v>
      </c>
      <c r="J21" s="48" t="s">
        <v>466</v>
      </c>
      <c r="L21" t="str">
        <v>PAG 0157 8V</v>
      </c>
      <c r="M21" t="str">
        <v>ACP016</v>
      </c>
      <c r="N21" t="str">
        <v>PAG 0157 8V</v>
      </c>
      <c r="O21" t="str">
        <v>PAG 0157 8V</v>
      </c>
      <c r="P21" t="str">
        <v>PAG 0157 8V</v>
      </c>
      <c r="Q21" t="str">
        <v>PAG 0157 8V</v>
      </c>
      <c r="R21" t="str">
        <v>PAG 0157 8V</v>
      </c>
      <c r="S21" t="str">
        <v>PAG 0157 8V</v>
      </c>
      <c r="T21" t="str">
        <v>PAG 0157 8V</v>
      </c>
      <c r="U21" t="str">
        <v>PAG 0157 8V</v>
      </c>
      <c r="V21" t="str">
        <v>PAG 0157 8V</v>
      </c>
      <c r="W21" t="str">
        <v>PAG 0157 8V</v>
      </c>
      <c r="X21" t="str">
        <v>PAG 0157 8V</v>
      </c>
      <c r="Y21" t="str">
        <v>PAG 0157 8V</v>
      </c>
      <c r="Z21" t="str">
        <v>PAG 0157 8V</v>
      </c>
      <c r="AA21" t="str">
        <v>PAG 0157 8V</v>
      </c>
      <c r="AB21" t="str">
        <v>PAG 0157 8V</v>
      </c>
      <c r="AC21" t="str">
        <v>PAG 0157 8V</v>
      </c>
      <c r="AD21" t="str">
        <v>PAG 0157 8V</v>
      </c>
      <c r="AE21" t="str">
        <v>PAG 0157 8V</v>
      </c>
      <c r="AF21" t="str">
        <v>PAG 0157 8V</v>
      </c>
      <c r="AG21" t="str">
        <v>PAG 0157 8V</v>
      </c>
      <c r="AH21" t="str">
        <v>PAG 0157 8V</v>
      </c>
      <c r="AI21" t="str">
        <v>PAG 0157 8V</v>
      </c>
      <c r="AJ21" t="str">
        <v>PAG 0157 8V</v>
      </c>
      <c r="AK21" t="str">
        <v>PAG 0157 8V</v>
      </c>
      <c r="AL21" t="str">
        <v>PAG 0157 8V</v>
      </c>
      <c r="AM21" t="str">
        <v>PAG 0157 8V</v>
      </c>
      <c r="AO21" t="s">
        <v>1493</v>
      </c>
      <c r="AP21" t="s">
        <v>1494</v>
      </c>
      <c r="AQ21" t="s">
        <v>1495</v>
      </c>
      <c r="AT21" t="s">
        <v>1379</v>
      </c>
      <c r="AU21" t="s">
        <v>24419</v>
      </c>
      <c r="AV21">
        <f>'Load Plan '!E34</f>
        <v>0</v>
      </c>
      <c r="AW21" t="str">
        <f t="shared" si="0"/>
        <v/>
      </c>
      <c r="AY21">
        <v>81</v>
      </c>
    </row>
    <row r="22" spans="2:51" x14ac:dyDescent="0.35">
      <c r="G22" t="s">
        <v>1379</v>
      </c>
      <c r="I22" s="60" t="s">
        <v>143</v>
      </c>
      <c r="J22" s="48" t="s">
        <v>467</v>
      </c>
      <c r="L22" t="str">
        <v>PAG 0158 8V</v>
      </c>
      <c r="M22" t="str">
        <v>ACP017</v>
      </c>
      <c r="N22" t="str">
        <v>PAG 0158 8V</v>
      </c>
      <c r="O22" t="str">
        <v>PAG 0158 8V</v>
      </c>
      <c r="P22" t="str">
        <v>PAG 0158 8V</v>
      </c>
      <c r="Q22" t="str">
        <v>PAG 0158 8V</v>
      </c>
      <c r="R22" t="str">
        <v>PAG 0158 8V</v>
      </c>
      <c r="S22" t="str">
        <v>PAG 0158 8V</v>
      </c>
      <c r="T22" t="str">
        <v>PAG 0158 8V</v>
      </c>
      <c r="U22" t="str">
        <v>PAG 0158 8V</v>
      </c>
      <c r="V22" t="str">
        <v>PAG 0158 8V</v>
      </c>
      <c r="W22" t="str">
        <v>PAG 0158 8V</v>
      </c>
      <c r="X22" t="str">
        <v>PAG 0158 8V</v>
      </c>
      <c r="Y22" t="str">
        <v>PAG 0158 8V</v>
      </c>
      <c r="Z22" t="str">
        <v>PAG 0158 8V</v>
      </c>
      <c r="AA22" s="19" t="str">
        <v>PAG 0158 8V</v>
      </c>
      <c r="AB22" s="19" t="str">
        <v>PAG 0158 8V</v>
      </c>
      <c r="AC22" t="str">
        <v>PAG 0158 8V</v>
      </c>
      <c r="AD22" t="str">
        <v>PAG 0158 8V</v>
      </c>
      <c r="AE22" t="str">
        <v>PAG 0158 8V</v>
      </c>
      <c r="AF22" t="str">
        <v>PAG 0158 8V</v>
      </c>
      <c r="AG22" t="str">
        <v>PAG 0158 8V</v>
      </c>
      <c r="AH22" t="str">
        <v>PAG 0158 8V</v>
      </c>
      <c r="AI22" t="str">
        <v>PAG 0158 8V</v>
      </c>
      <c r="AJ22" t="str">
        <v>PAG 0158 8V</v>
      </c>
      <c r="AK22" t="str">
        <v>PAG 0158 8V</v>
      </c>
      <c r="AL22" t="str">
        <v>PAG 0158 8V</v>
      </c>
      <c r="AM22" t="str">
        <v>PAG 0158 8V</v>
      </c>
      <c r="AO22" t="s">
        <v>1496</v>
      </c>
      <c r="AP22" t="s">
        <v>1497</v>
      </c>
      <c r="AQ22" t="s">
        <v>1498</v>
      </c>
      <c r="AT22" t="s">
        <v>1380</v>
      </c>
      <c r="AU22" t="s">
        <v>24419</v>
      </c>
      <c r="AV22">
        <f>'Load Plan '!F34</f>
        <v>0</v>
      </c>
      <c r="AW22" t="str">
        <f t="shared" si="0"/>
        <v/>
      </c>
      <c r="AY22">
        <v>82</v>
      </c>
    </row>
    <row r="23" spans="2:51" x14ac:dyDescent="0.35">
      <c r="G23" t="s">
        <v>1380</v>
      </c>
      <c r="I23" s="60" t="s">
        <v>144</v>
      </c>
      <c r="J23" s="48" t="s">
        <v>468</v>
      </c>
      <c r="L23" t="str">
        <v>PAG 0159 8V</v>
      </c>
      <c r="M23" t="str">
        <v>ACP018</v>
      </c>
      <c r="N23" t="str">
        <v>PAG 0159 8V</v>
      </c>
      <c r="O23" t="str">
        <v>PAG 0159 8V</v>
      </c>
      <c r="P23" t="str">
        <v>PAG 0159 8V</v>
      </c>
      <c r="Q23" t="str">
        <v>PAG 0159 8V</v>
      </c>
      <c r="R23" t="str">
        <v>PAG 0159 8V</v>
      </c>
      <c r="S23" t="str">
        <v>PAG 0159 8V</v>
      </c>
      <c r="T23" t="str">
        <v>PAG 0159 8V</v>
      </c>
      <c r="U23" t="str">
        <v>PAG 0159 8V</v>
      </c>
      <c r="V23" t="str">
        <v>PAG 0159 8V</v>
      </c>
      <c r="W23" t="str">
        <v>PAG 0159 8V</v>
      </c>
      <c r="X23" t="str">
        <v>PAG 0159 8V</v>
      </c>
      <c r="Y23" t="str">
        <v>PAG 0159 8V</v>
      </c>
      <c r="Z23" t="str">
        <v>PAG 0159 8V</v>
      </c>
      <c r="AA23" t="str">
        <v>PAG 0159 8V</v>
      </c>
      <c r="AB23" t="str">
        <v>PAG 0159 8V</v>
      </c>
      <c r="AC23" t="str">
        <v>PAG 0159 8V</v>
      </c>
      <c r="AD23" t="str">
        <v>PAG 0159 8V</v>
      </c>
      <c r="AE23" t="str">
        <v>PAG 0159 8V</v>
      </c>
      <c r="AF23" t="str">
        <v>PAG 0159 8V</v>
      </c>
      <c r="AG23" t="str">
        <v>PAG 0159 8V</v>
      </c>
      <c r="AH23" t="str">
        <v>PAG 0159 8V</v>
      </c>
      <c r="AI23" t="str">
        <v>PAG 0159 8V</v>
      </c>
      <c r="AJ23" t="str">
        <v>PAG 0159 8V</v>
      </c>
      <c r="AK23" t="str">
        <v>PAG 0159 8V</v>
      </c>
      <c r="AL23" t="str">
        <v>PAG 0159 8V</v>
      </c>
      <c r="AM23" t="str">
        <v>PAG 0159 8V</v>
      </c>
      <c r="AO23" t="s">
        <v>1499</v>
      </c>
      <c r="AP23" t="s">
        <v>1500</v>
      </c>
      <c r="AQ23" t="s">
        <v>1501</v>
      </c>
      <c r="AT23" t="s">
        <v>1381</v>
      </c>
      <c r="AU23" t="s">
        <v>24419</v>
      </c>
      <c r="AV23">
        <f>'Load Plan '!K34</f>
        <v>0</v>
      </c>
      <c r="AW23" t="str">
        <f t="shared" si="0"/>
        <v/>
      </c>
      <c r="AY23">
        <v>83</v>
      </c>
    </row>
    <row r="24" spans="2:51" x14ac:dyDescent="0.35">
      <c r="G24" t="s">
        <v>1381</v>
      </c>
      <c r="I24" s="60" t="s">
        <v>145</v>
      </c>
      <c r="J24" s="48" t="s">
        <v>123</v>
      </c>
      <c r="L24" t="str">
        <v>PAG 0160 8V</v>
      </c>
      <c r="M24" t="str">
        <v>ACP019</v>
      </c>
      <c r="N24" t="str">
        <v>PAG 0160 8V</v>
      </c>
      <c r="O24" t="str">
        <v>PAG 0160 8V</v>
      </c>
      <c r="P24" t="str">
        <v>PAG 0160 8V</v>
      </c>
      <c r="Q24" t="str">
        <v>PAG 0160 8V</v>
      </c>
      <c r="R24" t="str">
        <v>PAG 0160 8V</v>
      </c>
      <c r="S24" t="str">
        <v>PAG 0160 8V</v>
      </c>
      <c r="T24" t="str">
        <v>PAG 0160 8V</v>
      </c>
      <c r="U24" t="str">
        <v>PAG 0160 8V</v>
      </c>
      <c r="V24" t="str">
        <v>PAG 0160 8V</v>
      </c>
      <c r="W24" t="str">
        <v>PAG 0160 8V</v>
      </c>
      <c r="X24" t="str">
        <v>PAG 0160 8V</v>
      </c>
      <c r="Y24" t="str">
        <v>PAG 0160 8V</v>
      </c>
      <c r="Z24" t="str">
        <v>PAG 0160 8V</v>
      </c>
      <c r="AA24" t="str">
        <v>PAG 0160 8V</v>
      </c>
      <c r="AB24" t="str">
        <v>PAG 0160 8V</v>
      </c>
      <c r="AC24" t="str">
        <v>PAG 0160 8V</v>
      </c>
      <c r="AD24" t="str">
        <v>PAG 0160 8V</v>
      </c>
      <c r="AE24" t="str">
        <v>PAG 0160 8V</v>
      </c>
      <c r="AF24" t="str">
        <v>PAG 0160 8V</v>
      </c>
      <c r="AG24" t="str">
        <v>PAG 0160 8V</v>
      </c>
      <c r="AH24" t="str">
        <v>PAG 0160 8V</v>
      </c>
      <c r="AI24" t="str">
        <v>PAG 0160 8V</v>
      </c>
      <c r="AJ24" t="str">
        <v>PAG 0160 8V</v>
      </c>
      <c r="AK24" t="str">
        <v>PAG 0160 8V</v>
      </c>
      <c r="AL24" t="str">
        <v>PAG 0160 8V</v>
      </c>
      <c r="AM24" t="str">
        <v>PAG 0160 8V</v>
      </c>
      <c r="AO24" t="s">
        <v>1502</v>
      </c>
      <c r="AP24" t="s">
        <v>1503</v>
      </c>
      <c r="AQ24" t="s">
        <v>1504</v>
      </c>
      <c r="AT24" t="s">
        <v>1382</v>
      </c>
      <c r="AU24" t="s">
        <v>24419</v>
      </c>
      <c r="AV24">
        <f>'Load Plan '!L34</f>
        <v>0</v>
      </c>
      <c r="AW24" t="str">
        <f t="shared" si="0"/>
        <v/>
      </c>
      <c r="AY24">
        <v>84</v>
      </c>
    </row>
    <row r="25" spans="2:51" x14ac:dyDescent="0.35">
      <c r="G25" t="s">
        <v>1382</v>
      </c>
      <c r="I25" s="61" t="s">
        <v>146</v>
      </c>
      <c r="J25" s="48" t="s">
        <v>469</v>
      </c>
      <c r="L25" t="str">
        <v>PAG 0161 8V</v>
      </c>
      <c r="M25" t="str">
        <v>ACP020</v>
      </c>
      <c r="N25" t="str">
        <v>PAG 0161 8V</v>
      </c>
      <c r="O25" t="str">
        <v>PAG 0161 8V</v>
      </c>
      <c r="P25" t="str">
        <v>PAG 0161 8V</v>
      </c>
      <c r="Q25" t="str">
        <v>PAG 0161 8V</v>
      </c>
      <c r="R25" t="str">
        <v>PAG 0161 8V</v>
      </c>
      <c r="S25" t="str">
        <v>PAG 0161 8V</v>
      </c>
      <c r="T25" t="str">
        <v>PAG 0161 8V</v>
      </c>
      <c r="U25" t="str">
        <v>PAG 0161 8V</v>
      </c>
      <c r="V25" t="str">
        <v>PAG 0161 8V</v>
      </c>
      <c r="W25" t="str">
        <v>PAG 0161 8V</v>
      </c>
      <c r="X25" t="str">
        <v>PAG 0161 8V</v>
      </c>
      <c r="Y25" t="str">
        <v>PAG 0161 8V</v>
      </c>
      <c r="Z25" t="str">
        <v>PAG 0161 8V</v>
      </c>
      <c r="AA25" t="str">
        <v>PAG 0161 8V</v>
      </c>
      <c r="AB25" t="str">
        <v>PAG 0161 8V</v>
      </c>
      <c r="AC25" t="str">
        <v>PAG 0161 8V</v>
      </c>
      <c r="AD25" t="str">
        <v>PAG 0161 8V</v>
      </c>
      <c r="AE25" t="str">
        <v>PAG 0161 8V</v>
      </c>
      <c r="AF25" t="str">
        <v>PAG 0161 8V</v>
      </c>
      <c r="AG25" t="str">
        <v>PAG 0161 8V</v>
      </c>
      <c r="AH25" t="str">
        <v>PAG 0161 8V</v>
      </c>
      <c r="AI25" t="str">
        <v>PAG 0161 8V</v>
      </c>
      <c r="AJ25" t="str">
        <v>PAG 0161 8V</v>
      </c>
      <c r="AK25" t="str">
        <v>PAG 0161 8V</v>
      </c>
      <c r="AL25" t="str">
        <v>PAG 0161 8V</v>
      </c>
      <c r="AM25" t="str">
        <v>PAG 0161 8V</v>
      </c>
      <c r="AO25" t="s">
        <v>1505</v>
      </c>
      <c r="AP25" t="s">
        <v>1506</v>
      </c>
      <c r="AQ25" t="s">
        <v>1507</v>
      </c>
      <c r="AT25" t="s">
        <v>1383</v>
      </c>
      <c r="AU25" t="s">
        <v>24419</v>
      </c>
      <c r="AY25">
        <v>85</v>
      </c>
    </row>
    <row r="26" spans="2:51" x14ac:dyDescent="0.35">
      <c r="G26" t="s">
        <v>1383</v>
      </c>
      <c r="I26" s="60" t="s">
        <v>147</v>
      </c>
      <c r="J26" s="48" t="s">
        <v>470</v>
      </c>
      <c r="L26" t="str">
        <v>PAG 0162 8V</v>
      </c>
      <c r="M26" t="str">
        <v>ACP021</v>
      </c>
      <c r="N26" t="str">
        <v>PAG 0162 8V</v>
      </c>
      <c r="O26" t="str">
        <v>PAG 0162 8V</v>
      </c>
      <c r="P26" t="str">
        <v>PAG 0162 8V</v>
      </c>
      <c r="Q26" t="str">
        <v>PAG 0162 8V</v>
      </c>
      <c r="R26" t="str">
        <v>PAG 0162 8V</v>
      </c>
      <c r="S26" t="str">
        <v>PAG 0162 8V</v>
      </c>
      <c r="T26" t="str">
        <v>PAG 0162 8V</v>
      </c>
      <c r="U26" t="str">
        <v>PAG 0162 8V</v>
      </c>
      <c r="V26" t="str">
        <v>PAG 0162 8V</v>
      </c>
      <c r="W26" t="str">
        <v>PAG 0162 8V</v>
      </c>
      <c r="X26" t="str">
        <v>PAG 0162 8V</v>
      </c>
      <c r="Y26" t="str">
        <v>PAG 0162 8V</v>
      </c>
      <c r="Z26" t="str">
        <v>PAG 0162 8V</v>
      </c>
      <c r="AA26" t="str">
        <v>PAG 0162 8V</v>
      </c>
      <c r="AB26" t="str">
        <v>PAG 0162 8V</v>
      </c>
      <c r="AC26" t="str">
        <v>PAG 0162 8V</v>
      </c>
      <c r="AD26" t="str">
        <v>PAG 0162 8V</v>
      </c>
      <c r="AE26" t="str">
        <v>PAG 0162 8V</v>
      </c>
      <c r="AF26" t="str">
        <v>PAG 0162 8V</v>
      </c>
      <c r="AG26" t="str">
        <v>PAG 0162 8V</v>
      </c>
      <c r="AH26" t="str">
        <v>PAG 0162 8V</v>
      </c>
      <c r="AI26" t="str">
        <v>PAG 0162 8V</v>
      </c>
      <c r="AJ26" t="str">
        <v>PAG 0162 8V</v>
      </c>
      <c r="AK26" t="str">
        <v>PAG 0162 8V</v>
      </c>
      <c r="AL26" t="str">
        <v>PAG 0162 8V</v>
      </c>
      <c r="AM26" t="str">
        <v>PAG 0162 8V</v>
      </c>
      <c r="AO26" t="s">
        <v>1508</v>
      </c>
      <c r="AP26" t="s">
        <v>1509</v>
      </c>
      <c r="AQ26" t="s">
        <v>1510</v>
      </c>
      <c r="AT26" t="s">
        <v>1385</v>
      </c>
      <c r="AU26" t="s">
        <v>24419</v>
      </c>
      <c r="AY26">
        <v>86</v>
      </c>
    </row>
    <row r="27" spans="2:51" x14ac:dyDescent="0.35">
      <c r="G27" t="s">
        <v>1385</v>
      </c>
      <c r="I27" s="60" t="s">
        <v>148</v>
      </c>
      <c r="J27" s="48" t="s">
        <v>471</v>
      </c>
      <c r="L27" t="str">
        <v>PAG 0163 8V</v>
      </c>
      <c r="M27" t="str">
        <v>ACP022</v>
      </c>
      <c r="N27" t="str">
        <v>PAG 0163 8V</v>
      </c>
      <c r="O27" t="str">
        <v>PAG 0163 8V</v>
      </c>
      <c r="P27" t="str">
        <v>PAG 0163 8V</v>
      </c>
      <c r="Q27" t="str">
        <v>PAG 0163 8V</v>
      </c>
      <c r="R27" t="str">
        <v>PAG 0163 8V</v>
      </c>
      <c r="S27" t="str">
        <v>PAG 0163 8V</v>
      </c>
      <c r="T27" t="str">
        <v>PAG 0163 8V</v>
      </c>
      <c r="U27" t="str">
        <v>PAG 0163 8V</v>
      </c>
      <c r="V27" t="str">
        <v>PAG 0163 8V</v>
      </c>
      <c r="W27" t="str">
        <v>PAG 0163 8V</v>
      </c>
      <c r="X27" t="str">
        <v>PAG 0163 8V</v>
      </c>
      <c r="Y27" t="str">
        <v>PAG 0163 8V</v>
      </c>
      <c r="Z27" t="str">
        <v>PAG 0163 8V</v>
      </c>
      <c r="AA27" t="str">
        <v>PAG 0163 8V</v>
      </c>
      <c r="AB27" t="str">
        <v>PAG 0163 8V</v>
      </c>
      <c r="AC27" t="str">
        <v>PAG 0163 8V</v>
      </c>
      <c r="AD27" t="str">
        <v>PAG 0163 8V</v>
      </c>
      <c r="AE27" t="str">
        <v>PAG 0163 8V</v>
      </c>
      <c r="AF27" t="str">
        <v>PAG 0163 8V</v>
      </c>
      <c r="AG27" t="str">
        <v>PAG 0163 8V</v>
      </c>
      <c r="AH27" t="str">
        <v>PAG 0163 8V</v>
      </c>
      <c r="AI27" t="str">
        <v>PAG 0163 8V</v>
      </c>
      <c r="AJ27" t="str">
        <v>PAG 0163 8V</v>
      </c>
      <c r="AK27" t="str">
        <v>PAG 0163 8V</v>
      </c>
      <c r="AL27" t="str">
        <v>PAG 0163 8V</v>
      </c>
      <c r="AM27" t="str">
        <v>PAG 0163 8V</v>
      </c>
      <c r="AO27" t="s">
        <v>1511</v>
      </c>
      <c r="AP27" t="s">
        <v>1512</v>
      </c>
      <c r="AQ27" t="s">
        <v>1513</v>
      </c>
      <c r="AT27" t="s">
        <v>1386</v>
      </c>
      <c r="AU27" t="s">
        <v>24419</v>
      </c>
      <c r="AY27">
        <v>87</v>
      </c>
    </row>
    <row r="28" spans="2:51" x14ac:dyDescent="0.35">
      <c r="G28" t="s">
        <v>1386</v>
      </c>
      <c r="I28" s="60" t="s">
        <v>149</v>
      </c>
      <c r="J28" s="48" t="s">
        <v>472</v>
      </c>
      <c r="L28" t="str">
        <v>PAG 0164 8V</v>
      </c>
      <c r="M28" t="str">
        <v>ACP023</v>
      </c>
      <c r="N28" t="str">
        <v>PAG 0164 8V</v>
      </c>
      <c r="O28" t="str">
        <v>PAG 0164 8V</v>
      </c>
      <c r="P28" t="str">
        <v>PAG 0164 8V</v>
      </c>
      <c r="Q28" t="str">
        <v>PAG 0164 8V</v>
      </c>
      <c r="R28" t="str">
        <v>PAG 0164 8V</v>
      </c>
      <c r="S28" t="str">
        <v>PAG 0164 8V</v>
      </c>
      <c r="T28" t="str">
        <v>PAG 0164 8V</v>
      </c>
      <c r="U28" t="str">
        <v>PAG 0164 8V</v>
      </c>
      <c r="V28" t="str">
        <v>PAG 0164 8V</v>
      </c>
      <c r="W28" t="str">
        <v>PAG 0164 8V</v>
      </c>
      <c r="X28" t="str">
        <v>PAG 0164 8V</v>
      </c>
      <c r="Y28" t="str">
        <v>PAG 0164 8V</v>
      </c>
      <c r="Z28" t="str">
        <v>PAG 0164 8V</v>
      </c>
      <c r="AA28" t="str">
        <v>PAG 0164 8V</v>
      </c>
      <c r="AB28" t="str">
        <v>PAG 0164 8V</v>
      </c>
      <c r="AC28" t="str">
        <v>PAG 0164 8V</v>
      </c>
      <c r="AD28" t="str">
        <v>PAG 0164 8V</v>
      </c>
      <c r="AE28" t="str">
        <v>PAG 0164 8V</v>
      </c>
      <c r="AF28" t="str">
        <v>PAG 0164 8V</v>
      </c>
      <c r="AG28" t="str">
        <v>PAG 0164 8V</v>
      </c>
      <c r="AH28" t="str">
        <v>PAG 0164 8V</v>
      </c>
      <c r="AI28" t="str">
        <v>PAG 0164 8V</v>
      </c>
      <c r="AJ28" t="str">
        <v>PAG 0164 8V</v>
      </c>
      <c r="AK28" t="str">
        <v>PAG 0164 8V</v>
      </c>
      <c r="AL28" t="str">
        <v>PAG 0164 8V</v>
      </c>
      <c r="AM28" t="str">
        <v>PAG 0164 8V</v>
      </c>
      <c r="AO28" t="s">
        <v>1514</v>
      </c>
      <c r="AP28" t="s">
        <v>1515</v>
      </c>
      <c r="AQ28" t="s">
        <v>1516</v>
      </c>
      <c r="AT28" t="s">
        <v>1388</v>
      </c>
      <c r="AU28" t="s">
        <v>24419</v>
      </c>
      <c r="AY28">
        <v>88</v>
      </c>
    </row>
    <row r="29" spans="2:51" x14ac:dyDescent="0.35">
      <c r="G29" t="s">
        <v>1388</v>
      </c>
      <c r="I29" s="62" t="s">
        <v>150</v>
      </c>
      <c r="J29" s="48" t="s">
        <v>473</v>
      </c>
      <c r="L29" t="str">
        <v>PAG 0165 8V</v>
      </c>
      <c r="M29" t="str">
        <v>ACP024</v>
      </c>
      <c r="N29" t="str">
        <v>PAG 0165 8V</v>
      </c>
      <c r="O29" t="str">
        <v>PAG 0165 8V</v>
      </c>
      <c r="P29" t="str">
        <v>PAG 0165 8V</v>
      </c>
      <c r="Q29" t="str">
        <v>PAG 0165 8V</v>
      </c>
      <c r="R29" t="str">
        <v>PAG 0165 8V</v>
      </c>
      <c r="S29" t="str">
        <v>PAG 0165 8V</v>
      </c>
      <c r="T29" t="str">
        <v>PAG 0165 8V</v>
      </c>
      <c r="U29" t="str">
        <v>PAG 0165 8V</v>
      </c>
      <c r="V29" t="str">
        <v>PAG 0165 8V</v>
      </c>
      <c r="W29" t="str">
        <v>PAG 0165 8V</v>
      </c>
      <c r="X29" t="str">
        <v>PAG 0165 8V</v>
      </c>
      <c r="Y29" t="str">
        <v>PAG 0165 8V</v>
      </c>
      <c r="Z29" t="str">
        <v>PAG 0165 8V</v>
      </c>
      <c r="AA29" t="str">
        <v>PAG 0165 8V</v>
      </c>
      <c r="AB29" t="str">
        <v>PAG 0165 8V</v>
      </c>
      <c r="AC29" t="str">
        <v>PAG 0165 8V</v>
      </c>
      <c r="AD29" t="str">
        <v>PAG 0165 8V</v>
      </c>
      <c r="AE29" t="str">
        <v>PAG 0165 8V</v>
      </c>
      <c r="AF29" t="str">
        <v>PAG 0165 8V</v>
      </c>
      <c r="AG29" t="str">
        <v>PAG 0165 8V</v>
      </c>
      <c r="AH29" t="str">
        <v>PAG 0165 8V</v>
      </c>
      <c r="AI29" t="str">
        <v>PAG 0165 8V</v>
      </c>
      <c r="AJ29" t="str">
        <v>PAG 0165 8V</v>
      </c>
      <c r="AK29" t="str">
        <v>PAG 0165 8V</v>
      </c>
      <c r="AL29" t="str">
        <v>PAG 0165 8V</v>
      </c>
      <c r="AM29" t="str">
        <v>PAG 0165 8V</v>
      </c>
      <c r="AO29" t="s">
        <v>1517</v>
      </c>
      <c r="AP29" t="s">
        <v>1518</v>
      </c>
      <c r="AQ29" t="s">
        <v>1519</v>
      </c>
      <c r="AT29" t="s">
        <v>1389</v>
      </c>
      <c r="AU29" t="s">
        <v>24419</v>
      </c>
      <c r="AY29">
        <v>89</v>
      </c>
    </row>
    <row r="30" spans="2:51" x14ac:dyDescent="0.35">
      <c r="G30" t="s">
        <v>1389</v>
      </c>
      <c r="I30" s="60" t="s">
        <v>151</v>
      </c>
      <c r="J30" s="48" t="s">
        <v>474</v>
      </c>
      <c r="L30" t="str">
        <v>PAG 0166 8V</v>
      </c>
      <c r="M30" t="str">
        <v>ACP025</v>
      </c>
      <c r="N30" t="str">
        <v>PAG 0166 8V</v>
      </c>
      <c r="O30" t="str">
        <v>PAG 0166 8V</v>
      </c>
      <c r="P30" t="str">
        <v>PAG 0166 8V</v>
      </c>
      <c r="Q30" t="str">
        <v>PAG 0166 8V</v>
      </c>
      <c r="R30" t="str">
        <v>PAG 0166 8V</v>
      </c>
      <c r="S30" t="str">
        <v>PAG 0166 8V</v>
      </c>
      <c r="T30" t="str">
        <v>PAG 0166 8V</v>
      </c>
      <c r="U30" t="str">
        <v>PAG 0166 8V</v>
      </c>
      <c r="V30" t="str">
        <v>PAG 0166 8V</v>
      </c>
      <c r="W30" t="str">
        <v>PAG 0166 8V</v>
      </c>
      <c r="X30" t="str">
        <v>PAG 0166 8V</v>
      </c>
      <c r="Y30" t="str">
        <v>PAG 0166 8V</v>
      </c>
      <c r="Z30" t="str">
        <v>PAG 0166 8V</v>
      </c>
      <c r="AA30" t="str">
        <v>PAG 0166 8V</v>
      </c>
      <c r="AB30" t="str">
        <v>PAG 0166 8V</v>
      </c>
      <c r="AC30" t="str">
        <v>PAG 0166 8V</v>
      </c>
      <c r="AD30" t="str">
        <v>PAG 0166 8V</v>
      </c>
      <c r="AE30" t="str">
        <v>PAG 0166 8V</v>
      </c>
      <c r="AF30" t="str">
        <v>PAG 0166 8V</v>
      </c>
      <c r="AG30" t="str">
        <v>PAG 0166 8V</v>
      </c>
      <c r="AH30" t="str">
        <v>PAG 0166 8V</v>
      </c>
      <c r="AI30" t="str">
        <v>PAG 0166 8V</v>
      </c>
      <c r="AJ30" t="str">
        <v>PAG 0166 8V</v>
      </c>
      <c r="AK30" t="str">
        <v>PAG 0166 8V</v>
      </c>
      <c r="AL30" t="str">
        <v>PAG 0166 8V</v>
      </c>
      <c r="AM30" t="str">
        <v>PAG 0166 8V</v>
      </c>
      <c r="AO30" t="s">
        <v>1520</v>
      </c>
      <c r="AP30" t="s">
        <v>1521</v>
      </c>
      <c r="AQ30" t="s">
        <v>1522</v>
      </c>
      <c r="AT30" t="s">
        <v>1390</v>
      </c>
      <c r="AU30" t="s">
        <v>24419</v>
      </c>
      <c r="AY30">
        <v>90</v>
      </c>
    </row>
    <row r="31" spans="2:51" x14ac:dyDescent="0.35">
      <c r="G31" t="s">
        <v>1390</v>
      </c>
      <c r="I31" s="60" t="s">
        <v>152</v>
      </c>
      <c r="J31" s="48" t="s">
        <v>475</v>
      </c>
      <c r="L31" t="str">
        <v>PAG 0167 8V</v>
      </c>
      <c r="M31" t="str">
        <v>ACP026</v>
      </c>
      <c r="N31" t="str">
        <v>PAG 0167 8V</v>
      </c>
      <c r="O31" t="str">
        <v>PAG 0167 8V</v>
      </c>
      <c r="P31" t="str">
        <v>PAG 0167 8V</v>
      </c>
      <c r="Q31" t="str">
        <v>PAG 0167 8V</v>
      </c>
      <c r="R31" t="str">
        <v>PAG 0167 8V</v>
      </c>
      <c r="S31" t="str">
        <v>PAG 0167 8V</v>
      </c>
      <c r="T31" t="str">
        <v>PAG 0167 8V</v>
      </c>
      <c r="U31" t="str">
        <v>PAG 0167 8V</v>
      </c>
      <c r="V31" t="str">
        <v>PAG 0167 8V</v>
      </c>
      <c r="W31" t="str">
        <v>PAG 0167 8V</v>
      </c>
      <c r="X31" t="str">
        <v>PAG 0167 8V</v>
      </c>
      <c r="Y31" t="str">
        <v>PAG 0167 8V</v>
      </c>
      <c r="Z31" t="str">
        <v>PAG 0167 8V</v>
      </c>
      <c r="AA31" t="str">
        <v>PAG 0167 8V</v>
      </c>
      <c r="AB31" t="str">
        <v>PAG 0167 8V</v>
      </c>
      <c r="AC31" t="str">
        <v>PAG 0167 8V</v>
      </c>
      <c r="AD31" t="str">
        <v>PAG 0167 8V</v>
      </c>
      <c r="AE31" t="str">
        <v>PAG 0167 8V</v>
      </c>
      <c r="AF31" t="str">
        <v>PAG 0167 8V</v>
      </c>
      <c r="AG31" t="str">
        <v>PAG 0167 8V</v>
      </c>
      <c r="AH31" t="str">
        <v>PAG 0167 8V</v>
      </c>
      <c r="AI31" t="str">
        <v>PAG 0167 8V</v>
      </c>
      <c r="AJ31" t="str">
        <v>PAG 0167 8V</v>
      </c>
      <c r="AK31" t="str">
        <v>PAG 0167 8V</v>
      </c>
      <c r="AL31" t="str">
        <v>PAG 0167 8V</v>
      </c>
      <c r="AM31" t="str">
        <v>PAG 0167 8V</v>
      </c>
      <c r="AO31" t="s">
        <v>1523</v>
      </c>
      <c r="AP31" t="s">
        <v>1524</v>
      </c>
      <c r="AQ31" t="s">
        <v>1525</v>
      </c>
      <c r="AT31" t="s">
        <v>1391</v>
      </c>
      <c r="AU31" t="s">
        <v>24419</v>
      </c>
      <c r="AY31">
        <v>91</v>
      </c>
    </row>
    <row r="32" spans="2:51" x14ac:dyDescent="0.35">
      <c r="G32" t="s">
        <v>1391</v>
      </c>
      <c r="I32" s="63" t="s">
        <v>153</v>
      </c>
      <c r="J32" s="48" t="s">
        <v>476</v>
      </c>
      <c r="L32" t="str">
        <v>PAG 0168 8V</v>
      </c>
      <c r="M32" t="str">
        <v>ACP027</v>
      </c>
      <c r="N32" t="str">
        <v>PAG 0168 8V</v>
      </c>
      <c r="O32" t="str">
        <v>PAG 0168 8V</v>
      </c>
      <c r="P32" t="str">
        <v>PAG 0168 8V</v>
      </c>
      <c r="Q32" t="str">
        <v>PAG 0168 8V</v>
      </c>
      <c r="R32" t="str">
        <v>PAG 0168 8V</v>
      </c>
      <c r="S32" t="str">
        <v>PAG 0168 8V</v>
      </c>
      <c r="T32" t="str">
        <v>PAG 0168 8V</v>
      </c>
      <c r="U32" t="str">
        <v>PAG 0168 8V</v>
      </c>
      <c r="V32" t="str">
        <v>PAG 0168 8V</v>
      </c>
      <c r="W32" t="str">
        <v>PAG 0168 8V</v>
      </c>
      <c r="X32" t="str">
        <v>PAG 0168 8V</v>
      </c>
      <c r="Y32" t="str">
        <v>PAG 0168 8V</v>
      </c>
      <c r="Z32" t="str">
        <v>PAG 0168 8V</v>
      </c>
      <c r="AA32" t="str">
        <v>PAG 0168 8V</v>
      </c>
      <c r="AB32" t="str">
        <v>PAG 0168 8V</v>
      </c>
      <c r="AC32" t="str">
        <v>PAG 0168 8V</v>
      </c>
      <c r="AD32" t="str">
        <v>PAG 0168 8V</v>
      </c>
      <c r="AE32" t="str">
        <v>PAG 0168 8V</v>
      </c>
      <c r="AF32" t="str">
        <v>PAG 0168 8V</v>
      </c>
      <c r="AG32" t="str">
        <v>PAG 0168 8V</v>
      </c>
      <c r="AH32" t="str">
        <v>PAG 0168 8V</v>
      </c>
      <c r="AI32" t="str">
        <v>PAG 0168 8V</v>
      </c>
      <c r="AJ32" t="str">
        <v>PAG 0168 8V</v>
      </c>
      <c r="AK32" t="str">
        <v>PAG 0168 8V</v>
      </c>
      <c r="AL32" t="str">
        <v>PAG 0168 8V</v>
      </c>
      <c r="AM32" t="str">
        <v>PAG 0168 8V</v>
      </c>
      <c r="AO32" t="s">
        <v>1523</v>
      </c>
      <c r="AP32" t="s">
        <v>1526</v>
      </c>
      <c r="AQ32" t="s">
        <v>1527</v>
      </c>
      <c r="AT32" t="s">
        <v>1392</v>
      </c>
      <c r="AU32" t="s">
        <v>24419</v>
      </c>
      <c r="AY32">
        <v>92</v>
      </c>
    </row>
    <row r="33" spans="7:51" x14ac:dyDescent="0.35">
      <c r="G33" t="s">
        <v>1392</v>
      </c>
      <c r="I33" s="60" t="s">
        <v>154</v>
      </c>
      <c r="J33" s="48" t="s">
        <v>477</v>
      </c>
      <c r="L33" t="str">
        <v>PAG 0169 8V</v>
      </c>
      <c r="M33" t="str">
        <v>ACP028</v>
      </c>
      <c r="N33" t="str">
        <v>PAG 0169 8V</v>
      </c>
      <c r="O33" t="str">
        <v>PAG 0169 8V</v>
      </c>
      <c r="P33" t="str">
        <v>PAG 0169 8V</v>
      </c>
      <c r="Q33" t="str">
        <v>PAG 0169 8V</v>
      </c>
      <c r="R33" t="str">
        <v>PAG 0169 8V</v>
      </c>
      <c r="S33" t="str">
        <v>PAG 0169 8V</v>
      </c>
      <c r="T33" t="str">
        <v>PAG 0169 8V</v>
      </c>
      <c r="U33" t="str">
        <v>PAG 0169 8V</v>
      </c>
      <c r="V33" t="str">
        <v>PAG 0169 8V</v>
      </c>
      <c r="W33" t="str">
        <v>PAG 0169 8V</v>
      </c>
      <c r="X33" t="str">
        <v>PAG 0169 8V</v>
      </c>
      <c r="Y33" t="str">
        <v>PAG 0169 8V</v>
      </c>
      <c r="Z33" t="str">
        <v>PAG 0169 8V</v>
      </c>
      <c r="AA33" t="str">
        <v>PAG 0169 8V</v>
      </c>
      <c r="AB33" t="str">
        <v>PAG 0169 8V</v>
      </c>
      <c r="AC33" t="str">
        <v>PAG 0169 8V</v>
      </c>
      <c r="AD33" t="str">
        <v>PAG 0169 8V</v>
      </c>
      <c r="AE33" t="str">
        <v>PAG 0169 8V</v>
      </c>
      <c r="AF33" t="str">
        <v>PAG 0169 8V</v>
      </c>
      <c r="AG33" t="str">
        <v>PAG 0169 8V</v>
      </c>
      <c r="AH33" t="str">
        <v>PAG 0169 8V</v>
      </c>
      <c r="AI33" t="str">
        <v>PAG 0169 8V</v>
      </c>
      <c r="AJ33" t="str">
        <v>PAG 0169 8V</v>
      </c>
      <c r="AK33" t="str">
        <v>PAG 0169 8V</v>
      </c>
      <c r="AL33" t="str">
        <v>PAG 0169 8V</v>
      </c>
      <c r="AM33" t="str">
        <v>PAG 0169 8V</v>
      </c>
      <c r="AO33" t="s">
        <v>1528</v>
      </c>
      <c r="AP33" t="s">
        <v>1529</v>
      </c>
      <c r="AQ33" t="s">
        <v>1530</v>
      </c>
      <c r="AT33" t="s">
        <v>1393</v>
      </c>
      <c r="AU33" t="s">
        <v>24419</v>
      </c>
      <c r="AY33">
        <v>93</v>
      </c>
    </row>
    <row r="34" spans="7:51" x14ac:dyDescent="0.35">
      <c r="G34" t="s">
        <v>1393</v>
      </c>
      <c r="I34" s="60" t="s">
        <v>155</v>
      </c>
      <c r="J34" s="48" t="s">
        <v>478</v>
      </c>
      <c r="L34" t="str">
        <v>PAG 0170 8V</v>
      </c>
      <c r="M34" t="str">
        <v>ACP029</v>
      </c>
      <c r="N34" t="str">
        <v>PAG 0170 8V</v>
      </c>
      <c r="O34" t="str">
        <v>PAG 0170 8V</v>
      </c>
      <c r="P34" t="str">
        <v>PAG 0170 8V</v>
      </c>
      <c r="Q34" t="str">
        <v>PAG 0170 8V</v>
      </c>
      <c r="R34" t="str">
        <v>PAG 0170 8V</v>
      </c>
      <c r="S34" t="str">
        <v>PAG 0170 8V</v>
      </c>
      <c r="T34" t="str">
        <v>PAG 0170 8V</v>
      </c>
      <c r="U34" t="str">
        <v>PAG 0170 8V</v>
      </c>
      <c r="V34" t="str">
        <v>PAG 0170 8V</v>
      </c>
      <c r="W34" t="str">
        <v>PAG 0170 8V</v>
      </c>
      <c r="X34" t="str">
        <v>PAG 0170 8V</v>
      </c>
      <c r="Y34" t="str">
        <v>PAG 0170 8V</v>
      </c>
      <c r="Z34" t="str">
        <v>PAG 0170 8V</v>
      </c>
      <c r="AA34" t="str">
        <v>PAG 0170 8V</v>
      </c>
      <c r="AB34" t="str">
        <v>PAG 0170 8V</v>
      </c>
      <c r="AC34" t="str">
        <v>PAG 0170 8V</v>
      </c>
      <c r="AD34" t="str">
        <v>PAG 0170 8V</v>
      </c>
      <c r="AE34" t="str">
        <v>PAG 0170 8V</v>
      </c>
      <c r="AF34" t="str">
        <v>PAG 0170 8V</v>
      </c>
      <c r="AG34" t="str">
        <v>PAG 0170 8V</v>
      </c>
      <c r="AH34" t="str">
        <v>PAG 0170 8V</v>
      </c>
      <c r="AI34" t="str">
        <v>PAG 0170 8V</v>
      </c>
      <c r="AJ34" t="str">
        <v>PAG 0170 8V</v>
      </c>
      <c r="AK34" t="str">
        <v>PAG 0170 8V</v>
      </c>
      <c r="AL34" t="str">
        <v>PAG 0170 8V</v>
      </c>
      <c r="AM34" t="str">
        <v>PAG 0170 8V</v>
      </c>
      <c r="AO34" t="s">
        <v>1531</v>
      </c>
      <c r="AP34" t="s">
        <v>1532</v>
      </c>
      <c r="AQ34" t="s">
        <v>1533</v>
      </c>
      <c r="AT34" t="s">
        <v>1394</v>
      </c>
      <c r="AU34" t="s">
        <v>24419</v>
      </c>
      <c r="AY34">
        <v>94</v>
      </c>
    </row>
    <row r="35" spans="7:51" x14ac:dyDescent="0.35">
      <c r="G35" t="s">
        <v>1394</v>
      </c>
      <c r="I35" s="60" t="s">
        <v>156</v>
      </c>
      <c r="J35" s="48" t="s">
        <v>479</v>
      </c>
      <c r="L35" t="str">
        <v>PAG 0171 8V</v>
      </c>
      <c r="M35" t="str">
        <v>ACP030</v>
      </c>
      <c r="N35" t="str">
        <v>PAG 0171 8V</v>
      </c>
      <c r="O35" t="str">
        <v>PAG 0171 8V</v>
      </c>
      <c r="P35" t="str">
        <v>PAG 0171 8V</v>
      </c>
      <c r="Q35" t="str">
        <v>PAG 0171 8V</v>
      </c>
      <c r="R35" t="str">
        <v>PAG 0171 8V</v>
      </c>
      <c r="S35" t="str">
        <v>PAG 0171 8V</v>
      </c>
      <c r="T35" t="str">
        <v>PAG 0171 8V</v>
      </c>
      <c r="U35" t="str">
        <v>PAG 0171 8V</v>
      </c>
      <c r="V35" t="str">
        <v>PAG 0171 8V</v>
      </c>
      <c r="W35" t="str">
        <v>PAG 0171 8V</v>
      </c>
      <c r="X35" t="str">
        <v>PAG 0171 8V</v>
      </c>
      <c r="Y35" t="str">
        <v>PAG 0171 8V</v>
      </c>
      <c r="Z35" t="str">
        <v>PAG 0171 8V</v>
      </c>
      <c r="AA35" t="str">
        <v>PAG 0171 8V</v>
      </c>
      <c r="AB35" t="str">
        <v>PAG 0171 8V</v>
      </c>
      <c r="AC35" t="str">
        <v>PAG 0171 8V</v>
      </c>
      <c r="AD35" t="str">
        <v>PAG 0171 8V</v>
      </c>
      <c r="AE35" t="str">
        <v>PAG 0171 8V</v>
      </c>
      <c r="AF35" t="str">
        <v>PAG 0171 8V</v>
      </c>
      <c r="AG35" t="str">
        <v>PAG 0171 8V</v>
      </c>
      <c r="AH35" t="str">
        <v>PAG 0171 8V</v>
      </c>
      <c r="AI35" t="str">
        <v>PAG 0171 8V</v>
      </c>
      <c r="AJ35" t="str">
        <v>PAG 0171 8V</v>
      </c>
      <c r="AK35" t="str">
        <v>PAG 0171 8V</v>
      </c>
      <c r="AL35" t="str">
        <v>PAG 0171 8V</v>
      </c>
      <c r="AM35" t="str">
        <v>PAG 0171 8V</v>
      </c>
      <c r="AO35" t="s">
        <v>1534</v>
      </c>
      <c r="AP35" t="s">
        <v>1535</v>
      </c>
      <c r="AQ35" t="s">
        <v>1536</v>
      </c>
      <c r="AT35" t="s">
        <v>1395</v>
      </c>
      <c r="AU35" t="s">
        <v>24419</v>
      </c>
      <c r="AY35">
        <v>95</v>
      </c>
    </row>
    <row r="36" spans="7:51" x14ac:dyDescent="0.35">
      <c r="G36" t="s">
        <v>1395</v>
      </c>
      <c r="I36" s="60" t="s">
        <v>157</v>
      </c>
      <c r="J36" s="48" t="s">
        <v>480</v>
      </c>
      <c r="L36" t="str">
        <v>PAG 0172 8V</v>
      </c>
      <c r="M36" t="str">
        <v>ACP031</v>
      </c>
      <c r="N36" t="str">
        <v>PAG 0172 8V</v>
      </c>
      <c r="O36" t="str">
        <v>PAG 0172 8V</v>
      </c>
      <c r="P36" t="str">
        <v>PAG 0172 8V</v>
      </c>
      <c r="Q36" t="str">
        <v>PAG 0172 8V</v>
      </c>
      <c r="R36" t="str">
        <v>PAG 0172 8V</v>
      </c>
      <c r="S36" t="str">
        <v>PAG 0172 8V</v>
      </c>
      <c r="T36" t="str">
        <v>PAG 0172 8V</v>
      </c>
      <c r="U36" t="str">
        <v>PAG 0172 8V</v>
      </c>
      <c r="V36" t="str">
        <v>PAG 0172 8V</v>
      </c>
      <c r="W36" t="str">
        <v>PAG 0172 8V</v>
      </c>
      <c r="X36" t="str">
        <v>PAG 0172 8V</v>
      </c>
      <c r="Y36" t="str">
        <v>PAG 0172 8V</v>
      </c>
      <c r="Z36" t="str">
        <v>PAG 0172 8V</v>
      </c>
      <c r="AA36" t="str">
        <v>PAG 0172 8V</v>
      </c>
      <c r="AB36" t="str">
        <v>PAG 0172 8V</v>
      </c>
      <c r="AC36" t="str">
        <v>PAG 0172 8V</v>
      </c>
      <c r="AD36" t="str">
        <v>PAG 0172 8V</v>
      </c>
      <c r="AE36" t="str">
        <v>PAG 0172 8V</v>
      </c>
      <c r="AF36" t="str">
        <v>PAG 0172 8V</v>
      </c>
      <c r="AG36" t="str">
        <v>PAG 0172 8V</v>
      </c>
      <c r="AH36" t="str">
        <v>PAG 0172 8V</v>
      </c>
      <c r="AI36" t="str">
        <v>PAG 0172 8V</v>
      </c>
      <c r="AJ36" t="str">
        <v>PAG 0172 8V</v>
      </c>
      <c r="AK36" t="str">
        <v>PAG 0172 8V</v>
      </c>
      <c r="AL36" t="str">
        <v>PAG 0172 8V</v>
      </c>
      <c r="AM36" t="str">
        <v>PAG 0172 8V</v>
      </c>
      <c r="AO36" t="s">
        <v>1537</v>
      </c>
      <c r="AP36" t="s">
        <v>1538</v>
      </c>
      <c r="AQ36" t="s">
        <v>1539</v>
      </c>
      <c r="AT36" t="s">
        <v>1396</v>
      </c>
      <c r="AU36" t="s">
        <v>24419</v>
      </c>
      <c r="AY36">
        <v>96</v>
      </c>
    </row>
    <row r="37" spans="7:51" x14ac:dyDescent="0.35">
      <c r="G37" t="s">
        <v>1396</v>
      </c>
      <c r="I37" s="60" t="s">
        <v>158</v>
      </c>
      <c r="J37" s="48" t="s">
        <v>481</v>
      </c>
      <c r="L37" t="str">
        <v>PAG 0173 8V</v>
      </c>
      <c r="M37" t="str">
        <v>ACP032</v>
      </c>
      <c r="N37" t="str">
        <v>PAG 0173 8V</v>
      </c>
      <c r="O37" t="str">
        <v>PAG 0173 8V</v>
      </c>
      <c r="P37" t="str">
        <v>PAG 0173 8V</v>
      </c>
      <c r="Q37" t="str">
        <v>PAG 0173 8V</v>
      </c>
      <c r="R37" t="str">
        <v>PAG 0173 8V</v>
      </c>
      <c r="S37" t="str">
        <v>PAG 0173 8V</v>
      </c>
      <c r="T37" t="str">
        <v>PAG 0173 8V</v>
      </c>
      <c r="U37" t="str">
        <v>PAG 0173 8V</v>
      </c>
      <c r="V37" t="str">
        <v>PAG 0173 8V</v>
      </c>
      <c r="W37" t="str">
        <v>PAG 0173 8V</v>
      </c>
      <c r="X37" t="str">
        <v>PAG 0173 8V</v>
      </c>
      <c r="Y37" t="str">
        <v>PAG 0173 8V</v>
      </c>
      <c r="Z37" t="str">
        <v>PAG 0173 8V</v>
      </c>
      <c r="AA37" t="str">
        <v>PAG 0173 8V</v>
      </c>
      <c r="AB37" t="str">
        <v>PAG 0173 8V</v>
      </c>
      <c r="AC37" t="str">
        <v>PAG 0173 8V</v>
      </c>
      <c r="AD37" t="str">
        <v>PAG 0173 8V</v>
      </c>
      <c r="AE37" t="str">
        <v>PAG 0173 8V</v>
      </c>
      <c r="AF37" t="str">
        <v>PAG 0173 8V</v>
      </c>
      <c r="AG37" t="str">
        <v>PAG 0173 8V</v>
      </c>
      <c r="AH37" t="str">
        <v>PAG 0173 8V</v>
      </c>
      <c r="AI37" t="str">
        <v>PAG 0173 8V</v>
      </c>
      <c r="AJ37" t="str">
        <v>PAG 0173 8V</v>
      </c>
      <c r="AK37" t="str">
        <v>PAG 0173 8V</v>
      </c>
      <c r="AL37" t="str">
        <v>PAG 0173 8V</v>
      </c>
      <c r="AM37" t="str">
        <v>PAG 0173 8V</v>
      </c>
      <c r="AO37" t="s">
        <v>1540</v>
      </c>
      <c r="AP37" t="s">
        <v>1541</v>
      </c>
      <c r="AQ37" t="s">
        <v>1542</v>
      </c>
      <c r="AT37" t="s">
        <v>1397</v>
      </c>
      <c r="AU37" t="s">
        <v>24419</v>
      </c>
      <c r="AY37">
        <v>97</v>
      </c>
    </row>
    <row r="38" spans="7:51" x14ac:dyDescent="0.35">
      <c r="G38" t="s">
        <v>1397</v>
      </c>
      <c r="I38" s="60" t="s">
        <v>159</v>
      </c>
      <c r="J38" s="48" t="s">
        <v>482</v>
      </c>
      <c r="L38" t="str">
        <v>PAG 0174 8V</v>
      </c>
      <c r="M38" t="str">
        <v>ACP033</v>
      </c>
      <c r="N38" t="str">
        <v>PAG 0174 8V</v>
      </c>
      <c r="O38" t="str">
        <v>PAG 0174 8V</v>
      </c>
      <c r="P38" t="str">
        <v>PAG 0174 8V</v>
      </c>
      <c r="Q38" t="str">
        <v>PAG 0174 8V</v>
      </c>
      <c r="R38" t="str">
        <v>PAG 0174 8V</v>
      </c>
      <c r="S38" t="str">
        <v>PAG 0174 8V</v>
      </c>
      <c r="T38" t="str">
        <v>PAG 0174 8V</v>
      </c>
      <c r="U38" t="str">
        <v>PAG 0174 8V</v>
      </c>
      <c r="V38" t="str">
        <v>PAG 0174 8V</v>
      </c>
      <c r="W38" t="str">
        <v>PAG 0174 8V</v>
      </c>
      <c r="X38" t="str">
        <v>PAG 0174 8V</v>
      </c>
      <c r="Y38" t="str">
        <v>PAG 0174 8V</v>
      </c>
      <c r="Z38" t="str">
        <v>PAG 0174 8V</v>
      </c>
      <c r="AA38" t="str">
        <v>PAG 0174 8V</v>
      </c>
      <c r="AB38" t="str">
        <v>PAG 0174 8V</v>
      </c>
      <c r="AC38" t="str">
        <v>PAG 0174 8V</v>
      </c>
      <c r="AD38" t="str">
        <v>PAG 0174 8V</v>
      </c>
      <c r="AE38" t="str">
        <v>PAG 0174 8V</v>
      </c>
      <c r="AF38" t="str">
        <v>PAG 0174 8V</v>
      </c>
      <c r="AG38" t="str">
        <v>PAG 0174 8V</v>
      </c>
      <c r="AH38" t="str">
        <v>PAG 0174 8V</v>
      </c>
      <c r="AI38" t="str">
        <v>PAG 0174 8V</v>
      </c>
      <c r="AJ38" t="str">
        <v>PAG 0174 8V</v>
      </c>
      <c r="AK38" t="str">
        <v>PAG 0174 8V</v>
      </c>
      <c r="AL38" t="str">
        <v>PAG 0174 8V</v>
      </c>
      <c r="AM38" t="str">
        <v>PAG 0174 8V</v>
      </c>
      <c r="AO38" t="s">
        <v>1543</v>
      </c>
      <c r="AP38" t="s">
        <v>1544</v>
      </c>
      <c r="AQ38" t="s">
        <v>1545</v>
      </c>
      <c r="AT38" t="s">
        <v>1398</v>
      </c>
      <c r="AU38" t="s">
        <v>24419</v>
      </c>
      <c r="AY38">
        <v>98</v>
      </c>
    </row>
    <row r="39" spans="7:51" x14ac:dyDescent="0.35">
      <c r="G39" t="s">
        <v>1398</v>
      </c>
      <c r="I39" s="60" t="s">
        <v>160</v>
      </c>
      <c r="J39" s="48" t="s">
        <v>483</v>
      </c>
      <c r="L39" t="str">
        <v>PAG 0175 8V</v>
      </c>
      <c r="M39" t="str">
        <v>ACP034</v>
      </c>
      <c r="N39" t="str">
        <v>PAG 0175 8V</v>
      </c>
      <c r="O39" t="str">
        <v>PAG 0175 8V</v>
      </c>
      <c r="P39" t="str">
        <v>PAG 0175 8V</v>
      </c>
      <c r="Q39" t="str">
        <v>PAG 0175 8V</v>
      </c>
      <c r="R39" t="str">
        <v>PAG 0175 8V</v>
      </c>
      <c r="S39" t="str">
        <v>PAG 0175 8V</v>
      </c>
      <c r="T39" t="str">
        <v>PAG 0175 8V</v>
      </c>
      <c r="U39" t="str">
        <v>PAG 0175 8V</v>
      </c>
      <c r="V39" t="str">
        <v>PAG 0175 8V</v>
      </c>
      <c r="W39" t="str">
        <v>PAG 0175 8V</v>
      </c>
      <c r="X39" t="str">
        <v>PAG 0175 8V</v>
      </c>
      <c r="Y39" t="str">
        <v>PAG 0175 8V</v>
      </c>
      <c r="Z39" t="str">
        <v>PAG 0175 8V</v>
      </c>
      <c r="AA39" t="str">
        <v>PAG 0175 8V</v>
      </c>
      <c r="AB39" t="str">
        <v>PAG 0175 8V</v>
      </c>
      <c r="AC39" t="str">
        <v>PAG 0175 8V</v>
      </c>
      <c r="AD39" t="str">
        <v>PAG 0175 8V</v>
      </c>
      <c r="AE39" t="str">
        <v>PAG 0175 8V</v>
      </c>
      <c r="AF39" t="str">
        <v>PAG 0175 8V</v>
      </c>
      <c r="AG39" t="str">
        <v>PAG 0175 8V</v>
      </c>
      <c r="AH39" t="str">
        <v>PAG 0175 8V</v>
      </c>
      <c r="AI39" t="str">
        <v>PAG 0175 8V</v>
      </c>
      <c r="AJ39" t="str">
        <v>PAG 0175 8V</v>
      </c>
      <c r="AK39" t="str">
        <v>PAG 0175 8V</v>
      </c>
      <c r="AL39" t="str">
        <v>PAG 0175 8V</v>
      </c>
      <c r="AM39" t="str">
        <v>PAG 0175 8V</v>
      </c>
      <c r="AO39" t="s">
        <v>1546</v>
      </c>
      <c r="AP39" t="s">
        <v>1547</v>
      </c>
      <c r="AQ39" t="s">
        <v>1548</v>
      </c>
      <c r="AT39" t="s">
        <v>1399</v>
      </c>
      <c r="AU39" t="s">
        <v>24419</v>
      </c>
      <c r="AY39">
        <v>99</v>
      </c>
    </row>
    <row r="40" spans="7:51" x14ac:dyDescent="0.35">
      <c r="G40" t="s">
        <v>1399</v>
      </c>
      <c r="I40" s="60" t="s">
        <v>161</v>
      </c>
      <c r="J40" s="48" t="s">
        <v>484</v>
      </c>
      <c r="L40" t="str">
        <v>PAG 0176 8V</v>
      </c>
      <c r="M40" t="str">
        <v>ACP035</v>
      </c>
      <c r="N40" t="str">
        <v>PAG 0176 8V</v>
      </c>
      <c r="O40" t="str">
        <v>PAG 0176 8V</v>
      </c>
      <c r="P40" t="str">
        <v>PAG 0176 8V</v>
      </c>
      <c r="Q40" t="str">
        <v>PAG 0176 8V</v>
      </c>
      <c r="R40" t="str">
        <v>PAG 0176 8V</v>
      </c>
      <c r="S40" t="str">
        <v>PAG 0176 8V</v>
      </c>
      <c r="T40" t="str">
        <v>PAG 0176 8V</v>
      </c>
      <c r="U40" t="str">
        <v>PAG 0176 8V</v>
      </c>
      <c r="V40" t="str">
        <v>PAG 0176 8V</v>
      </c>
      <c r="W40" t="str">
        <v>PAG 0176 8V</v>
      </c>
      <c r="X40" t="str">
        <v>PAG 0176 8V</v>
      </c>
      <c r="Y40" t="str">
        <v>PAG 0176 8V</v>
      </c>
      <c r="Z40" t="str">
        <v>PAG 0176 8V</v>
      </c>
      <c r="AA40" t="str">
        <v>PAG 0176 8V</v>
      </c>
      <c r="AB40" t="str">
        <v>PAG 0176 8V</v>
      </c>
      <c r="AC40" t="str">
        <v>PAG 0176 8V</v>
      </c>
      <c r="AD40" t="str">
        <v>PAG 0176 8V</v>
      </c>
      <c r="AE40" t="str">
        <v>PAG 0176 8V</v>
      </c>
      <c r="AF40" t="str">
        <v>PAG 0176 8V</v>
      </c>
      <c r="AG40" t="str">
        <v>PAG 0176 8V</v>
      </c>
      <c r="AH40" t="str">
        <v>PAG 0176 8V</v>
      </c>
      <c r="AI40" t="str">
        <v>PAG 0176 8V</v>
      </c>
      <c r="AJ40" t="str">
        <v>PAG 0176 8V</v>
      </c>
      <c r="AK40" t="str">
        <v>PAG 0176 8V</v>
      </c>
      <c r="AL40" t="str">
        <v>PAG 0176 8V</v>
      </c>
      <c r="AM40" t="str">
        <v>PAG 0176 8V</v>
      </c>
      <c r="AO40" t="s">
        <v>1549</v>
      </c>
      <c r="AP40" t="s">
        <v>1550</v>
      </c>
      <c r="AQ40" t="s">
        <v>1551</v>
      </c>
      <c r="AT40" t="s">
        <v>1400</v>
      </c>
      <c r="AU40" t="s">
        <v>24419</v>
      </c>
      <c r="AY40">
        <v>100</v>
      </c>
    </row>
    <row r="41" spans="7:51" x14ac:dyDescent="0.35">
      <c r="G41" t="s">
        <v>1400</v>
      </c>
      <c r="I41" s="60" t="s">
        <v>162</v>
      </c>
      <c r="J41" s="48" t="s">
        <v>485</v>
      </c>
      <c r="L41" t="str">
        <v>PAG 0177 8V</v>
      </c>
      <c r="M41" t="str">
        <v>ACP036</v>
      </c>
      <c r="N41" t="str">
        <v>PAG 0177 8V</v>
      </c>
      <c r="O41" t="str">
        <v>PAG 0177 8V</v>
      </c>
      <c r="P41" t="str">
        <v>PAG 0177 8V</v>
      </c>
      <c r="Q41" t="str">
        <v>PAG 0177 8V</v>
      </c>
      <c r="R41" t="str">
        <v>PAG 0177 8V</v>
      </c>
      <c r="S41" t="str">
        <v>PAG 0177 8V</v>
      </c>
      <c r="T41" t="str">
        <v>PAG 0177 8V</v>
      </c>
      <c r="U41" t="str">
        <v>PAG 0177 8V</v>
      </c>
      <c r="V41" t="str">
        <v>PAG 0177 8V</v>
      </c>
      <c r="W41" t="str">
        <v>PAG 0177 8V</v>
      </c>
      <c r="X41" t="str">
        <v>PAG 0177 8V</v>
      </c>
      <c r="Y41" t="str">
        <v>PAG 0177 8V</v>
      </c>
      <c r="Z41" t="str">
        <v>PAG 0177 8V</v>
      </c>
      <c r="AA41" t="str">
        <v>PAG 0177 8V</v>
      </c>
      <c r="AB41" t="str">
        <v>PAG 0177 8V</v>
      </c>
      <c r="AC41" t="str">
        <v>PAG 0177 8V</v>
      </c>
      <c r="AD41" t="str">
        <v>PAG 0177 8V</v>
      </c>
      <c r="AE41" t="str">
        <v>PAG 0177 8V</v>
      </c>
      <c r="AF41" t="str">
        <v>PAG 0177 8V</v>
      </c>
      <c r="AG41" t="str">
        <v>PAG 0177 8V</v>
      </c>
      <c r="AH41" t="str">
        <v>PAG 0177 8V</v>
      </c>
      <c r="AI41" t="str">
        <v>PAG 0177 8V</v>
      </c>
      <c r="AJ41" t="str">
        <v>PAG 0177 8V</v>
      </c>
      <c r="AK41" t="str">
        <v>PAG 0177 8V</v>
      </c>
      <c r="AL41" t="str">
        <v>PAG 0177 8V</v>
      </c>
      <c r="AM41" t="str">
        <v>PAG 0177 8V</v>
      </c>
      <c r="AO41" t="s">
        <v>1552</v>
      </c>
      <c r="AP41" t="s">
        <v>1553</v>
      </c>
      <c r="AQ41" t="s">
        <v>1554</v>
      </c>
      <c r="AT41" t="s">
        <v>1401</v>
      </c>
      <c r="AU41" t="s">
        <v>24419</v>
      </c>
      <c r="AY41">
        <v>101</v>
      </c>
    </row>
    <row r="42" spans="7:51" x14ac:dyDescent="0.35">
      <c r="G42" t="s">
        <v>1401</v>
      </c>
      <c r="I42" s="60" t="s">
        <v>163</v>
      </c>
      <c r="J42" s="48" t="s">
        <v>486</v>
      </c>
      <c r="L42" t="str">
        <v>PAG 0178 8V</v>
      </c>
      <c r="M42" t="str">
        <v>ACP037</v>
      </c>
      <c r="N42" t="str">
        <v>PAG 0178 8V</v>
      </c>
      <c r="O42" t="str">
        <v>PAG 0178 8V</v>
      </c>
      <c r="P42" t="str">
        <v>PAG 0178 8V</v>
      </c>
      <c r="Q42" t="str">
        <v>PAG 0178 8V</v>
      </c>
      <c r="R42" t="str">
        <v>PAG 0178 8V</v>
      </c>
      <c r="S42" t="str">
        <v>PAG 0178 8V</v>
      </c>
      <c r="T42" t="str">
        <v>PAG 0178 8V</v>
      </c>
      <c r="U42" t="str">
        <v>PAG 0178 8V</v>
      </c>
      <c r="V42" t="str">
        <v>PAG 0178 8V</v>
      </c>
      <c r="W42" t="str">
        <v>PAG 0178 8V</v>
      </c>
      <c r="X42" t="str">
        <v>PAG 0178 8V</v>
      </c>
      <c r="Y42" t="str">
        <v>PAG 0178 8V</v>
      </c>
      <c r="Z42" t="str">
        <v>PAG 0178 8V</v>
      </c>
      <c r="AA42" t="str">
        <v>PAG 0178 8V</v>
      </c>
      <c r="AB42" t="str">
        <v>PAG 0178 8V</v>
      </c>
      <c r="AC42" t="str">
        <v>PAG 0178 8V</v>
      </c>
      <c r="AD42" t="str">
        <v>PAG 0178 8V</v>
      </c>
      <c r="AE42" t="str">
        <v>PAG 0178 8V</v>
      </c>
      <c r="AF42" t="str">
        <v>PAG 0178 8V</v>
      </c>
      <c r="AG42" t="str">
        <v>PAG 0178 8V</v>
      </c>
      <c r="AH42" t="str">
        <v>PAG 0178 8V</v>
      </c>
      <c r="AI42" t="str">
        <v>PAG 0178 8V</v>
      </c>
      <c r="AJ42" t="str">
        <v>PAG 0178 8V</v>
      </c>
      <c r="AK42" t="str">
        <v>PAG 0178 8V</v>
      </c>
      <c r="AL42" t="str">
        <v>PAG 0178 8V</v>
      </c>
      <c r="AM42" t="str">
        <v>PAG 0178 8V</v>
      </c>
      <c r="AO42" t="s">
        <v>1555</v>
      </c>
      <c r="AP42" t="s">
        <v>1556</v>
      </c>
      <c r="AQ42" t="s">
        <v>1557</v>
      </c>
      <c r="AT42" t="s">
        <v>1402</v>
      </c>
      <c r="AU42" t="s">
        <v>24419</v>
      </c>
      <c r="AY42">
        <v>102</v>
      </c>
    </row>
    <row r="43" spans="7:51" x14ac:dyDescent="0.35">
      <c r="G43" t="s">
        <v>1402</v>
      </c>
      <c r="I43" s="60" t="s">
        <v>164</v>
      </c>
      <c r="J43" s="48" t="s">
        <v>487</v>
      </c>
      <c r="L43" t="str">
        <v>PAG 0179 8V</v>
      </c>
      <c r="M43" t="str">
        <v>ACP038</v>
      </c>
      <c r="N43" t="str">
        <v>PAG 0179 8V</v>
      </c>
      <c r="O43" t="str">
        <v>PAG 0179 8V</v>
      </c>
      <c r="P43" t="str">
        <v>PAG 0179 8V</v>
      </c>
      <c r="Q43" t="str">
        <v>PAG 0179 8V</v>
      </c>
      <c r="R43" t="str">
        <v>PAG 0179 8V</v>
      </c>
      <c r="S43" t="str">
        <v>PAG 0179 8V</v>
      </c>
      <c r="T43" t="str">
        <v>PAG 0179 8V</v>
      </c>
      <c r="U43" t="str">
        <v>PAG 0179 8V</v>
      </c>
      <c r="V43" t="str">
        <v>PAG 0179 8V</v>
      </c>
      <c r="W43" t="str">
        <v>PAG 0179 8V</v>
      </c>
      <c r="X43" t="str">
        <v>PAG 0179 8V</v>
      </c>
      <c r="Y43" t="str">
        <v>PAG 0179 8V</v>
      </c>
      <c r="Z43" t="str">
        <v>PAG 0179 8V</v>
      </c>
      <c r="AA43" t="str">
        <v>PAG 0179 8V</v>
      </c>
      <c r="AB43" t="str">
        <v>PAG 0179 8V</v>
      </c>
      <c r="AC43" t="str">
        <v>PAG 0179 8V</v>
      </c>
      <c r="AD43" t="str">
        <v>PAG 0179 8V</v>
      </c>
      <c r="AE43" t="str">
        <v>PAG 0179 8V</v>
      </c>
      <c r="AF43" t="str">
        <v>PAG 0179 8V</v>
      </c>
      <c r="AG43" t="str">
        <v>PAG 0179 8V</v>
      </c>
      <c r="AH43" t="str">
        <v>PAG 0179 8V</v>
      </c>
      <c r="AI43" t="str">
        <v>PAG 0179 8V</v>
      </c>
      <c r="AJ43" t="str">
        <v>PAG 0179 8V</v>
      </c>
      <c r="AK43" t="str">
        <v>PAG 0179 8V</v>
      </c>
      <c r="AL43" t="str">
        <v>PAG 0179 8V</v>
      </c>
      <c r="AM43" t="str">
        <v>PAG 0179 8V</v>
      </c>
      <c r="AO43" t="s">
        <v>1558</v>
      </c>
      <c r="AP43" t="s">
        <v>1559</v>
      </c>
      <c r="AQ43" t="s">
        <v>1560</v>
      </c>
      <c r="AT43" t="s">
        <v>1403</v>
      </c>
      <c r="AU43" t="s">
        <v>24419</v>
      </c>
      <c r="AY43">
        <v>103</v>
      </c>
    </row>
    <row r="44" spans="7:51" x14ac:dyDescent="0.35">
      <c r="G44" t="s">
        <v>1403</v>
      </c>
      <c r="I44" s="60" t="s">
        <v>165</v>
      </c>
      <c r="J44" s="48" t="s">
        <v>488</v>
      </c>
      <c r="L44" t="str">
        <v>PAG 0180 8V</v>
      </c>
      <c r="M44" t="str">
        <v>ACP039</v>
      </c>
      <c r="N44" t="str">
        <v>PAG 0180 8V</v>
      </c>
      <c r="O44" t="str">
        <v>PAG 0180 8V</v>
      </c>
      <c r="P44" t="str">
        <v>PAG 0180 8V</v>
      </c>
      <c r="Q44" t="str">
        <v>PAG 0180 8V</v>
      </c>
      <c r="R44" t="str">
        <v>PAG 0180 8V</v>
      </c>
      <c r="S44" t="str">
        <v>PAG 0180 8V</v>
      </c>
      <c r="T44" t="str">
        <v>PAG 0180 8V</v>
      </c>
      <c r="U44" t="str">
        <v>PAG 0180 8V</v>
      </c>
      <c r="V44" t="str">
        <v>PAG 0180 8V</v>
      </c>
      <c r="W44" t="str">
        <v>PAG 0180 8V</v>
      </c>
      <c r="X44" t="str">
        <v>PAG 0180 8V</v>
      </c>
      <c r="Y44" t="str">
        <v>PAG 0180 8V</v>
      </c>
      <c r="Z44" t="str">
        <v>PAG 0180 8V</v>
      </c>
      <c r="AA44" t="str">
        <v>PAG 0180 8V</v>
      </c>
      <c r="AB44" t="str">
        <v>PAG 0180 8V</v>
      </c>
      <c r="AC44" t="str">
        <v>PAG 0180 8V</v>
      </c>
      <c r="AD44" t="str">
        <v>PAG 0180 8V</v>
      </c>
      <c r="AE44" t="str">
        <v>PAG 0180 8V</v>
      </c>
      <c r="AF44" t="str">
        <v>PAG 0180 8V</v>
      </c>
      <c r="AG44" t="str">
        <v>PAG 0180 8V</v>
      </c>
      <c r="AH44" t="str">
        <v>PAG 0180 8V</v>
      </c>
      <c r="AI44" t="str">
        <v>PAG 0180 8V</v>
      </c>
      <c r="AJ44" t="str">
        <v>PAG 0180 8V</v>
      </c>
      <c r="AK44" t="str">
        <v>PAG 0180 8V</v>
      </c>
      <c r="AL44" t="str">
        <v>PAG 0180 8V</v>
      </c>
      <c r="AM44" t="str">
        <v>PAG 0180 8V</v>
      </c>
      <c r="AO44" t="s">
        <v>1561</v>
      </c>
      <c r="AP44" t="s">
        <v>1562</v>
      </c>
      <c r="AQ44" t="s">
        <v>1563</v>
      </c>
      <c r="AT44" t="s">
        <v>1434</v>
      </c>
      <c r="AU44" t="s">
        <v>24419</v>
      </c>
      <c r="AY44">
        <v>104</v>
      </c>
    </row>
    <row r="45" spans="7:51" x14ac:dyDescent="0.35">
      <c r="G45" t="s">
        <v>1434</v>
      </c>
      <c r="I45" s="60" t="s">
        <v>166</v>
      </c>
      <c r="J45" s="48" t="s">
        <v>489</v>
      </c>
      <c r="L45" t="str">
        <v>PAG 0181 8V</v>
      </c>
      <c r="M45" t="str">
        <v>ACP040</v>
      </c>
      <c r="N45" t="str">
        <v>PAG 0181 8V</v>
      </c>
      <c r="O45" t="str">
        <v>PAG 0181 8V</v>
      </c>
      <c r="P45" t="str">
        <v>PAG 0181 8V</v>
      </c>
      <c r="Q45" t="str">
        <v>PAG 0181 8V</v>
      </c>
      <c r="R45" t="str">
        <v>PAG 0181 8V</v>
      </c>
      <c r="S45" t="str">
        <v>PAG 0181 8V</v>
      </c>
      <c r="T45" t="str">
        <v>PAG 0181 8V</v>
      </c>
      <c r="U45" t="str">
        <v>PAG 0181 8V</v>
      </c>
      <c r="V45" t="str">
        <v>PAG 0181 8V</v>
      </c>
      <c r="W45" t="str">
        <v>PAG 0181 8V</v>
      </c>
      <c r="X45" t="str">
        <v>PAG 0181 8V</v>
      </c>
      <c r="Y45" t="str">
        <v>PAG 0181 8V</v>
      </c>
      <c r="Z45" t="str">
        <v>PAG 0181 8V</v>
      </c>
      <c r="AA45" t="str">
        <v>PAG 0181 8V</v>
      </c>
      <c r="AB45" t="str">
        <v>PAG 0181 8V</v>
      </c>
      <c r="AC45" t="str">
        <v>PAG 0181 8V</v>
      </c>
      <c r="AD45" t="str">
        <v>PAG 0181 8V</v>
      </c>
      <c r="AE45" t="str">
        <v>PAG 0181 8V</v>
      </c>
      <c r="AF45" t="str">
        <v>PAG 0181 8V</v>
      </c>
      <c r="AG45" t="str">
        <v>PAG 0181 8V</v>
      </c>
      <c r="AH45" t="str">
        <v>PAG 0181 8V</v>
      </c>
      <c r="AI45" t="str">
        <v>PAG 0181 8V</v>
      </c>
      <c r="AJ45" t="str">
        <v>PAG 0181 8V</v>
      </c>
      <c r="AK45" t="str">
        <v>PAG 0181 8V</v>
      </c>
      <c r="AL45" t="str">
        <v>PAG 0181 8V</v>
      </c>
      <c r="AM45" t="str">
        <v>PAG 0181 8V</v>
      </c>
      <c r="AO45" t="s">
        <v>1564</v>
      </c>
      <c r="AP45" t="s">
        <v>1565</v>
      </c>
      <c r="AQ45" t="s">
        <v>1566</v>
      </c>
      <c r="AT45" t="s">
        <v>1436</v>
      </c>
      <c r="AU45" t="s">
        <v>24419</v>
      </c>
      <c r="AY45">
        <v>105</v>
      </c>
    </row>
    <row r="46" spans="7:51" x14ac:dyDescent="0.35">
      <c r="G46" t="s">
        <v>1436</v>
      </c>
      <c r="I46" s="60" t="s">
        <v>167</v>
      </c>
      <c r="J46" s="48" t="s">
        <v>490</v>
      </c>
      <c r="L46" t="str">
        <v>PAG 0182 8V</v>
      </c>
      <c r="M46" t="str">
        <v>ACP041</v>
      </c>
      <c r="N46" t="str">
        <v>PAG 0182 8V</v>
      </c>
      <c r="O46" t="str">
        <v>PAG 0182 8V</v>
      </c>
      <c r="P46" t="str">
        <v>PAG 0182 8V</v>
      </c>
      <c r="Q46" t="str">
        <v>PAG 0182 8V</v>
      </c>
      <c r="R46" t="str">
        <v>PAG 0182 8V</v>
      </c>
      <c r="S46" t="str">
        <v>PAG 0182 8V</v>
      </c>
      <c r="T46" t="str">
        <v>PAG 0182 8V</v>
      </c>
      <c r="U46" t="str">
        <v>PAG 0182 8V</v>
      </c>
      <c r="V46" t="str">
        <v>PAG 0182 8V</v>
      </c>
      <c r="W46" t="str">
        <v>PAG 0182 8V</v>
      </c>
      <c r="X46" t="str">
        <v>PAG 0182 8V</v>
      </c>
      <c r="Y46" t="str">
        <v>PAG 0182 8V</v>
      </c>
      <c r="Z46" t="str">
        <v>PAG 0182 8V</v>
      </c>
      <c r="AA46" t="str">
        <v>PAG 0182 8V</v>
      </c>
      <c r="AB46" t="str">
        <v>PAG 0182 8V</v>
      </c>
      <c r="AC46" t="str">
        <v>PAG 0182 8V</v>
      </c>
      <c r="AD46" t="str">
        <v>PAG 0182 8V</v>
      </c>
      <c r="AE46" t="str">
        <v>PAG 0182 8V</v>
      </c>
      <c r="AF46" t="str">
        <v>PAG 0182 8V</v>
      </c>
      <c r="AG46" t="str">
        <v>PAG 0182 8V</v>
      </c>
      <c r="AH46" t="str">
        <v>PAG 0182 8V</v>
      </c>
      <c r="AI46" t="str">
        <v>PAG 0182 8V</v>
      </c>
      <c r="AJ46" t="str">
        <v>PAG 0182 8V</v>
      </c>
      <c r="AK46" t="str">
        <v>PAG 0182 8V</v>
      </c>
      <c r="AL46" t="str">
        <v>PAG 0182 8V</v>
      </c>
      <c r="AM46" t="str">
        <v>PAG 0182 8V</v>
      </c>
      <c r="AO46" t="s">
        <v>1567</v>
      </c>
      <c r="AP46" t="s">
        <v>1568</v>
      </c>
      <c r="AQ46" t="s">
        <v>1569</v>
      </c>
      <c r="AT46" t="s">
        <v>1438</v>
      </c>
      <c r="AU46" t="s">
        <v>24419</v>
      </c>
      <c r="AY46">
        <v>106</v>
      </c>
    </row>
    <row r="47" spans="7:51" x14ac:dyDescent="0.35">
      <c r="G47" t="s">
        <v>1438</v>
      </c>
      <c r="I47" s="60" t="s">
        <v>168</v>
      </c>
      <c r="J47" s="48" t="s">
        <v>491</v>
      </c>
      <c r="L47" t="str">
        <v>PAG 0183 8V</v>
      </c>
      <c r="M47" t="str">
        <v>ACP042</v>
      </c>
      <c r="N47" t="str">
        <v>PAG 0183 8V</v>
      </c>
      <c r="O47" t="str">
        <v>PAG 0183 8V</v>
      </c>
      <c r="P47" t="str">
        <v>PAG 0183 8V</v>
      </c>
      <c r="Q47" t="str">
        <v>PAG 0183 8V</v>
      </c>
      <c r="R47" t="str">
        <v>PAG 0183 8V</v>
      </c>
      <c r="S47" t="str">
        <v>PAG 0183 8V</v>
      </c>
      <c r="T47" t="str">
        <v>PAG 0183 8V</v>
      </c>
      <c r="U47" t="str">
        <v>PAG 0183 8V</v>
      </c>
      <c r="V47" t="str">
        <v>PAG 0183 8V</v>
      </c>
      <c r="W47" t="str">
        <v>PAG 0183 8V</v>
      </c>
      <c r="X47" t="str">
        <v>PAG 0183 8V</v>
      </c>
      <c r="Y47" t="str">
        <v>PAG 0183 8V</v>
      </c>
      <c r="Z47" t="str">
        <v>PAG 0183 8V</v>
      </c>
      <c r="AA47" t="str">
        <v>PAG 0183 8V</v>
      </c>
      <c r="AB47" t="str">
        <v>PAG 0183 8V</v>
      </c>
      <c r="AC47" t="str">
        <v>PAG 0183 8V</v>
      </c>
      <c r="AD47" t="str">
        <v>PAG 0183 8V</v>
      </c>
      <c r="AE47" t="str">
        <v>PAG 0183 8V</v>
      </c>
      <c r="AF47" t="str">
        <v>PAG 0183 8V</v>
      </c>
      <c r="AG47" t="str">
        <v>PAG 0183 8V</v>
      </c>
      <c r="AH47" t="str">
        <v>PAG 0183 8V</v>
      </c>
      <c r="AI47" t="str">
        <v>PAG 0183 8V</v>
      </c>
      <c r="AJ47" t="str">
        <v>PAG 0183 8V</v>
      </c>
      <c r="AK47" t="str">
        <v>PAG 0183 8V</v>
      </c>
      <c r="AL47" t="str">
        <v>PAG 0183 8V</v>
      </c>
      <c r="AM47" t="str">
        <v>PAG 0183 8V</v>
      </c>
      <c r="AO47" t="s">
        <v>1570</v>
      </c>
      <c r="AP47" t="s">
        <v>1571</v>
      </c>
      <c r="AQ47" t="s">
        <v>1572</v>
      </c>
      <c r="AT47" t="s">
        <v>1439</v>
      </c>
      <c r="AU47" t="s">
        <v>24419</v>
      </c>
      <c r="AY47">
        <v>107</v>
      </c>
    </row>
    <row r="48" spans="7:51" x14ac:dyDescent="0.35">
      <c r="G48" t="s">
        <v>1439</v>
      </c>
      <c r="I48" s="60" t="s">
        <v>169</v>
      </c>
      <c r="J48" s="48" t="s">
        <v>492</v>
      </c>
      <c r="L48" t="str">
        <v>PAG 0184 8V</v>
      </c>
      <c r="M48" t="str">
        <v>ACP043</v>
      </c>
      <c r="N48" t="str">
        <v>PAG 0184 8V</v>
      </c>
      <c r="O48" t="str">
        <v>PAG 0184 8V</v>
      </c>
      <c r="P48" t="str">
        <v>PAG 0184 8V</v>
      </c>
      <c r="Q48" t="str">
        <v>PAG 0184 8V</v>
      </c>
      <c r="R48" t="str">
        <v>PAG 0184 8V</v>
      </c>
      <c r="S48" t="str">
        <v>PAG 0184 8V</v>
      </c>
      <c r="T48" t="str">
        <v>PAG 0184 8V</v>
      </c>
      <c r="U48" t="str">
        <v>PAG 0184 8V</v>
      </c>
      <c r="V48" t="str">
        <v>PAG 0184 8V</v>
      </c>
      <c r="W48" t="str">
        <v>PAG 0184 8V</v>
      </c>
      <c r="X48" t="str">
        <v>PAG 0184 8V</v>
      </c>
      <c r="Y48" t="str">
        <v>PAG 0184 8V</v>
      </c>
      <c r="Z48" t="str">
        <v>PAG 0184 8V</v>
      </c>
      <c r="AA48" t="str">
        <v>PAG 0184 8V</v>
      </c>
      <c r="AB48" t="str">
        <v>PAG 0184 8V</v>
      </c>
      <c r="AC48" t="str">
        <v>PAG 0184 8V</v>
      </c>
      <c r="AD48" t="str">
        <v>PAG 0184 8V</v>
      </c>
      <c r="AE48" t="str">
        <v>PAG 0184 8V</v>
      </c>
      <c r="AF48" t="str">
        <v>PAG 0184 8V</v>
      </c>
      <c r="AG48" t="str">
        <v>PAG 0184 8V</v>
      </c>
      <c r="AH48" t="str">
        <v>PAG 0184 8V</v>
      </c>
      <c r="AI48" t="str">
        <v>PAG 0184 8V</v>
      </c>
      <c r="AJ48" t="str">
        <v>PAG 0184 8V</v>
      </c>
      <c r="AK48" t="str">
        <v>PAG 0184 8V</v>
      </c>
      <c r="AL48" t="str">
        <v>PAG 0184 8V</v>
      </c>
      <c r="AM48" t="str">
        <v>PAG 0184 8V</v>
      </c>
      <c r="AO48" t="s">
        <v>1573</v>
      </c>
      <c r="AP48" t="s">
        <v>1574</v>
      </c>
      <c r="AQ48" t="s">
        <v>1575</v>
      </c>
      <c r="AT48" t="s">
        <v>1440</v>
      </c>
      <c r="AU48" t="s">
        <v>24419</v>
      </c>
      <c r="AY48">
        <v>108</v>
      </c>
    </row>
    <row r="49" spans="7:51" x14ac:dyDescent="0.35">
      <c r="G49" t="s">
        <v>1440</v>
      </c>
      <c r="I49" s="60" t="s">
        <v>170</v>
      </c>
      <c r="J49" s="48" t="s">
        <v>493</v>
      </c>
      <c r="L49" t="str">
        <v>PAG 0185 8V</v>
      </c>
      <c r="M49" t="str">
        <v>ACP044</v>
      </c>
      <c r="N49" t="str">
        <v>PAG 0185 8V</v>
      </c>
      <c r="O49" t="str">
        <v>PAG 0185 8V</v>
      </c>
      <c r="P49" t="str">
        <v>PAG 0185 8V</v>
      </c>
      <c r="Q49" t="str">
        <v>PAG 0185 8V</v>
      </c>
      <c r="R49" t="str">
        <v>PAG 0185 8V</v>
      </c>
      <c r="S49" t="str">
        <v>PAG 0185 8V</v>
      </c>
      <c r="T49" t="str">
        <v>PAG 0185 8V</v>
      </c>
      <c r="U49" t="str">
        <v>PAG 0185 8V</v>
      </c>
      <c r="V49" t="str">
        <v>PAG 0185 8V</v>
      </c>
      <c r="W49" t="str">
        <v>PAG 0185 8V</v>
      </c>
      <c r="X49" t="str">
        <v>PAG 0185 8V</v>
      </c>
      <c r="Y49" t="str">
        <v>PAG 0185 8V</v>
      </c>
      <c r="Z49" t="str">
        <v>PAG 0185 8V</v>
      </c>
      <c r="AA49" t="str">
        <v>PAG 0185 8V</v>
      </c>
      <c r="AB49" t="str">
        <v>PAG 0185 8V</v>
      </c>
      <c r="AC49" t="str">
        <v>PAG 0185 8V</v>
      </c>
      <c r="AD49" t="str">
        <v>PAG 0185 8V</v>
      </c>
      <c r="AE49" t="str">
        <v>PAG 0185 8V</v>
      </c>
      <c r="AF49" t="str">
        <v>PAG 0185 8V</v>
      </c>
      <c r="AG49" t="str">
        <v>PAG 0185 8V</v>
      </c>
      <c r="AH49" t="str">
        <v>PAG 0185 8V</v>
      </c>
      <c r="AI49" t="str">
        <v>PAG 0185 8V</v>
      </c>
      <c r="AJ49" t="str">
        <v>PAG 0185 8V</v>
      </c>
      <c r="AK49" t="str">
        <v>PAG 0185 8V</v>
      </c>
      <c r="AL49" t="str">
        <v>PAG 0185 8V</v>
      </c>
      <c r="AM49" t="str">
        <v>PAG 0185 8V</v>
      </c>
      <c r="AO49" t="s">
        <v>1576</v>
      </c>
      <c r="AP49" t="s">
        <v>1577</v>
      </c>
      <c r="AQ49" t="s">
        <v>1578</v>
      </c>
      <c r="AT49" t="s">
        <v>1441</v>
      </c>
      <c r="AU49" t="s">
        <v>24419</v>
      </c>
      <c r="AY49">
        <v>109</v>
      </c>
    </row>
    <row r="50" spans="7:51" x14ac:dyDescent="0.35">
      <c r="G50" t="s">
        <v>1441</v>
      </c>
      <c r="I50" s="60" t="s">
        <v>171</v>
      </c>
      <c r="J50" s="48" t="s">
        <v>494</v>
      </c>
      <c r="L50" t="str">
        <v>PAG 0186 8V</v>
      </c>
      <c r="M50" t="str">
        <v>ACP045</v>
      </c>
      <c r="N50" t="str">
        <v>PAG 0186 8V</v>
      </c>
      <c r="O50" t="str">
        <v>PAG 0186 8V</v>
      </c>
      <c r="P50" t="str">
        <v>PAG 0186 8V</v>
      </c>
      <c r="Q50" t="str">
        <v>PAG 0186 8V</v>
      </c>
      <c r="R50" t="str">
        <v>PAG 0186 8V</v>
      </c>
      <c r="S50" t="str">
        <v>PAG 0186 8V</v>
      </c>
      <c r="T50" t="str">
        <v>PAG 0186 8V</v>
      </c>
      <c r="U50" t="str">
        <v>PAG 0186 8V</v>
      </c>
      <c r="V50" t="str">
        <v>PAG 0186 8V</v>
      </c>
      <c r="W50" t="str">
        <v>PAG 0186 8V</v>
      </c>
      <c r="X50" t="str">
        <v>PAG 0186 8V</v>
      </c>
      <c r="Y50" t="str">
        <v>PAG 0186 8V</v>
      </c>
      <c r="Z50" t="str">
        <v>PAG 0186 8V</v>
      </c>
      <c r="AA50" t="str">
        <v>PAG 0186 8V</v>
      </c>
      <c r="AB50" t="str">
        <v>PAG 0186 8V</v>
      </c>
      <c r="AC50" t="str">
        <v>PAG 0186 8V</v>
      </c>
      <c r="AD50" t="str">
        <v>PAG 0186 8V</v>
      </c>
      <c r="AE50" t="str">
        <v>PAG 0186 8V</v>
      </c>
      <c r="AF50" t="str">
        <v>PAG 0186 8V</v>
      </c>
      <c r="AG50" t="str">
        <v>PAG 0186 8V</v>
      </c>
      <c r="AH50" t="str">
        <v>PAG 0186 8V</v>
      </c>
      <c r="AI50" t="str">
        <v>PAG 0186 8V</v>
      </c>
      <c r="AJ50" t="str">
        <v>PAG 0186 8V</v>
      </c>
      <c r="AK50" t="str">
        <v>PAG 0186 8V</v>
      </c>
      <c r="AL50" t="str">
        <v>PAG 0186 8V</v>
      </c>
      <c r="AM50" t="str">
        <v>PAG 0186 8V</v>
      </c>
      <c r="AO50" t="s">
        <v>1579</v>
      </c>
      <c r="AP50" t="s">
        <v>1580</v>
      </c>
      <c r="AQ50" t="s">
        <v>1581</v>
      </c>
      <c r="AT50" t="s">
        <v>1442</v>
      </c>
      <c r="AU50" t="s">
        <v>24419</v>
      </c>
      <c r="AY50">
        <v>110</v>
      </c>
    </row>
    <row r="51" spans="7:51" x14ac:dyDescent="0.35">
      <c r="G51" t="s">
        <v>1442</v>
      </c>
      <c r="I51" s="60" t="s">
        <v>172</v>
      </c>
      <c r="J51" s="48" t="s">
        <v>495</v>
      </c>
      <c r="L51" t="str">
        <v>PAG 0187 8V</v>
      </c>
      <c r="M51" t="str">
        <v>ACP046</v>
      </c>
      <c r="N51" t="str">
        <v>PAG 0187 8V</v>
      </c>
      <c r="O51" t="str">
        <v>PAG 0187 8V</v>
      </c>
      <c r="P51" t="str">
        <v>PAG 0187 8V</v>
      </c>
      <c r="Q51" t="str">
        <v>PAG 0187 8V</v>
      </c>
      <c r="R51" t="str">
        <v>PAG 0187 8V</v>
      </c>
      <c r="S51" t="str">
        <v>PAG 0187 8V</v>
      </c>
      <c r="T51" t="str">
        <v>PAG 0187 8V</v>
      </c>
      <c r="U51" t="str">
        <v>PAG 0187 8V</v>
      </c>
      <c r="V51" t="str">
        <v>PAG 0187 8V</v>
      </c>
      <c r="W51" t="str">
        <v>PAG 0187 8V</v>
      </c>
      <c r="X51" t="str">
        <v>PAG 0187 8V</v>
      </c>
      <c r="Y51" t="str">
        <v>PAG 0187 8V</v>
      </c>
      <c r="Z51" t="str">
        <v>PAG 0187 8V</v>
      </c>
      <c r="AA51" t="str">
        <v>PAG 0187 8V</v>
      </c>
      <c r="AB51" t="str">
        <v>PAG 0187 8V</v>
      </c>
      <c r="AC51" t="str">
        <v>PAG 0187 8V</v>
      </c>
      <c r="AD51" t="str">
        <v>PAG 0187 8V</v>
      </c>
      <c r="AE51" t="str">
        <v>PAG 0187 8V</v>
      </c>
      <c r="AF51" t="str">
        <v>PAG 0187 8V</v>
      </c>
      <c r="AG51" t="str">
        <v>PAG 0187 8V</v>
      </c>
      <c r="AH51" t="str">
        <v>PAG 0187 8V</v>
      </c>
      <c r="AI51" t="str">
        <v>PAG 0187 8V</v>
      </c>
      <c r="AJ51" t="str">
        <v>PAG 0187 8V</v>
      </c>
      <c r="AK51" t="str">
        <v>PAG 0187 8V</v>
      </c>
      <c r="AL51" t="str">
        <v>PAG 0187 8V</v>
      </c>
      <c r="AM51" t="str">
        <v>PAG 0187 8V</v>
      </c>
      <c r="AO51" t="s">
        <v>1582</v>
      </c>
      <c r="AP51" t="s">
        <v>1583</v>
      </c>
      <c r="AQ51" t="s">
        <v>1584</v>
      </c>
      <c r="AT51" t="s">
        <v>1443</v>
      </c>
      <c r="AU51" t="s">
        <v>24419</v>
      </c>
      <c r="AY51">
        <v>111</v>
      </c>
    </row>
    <row r="52" spans="7:51" x14ac:dyDescent="0.35">
      <c r="G52" t="s">
        <v>1443</v>
      </c>
      <c r="I52" s="60" t="s">
        <v>173</v>
      </c>
      <c r="J52" s="48" t="s">
        <v>496</v>
      </c>
      <c r="L52" t="str">
        <v>PAG 0188 8V</v>
      </c>
      <c r="M52" t="str">
        <v>ACP047</v>
      </c>
      <c r="N52" t="str">
        <v>PAG 0188 8V</v>
      </c>
      <c r="O52" t="str">
        <v>PAG 0188 8V</v>
      </c>
      <c r="P52" t="str">
        <v>PAG 0188 8V</v>
      </c>
      <c r="Q52" t="str">
        <v>PAG 0188 8V</v>
      </c>
      <c r="R52" t="str">
        <v>PAG 0188 8V</v>
      </c>
      <c r="S52" t="str">
        <v>PAG 0188 8V</v>
      </c>
      <c r="T52" t="str">
        <v>PAG 0188 8V</v>
      </c>
      <c r="U52" t="str">
        <v>PAG 0188 8V</v>
      </c>
      <c r="V52" t="str">
        <v>PAG 0188 8V</v>
      </c>
      <c r="W52" t="str">
        <v>PAG 0188 8V</v>
      </c>
      <c r="X52" t="str">
        <v>PAG 0188 8V</v>
      </c>
      <c r="Y52" t="str">
        <v>PAG 0188 8V</v>
      </c>
      <c r="Z52" t="str">
        <v>PAG 0188 8V</v>
      </c>
      <c r="AA52" t="str">
        <v>PAG 0188 8V</v>
      </c>
      <c r="AB52" t="str">
        <v>PAG 0188 8V</v>
      </c>
      <c r="AC52" t="str">
        <v>PAG 0188 8V</v>
      </c>
      <c r="AD52" t="str">
        <v>PAG 0188 8V</v>
      </c>
      <c r="AE52" t="str">
        <v>PAG 0188 8V</v>
      </c>
      <c r="AF52" t="str">
        <v>PAG 0188 8V</v>
      </c>
      <c r="AG52" t="str">
        <v>PAG 0188 8V</v>
      </c>
      <c r="AH52" t="str">
        <v>PAG 0188 8V</v>
      </c>
      <c r="AI52" t="str">
        <v>PAG 0188 8V</v>
      </c>
      <c r="AJ52" t="str">
        <v>PAG 0188 8V</v>
      </c>
      <c r="AK52" t="str">
        <v>PAG 0188 8V</v>
      </c>
      <c r="AL52" t="str">
        <v>PAG 0188 8V</v>
      </c>
      <c r="AM52" t="str">
        <v>PAG 0188 8V</v>
      </c>
      <c r="AO52" t="s">
        <v>1585</v>
      </c>
      <c r="AP52" t="s">
        <v>1586</v>
      </c>
      <c r="AQ52" t="s">
        <v>1587</v>
      </c>
      <c r="AT52" t="s">
        <v>1444</v>
      </c>
      <c r="AU52" t="s">
        <v>24419</v>
      </c>
      <c r="AY52">
        <v>112</v>
      </c>
    </row>
    <row r="53" spans="7:51" x14ac:dyDescent="0.35">
      <c r="G53" t="s">
        <v>1444</v>
      </c>
      <c r="I53" s="60" t="s">
        <v>174</v>
      </c>
      <c r="J53" s="48" t="s">
        <v>497</v>
      </c>
      <c r="L53" t="str">
        <v>PAG 0189 8V</v>
      </c>
      <c r="M53" t="str">
        <v>ACP048</v>
      </c>
      <c r="N53" t="str">
        <v>PAG 0189 8V</v>
      </c>
      <c r="O53" t="str">
        <v>PAG 0189 8V</v>
      </c>
      <c r="P53" t="str">
        <v>PAG 0189 8V</v>
      </c>
      <c r="Q53" t="str">
        <v>PAG 0189 8V</v>
      </c>
      <c r="R53" t="str">
        <v>PAG 0189 8V</v>
      </c>
      <c r="S53" t="str">
        <v>PAG 0189 8V</v>
      </c>
      <c r="T53" t="str">
        <v>PAG 0189 8V</v>
      </c>
      <c r="U53" t="str">
        <v>PAG 0189 8V</v>
      </c>
      <c r="V53" t="str">
        <v>PAG 0189 8V</v>
      </c>
      <c r="W53" t="str">
        <v>PAG 0189 8V</v>
      </c>
      <c r="X53" t="str">
        <v>PAG 0189 8V</v>
      </c>
      <c r="Y53" t="str">
        <v>PAG 0189 8V</v>
      </c>
      <c r="Z53" t="str">
        <v>PAG 0189 8V</v>
      </c>
      <c r="AA53" t="str">
        <v>PAG 0189 8V</v>
      </c>
      <c r="AB53" t="str">
        <v>PAG 0189 8V</v>
      </c>
      <c r="AC53" t="str">
        <v>PAG 0189 8V</v>
      </c>
      <c r="AD53" t="str">
        <v>PAG 0189 8V</v>
      </c>
      <c r="AE53" t="str">
        <v>PAG 0189 8V</v>
      </c>
      <c r="AF53" t="str">
        <v>PAG 0189 8V</v>
      </c>
      <c r="AG53" t="str">
        <v>PAG 0189 8V</v>
      </c>
      <c r="AH53" t="str">
        <v>PAG 0189 8V</v>
      </c>
      <c r="AI53" t="str">
        <v>PAG 0189 8V</v>
      </c>
      <c r="AJ53" t="str">
        <v>PAG 0189 8V</v>
      </c>
      <c r="AK53" t="str">
        <v>PAG 0189 8V</v>
      </c>
      <c r="AL53" t="str">
        <v>PAG 0189 8V</v>
      </c>
      <c r="AM53" t="str">
        <v>PAG 0189 8V</v>
      </c>
      <c r="AO53" t="s">
        <v>1588</v>
      </c>
      <c r="AP53" t="s">
        <v>1589</v>
      </c>
      <c r="AQ53" t="s">
        <v>1590</v>
      </c>
      <c r="AT53" t="s">
        <v>1445</v>
      </c>
      <c r="AU53" t="s">
        <v>24419</v>
      </c>
      <c r="AY53">
        <v>113</v>
      </c>
    </row>
    <row r="54" spans="7:51" x14ac:dyDescent="0.35">
      <c r="G54" t="s">
        <v>1445</v>
      </c>
      <c r="I54" s="60" t="s">
        <v>175</v>
      </c>
      <c r="J54" s="48" t="s">
        <v>498</v>
      </c>
      <c r="L54" t="str">
        <v>PAG 0190 8V</v>
      </c>
      <c r="M54" t="str">
        <v>ACP049</v>
      </c>
      <c r="N54" t="str">
        <v>PAG 0190 8V</v>
      </c>
      <c r="O54" t="str">
        <v>PAG 0190 8V</v>
      </c>
      <c r="P54" t="str">
        <v>PAG 0190 8V</v>
      </c>
      <c r="Q54" t="str">
        <v>PAG 0190 8V</v>
      </c>
      <c r="R54" t="str">
        <v>PAG 0190 8V</v>
      </c>
      <c r="S54" t="str">
        <v>PAG 0190 8V</v>
      </c>
      <c r="T54" t="str">
        <v>PAG 0190 8V</v>
      </c>
      <c r="U54" t="str">
        <v>PAG 0190 8V</v>
      </c>
      <c r="V54" t="str">
        <v>PAG 0190 8V</v>
      </c>
      <c r="W54" t="str">
        <v>PAG 0190 8V</v>
      </c>
      <c r="X54" t="str">
        <v>PAG 0190 8V</v>
      </c>
      <c r="Y54" t="str">
        <v>PAG 0190 8V</v>
      </c>
      <c r="Z54" t="str">
        <v>PAG 0190 8V</v>
      </c>
      <c r="AA54" t="str">
        <v>PAG 0190 8V</v>
      </c>
      <c r="AB54" t="str">
        <v>PAG 0190 8V</v>
      </c>
      <c r="AC54" t="str">
        <v>PAG 0190 8V</v>
      </c>
      <c r="AD54" t="str">
        <v>PAG 0190 8V</v>
      </c>
      <c r="AE54" t="str">
        <v>PAG 0190 8V</v>
      </c>
      <c r="AF54" t="str">
        <v>PAG 0190 8V</v>
      </c>
      <c r="AG54" t="str">
        <v>PAG 0190 8V</v>
      </c>
      <c r="AH54" t="str">
        <v>PAG 0190 8V</v>
      </c>
      <c r="AI54" t="str">
        <v>PAG 0190 8V</v>
      </c>
      <c r="AJ54" t="str">
        <v>PAG 0190 8V</v>
      </c>
      <c r="AK54" t="str">
        <v>PAG 0190 8V</v>
      </c>
      <c r="AL54" t="str">
        <v>PAG 0190 8V</v>
      </c>
      <c r="AM54" t="str">
        <v>PAG 0190 8V</v>
      </c>
      <c r="AO54" t="s">
        <v>1591</v>
      </c>
      <c r="AP54" t="s">
        <v>1592</v>
      </c>
      <c r="AQ54" t="s">
        <v>1593</v>
      </c>
      <c r="AT54" t="s">
        <v>1446</v>
      </c>
      <c r="AU54" t="s">
        <v>24419</v>
      </c>
      <c r="AY54">
        <v>114</v>
      </c>
    </row>
    <row r="55" spans="7:51" x14ac:dyDescent="0.35">
      <c r="G55" t="s">
        <v>1446</v>
      </c>
      <c r="I55" s="60" t="s">
        <v>176</v>
      </c>
      <c r="J55" s="48" t="s">
        <v>499</v>
      </c>
      <c r="L55" t="str">
        <v>PAJ 0017 8V</v>
      </c>
      <c r="M55" t="str">
        <v>ACP050</v>
      </c>
      <c r="N55" t="str">
        <v>PAJ 0017 8V</v>
      </c>
      <c r="O55" t="str">
        <v>PAJ 0017 8V</v>
      </c>
      <c r="P55" t="str">
        <v>PAJ 0017 8V</v>
      </c>
      <c r="Q55" t="str">
        <v>PAJ 0017 8V</v>
      </c>
      <c r="R55" t="str">
        <v>PAJ 0017 8V</v>
      </c>
      <c r="S55" t="str">
        <v>PAJ 0017 8V</v>
      </c>
      <c r="T55" t="str">
        <v>PAJ 0017 8V</v>
      </c>
      <c r="U55" t="str">
        <v>PAJ 0017 8V</v>
      </c>
      <c r="V55" t="str">
        <v>PAJ 0017 8V</v>
      </c>
      <c r="W55" t="str">
        <v>PAJ 0017 8V</v>
      </c>
      <c r="X55" t="str">
        <v>PAJ 0017 8V</v>
      </c>
      <c r="Y55" t="str">
        <v>PAJ 0017 8V</v>
      </c>
      <c r="Z55" t="str">
        <v>PAJ 0017 8V</v>
      </c>
      <c r="AA55" t="str">
        <v>PAJ 0017 8V</v>
      </c>
      <c r="AB55" t="str">
        <v>PAJ 0017 8V</v>
      </c>
      <c r="AC55" t="str">
        <v>PAJ 0017 8V</v>
      </c>
      <c r="AD55" t="str">
        <v>PAJ 0017 8V</v>
      </c>
      <c r="AE55" t="str">
        <v>PAJ 0017 8V</v>
      </c>
      <c r="AF55" t="str">
        <v>PAJ 0017 8V</v>
      </c>
      <c r="AG55" t="str">
        <v>PAJ 0017 8V</v>
      </c>
      <c r="AH55" t="str">
        <v>PAJ 0017 8V</v>
      </c>
      <c r="AI55" t="str">
        <v>PAJ 0017 8V</v>
      </c>
      <c r="AJ55" t="str">
        <v>PAJ 0017 8V</v>
      </c>
      <c r="AK55" t="str">
        <v>PAJ 0017 8V</v>
      </c>
      <c r="AL55" t="str">
        <v>PAJ 0017 8V</v>
      </c>
      <c r="AM55" t="str">
        <v>PAJ 0017 8V</v>
      </c>
      <c r="AO55" t="s">
        <v>1594</v>
      </c>
      <c r="AP55" t="s">
        <v>1595</v>
      </c>
      <c r="AQ55" t="s">
        <v>1596</v>
      </c>
      <c r="AT55" t="s">
        <v>1365</v>
      </c>
      <c r="AU55" t="s">
        <v>24418</v>
      </c>
      <c r="AY55">
        <v>115</v>
      </c>
    </row>
    <row r="56" spans="7:51" x14ac:dyDescent="0.35">
      <c r="G56" t="s">
        <v>1365</v>
      </c>
      <c r="I56" s="60" t="s">
        <v>177</v>
      </c>
      <c r="J56" s="48" t="s">
        <v>500</v>
      </c>
      <c r="L56" t="str">
        <v>PAJ 0021 8V</v>
      </c>
      <c r="M56" t="str">
        <v>ACP051</v>
      </c>
      <c r="N56" t="str">
        <v>PAJ 0021 8V</v>
      </c>
      <c r="O56" t="str">
        <v>PAJ 0021 8V</v>
      </c>
      <c r="P56" t="str">
        <v>PAJ 0021 8V</v>
      </c>
      <c r="Q56" t="str">
        <v>PAJ 0021 8V</v>
      </c>
      <c r="R56" t="str">
        <v>PAJ 0021 8V</v>
      </c>
      <c r="S56" t="str">
        <v>PAJ 0021 8V</v>
      </c>
      <c r="T56" t="str">
        <v>PAJ 0021 8V</v>
      </c>
      <c r="U56" t="str">
        <v>PAJ 0021 8V</v>
      </c>
      <c r="V56" t="str">
        <v>PAJ 0021 8V</v>
      </c>
      <c r="W56" t="str">
        <v>PAJ 0021 8V</v>
      </c>
      <c r="X56" t="str">
        <v>PAJ 0021 8V</v>
      </c>
      <c r="Y56" t="str">
        <v>PAJ 0021 8V</v>
      </c>
      <c r="Z56" t="str">
        <v>PAJ 0021 8V</v>
      </c>
      <c r="AA56" t="str">
        <v>PAJ 0021 8V</v>
      </c>
      <c r="AB56" t="str">
        <v>PAJ 0021 8V</v>
      </c>
      <c r="AC56" t="str">
        <v>PAJ 0021 8V</v>
      </c>
      <c r="AD56" t="str">
        <v>PAJ 0021 8V</v>
      </c>
      <c r="AE56" t="str">
        <v>PAJ 0021 8V</v>
      </c>
      <c r="AF56" t="str">
        <v>PAJ 0021 8V</v>
      </c>
      <c r="AG56" t="str">
        <v>PAJ 0021 8V</v>
      </c>
      <c r="AH56" t="str">
        <v>PAJ 0021 8V</v>
      </c>
      <c r="AI56" t="str">
        <v>PAJ 0021 8V</v>
      </c>
      <c r="AJ56" t="str">
        <v>PAJ 0021 8V</v>
      </c>
      <c r="AK56" t="str">
        <v>PAJ 0021 8V</v>
      </c>
      <c r="AL56" t="str">
        <v>PAJ 0021 8V</v>
      </c>
      <c r="AM56" t="str">
        <v>PAJ 0021 8V</v>
      </c>
      <c r="AO56" t="s">
        <v>1597</v>
      </c>
      <c r="AP56" t="s">
        <v>1598</v>
      </c>
      <c r="AQ56" t="s">
        <v>1599</v>
      </c>
      <c r="AT56" t="s">
        <v>24417</v>
      </c>
      <c r="AU56" t="s">
        <v>24418</v>
      </c>
      <c r="AY56">
        <v>116</v>
      </c>
    </row>
    <row r="57" spans="7:51" x14ac:dyDescent="0.35">
      <c r="G57" t="s">
        <v>24417</v>
      </c>
      <c r="I57" s="60" t="s">
        <v>178</v>
      </c>
      <c r="J57" s="48" t="s">
        <v>501</v>
      </c>
      <c r="L57" t="str">
        <v>PAJ 0029 8V</v>
      </c>
      <c r="M57" t="str">
        <v>ACP052</v>
      </c>
      <c r="N57" t="str">
        <v>PAJ 0029 8V</v>
      </c>
      <c r="O57" t="str">
        <v>PAJ 0029 8V</v>
      </c>
      <c r="P57" t="str">
        <v>PAJ 0029 8V</v>
      </c>
      <c r="Q57" t="str">
        <v>PAJ 0029 8V</v>
      </c>
      <c r="R57" t="str">
        <v>PAJ 0029 8V</v>
      </c>
      <c r="S57" t="str">
        <v>PAJ 0029 8V</v>
      </c>
      <c r="T57" t="str">
        <v>PAJ 0029 8V</v>
      </c>
      <c r="U57" t="str">
        <v>PAJ 0029 8V</v>
      </c>
      <c r="V57" t="str">
        <v>PAJ 0029 8V</v>
      </c>
      <c r="W57" t="str">
        <v>PAJ 0029 8V</v>
      </c>
      <c r="X57" t="str">
        <v>PAJ 0029 8V</v>
      </c>
      <c r="Y57" t="str">
        <v>PAJ 0029 8V</v>
      </c>
      <c r="Z57" t="str">
        <v>PAJ 0029 8V</v>
      </c>
      <c r="AA57" t="str">
        <v>PAJ 0029 8V</v>
      </c>
      <c r="AB57" t="str">
        <v>PAJ 0029 8V</v>
      </c>
      <c r="AC57" t="str">
        <v>PAJ 0029 8V</v>
      </c>
      <c r="AD57" t="str">
        <v>PAJ 0029 8V</v>
      </c>
      <c r="AE57" t="str">
        <v>PAJ 0029 8V</v>
      </c>
      <c r="AF57" t="str">
        <v>PAJ 0029 8V</v>
      </c>
      <c r="AG57" t="str">
        <v>PAJ 0029 8V</v>
      </c>
      <c r="AH57" t="str">
        <v>PAJ 0029 8V</v>
      </c>
      <c r="AI57" t="str">
        <v>PAJ 0029 8V</v>
      </c>
      <c r="AJ57" t="str">
        <v>PAJ 0029 8V</v>
      </c>
      <c r="AK57" t="str">
        <v>PAJ 0029 8V</v>
      </c>
      <c r="AL57" t="str">
        <v>PAJ 0029 8V</v>
      </c>
      <c r="AM57" t="str">
        <v>PAJ 0029 8V</v>
      </c>
      <c r="AO57" t="s">
        <v>1600</v>
      </c>
      <c r="AP57" t="s">
        <v>1601</v>
      </c>
      <c r="AQ57" t="s">
        <v>1602</v>
      </c>
      <c r="AT57" t="s">
        <v>1375</v>
      </c>
      <c r="AU57" t="s">
        <v>24418</v>
      </c>
      <c r="AY57">
        <v>117</v>
      </c>
    </row>
    <row r="58" spans="7:51" x14ac:dyDescent="0.35">
      <c r="G58" t="s">
        <v>1375</v>
      </c>
      <c r="I58" s="60" t="s">
        <v>179</v>
      </c>
      <c r="J58" s="48" t="s">
        <v>502</v>
      </c>
      <c r="L58" t="str">
        <v>PAJ 0030 8V</v>
      </c>
      <c r="M58" t="str">
        <v>ACP053</v>
      </c>
      <c r="N58" t="str">
        <v>PAJ 0030 8V</v>
      </c>
      <c r="O58" t="str">
        <v>PAJ 0030 8V</v>
      </c>
      <c r="P58" t="str">
        <v>PAJ 0030 8V</v>
      </c>
      <c r="Q58" t="str">
        <v>PAJ 0030 8V</v>
      </c>
      <c r="R58" t="str">
        <v>PAJ 0030 8V</v>
      </c>
      <c r="S58" t="str">
        <v>PAJ 0030 8V</v>
      </c>
      <c r="T58" t="str">
        <v>PAJ 0030 8V</v>
      </c>
      <c r="U58" t="str">
        <v>PAJ 0030 8V</v>
      </c>
      <c r="V58" t="str">
        <v>PAJ 0030 8V</v>
      </c>
      <c r="W58" t="str">
        <v>PAJ 0030 8V</v>
      </c>
      <c r="X58" t="str">
        <v>PAJ 0030 8V</v>
      </c>
      <c r="Y58" t="str">
        <v>PAJ 0030 8V</v>
      </c>
      <c r="Z58" t="str">
        <v>PAJ 0030 8V</v>
      </c>
      <c r="AA58" t="str">
        <v>PAJ 0030 8V</v>
      </c>
      <c r="AB58" t="str">
        <v>PAJ 0030 8V</v>
      </c>
      <c r="AC58" t="str">
        <v>PAJ 0030 8V</v>
      </c>
      <c r="AD58" t="str">
        <v>PAJ 0030 8V</v>
      </c>
      <c r="AE58" t="str">
        <v>PAJ 0030 8V</v>
      </c>
      <c r="AF58" t="str">
        <v>PAJ 0030 8V</v>
      </c>
      <c r="AG58" t="str">
        <v>PAJ 0030 8V</v>
      </c>
      <c r="AH58" t="str">
        <v>PAJ 0030 8V</v>
      </c>
      <c r="AI58" t="str">
        <v>PAJ 0030 8V</v>
      </c>
      <c r="AJ58" t="str">
        <v>PAJ 0030 8V</v>
      </c>
      <c r="AK58" t="str">
        <v>PAJ 0030 8V</v>
      </c>
      <c r="AL58" t="str">
        <v>PAJ 0030 8V</v>
      </c>
      <c r="AM58" t="str">
        <v>PAJ 0030 8V</v>
      </c>
      <c r="AO58" t="s">
        <v>1603</v>
      </c>
      <c r="AP58" t="s">
        <v>1604</v>
      </c>
      <c r="AQ58" t="s">
        <v>1605</v>
      </c>
      <c r="AT58" t="s">
        <v>1376</v>
      </c>
      <c r="AU58" t="s">
        <v>24418</v>
      </c>
      <c r="AY58">
        <v>118</v>
      </c>
    </row>
    <row r="59" spans="7:51" x14ac:dyDescent="0.35">
      <c r="G59" t="s">
        <v>1376</v>
      </c>
      <c r="I59" s="60" t="s">
        <v>180</v>
      </c>
      <c r="J59" s="48" t="s">
        <v>503</v>
      </c>
      <c r="L59" t="str">
        <v>PAJ 0031 8V</v>
      </c>
      <c r="M59" t="str">
        <v>ACP054</v>
      </c>
      <c r="N59" t="str">
        <v>PAJ 0031 8V</v>
      </c>
      <c r="O59" t="str">
        <v>PAJ 0031 8V</v>
      </c>
      <c r="P59" t="str">
        <v>PAJ 0031 8V</v>
      </c>
      <c r="Q59" t="str">
        <v>PAJ 0031 8V</v>
      </c>
      <c r="R59" t="str">
        <v>PAJ 0031 8V</v>
      </c>
      <c r="S59" t="str">
        <v>PAJ 0031 8V</v>
      </c>
      <c r="T59" t="str">
        <v>PAJ 0031 8V</v>
      </c>
      <c r="U59" t="str">
        <v>PAJ 0031 8V</v>
      </c>
      <c r="V59" t="str">
        <v>PAJ 0031 8V</v>
      </c>
      <c r="W59" t="str">
        <v>PAJ 0031 8V</v>
      </c>
      <c r="X59" t="str">
        <v>PAJ 0031 8V</v>
      </c>
      <c r="Y59" t="str">
        <v>PAJ 0031 8V</v>
      </c>
      <c r="Z59" t="str">
        <v>PAJ 0031 8V</v>
      </c>
      <c r="AA59" t="str">
        <v>PAJ 0031 8V</v>
      </c>
      <c r="AB59" t="str">
        <v>PAJ 0031 8V</v>
      </c>
      <c r="AC59" t="str">
        <v>PAJ 0031 8V</v>
      </c>
      <c r="AD59" t="str">
        <v>PAJ 0031 8V</v>
      </c>
      <c r="AE59" t="str">
        <v>PAJ 0031 8V</v>
      </c>
      <c r="AF59" t="str">
        <v>PAJ 0031 8V</v>
      </c>
      <c r="AG59" t="str">
        <v>PAJ 0031 8V</v>
      </c>
      <c r="AH59" t="str">
        <v>PAJ 0031 8V</v>
      </c>
      <c r="AI59" t="str">
        <v>PAJ 0031 8V</v>
      </c>
      <c r="AJ59" t="str">
        <v>PAJ 0031 8V</v>
      </c>
      <c r="AK59" t="str">
        <v>PAJ 0031 8V</v>
      </c>
      <c r="AL59" t="str">
        <v>PAJ 0031 8V</v>
      </c>
      <c r="AM59" t="str">
        <v>PAJ 0031 8V</v>
      </c>
      <c r="AO59" t="s">
        <v>1606</v>
      </c>
      <c r="AP59" t="s">
        <v>1607</v>
      </c>
      <c r="AQ59" t="s">
        <v>1608</v>
      </c>
      <c r="AT59" t="s">
        <v>1384</v>
      </c>
      <c r="AU59" t="s">
        <v>24418</v>
      </c>
      <c r="AY59">
        <v>119</v>
      </c>
    </row>
    <row r="60" spans="7:51" x14ac:dyDescent="0.35">
      <c r="G60" t="s">
        <v>1384</v>
      </c>
      <c r="I60" s="60" t="s">
        <v>181</v>
      </c>
      <c r="J60" s="48" t="s">
        <v>504</v>
      </c>
      <c r="L60" t="str">
        <v>PAJ 0032 8V</v>
      </c>
      <c r="M60" t="str">
        <v>ACP055</v>
      </c>
      <c r="N60" t="str">
        <v>PAJ 0032 8V</v>
      </c>
      <c r="O60" t="str">
        <v>PAJ 0032 8V</v>
      </c>
      <c r="P60" t="str">
        <v>PAJ 0032 8V</v>
      </c>
      <c r="Q60" t="str">
        <v>PAJ 0032 8V</v>
      </c>
      <c r="R60" t="str">
        <v>PAJ 0032 8V</v>
      </c>
      <c r="S60" t="str">
        <v>PAJ 0032 8V</v>
      </c>
      <c r="T60" t="str">
        <v>PAJ 0032 8V</v>
      </c>
      <c r="U60" t="str">
        <v>PAJ 0032 8V</v>
      </c>
      <c r="V60" t="str">
        <v>PAJ 0032 8V</v>
      </c>
      <c r="W60" t="str">
        <v>PAJ 0032 8V</v>
      </c>
      <c r="X60" t="str">
        <v>PAJ 0032 8V</v>
      </c>
      <c r="Y60" t="str">
        <v>PAJ 0032 8V</v>
      </c>
      <c r="Z60" t="str">
        <v>PAJ 0032 8V</v>
      </c>
      <c r="AA60" t="str">
        <v>PAJ 0032 8V</v>
      </c>
      <c r="AB60" t="str">
        <v>PAJ 0032 8V</v>
      </c>
      <c r="AC60" t="str">
        <v>PAJ 0032 8V</v>
      </c>
      <c r="AD60" t="str">
        <v>PAJ 0032 8V</v>
      </c>
      <c r="AE60" t="str">
        <v>PAJ 0032 8V</v>
      </c>
      <c r="AF60" t="str">
        <v>PAJ 0032 8V</v>
      </c>
      <c r="AG60" t="str">
        <v>PAJ 0032 8V</v>
      </c>
      <c r="AH60" t="str">
        <v>PAJ 0032 8V</v>
      </c>
      <c r="AI60" t="str">
        <v>PAJ 0032 8V</v>
      </c>
      <c r="AJ60" t="str">
        <v>PAJ 0032 8V</v>
      </c>
      <c r="AK60" t="str">
        <v>PAJ 0032 8V</v>
      </c>
      <c r="AL60" t="str">
        <v>PAJ 0032 8V</v>
      </c>
      <c r="AM60" t="str">
        <v>PAJ 0032 8V</v>
      </c>
      <c r="AO60" t="s">
        <v>1609</v>
      </c>
      <c r="AP60" t="s">
        <v>1610</v>
      </c>
      <c r="AQ60" t="s">
        <v>1611</v>
      </c>
      <c r="AT60" t="s">
        <v>9869</v>
      </c>
      <c r="AU60" t="s">
        <v>24418</v>
      </c>
      <c r="AY60">
        <v>120</v>
      </c>
    </row>
    <row r="61" spans="7:51" x14ac:dyDescent="0.35">
      <c r="G61" t="s">
        <v>9869</v>
      </c>
      <c r="I61" s="60" t="s">
        <v>182</v>
      </c>
      <c r="J61" s="48" t="s">
        <v>505</v>
      </c>
      <c r="L61" t="str">
        <v>PAJ 0049 8V</v>
      </c>
      <c r="M61" t="str">
        <v>ACP056</v>
      </c>
      <c r="N61" t="str">
        <v>PAJ 0049 8V</v>
      </c>
      <c r="O61" t="str">
        <v>PAJ 0049 8V</v>
      </c>
      <c r="P61" t="str">
        <v>PAJ 0049 8V</v>
      </c>
      <c r="Q61" t="str">
        <v>PAJ 0049 8V</v>
      </c>
      <c r="R61" t="str">
        <v>PAJ 0049 8V</v>
      </c>
      <c r="S61" t="str">
        <v>PAJ 0049 8V</v>
      </c>
      <c r="T61" t="str">
        <v>PAJ 0049 8V</v>
      </c>
      <c r="U61" t="str">
        <v>PAJ 0049 8V</v>
      </c>
      <c r="V61" t="str">
        <v>PAJ 0049 8V</v>
      </c>
      <c r="W61" t="str">
        <v>PAJ 0049 8V</v>
      </c>
      <c r="X61" t="str">
        <v>PAJ 0049 8V</v>
      </c>
      <c r="Y61" t="str">
        <v>PAJ 0049 8V</v>
      </c>
      <c r="Z61" t="str">
        <v>PAJ 0049 8V</v>
      </c>
      <c r="AA61" t="str">
        <v>PAJ 0049 8V</v>
      </c>
      <c r="AB61" t="str">
        <v>PAJ 0049 8V</v>
      </c>
      <c r="AC61" t="str">
        <v>PAJ 0049 8V</v>
      </c>
      <c r="AD61" t="str">
        <v>PAJ 0049 8V</v>
      </c>
      <c r="AE61" t="str">
        <v>PAJ 0049 8V</v>
      </c>
      <c r="AF61" t="str">
        <v>PAJ 0049 8V</v>
      </c>
      <c r="AG61" t="str">
        <v>PAJ 0049 8V</v>
      </c>
      <c r="AH61" t="str">
        <v>PAJ 0049 8V</v>
      </c>
      <c r="AI61" t="str">
        <v>PAJ 0049 8V</v>
      </c>
      <c r="AJ61" t="str">
        <v>PAJ 0049 8V</v>
      </c>
      <c r="AK61" t="str">
        <v>PAJ 0049 8V</v>
      </c>
      <c r="AL61" t="str">
        <v>PAJ 0049 8V</v>
      </c>
      <c r="AM61" t="str">
        <v>PAJ 0049 8V</v>
      </c>
      <c r="AO61" t="s">
        <v>1612</v>
      </c>
      <c r="AP61" t="s">
        <v>1613</v>
      </c>
      <c r="AQ61" t="s">
        <v>1614</v>
      </c>
      <c r="AT61" t="s">
        <v>1387</v>
      </c>
      <c r="AU61" t="s">
        <v>24418</v>
      </c>
      <c r="AY61">
        <v>121</v>
      </c>
    </row>
    <row r="62" spans="7:51" x14ac:dyDescent="0.35">
      <c r="G62" t="s">
        <v>1387</v>
      </c>
      <c r="I62" s="63" t="s">
        <v>183</v>
      </c>
      <c r="J62" s="48" t="s">
        <v>506</v>
      </c>
      <c r="L62" t="str">
        <v>PAJ 0050 8V</v>
      </c>
      <c r="M62" t="str">
        <v>ACP057</v>
      </c>
      <c r="N62" t="str">
        <v>PAJ 0050 8V</v>
      </c>
      <c r="O62" t="str">
        <v>PAJ 0050 8V</v>
      </c>
      <c r="P62" t="str">
        <v>PAJ 0050 8V</v>
      </c>
      <c r="Q62" t="str">
        <v>PAJ 0050 8V</v>
      </c>
      <c r="R62" t="str">
        <v>PAJ 0050 8V</v>
      </c>
      <c r="S62" t="str">
        <v>PAJ 0050 8V</v>
      </c>
      <c r="T62" t="str">
        <v>PAJ 0050 8V</v>
      </c>
      <c r="U62" t="str">
        <v>PAJ 0050 8V</v>
      </c>
      <c r="V62" t="str">
        <v>PAJ 0050 8V</v>
      </c>
      <c r="W62" t="str">
        <v>PAJ 0050 8V</v>
      </c>
      <c r="X62" t="str">
        <v>PAJ 0050 8V</v>
      </c>
      <c r="Y62" t="str">
        <v>PAJ 0050 8V</v>
      </c>
      <c r="Z62" t="str">
        <v>PAJ 0050 8V</v>
      </c>
      <c r="AA62" t="str">
        <v>PAJ 0050 8V</v>
      </c>
      <c r="AB62" t="str">
        <v>PAJ 0050 8V</v>
      </c>
      <c r="AC62" t="str">
        <v>PAJ 0050 8V</v>
      </c>
      <c r="AD62" t="str">
        <v>PAJ 0050 8V</v>
      </c>
      <c r="AE62" t="str">
        <v>PAJ 0050 8V</v>
      </c>
      <c r="AF62" t="str">
        <v>PAJ 0050 8V</v>
      </c>
      <c r="AG62" t="str">
        <v>PAJ 0050 8V</v>
      </c>
      <c r="AH62" t="str">
        <v>PAJ 0050 8V</v>
      </c>
      <c r="AI62" t="str">
        <v>PAJ 0050 8V</v>
      </c>
      <c r="AJ62" t="str">
        <v>PAJ 0050 8V</v>
      </c>
      <c r="AK62" t="str">
        <v>PAJ 0050 8V</v>
      </c>
      <c r="AL62" t="str">
        <v>PAJ 0050 8V</v>
      </c>
      <c r="AM62" t="str">
        <v>PAJ 0050 8V</v>
      </c>
      <c r="AO62" t="s">
        <v>1615</v>
      </c>
      <c r="AP62" t="s">
        <v>1616</v>
      </c>
      <c r="AQ62" t="s">
        <v>1617</v>
      </c>
      <c r="AT62" t="s">
        <v>1404</v>
      </c>
      <c r="AU62" t="s">
        <v>24418</v>
      </c>
      <c r="AY62">
        <v>122</v>
      </c>
    </row>
    <row r="63" spans="7:51" x14ac:dyDescent="0.35">
      <c r="G63" t="s">
        <v>1404</v>
      </c>
      <c r="I63" s="60" t="s">
        <v>184</v>
      </c>
      <c r="J63" s="48" t="s">
        <v>507</v>
      </c>
      <c r="L63" t="str">
        <v>PAJ 0051 8V</v>
      </c>
      <c r="M63" t="str">
        <v>ACP058</v>
      </c>
      <c r="N63" t="str">
        <v>PAJ 0051 8V</v>
      </c>
      <c r="O63" t="str">
        <v>PAJ 0051 8V</v>
      </c>
      <c r="P63" t="str">
        <v>PAJ 0051 8V</v>
      </c>
      <c r="Q63" t="str">
        <v>PAJ 0051 8V</v>
      </c>
      <c r="R63" t="str">
        <v>PAJ 0051 8V</v>
      </c>
      <c r="S63" t="str">
        <v>PAJ 0051 8V</v>
      </c>
      <c r="T63" t="str">
        <v>PAJ 0051 8V</v>
      </c>
      <c r="U63" t="str">
        <v>PAJ 0051 8V</v>
      </c>
      <c r="V63" t="str">
        <v>PAJ 0051 8V</v>
      </c>
      <c r="W63" t="str">
        <v>PAJ 0051 8V</v>
      </c>
      <c r="X63" t="str">
        <v>PAJ 0051 8V</v>
      </c>
      <c r="Y63" t="str">
        <v>PAJ 0051 8V</v>
      </c>
      <c r="Z63" t="str">
        <v>PAJ 0051 8V</v>
      </c>
      <c r="AA63" t="str">
        <v>PAJ 0051 8V</v>
      </c>
      <c r="AB63" t="str">
        <v>PAJ 0051 8V</v>
      </c>
      <c r="AC63" t="str">
        <v>PAJ 0051 8V</v>
      </c>
      <c r="AD63" t="str">
        <v>PAJ 0051 8V</v>
      </c>
      <c r="AE63" t="str">
        <v>PAJ 0051 8V</v>
      </c>
      <c r="AF63" t="str">
        <v>PAJ 0051 8V</v>
      </c>
      <c r="AG63" t="str">
        <v>PAJ 0051 8V</v>
      </c>
      <c r="AH63" t="str">
        <v>PAJ 0051 8V</v>
      </c>
      <c r="AI63" t="str">
        <v>PAJ 0051 8V</v>
      </c>
      <c r="AJ63" t="str">
        <v>PAJ 0051 8V</v>
      </c>
      <c r="AK63" t="str">
        <v>PAJ 0051 8V</v>
      </c>
      <c r="AL63" t="str">
        <v>PAJ 0051 8V</v>
      </c>
      <c r="AM63" t="str">
        <v>PAJ 0051 8V</v>
      </c>
      <c r="AO63" t="s">
        <v>1618</v>
      </c>
      <c r="AP63" t="s">
        <v>1619</v>
      </c>
      <c r="AQ63" t="s">
        <v>1620</v>
      </c>
      <c r="AT63" t="s">
        <v>1405</v>
      </c>
      <c r="AU63" t="s">
        <v>24418</v>
      </c>
      <c r="AY63">
        <v>123</v>
      </c>
    </row>
    <row r="64" spans="7:51" x14ac:dyDescent="0.35">
      <c r="G64" t="s">
        <v>1405</v>
      </c>
      <c r="I64" s="60" t="s">
        <v>185</v>
      </c>
      <c r="J64" s="48" t="s">
        <v>508</v>
      </c>
      <c r="L64" t="str">
        <v>PAJ 0052 8V</v>
      </c>
      <c r="M64" t="str">
        <v>ACP059</v>
      </c>
      <c r="N64" t="str">
        <v>PAJ 0052 8V</v>
      </c>
      <c r="O64" t="str">
        <v>PAJ 0052 8V</v>
      </c>
      <c r="P64" t="str">
        <v>PAJ 0052 8V</v>
      </c>
      <c r="Q64" t="str">
        <v>PAJ 0052 8V</v>
      </c>
      <c r="R64" t="str">
        <v>PAJ 0052 8V</v>
      </c>
      <c r="S64" t="str">
        <v>PAJ 0052 8V</v>
      </c>
      <c r="T64" t="str">
        <v>PAJ 0052 8V</v>
      </c>
      <c r="U64" t="str">
        <v>PAJ 0052 8V</v>
      </c>
      <c r="V64" t="str">
        <v>PAJ 0052 8V</v>
      </c>
      <c r="W64" t="str">
        <v>PAJ 0052 8V</v>
      </c>
      <c r="X64" t="str">
        <v>PAJ 0052 8V</v>
      </c>
      <c r="Y64" t="str">
        <v>PAJ 0052 8V</v>
      </c>
      <c r="Z64" t="str">
        <v>PAJ 0052 8V</v>
      </c>
      <c r="AA64" t="str">
        <v>PAJ 0052 8V</v>
      </c>
      <c r="AB64" t="str">
        <v>PAJ 0052 8V</v>
      </c>
      <c r="AC64" t="str">
        <v>PAJ 0052 8V</v>
      </c>
      <c r="AD64" t="str">
        <v>PAJ 0052 8V</v>
      </c>
      <c r="AE64" t="str">
        <v>PAJ 0052 8V</v>
      </c>
      <c r="AF64" t="str">
        <v>PAJ 0052 8V</v>
      </c>
      <c r="AG64" t="str">
        <v>PAJ 0052 8V</v>
      </c>
      <c r="AH64" t="str">
        <v>PAJ 0052 8V</v>
      </c>
      <c r="AI64" t="str">
        <v>PAJ 0052 8V</v>
      </c>
      <c r="AJ64" t="str">
        <v>PAJ 0052 8V</v>
      </c>
      <c r="AK64" t="str">
        <v>PAJ 0052 8V</v>
      </c>
      <c r="AL64" t="str">
        <v>PAJ 0052 8V</v>
      </c>
      <c r="AM64" t="str">
        <v>PAJ 0052 8V</v>
      </c>
      <c r="AO64" t="s">
        <v>1621</v>
      </c>
      <c r="AP64" t="s">
        <v>1622</v>
      </c>
      <c r="AQ64" t="s">
        <v>1623</v>
      </c>
      <c r="AT64" t="s">
        <v>1406</v>
      </c>
      <c r="AU64" t="s">
        <v>24418</v>
      </c>
      <c r="AY64">
        <v>124</v>
      </c>
    </row>
    <row r="65" spans="7:51" x14ac:dyDescent="0.35">
      <c r="G65" t="s">
        <v>1406</v>
      </c>
      <c r="I65" s="63" t="s">
        <v>186</v>
      </c>
      <c r="J65" s="48" t="s">
        <v>509</v>
      </c>
      <c r="L65" t="str">
        <v>PAJ 0053 8V</v>
      </c>
      <c r="M65" t="str">
        <v>ACP060</v>
      </c>
      <c r="N65" t="str">
        <v>PAJ 0053 8V</v>
      </c>
      <c r="O65" t="str">
        <v>PAJ 0053 8V</v>
      </c>
      <c r="P65" t="str">
        <v>PAJ 0053 8V</v>
      </c>
      <c r="Q65" t="str">
        <v>PAJ 0053 8V</v>
      </c>
      <c r="R65" t="str">
        <v>PAJ 0053 8V</v>
      </c>
      <c r="S65" t="str">
        <v>PAJ 0053 8V</v>
      </c>
      <c r="T65" t="str">
        <v>PAJ 0053 8V</v>
      </c>
      <c r="U65" t="str">
        <v>PAJ 0053 8V</v>
      </c>
      <c r="V65" t="str">
        <v>PAJ 0053 8V</v>
      </c>
      <c r="W65" t="str">
        <v>PAJ 0053 8V</v>
      </c>
      <c r="X65" t="str">
        <v>PAJ 0053 8V</v>
      </c>
      <c r="Y65" t="str">
        <v>PAJ 0053 8V</v>
      </c>
      <c r="Z65" t="str">
        <v>PAJ 0053 8V</v>
      </c>
      <c r="AA65" t="str">
        <v>PAJ 0053 8V</v>
      </c>
      <c r="AB65" t="str">
        <v>PAJ 0053 8V</v>
      </c>
      <c r="AC65" t="str">
        <v>PAJ 0053 8V</v>
      </c>
      <c r="AD65" t="str">
        <v>PAJ 0053 8V</v>
      </c>
      <c r="AE65" t="str">
        <v>PAJ 0053 8V</v>
      </c>
      <c r="AF65" t="str">
        <v>PAJ 0053 8V</v>
      </c>
      <c r="AG65" t="str">
        <v>PAJ 0053 8V</v>
      </c>
      <c r="AH65" t="str">
        <v>PAJ 0053 8V</v>
      </c>
      <c r="AI65" t="str">
        <v>PAJ 0053 8V</v>
      </c>
      <c r="AJ65" t="str">
        <v>PAJ 0053 8V</v>
      </c>
      <c r="AK65" t="str">
        <v>PAJ 0053 8V</v>
      </c>
      <c r="AL65" t="str">
        <v>PAJ 0053 8V</v>
      </c>
      <c r="AM65" t="str">
        <v>PAJ 0053 8V</v>
      </c>
      <c r="AO65" t="s">
        <v>1624</v>
      </c>
      <c r="AP65" t="s">
        <v>1625</v>
      </c>
      <c r="AQ65" t="s">
        <v>1626</v>
      </c>
      <c r="AT65" t="s">
        <v>1407</v>
      </c>
      <c r="AU65" t="s">
        <v>24418</v>
      </c>
      <c r="AY65">
        <v>125</v>
      </c>
    </row>
    <row r="66" spans="7:51" x14ac:dyDescent="0.35">
      <c r="G66" t="s">
        <v>1407</v>
      </c>
      <c r="I66" s="62" t="s">
        <v>187</v>
      </c>
      <c r="J66" s="48" t="s">
        <v>510</v>
      </c>
      <c r="L66" t="str">
        <v>PAJ 0056 8V</v>
      </c>
      <c r="M66" t="str">
        <v>ACP061</v>
      </c>
      <c r="N66" t="str">
        <v>PAJ 0056 8V</v>
      </c>
      <c r="O66" t="str">
        <v>PAJ 0056 8V</v>
      </c>
      <c r="P66" t="str">
        <v>PAJ 0056 8V</v>
      </c>
      <c r="Q66" t="str">
        <v>PAJ 0056 8V</v>
      </c>
      <c r="R66" t="str">
        <v>PAJ 0056 8V</v>
      </c>
      <c r="S66" t="str">
        <v>PAJ 0056 8V</v>
      </c>
      <c r="T66" t="str">
        <v>PAJ 0056 8V</v>
      </c>
      <c r="U66" t="str">
        <v>PAJ 0056 8V</v>
      </c>
      <c r="V66" t="str">
        <v>PAJ 0056 8V</v>
      </c>
      <c r="W66" t="str">
        <v>PAJ 0056 8V</v>
      </c>
      <c r="X66" t="str">
        <v>PAJ 0056 8V</v>
      </c>
      <c r="Y66" t="str">
        <v>PAJ 0056 8V</v>
      </c>
      <c r="Z66" t="str">
        <v>PAJ 0056 8V</v>
      </c>
      <c r="AA66" t="str">
        <v>PAJ 0056 8V</v>
      </c>
      <c r="AB66" t="str">
        <v>PAJ 0056 8V</v>
      </c>
      <c r="AC66" t="str">
        <v>PAJ 0056 8V</v>
      </c>
      <c r="AD66" t="str">
        <v>PAJ 0056 8V</v>
      </c>
      <c r="AE66" t="str">
        <v>PAJ 0056 8V</v>
      </c>
      <c r="AF66" t="str">
        <v>PAJ 0056 8V</v>
      </c>
      <c r="AG66" t="str">
        <v>PAJ 0056 8V</v>
      </c>
      <c r="AH66" t="str">
        <v>PAJ 0056 8V</v>
      </c>
      <c r="AI66" t="str">
        <v>PAJ 0056 8V</v>
      </c>
      <c r="AJ66" t="str">
        <v>PAJ 0056 8V</v>
      </c>
      <c r="AK66" t="str">
        <v>PAJ 0056 8V</v>
      </c>
      <c r="AL66" t="str">
        <v>PAJ 0056 8V</v>
      </c>
      <c r="AM66" t="str">
        <v>PAJ 0056 8V</v>
      </c>
      <c r="AO66" t="s">
        <v>1627</v>
      </c>
      <c r="AP66" t="s">
        <v>1628</v>
      </c>
      <c r="AQ66" t="s">
        <v>1629</v>
      </c>
      <c r="AT66" t="s">
        <v>1408</v>
      </c>
      <c r="AU66" t="s">
        <v>24418</v>
      </c>
    </row>
    <row r="67" spans="7:51" x14ac:dyDescent="0.35">
      <c r="G67" t="s">
        <v>1408</v>
      </c>
      <c r="I67" s="60" t="s">
        <v>188</v>
      </c>
      <c r="J67" s="48" t="s">
        <v>511</v>
      </c>
      <c r="L67" t="str">
        <v>PAJ 0057 8V</v>
      </c>
      <c r="M67" t="str">
        <v>ACP062</v>
      </c>
      <c r="N67" t="str">
        <v>PAJ 0057 8V</v>
      </c>
      <c r="O67" t="str">
        <v>PAJ 0057 8V</v>
      </c>
      <c r="P67" t="str">
        <v>PAJ 0057 8V</v>
      </c>
      <c r="Q67" t="str">
        <v>PAJ 0057 8V</v>
      </c>
      <c r="R67" t="str">
        <v>PAJ 0057 8V</v>
      </c>
      <c r="S67" t="str">
        <v>PAJ 0057 8V</v>
      </c>
      <c r="T67" t="str">
        <v>PAJ 0057 8V</v>
      </c>
      <c r="U67" t="str">
        <v>PAJ 0057 8V</v>
      </c>
      <c r="V67" t="str">
        <v>PAJ 0057 8V</v>
      </c>
      <c r="W67" t="str">
        <v>PAJ 0057 8V</v>
      </c>
      <c r="X67" t="str">
        <v>PAJ 0057 8V</v>
      </c>
      <c r="Y67" t="str">
        <v>PAJ 0057 8V</v>
      </c>
      <c r="Z67" t="str">
        <v>PAJ 0057 8V</v>
      </c>
      <c r="AA67" t="str">
        <v>PAJ 0057 8V</v>
      </c>
      <c r="AB67" t="str">
        <v>PAJ 0057 8V</v>
      </c>
      <c r="AC67" t="str">
        <v>PAJ 0057 8V</v>
      </c>
      <c r="AD67" t="str">
        <v>PAJ 0057 8V</v>
      </c>
      <c r="AE67" t="str">
        <v>PAJ 0057 8V</v>
      </c>
      <c r="AF67" t="str">
        <v>PAJ 0057 8V</v>
      </c>
      <c r="AG67" t="str">
        <v>PAJ 0057 8V</v>
      </c>
      <c r="AH67" t="str">
        <v>PAJ 0057 8V</v>
      </c>
      <c r="AI67" t="str">
        <v>PAJ 0057 8V</v>
      </c>
      <c r="AJ67" t="str">
        <v>PAJ 0057 8V</v>
      </c>
      <c r="AK67" t="str">
        <v>PAJ 0057 8V</v>
      </c>
      <c r="AL67" t="str">
        <v>PAJ 0057 8V</v>
      </c>
      <c r="AM67" t="str">
        <v>PAJ 0057 8V</v>
      </c>
      <c r="AO67" t="s">
        <v>1630</v>
      </c>
      <c r="AP67" t="s">
        <v>1631</v>
      </c>
      <c r="AQ67" t="s">
        <v>1632</v>
      </c>
      <c r="AT67" t="s">
        <v>1409</v>
      </c>
      <c r="AU67" t="s">
        <v>24418</v>
      </c>
    </row>
    <row r="68" spans="7:51" x14ac:dyDescent="0.35">
      <c r="G68" t="s">
        <v>1409</v>
      </c>
      <c r="I68" s="60" t="s">
        <v>189</v>
      </c>
      <c r="J68" s="48" t="s">
        <v>512</v>
      </c>
      <c r="L68" t="str">
        <v>PAJ 0058 8V</v>
      </c>
      <c r="M68" t="str">
        <v>ACP063</v>
      </c>
      <c r="N68" t="str">
        <v>PAJ 0058 8V</v>
      </c>
      <c r="O68" t="str">
        <v>PAJ 0058 8V</v>
      </c>
      <c r="P68" t="str">
        <v>PAJ 0058 8V</v>
      </c>
      <c r="Q68" t="str">
        <v>PAJ 0058 8V</v>
      </c>
      <c r="R68" t="str">
        <v>PAJ 0058 8V</v>
      </c>
      <c r="S68" t="str">
        <v>PAJ 0058 8V</v>
      </c>
      <c r="T68" t="str">
        <v>PAJ 0058 8V</v>
      </c>
      <c r="U68" t="str">
        <v>PAJ 0058 8V</v>
      </c>
      <c r="V68" t="str">
        <v>PAJ 0058 8V</v>
      </c>
      <c r="W68" t="str">
        <v>PAJ 0058 8V</v>
      </c>
      <c r="X68" t="str">
        <v>PAJ 0058 8V</v>
      </c>
      <c r="Y68" t="str">
        <v>PAJ 0058 8V</v>
      </c>
      <c r="Z68" t="str">
        <v>PAJ 0058 8V</v>
      </c>
      <c r="AA68" t="str">
        <v>PAJ 0058 8V</v>
      </c>
      <c r="AB68" t="str">
        <v>PAJ 0058 8V</v>
      </c>
      <c r="AC68" t="str">
        <v>PAJ 0058 8V</v>
      </c>
      <c r="AD68" t="str">
        <v>PAJ 0058 8V</v>
      </c>
      <c r="AE68" t="str">
        <v>PAJ 0058 8V</v>
      </c>
      <c r="AF68" t="str">
        <v>PAJ 0058 8V</v>
      </c>
      <c r="AG68" t="str">
        <v>PAJ 0058 8V</v>
      </c>
      <c r="AH68" t="str">
        <v>PAJ 0058 8V</v>
      </c>
      <c r="AI68" t="str">
        <v>PAJ 0058 8V</v>
      </c>
      <c r="AJ68" t="str">
        <v>PAJ 0058 8V</v>
      </c>
      <c r="AK68" t="str">
        <v>PAJ 0058 8V</v>
      </c>
      <c r="AL68" t="str">
        <v>PAJ 0058 8V</v>
      </c>
      <c r="AM68" t="str">
        <v>PAJ 0058 8V</v>
      </c>
      <c r="AO68" t="s">
        <v>1633</v>
      </c>
      <c r="AP68" t="s">
        <v>1634</v>
      </c>
      <c r="AQ68" t="s">
        <v>1635</v>
      </c>
      <c r="AT68" t="s">
        <v>1410</v>
      </c>
      <c r="AU68" t="s">
        <v>24418</v>
      </c>
    </row>
    <row r="69" spans="7:51" x14ac:dyDescent="0.35">
      <c r="G69" t="s">
        <v>1410</v>
      </c>
      <c r="I69" s="60" t="s">
        <v>190</v>
      </c>
      <c r="J69" s="48" t="s">
        <v>513</v>
      </c>
      <c r="L69" t="str">
        <v>PAJ 0059 8V</v>
      </c>
      <c r="M69" t="str">
        <v>ACP064</v>
      </c>
      <c r="N69" t="str">
        <v>PAJ 0059 8V</v>
      </c>
      <c r="O69" t="str">
        <v>PAJ 0059 8V</v>
      </c>
      <c r="P69" t="str">
        <v>PAJ 0059 8V</v>
      </c>
      <c r="Q69" t="str">
        <v>PAJ 0059 8V</v>
      </c>
      <c r="R69" t="str">
        <v>PAJ 0059 8V</v>
      </c>
      <c r="S69" t="str">
        <v>PAJ 0059 8V</v>
      </c>
      <c r="T69" t="str">
        <v>PAJ 0059 8V</v>
      </c>
      <c r="U69" t="str">
        <v>PAJ 0059 8V</v>
      </c>
      <c r="V69" t="str">
        <v>PAJ 0059 8V</v>
      </c>
      <c r="W69" t="str">
        <v>PAJ 0059 8V</v>
      </c>
      <c r="X69" t="str">
        <v>PAJ 0059 8V</v>
      </c>
      <c r="Y69" t="str">
        <v>PAJ 0059 8V</v>
      </c>
      <c r="Z69" t="str">
        <v>PAJ 0059 8V</v>
      </c>
      <c r="AA69" t="str">
        <v>PAJ 0059 8V</v>
      </c>
      <c r="AB69" t="str">
        <v>PAJ 0059 8V</v>
      </c>
      <c r="AC69" t="str">
        <v>PAJ 0059 8V</v>
      </c>
      <c r="AD69" t="str">
        <v>PAJ 0059 8V</v>
      </c>
      <c r="AE69" t="str">
        <v>PAJ 0059 8V</v>
      </c>
      <c r="AF69" t="str">
        <v>PAJ 0059 8V</v>
      </c>
      <c r="AG69" t="str">
        <v>PAJ 0059 8V</v>
      </c>
      <c r="AH69" t="str">
        <v>PAJ 0059 8V</v>
      </c>
      <c r="AI69" t="str">
        <v>PAJ 0059 8V</v>
      </c>
      <c r="AJ69" t="str">
        <v>PAJ 0059 8V</v>
      </c>
      <c r="AK69" t="str">
        <v>PAJ 0059 8V</v>
      </c>
      <c r="AL69" t="str">
        <v>PAJ 0059 8V</v>
      </c>
      <c r="AM69" t="str">
        <v>PAJ 0059 8V</v>
      </c>
      <c r="AO69" t="s">
        <v>1359</v>
      </c>
      <c r="AP69" t="s">
        <v>1636</v>
      </c>
      <c r="AQ69" t="s">
        <v>1637</v>
      </c>
      <c r="AT69" t="s">
        <v>1411</v>
      </c>
      <c r="AU69" t="s">
        <v>24418</v>
      </c>
    </row>
    <row r="70" spans="7:51" x14ac:dyDescent="0.35">
      <c r="G70" t="s">
        <v>1411</v>
      </c>
      <c r="I70" s="60" t="s">
        <v>191</v>
      </c>
      <c r="J70" s="48" t="s">
        <v>514</v>
      </c>
      <c r="L70" t="str">
        <v>PAJ 0060 8V</v>
      </c>
      <c r="M70" t="str">
        <v>ACP065</v>
      </c>
      <c r="N70" t="str">
        <v>PAJ 0060 8V</v>
      </c>
      <c r="O70" t="str">
        <v>PAJ 0060 8V</v>
      </c>
      <c r="P70" t="str">
        <v>PAJ 0060 8V</v>
      </c>
      <c r="Q70" t="str">
        <v>PAJ 0060 8V</v>
      </c>
      <c r="R70" t="str">
        <v>PAJ 0060 8V</v>
      </c>
      <c r="S70" t="str">
        <v>PAJ 0060 8V</v>
      </c>
      <c r="T70" t="str">
        <v>PAJ 0060 8V</v>
      </c>
      <c r="U70" t="str">
        <v>PAJ 0060 8V</v>
      </c>
      <c r="V70" t="str">
        <v>PAJ 0060 8V</v>
      </c>
      <c r="W70" t="str">
        <v>PAJ 0060 8V</v>
      </c>
      <c r="X70" t="str">
        <v>PAJ 0060 8V</v>
      </c>
      <c r="Y70" t="str">
        <v>PAJ 0060 8V</v>
      </c>
      <c r="Z70" t="str">
        <v>PAJ 0060 8V</v>
      </c>
      <c r="AA70" t="str">
        <v>PAJ 0060 8V</v>
      </c>
      <c r="AB70" t="str">
        <v>PAJ 0060 8V</v>
      </c>
      <c r="AC70" t="str">
        <v>PAJ 0060 8V</v>
      </c>
      <c r="AD70" t="str">
        <v>PAJ 0060 8V</v>
      </c>
      <c r="AE70" t="str">
        <v>PAJ 0060 8V</v>
      </c>
      <c r="AF70" t="str">
        <v>PAJ 0060 8V</v>
      </c>
      <c r="AG70" t="str">
        <v>PAJ 0060 8V</v>
      </c>
      <c r="AH70" t="str">
        <v>PAJ 0060 8V</v>
      </c>
      <c r="AI70" t="str">
        <v>PAJ 0060 8V</v>
      </c>
      <c r="AJ70" t="str">
        <v>PAJ 0060 8V</v>
      </c>
      <c r="AK70" t="str">
        <v>PAJ 0060 8V</v>
      </c>
      <c r="AL70" t="str">
        <v>PAJ 0060 8V</v>
      </c>
      <c r="AM70" t="str">
        <v>PAJ 0060 8V</v>
      </c>
      <c r="AO70" t="s">
        <v>1638</v>
      </c>
      <c r="AP70" t="s">
        <v>1639</v>
      </c>
      <c r="AQ70" t="s">
        <v>1640</v>
      </c>
      <c r="AT70" t="s">
        <v>1412</v>
      </c>
      <c r="AU70" t="s">
        <v>24418</v>
      </c>
    </row>
    <row r="71" spans="7:51" x14ac:dyDescent="0.35">
      <c r="G71" t="s">
        <v>1412</v>
      </c>
      <c r="I71" s="60" t="s">
        <v>192</v>
      </c>
      <c r="J71" s="48" t="s">
        <v>515</v>
      </c>
      <c r="L71" t="str">
        <v>PAJ 0061 8V</v>
      </c>
      <c r="M71" t="str">
        <v>ACP066</v>
      </c>
      <c r="N71" t="str">
        <v>PAJ 0061 8V</v>
      </c>
      <c r="O71" t="str">
        <v>PAJ 0061 8V</v>
      </c>
      <c r="P71" t="str">
        <v>PAJ 0061 8V</v>
      </c>
      <c r="Q71" t="str">
        <v>PAJ 0061 8V</v>
      </c>
      <c r="R71" t="str">
        <v>PAJ 0061 8V</v>
      </c>
      <c r="S71" t="str">
        <v>PAJ 0061 8V</v>
      </c>
      <c r="T71" t="str">
        <v>PAJ 0061 8V</v>
      </c>
      <c r="U71" t="str">
        <v>PAJ 0061 8V</v>
      </c>
      <c r="V71" t="str">
        <v>PAJ 0061 8V</v>
      </c>
      <c r="W71" t="str">
        <v>PAJ 0061 8V</v>
      </c>
      <c r="X71" t="str">
        <v>PAJ 0061 8V</v>
      </c>
      <c r="Y71" t="str">
        <v>PAJ 0061 8V</v>
      </c>
      <c r="Z71" t="str">
        <v>PAJ 0061 8V</v>
      </c>
      <c r="AA71" t="str">
        <v>PAJ 0061 8V</v>
      </c>
      <c r="AB71" t="str">
        <v>PAJ 0061 8V</v>
      </c>
      <c r="AC71" t="str">
        <v>PAJ 0061 8V</v>
      </c>
      <c r="AD71" t="str">
        <v>PAJ 0061 8V</v>
      </c>
      <c r="AE71" t="str">
        <v>PAJ 0061 8V</v>
      </c>
      <c r="AF71" t="str">
        <v>PAJ 0061 8V</v>
      </c>
      <c r="AG71" t="str">
        <v>PAJ 0061 8V</v>
      </c>
      <c r="AH71" t="str">
        <v>PAJ 0061 8V</v>
      </c>
      <c r="AI71" t="str">
        <v>PAJ 0061 8V</v>
      </c>
      <c r="AJ71" t="str">
        <v>PAJ 0061 8V</v>
      </c>
      <c r="AK71" t="str">
        <v>PAJ 0061 8V</v>
      </c>
      <c r="AL71" t="str">
        <v>PAJ 0061 8V</v>
      </c>
      <c r="AM71" t="str">
        <v>PAJ 0061 8V</v>
      </c>
      <c r="AO71" t="s">
        <v>1641</v>
      </c>
      <c r="AP71" t="s">
        <v>1642</v>
      </c>
      <c r="AQ71" t="s">
        <v>1643</v>
      </c>
      <c r="AT71" t="s">
        <v>1413</v>
      </c>
      <c r="AU71" t="s">
        <v>24418</v>
      </c>
    </row>
    <row r="72" spans="7:51" x14ac:dyDescent="0.35">
      <c r="G72" t="s">
        <v>1413</v>
      </c>
      <c r="I72" s="60" t="s">
        <v>193</v>
      </c>
      <c r="J72" s="48" t="s">
        <v>516</v>
      </c>
      <c r="L72" t="str">
        <v>PAJ 0062 8V</v>
      </c>
      <c r="M72" t="str">
        <v>ACP067</v>
      </c>
      <c r="N72" t="str">
        <v>PAJ 0062 8V</v>
      </c>
      <c r="O72" t="str">
        <v>PAJ 0062 8V</v>
      </c>
      <c r="P72" t="str">
        <v>PAJ 0062 8V</v>
      </c>
      <c r="Q72" t="str">
        <v>PAJ 0062 8V</v>
      </c>
      <c r="R72" t="str">
        <v>PAJ 0062 8V</v>
      </c>
      <c r="S72" t="str">
        <v>PAJ 0062 8V</v>
      </c>
      <c r="T72" t="str">
        <v>PAJ 0062 8V</v>
      </c>
      <c r="U72" t="str">
        <v>PAJ 0062 8V</v>
      </c>
      <c r="V72" t="str">
        <v>PAJ 0062 8V</v>
      </c>
      <c r="W72" t="str">
        <v>PAJ 0062 8V</v>
      </c>
      <c r="X72" t="str">
        <v>PAJ 0062 8V</v>
      </c>
      <c r="Y72" t="str">
        <v>PAJ 0062 8V</v>
      </c>
      <c r="Z72" t="str">
        <v>PAJ 0062 8V</v>
      </c>
      <c r="AA72" t="str">
        <v>PAJ 0062 8V</v>
      </c>
      <c r="AB72" t="str">
        <v>PAJ 0062 8V</v>
      </c>
      <c r="AC72" t="str">
        <v>PAJ 0062 8V</v>
      </c>
      <c r="AD72" t="str">
        <v>PAJ 0062 8V</v>
      </c>
      <c r="AE72" t="str">
        <v>PAJ 0062 8V</v>
      </c>
      <c r="AF72" t="str">
        <v>PAJ 0062 8V</v>
      </c>
      <c r="AG72" t="str">
        <v>PAJ 0062 8V</v>
      </c>
      <c r="AH72" t="str">
        <v>PAJ 0062 8V</v>
      </c>
      <c r="AI72" t="str">
        <v>PAJ 0062 8V</v>
      </c>
      <c r="AJ72" t="str">
        <v>PAJ 0062 8V</v>
      </c>
      <c r="AK72" t="str">
        <v>PAJ 0062 8V</v>
      </c>
      <c r="AL72" t="str">
        <v>PAJ 0062 8V</v>
      </c>
      <c r="AM72" t="str">
        <v>PAJ 0062 8V</v>
      </c>
      <c r="AO72" t="s">
        <v>1644</v>
      </c>
      <c r="AP72" t="s">
        <v>1645</v>
      </c>
      <c r="AQ72" t="s">
        <v>1646</v>
      </c>
      <c r="AT72" t="s">
        <v>1414</v>
      </c>
      <c r="AU72" t="s">
        <v>24418</v>
      </c>
    </row>
    <row r="73" spans="7:51" x14ac:dyDescent="0.35">
      <c r="G73" t="s">
        <v>1414</v>
      </c>
      <c r="I73" s="60" t="s">
        <v>194</v>
      </c>
      <c r="J73" s="48" t="s">
        <v>517</v>
      </c>
      <c r="L73" t="str">
        <v>PAJ 0063 8V</v>
      </c>
      <c r="M73" t="str">
        <v>ACP068</v>
      </c>
      <c r="N73" t="str">
        <v>PAJ 0063 8V</v>
      </c>
      <c r="O73" t="str">
        <v>PAJ 0063 8V</v>
      </c>
      <c r="P73" t="str">
        <v>PAJ 0063 8V</v>
      </c>
      <c r="Q73" t="str">
        <v>PAJ 0063 8V</v>
      </c>
      <c r="R73" t="str">
        <v>PAJ 0063 8V</v>
      </c>
      <c r="S73" t="str">
        <v>PAJ 0063 8V</v>
      </c>
      <c r="T73" t="str">
        <v>PAJ 0063 8V</v>
      </c>
      <c r="U73" t="str">
        <v>PAJ 0063 8V</v>
      </c>
      <c r="V73" t="str">
        <v>PAJ 0063 8V</v>
      </c>
      <c r="W73" t="str">
        <v>PAJ 0063 8V</v>
      </c>
      <c r="X73" t="str">
        <v>PAJ 0063 8V</v>
      </c>
      <c r="Y73" t="str">
        <v>PAJ 0063 8V</v>
      </c>
      <c r="Z73" t="str">
        <v>PAJ 0063 8V</v>
      </c>
      <c r="AA73" t="str">
        <v>PAJ 0063 8V</v>
      </c>
      <c r="AB73" t="str">
        <v>PAJ 0063 8V</v>
      </c>
      <c r="AC73" t="str">
        <v>PAJ 0063 8V</v>
      </c>
      <c r="AD73" t="str">
        <v>PAJ 0063 8V</v>
      </c>
      <c r="AE73" t="str">
        <v>PAJ 0063 8V</v>
      </c>
      <c r="AF73" t="str">
        <v>PAJ 0063 8V</v>
      </c>
      <c r="AG73" t="str">
        <v>PAJ 0063 8V</v>
      </c>
      <c r="AH73" t="str">
        <v>PAJ 0063 8V</v>
      </c>
      <c r="AI73" t="str">
        <v>PAJ 0063 8V</v>
      </c>
      <c r="AJ73" t="str">
        <v>PAJ 0063 8V</v>
      </c>
      <c r="AK73" t="str">
        <v>PAJ 0063 8V</v>
      </c>
      <c r="AL73" t="str">
        <v>PAJ 0063 8V</v>
      </c>
      <c r="AM73" t="str">
        <v>PAJ 0063 8V</v>
      </c>
      <c r="AO73" t="s">
        <v>1647</v>
      </c>
      <c r="AP73" t="s">
        <v>1648</v>
      </c>
      <c r="AQ73" t="s">
        <v>1649</v>
      </c>
      <c r="AT73" t="s">
        <v>1415</v>
      </c>
      <c r="AU73" t="s">
        <v>24418</v>
      </c>
    </row>
    <row r="74" spans="7:51" x14ac:dyDescent="0.35">
      <c r="G74" t="s">
        <v>1415</v>
      </c>
      <c r="I74" s="62" t="s">
        <v>195</v>
      </c>
      <c r="J74" s="48" t="s">
        <v>518</v>
      </c>
      <c r="L74" t="str">
        <v>PAJ 0064 8V</v>
      </c>
      <c r="M74" t="str">
        <v>ACP069</v>
      </c>
      <c r="N74" t="str">
        <v>PAJ 0064 8V</v>
      </c>
      <c r="O74" t="str">
        <v>PAJ 0064 8V</v>
      </c>
      <c r="P74" t="str">
        <v>PAJ 0064 8V</v>
      </c>
      <c r="Q74" t="str">
        <v>PAJ 0064 8V</v>
      </c>
      <c r="R74" t="str">
        <v>PAJ 0064 8V</v>
      </c>
      <c r="S74" t="str">
        <v>PAJ 0064 8V</v>
      </c>
      <c r="T74" t="str">
        <v>PAJ 0064 8V</v>
      </c>
      <c r="U74" t="str">
        <v>PAJ 0064 8V</v>
      </c>
      <c r="V74" t="str">
        <v>PAJ 0064 8V</v>
      </c>
      <c r="W74" t="str">
        <v>PAJ 0064 8V</v>
      </c>
      <c r="X74" t="str">
        <v>PAJ 0064 8V</v>
      </c>
      <c r="Y74" t="str">
        <v>PAJ 0064 8V</v>
      </c>
      <c r="Z74" t="str">
        <v>PAJ 0064 8V</v>
      </c>
      <c r="AA74" t="str">
        <v>PAJ 0064 8V</v>
      </c>
      <c r="AB74" t="str">
        <v>PAJ 0064 8V</v>
      </c>
      <c r="AC74" t="str">
        <v>PAJ 0064 8V</v>
      </c>
      <c r="AD74" t="str">
        <v>PAJ 0064 8V</v>
      </c>
      <c r="AE74" t="str">
        <v>PAJ 0064 8V</v>
      </c>
      <c r="AF74" t="str">
        <v>PAJ 0064 8V</v>
      </c>
      <c r="AG74" t="str">
        <v>PAJ 0064 8V</v>
      </c>
      <c r="AH74" t="str">
        <v>PAJ 0064 8V</v>
      </c>
      <c r="AI74" t="str">
        <v>PAJ 0064 8V</v>
      </c>
      <c r="AJ74" t="str">
        <v>PAJ 0064 8V</v>
      </c>
      <c r="AK74" t="str">
        <v>PAJ 0064 8V</v>
      </c>
      <c r="AL74" t="str">
        <v>PAJ 0064 8V</v>
      </c>
      <c r="AM74" t="str">
        <v>PAJ 0064 8V</v>
      </c>
      <c r="AO74" t="s">
        <v>1650</v>
      </c>
      <c r="AP74" t="s">
        <v>1651</v>
      </c>
      <c r="AQ74" t="s">
        <v>1652</v>
      </c>
      <c r="AT74" t="s">
        <v>1416</v>
      </c>
      <c r="AU74" t="s">
        <v>24418</v>
      </c>
    </row>
    <row r="75" spans="7:51" x14ac:dyDescent="0.35">
      <c r="G75" t="s">
        <v>1416</v>
      </c>
      <c r="I75" s="63" t="s">
        <v>196</v>
      </c>
      <c r="J75" s="48" t="s">
        <v>519</v>
      </c>
      <c r="L75" t="str">
        <v>PAJ 0065 8V</v>
      </c>
      <c r="M75" t="str">
        <v>ACP070</v>
      </c>
      <c r="N75" t="str">
        <v>PAJ 0065 8V</v>
      </c>
      <c r="O75" t="str">
        <v>PAJ 0065 8V</v>
      </c>
      <c r="P75" t="str">
        <v>PAJ 0065 8V</v>
      </c>
      <c r="Q75" t="str">
        <v>PAJ 0065 8V</v>
      </c>
      <c r="R75" t="str">
        <v>PAJ 0065 8V</v>
      </c>
      <c r="S75" t="str">
        <v>PAJ 0065 8V</v>
      </c>
      <c r="T75" t="str">
        <v>PAJ 0065 8V</v>
      </c>
      <c r="U75" t="str">
        <v>PAJ 0065 8V</v>
      </c>
      <c r="V75" t="str">
        <v>PAJ 0065 8V</v>
      </c>
      <c r="W75" t="str">
        <v>PAJ 0065 8V</v>
      </c>
      <c r="X75" t="str">
        <v>PAJ 0065 8V</v>
      </c>
      <c r="Y75" t="str">
        <v>PAJ 0065 8V</v>
      </c>
      <c r="Z75" t="str">
        <v>PAJ 0065 8V</v>
      </c>
      <c r="AA75" t="str">
        <v>PAJ 0065 8V</v>
      </c>
      <c r="AB75" t="str">
        <v>PAJ 0065 8V</v>
      </c>
      <c r="AC75" t="str">
        <v>PAJ 0065 8V</v>
      </c>
      <c r="AD75" t="str">
        <v>PAJ 0065 8V</v>
      </c>
      <c r="AE75" t="str">
        <v>PAJ 0065 8V</v>
      </c>
      <c r="AF75" t="str">
        <v>PAJ 0065 8V</v>
      </c>
      <c r="AG75" t="str">
        <v>PAJ 0065 8V</v>
      </c>
      <c r="AH75" t="str">
        <v>PAJ 0065 8V</v>
      </c>
      <c r="AI75" t="str">
        <v>PAJ 0065 8V</v>
      </c>
      <c r="AJ75" t="str">
        <v>PAJ 0065 8V</v>
      </c>
      <c r="AK75" t="str">
        <v>PAJ 0065 8V</v>
      </c>
      <c r="AL75" t="str">
        <v>PAJ 0065 8V</v>
      </c>
      <c r="AM75" t="str">
        <v>PAJ 0065 8V</v>
      </c>
      <c r="AO75" t="s">
        <v>1653</v>
      </c>
      <c r="AP75" t="s">
        <v>1654</v>
      </c>
      <c r="AQ75" t="s">
        <v>1655</v>
      </c>
      <c r="AT75" t="s">
        <v>1417</v>
      </c>
      <c r="AU75" t="s">
        <v>24418</v>
      </c>
    </row>
    <row r="76" spans="7:51" x14ac:dyDescent="0.35">
      <c r="G76" t="s">
        <v>1417</v>
      </c>
      <c r="I76" s="63" t="s">
        <v>197</v>
      </c>
      <c r="J76" s="48" t="s">
        <v>520</v>
      </c>
      <c r="L76" t="str">
        <v>PAJ 0066 8V</v>
      </c>
      <c r="M76" t="str">
        <v>ACP071</v>
      </c>
      <c r="N76" t="str">
        <v>PAJ 0066 8V</v>
      </c>
      <c r="O76" t="str">
        <v>PAJ 0066 8V</v>
      </c>
      <c r="P76" t="str">
        <v>PAJ 0066 8V</v>
      </c>
      <c r="Q76" t="str">
        <v>PAJ 0066 8V</v>
      </c>
      <c r="R76" t="str">
        <v>PAJ 0066 8V</v>
      </c>
      <c r="S76" t="str">
        <v>PAJ 0066 8V</v>
      </c>
      <c r="T76" t="str">
        <v>PAJ 0066 8V</v>
      </c>
      <c r="U76" t="str">
        <v>PAJ 0066 8V</v>
      </c>
      <c r="V76" t="str">
        <v>PAJ 0066 8V</v>
      </c>
      <c r="W76" t="str">
        <v>PAJ 0066 8V</v>
      </c>
      <c r="X76" t="str">
        <v>PAJ 0066 8V</v>
      </c>
      <c r="Y76" t="str">
        <v>PAJ 0066 8V</v>
      </c>
      <c r="Z76" t="str">
        <v>PAJ 0066 8V</v>
      </c>
      <c r="AA76" t="str">
        <v>PAJ 0066 8V</v>
      </c>
      <c r="AB76" t="str">
        <v>PAJ 0066 8V</v>
      </c>
      <c r="AC76" t="str">
        <v>PAJ 0066 8V</v>
      </c>
      <c r="AD76" t="str">
        <v>PAJ 0066 8V</v>
      </c>
      <c r="AE76" t="str">
        <v>PAJ 0066 8V</v>
      </c>
      <c r="AF76" t="str">
        <v>PAJ 0066 8V</v>
      </c>
      <c r="AG76" t="str">
        <v>PAJ 0066 8V</v>
      </c>
      <c r="AH76" t="str">
        <v>PAJ 0066 8V</v>
      </c>
      <c r="AI76" t="str">
        <v>PAJ 0066 8V</v>
      </c>
      <c r="AJ76" t="str">
        <v>PAJ 0066 8V</v>
      </c>
      <c r="AK76" t="str">
        <v>PAJ 0066 8V</v>
      </c>
      <c r="AL76" t="str">
        <v>PAJ 0066 8V</v>
      </c>
      <c r="AM76" t="str">
        <v>PAJ 0066 8V</v>
      </c>
      <c r="AO76" t="s">
        <v>1656</v>
      </c>
      <c r="AP76" t="s">
        <v>1657</v>
      </c>
      <c r="AQ76" t="s">
        <v>1658</v>
      </c>
      <c r="AT76" t="s">
        <v>18099</v>
      </c>
      <c r="AU76" t="s">
        <v>24418</v>
      </c>
    </row>
    <row r="77" spans="7:51" x14ac:dyDescent="0.35">
      <c r="G77" t="s">
        <v>18099</v>
      </c>
      <c r="I77" s="60" t="s">
        <v>198</v>
      </c>
      <c r="J77" s="48" t="s">
        <v>521</v>
      </c>
      <c r="L77" t="str">
        <v>PAJ 0067 8V</v>
      </c>
      <c r="M77" t="str">
        <v>ACP072</v>
      </c>
      <c r="N77" t="str">
        <v>PAJ 0067 8V</v>
      </c>
      <c r="O77" t="str">
        <v>PAJ 0067 8V</v>
      </c>
      <c r="P77" t="str">
        <v>PAJ 0067 8V</v>
      </c>
      <c r="Q77" t="str">
        <v>PAJ 0067 8V</v>
      </c>
      <c r="R77" t="str">
        <v>PAJ 0067 8V</v>
      </c>
      <c r="S77" t="str">
        <v>PAJ 0067 8V</v>
      </c>
      <c r="T77" t="str">
        <v>PAJ 0067 8V</v>
      </c>
      <c r="U77" t="str">
        <v>PAJ 0067 8V</v>
      </c>
      <c r="V77" t="str">
        <v>PAJ 0067 8V</v>
      </c>
      <c r="W77" t="str">
        <v>PAJ 0067 8V</v>
      </c>
      <c r="X77" t="str">
        <v>PAJ 0067 8V</v>
      </c>
      <c r="Y77" t="str">
        <v>PAJ 0067 8V</v>
      </c>
      <c r="Z77" t="str">
        <v>PAJ 0067 8V</v>
      </c>
      <c r="AA77" t="str">
        <v>PAJ 0067 8V</v>
      </c>
      <c r="AB77" t="str">
        <v>PAJ 0067 8V</v>
      </c>
      <c r="AC77" t="str">
        <v>PAJ 0067 8V</v>
      </c>
      <c r="AD77" t="str">
        <v>PAJ 0067 8V</v>
      </c>
      <c r="AE77" t="str">
        <v>PAJ 0067 8V</v>
      </c>
      <c r="AF77" t="str">
        <v>PAJ 0067 8V</v>
      </c>
      <c r="AG77" t="str">
        <v>PAJ 0067 8V</v>
      </c>
      <c r="AH77" t="str">
        <v>PAJ 0067 8V</v>
      </c>
      <c r="AI77" t="str">
        <v>PAJ 0067 8V</v>
      </c>
      <c r="AJ77" t="str">
        <v>PAJ 0067 8V</v>
      </c>
      <c r="AK77" t="str">
        <v>PAJ 0067 8V</v>
      </c>
      <c r="AL77" t="str">
        <v>PAJ 0067 8V</v>
      </c>
      <c r="AM77" t="str">
        <v>PAJ 0067 8V</v>
      </c>
      <c r="AO77" t="s">
        <v>1659</v>
      </c>
      <c r="AP77" t="s">
        <v>1660</v>
      </c>
      <c r="AQ77" t="s">
        <v>1661</v>
      </c>
      <c r="AT77" t="s">
        <v>1418</v>
      </c>
      <c r="AU77" t="s">
        <v>24418</v>
      </c>
    </row>
    <row r="78" spans="7:51" x14ac:dyDescent="0.35">
      <c r="G78" t="s">
        <v>1418</v>
      </c>
      <c r="I78" s="63" t="s">
        <v>199</v>
      </c>
      <c r="J78" s="48" t="s">
        <v>522</v>
      </c>
      <c r="L78" t="str">
        <v>PAJ 0068 8V</v>
      </c>
      <c r="M78" t="str">
        <v>ACP073</v>
      </c>
      <c r="N78" t="str">
        <v>PAJ 0068 8V</v>
      </c>
      <c r="O78" t="str">
        <v>PAJ 0068 8V</v>
      </c>
      <c r="P78" t="str">
        <v>PAJ 0068 8V</v>
      </c>
      <c r="Q78" t="str">
        <v>PAJ 0068 8V</v>
      </c>
      <c r="R78" t="str">
        <v>PAJ 0068 8V</v>
      </c>
      <c r="S78" t="str">
        <v>PAJ 0068 8V</v>
      </c>
      <c r="T78" t="str">
        <v>PAJ 0068 8V</v>
      </c>
      <c r="U78" t="str">
        <v>PAJ 0068 8V</v>
      </c>
      <c r="V78" t="str">
        <v>PAJ 0068 8V</v>
      </c>
      <c r="W78" t="str">
        <v>PAJ 0068 8V</v>
      </c>
      <c r="X78" t="str">
        <v>PAJ 0068 8V</v>
      </c>
      <c r="Y78" t="str">
        <v>PAJ 0068 8V</v>
      </c>
      <c r="Z78" t="str">
        <v>PAJ 0068 8V</v>
      </c>
      <c r="AA78" t="str">
        <v>PAJ 0068 8V</v>
      </c>
      <c r="AB78" t="str">
        <v>PAJ 0068 8V</v>
      </c>
      <c r="AC78" t="str">
        <v>PAJ 0068 8V</v>
      </c>
      <c r="AD78" t="str">
        <v>PAJ 0068 8V</v>
      </c>
      <c r="AE78" t="str">
        <v>PAJ 0068 8V</v>
      </c>
      <c r="AF78" t="str">
        <v>PAJ 0068 8V</v>
      </c>
      <c r="AG78" t="str">
        <v>PAJ 0068 8V</v>
      </c>
      <c r="AH78" t="str">
        <v>PAJ 0068 8V</v>
      </c>
      <c r="AI78" t="str">
        <v>PAJ 0068 8V</v>
      </c>
      <c r="AJ78" t="str">
        <v>PAJ 0068 8V</v>
      </c>
      <c r="AK78" t="str">
        <v>PAJ 0068 8V</v>
      </c>
      <c r="AL78" t="str">
        <v>PAJ 0068 8V</v>
      </c>
      <c r="AM78" t="str">
        <v>PAJ 0068 8V</v>
      </c>
      <c r="AO78" t="s">
        <v>1662</v>
      </c>
      <c r="AP78" t="s">
        <v>1663</v>
      </c>
      <c r="AQ78" t="s">
        <v>1664</v>
      </c>
      <c r="AT78" t="s">
        <v>1419</v>
      </c>
      <c r="AU78" t="s">
        <v>24418</v>
      </c>
    </row>
    <row r="79" spans="7:51" x14ac:dyDescent="0.35">
      <c r="G79" t="s">
        <v>1419</v>
      </c>
      <c r="I79" s="63" t="s">
        <v>200</v>
      </c>
      <c r="J79" s="48" t="s">
        <v>523</v>
      </c>
      <c r="L79" t="str">
        <v>PAJ 0069 8V</v>
      </c>
      <c r="M79" t="str">
        <v>ACP074</v>
      </c>
      <c r="N79" t="str">
        <v>PAJ 0069 8V</v>
      </c>
      <c r="O79" t="str">
        <v>PAJ 0069 8V</v>
      </c>
      <c r="P79" t="str">
        <v>PAJ 0069 8V</v>
      </c>
      <c r="Q79" t="str">
        <v>PAJ 0069 8V</v>
      </c>
      <c r="R79" t="str">
        <v>PAJ 0069 8V</v>
      </c>
      <c r="S79" t="str">
        <v>PAJ 0069 8V</v>
      </c>
      <c r="T79" t="str">
        <v>PAJ 0069 8V</v>
      </c>
      <c r="U79" t="str">
        <v>PAJ 0069 8V</v>
      </c>
      <c r="V79" t="str">
        <v>PAJ 0069 8V</v>
      </c>
      <c r="W79" t="str">
        <v>PAJ 0069 8V</v>
      </c>
      <c r="X79" t="str">
        <v>PAJ 0069 8V</v>
      </c>
      <c r="Y79" t="str">
        <v>PAJ 0069 8V</v>
      </c>
      <c r="Z79" t="str">
        <v>PAJ 0069 8V</v>
      </c>
      <c r="AA79" t="str">
        <v>PAJ 0069 8V</v>
      </c>
      <c r="AB79" t="str">
        <v>PAJ 0069 8V</v>
      </c>
      <c r="AC79" t="str">
        <v>PAJ 0069 8V</v>
      </c>
      <c r="AD79" t="str">
        <v>PAJ 0069 8V</v>
      </c>
      <c r="AE79" t="str">
        <v>PAJ 0069 8V</v>
      </c>
      <c r="AF79" t="str">
        <v>PAJ 0069 8V</v>
      </c>
      <c r="AG79" t="str">
        <v>PAJ 0069 8V</v>
      </c>
      <c r="AH79" t="str">
        <v>PAJ 0069 8V</v>
      </c>
      <c r="AI79" t="str">
        <v>PAJ 0069 8V</v>
      </c>
      <c r="AJ79" t="str">
        <v>PAJ 0069 8V</v>
      </c>
      <c r="AK79" t="str">
        <v>PAJ 0069 8V</v>
      </c>
      <c r="AL79" t="str">
        <v>PAJ 0069 8V</v>
      </c>
      <c r="AM79" t="str">
        <v>PAJ 0069 8V</v>
      </c>
      <c r="AO79" t="s">
        <v>1665</v>
      </c>
      <c r="AP79" t="s">
        <v>1666</v>
      </c>
      <c r="AQ79" t="s">
        <v>1667</v>
      </c>
      <c r="AT79" t="s">
        <v>1420</v>
      </c>
      <c r="AU79" t="s">
        <v>24418</v>
      </c>
    </row>
    <row r="80" spans="7:51" x14ac:dyDescent="0.35">
      <c r="G80" t="s">
        <v>1420</v>
      </c>
      <c r="I80" s="63" t="s">
        <v>201</v>
      </c>
      <c r="J80" s="48" t="s">
        <v>524</v>
      </c>
      <c r="L80" t="str">
        <v>PAJ 0070 8V</v>
      </c>
      <c r="M80" t="str">
        <v>ACP075</v>
      </c>
      <c r="N80" t="str">
        <v>PAJ 0070 8V</v>
      </c>
      <c r="O80" t="str">
        <v>PAJ 0070 8V</v>
      </c>
      <c r="P80" t="str">
        <v>PAJ 0070 8V</v>
      </c>
      <c r="Q80" t="str">
        <v>PAJ 0070 8V</v>
      </c>
      <c r="R80" t="str">
        <v>PAJ 0070 8V</v>
      </c>
      <c r="S80" t="str">
        <v>PAJ 0070 8V</v>
      </c>
      <c r="T80" t="str">
        <v>PAJ 0070 8V</v>
      </c>
      <c r="U80" t="str">
        <v>PAJ 0070 8V</v>
      </c>
      <c r="V80" t="str">
        <v>PAJ 0070 8V</v>
      </c>
      <c r="W80" t="str">
        <v>PAJ 0070 8V</v>
      </c>
      <c r="X80" t="str">
        <v>PAJ 0070 8V</v>
      </c>
      <c r="Y80" t="str">
        <v>PAJ 0070 8V</v>
      </c>
      <c r="Z80" t="str">
        <v>PAJ 0070 8V</v>
      </c>
      <c r="AA80" t="str">
        <v>PAJ 0070 8V</v>
      </c>
      <c r="AB80" t="str">
        <v>PAJ 0070 8V</v>
      </c>
      <c r="AC80" t="str">
        <v>PAJ 0070 8V</v>
      </c>
      <c r="AD80" t="str">
        <v>PAJ 0070 8V</v>
      </c>
      <c r="AE80" t="str">
        <v>PAJ 0070 8V</v>
      </c>
      <c r="AF80" t="str">
        <v>PAJ 0070 8V</v>
      </c>
      <c r="AG80" t="str">
        <v>PAJ 0070 8V</v>
      </c>
      <c r="AH80" t="str">
        <v>PAJ 0070 8V</v>
      </c>
      <c r="AI80" t="str">
        <v>PAJ 0070 8V</v>
      </c>
      <c r="AJ80" t="str">
        <v>PAJ 0070 8V</v>
      </c>
      <c r="AK80" t="str">
        <v>PAJ 0070 8V</v>
      </c>
      <c r="AL80" t="str">
        <v>PAJ 0070 8V</v>
      </c>
      <c r="AM80" t="str">
        <v>PAJ 0070 8V</v>
      </c>
      <c r="AO80" t="s">
        <v>1665</v>
      </c>
      <c r="AP80" t="s">
        <v>1668</v>
      </c>
      <c r="AQ80" t="s">
        <v>1667</v>
      </c>
      <c r="AT80" t="s">
        <v>1421</v>
      </c>
      <c r="AU80" t="s">
        <v>24418</v>
      </c>
    </row>
    <row r="81" spans="7:47" x14ac:dyDescent="0.35">
      <c r="G81" t="s">
        <v>1421</v>
      </c>
      <c r="I81" s="60" t="s">
        <v>202</v>
      </c>
      <c r="J81" s="48" t="s">
        <v>525</v>
      </c>
      <c r="L81" t="str">
        <v>PAJ 0071 8V</v>
      </c>
      <c r="M81" t="str">
        <v>ACP076</v>
      </c>
      <c r="N81" t="str">
        <v>PAJ 0071 8V</v>
      </c>
      <c r="O81" t="str">
        <v>PAJ 0071 8V</v>
      </c>
      <c r="P81" t="str">
        <v>PAJ 0071 8V</v>
      </c>
      <c r="Q81" t="str">
        <v>PAJ 0071 8V</v>
      </c>
      <c r="R81" t="str">
        <v>PAJ 0071 8V</v>
      </c>
      <c r="S81" t="str">
        <v>PAJ 0071 8V</v>
      </c>
      <c r="T81" t="str">
        <v>PAJ 0071 8V</v>
      </c>
      <c r="U81" t="str">
        <v>PAJ 0071 8V</v>
      </c>
      <c r="V81" t="str">
        <v>PAJ 0071 8V</v>
      </c>
      <c r="W81" t="str">
        <v>PAJ 0071 8V</v>
      </c>
      <c r="X81" t="str">
        <v>PAJ 0071 8V</v>
      </c>
      <c r="Y81" t="str">
        <v>PAJ 0071 8V</v>
      </c>
      <c r="Z81" t="str">
        <v>PAJ 0071 8V</v>
      </c>
      <c r="AA81" t="str">
        <v>PAJ 0071 8V</v>
      </c>
      <c r="AB81" t="str">
        <v>PAJ 0071 8V</v>
      </c>
      <c r="AC81" t="str">
        <v>PAJ 0071 8V</v>
      </c>
      <c r="AD81" t="str">
        <v>PAJ 0071 8V</v>
      </c>
      <c r="AE81" t="str">
        <v>PAJ 0071 8V</v>
      </c>
      <c r="AF81" t="str">
        <v>PAJ 0071 8V</v>
      </c>
      <c r="AG81" t="str">
        <v>PAJ 0071 8V</v>
      </c>
      <c r="AH81" t="str">
        <v>PAJ 0071 8V</v>
      </c>
      <c r="AI81" t="str">
        <v>PAJ 0071 8V</v>
      </c>
      <c r="AJ81" t="str">
        <v>PAJ 0071 8V</v>
      </c>
      <c r="AK81" t="str">
        <v>PAJ 0071 8V</v>
      </c>
      <c r="AL81" t="str">
        <v>PAJ 0071 8V</v>
      </c>
      <c r="AM81" t="str">
        <v>PAJ 0071 8V</v>
      </c>
      <c r="AO81" t="s">
        <v>1669</v>
      </c>
      <c r="AP81" t="s">
        <v>1670</v>
      </c>
      <c r="AQ81" t="s">
        <v>1671</v>
      </c>
      <c r="AT81" t="s">
        <v>1422</v>
      </c>
      <c r="AU81" t="s">
        <v>24418</v>
      </c>
    </row>
    <row r="82" spans="7:47" x14ac:dyDescent="0.35">
      <c r="G82" t="s">
        <v>1422</v>
      </c>
      <c r="I82" s="63" t="s">
        <v>203</v>
      </c>
      <c r="J82" s="48" t="s">
        <v>526</v>
      </c>
      <c r="L82" t="str">
        <v>PAJ 0072 8V</v>
      </c>
      <c r="M82" t="str">
        <v>ACP077</v>
      </c>
      <c r="N82" t="str">
        <v>PAJ 0072 8V</v>
      </c>
      <c r="O82" t="str">
        <v>PAJ 0072 8V</v>
      </c>
      <c r="P82" t="str">
        <v>PAJ 0072 8V</v>
      </c>
      <c r="Q82" t="str">
        <v>PAJ 0072 8V</v>
      </c>
      <c r="R82" t="str">
        <v>PAJ 0072 8V</v>
      </c>
      <c r="S82" t="str">
        <v>PAJ 0072 8V</v>
      </c>
      <c r="T82" t="str">
        <v>PAJ 0072 8V</v>
      </c>
      <c r="U82" t="str">
        <v>PAJ 0072 8V</v>
      </c>
      <c r="V82" t="str">
        <v>PAJ 0072 8V</v>
      </c>
      <c r="W82" t="str">
        <v>PAJ 0072 8V</v>
      </c>
      <c r="X82" t="str">
        <v>PAJ 0072 8V</v>
      </c>
      <c r="Y82" t="str">
        <v>PAJ 0072 8V</v>
      </c>
      <c r="Z82" t="str">
        <v>PAJ 0072 8V</v>
      </c>
      <c r="AA82" t="str">
        <v>PAJ 0072 8V</v>
      </c>
      <c r="AB82" t="str">
        <v>PAJ 0072 8V</v>
      </c>
      <c r="AC82" t="str">
        <v>PAJ 0072 8V</v>
      </c>
      <c r="AD82" t="str">
        <v>PAJ 0072 8V</v>
      </c>
      <c r="AE82" t="str">
        <v>PAJ 0072 8V</v>
      </c>
      <c r="AF82" t="str">
        <v>PAJ 0072 8V</v>
      </c>
      <c r="AG82" t="str">
        <v>PAJ 0072 8V</v>
      </c>
      <c r="AH82" t="str">
        <v>PAJ 0072 8V</v>
      </c>
      <c r="AI82" t="str">
        <v>PAJ 0072 8V</v>
      </c>
      <c r="AJ82" t="str">
        <v>PAJ 0072 8V</v>
      </c>
      <c r="AK82" t="str">
        <v>PAJ 0072 8V</v>
      </c>
      <c r="AL82" t="str">
        <v>PAJ 0072 8V</v>
      </c>
      <c r="AM82" t="str">
        <v>PAJ 0072 8V</v>
      </c>
      <c r="AO82" t="s">
        <v>1672</v>
      </c>
      <c r="AP82" t="s">
        <v>1673</v>
      </c>
      <c r="AQ82" t="s">
        <v>1674</v>
      </c>
      <c r="AT82" t="s">
        <v>1423</v>
      </c>
      <c r="AU82" t="s">
        <v>24418</v>
      </c>
    </row>
    <row r="83" spans="7:47" x14ac:dyDescent="0.35">
      <c r="G83" t="s">
        <v>1423</v>
      </c>
      <c r="I83" s="60" t="s">
        <v>204</v>
      </c>
      <c r="J83" s="48" t="s">
        <v>527</v>
      </c>
      <c r="L83" t="str">
        <v>PAJ 0073 8V</v>
      </c>
      <c r="M83" t="str">
        <v>ACP078</v>
      </c>
      <c r="N83" t="str">
        <v>PAJ 0073 8V</v>
      </c>
      <c r="O83" t="str">
        <v>PAJ 0073 8V</v>
      </c>
      <c r="P83" t="str">
        <v>PAJ 0073 8V</v>
      </c>
      <c r="Q83" t="str">
        <v>PAJ 0073 8V</v>
      </c>
      <c r="R83" t="str">
        <v>PAJ 0073 8V</v>
      </c>
      <c r="S83" t="str">
        <v>PAJ 0073 8V</v>
      </c>
      <c r="T83" t="str">
        <v>PAJ 0073 8V</v>
      </c>
      <c r="U83" t="str">
        <v>PAJ 0073 8V</v>
      </c>
      <c r="V83" t="str">
        <v>PAJ 0073 8V</v>
      </c>
      <c r="W83" t="str">
        <v>PAJ 0073 8V</v>
      </c>
      <c r="X83" t="str">
        <v>PAJ 0073 8V</v>
      </c>
      <c r="Y83" t="str">
        <v>PAJ 0073 8V</v>
      </c>
      <c r="Z83" t="str">
        <v>PAJ 0073 8V</v>
      </c>
      <c r="AA83" t="str">
        <v>PAJ 0073 8V</v>
      </c>
      <c r="AB83" t="str">
        <v>PAJ 0073 8V</v>
      </c>
      <c r="AC83" t="str">
        <v>PAJ 0073 8V</v>
      </c>
      <c r="AD83" t="str">
        <v>PAJ 0073 8V</v>
      </c>
      <c r="AE83" t="str">
        <v>PAJ 0073 8V</v>
      </c>
      <c r="AF83" t="str">
        <v>PAJ 0073 8V</v>
      </c>
      <c r="AG83" t="str">
        <v>PAJ 0073 8V</v>
      </c>
      <c r="AH83" t="str">
        <v>PAJ 0073 8V</v>
      </c>
      <c r="AI83" t="str">
        <v>PAJ 0073 8V</v>
      </c>
      <c r="AJ83" t="str">
        <v>PAJ 0073 8V</v>
      </c>
      <c r="AK83" t="str">
        <v>PAJ 0073 8V</v>
      </c>
      <c r="AL83" t="str">
        <v>PAJ 0073 8V</v>
      </c>
      <c r="AM83" t="str">
        <v>PAJ 0073 8V</v>
      </c>
      <c r="AO83" t="s">
        <v>1675</v>
      </c>
      <c r="AP83" t="s">
        <v>1676</v>
      </c>
      <c r="AQ83" t="s">
        <v>1677</v>
      </c>
      <c r="AT83" t="s">
        <v>1424</v>
      </c>
      <c r="AU83" t="s">
        <v>24418</v>
      </c>
    </row>
    <row r="84" spans="7:47" x14ac:dyDescent="0.35">
      <c r="G84" t="s">
        <v>1424</v>
      </c>
      <c r="I84" s="60" t="s">
        <v>205</v>
      </c>
      <c r="J84" s="48" t="s">
        <v>528</v>
      </c>
      <c r="L84" t="str">
        <v>PAJ 0074 8V</v>
      </c>
      <c r="M84" t="str">
        <v>ACP079</v>
      </c>
      <c r="N84" t="str">
        <v>PAJ 0074 8V</v>
      </c>
      <c r="O84" t="str">
        <v>PAJ 0074 8V</v>
      </c>
      <c r="P84" t="str">
        <v>PAJ 0074 8V</v>
      </c>
      <c r="Q84" t="str">
        <v>PAJ 0074 8V</v>
      </c>
      <c r="R84" t="str">
        <v>PAJ 0074 8V</v>
      </c>
      <c r="S84" t="str">
        <v>PAJ 0074 8V</v>
      </c>
      <c r="T84" t="str">
        <v>PAJ 0074 8V</v>
      </c>
      <c r="U84" t="str">
        <v>PAJ 0074 8V</v>
      </c>
      <c r="V84" t="str">
        <v>PAJ 0074 8V</v>
      </c>
      <c r="W84" t="str">
        <v>PAJ 0074 8V</v>
      </c>
      <c r="X84" t="str">
        <v>PAJ 0074 8V</v>
      </c>
      <c r="Y84" t="str">
        <v>PAJ 0074 8V</v>
      </c>
      <c r="Z84" t="str">
        <v>PAJ 0074 8V</v>
      </c>
      <c r="AA84" t="str">
        <v>PAJ 0074 8V</v>
      </c>
      <c r="AB84" t="str">
        <v>PAJ 0074 8V</v>
      </c>
      <c r="AC84" t="str">
        <v>PAJ 0074 8V</v>
      </c>
      <c r="AD84" t="str">
        <v>PAJ 0074 8V</v>
      </c>
      <c r="AE84" t="str">
        <v>PAJ 0074 8V</v>
      </c>
      <c r="AF84" t="str">
        <v>PAJ 0074 8V</v>
      </c>
      <c r="AG84" t="str">
        <v>PAJ 0074 8V</v>
      </c>
      <c r="AH84" t="str">
        <v>PAJ 0074 8V</v>
      </c>
      <c r="AI84" t="str">
        <v>PAJ 0074 8V</v>
      </c>
      <c r="AJ84" t="str">
        <v>PAJ 0074 8V</v>
      </c>
      <c r="AK84" t="str">
        <v>PAJ 0074 8V</v>
      </c>
      <c r="AL84" t="str">
        <v>PAJ 0074 8V</v>
      </c>
      <c r="AM84" t="str">
        <v>PAJ 0074 8V</v>
      </c>
      <c r="AO84" t="s">
        <v>1678</v>
      </c>
      <c r="AP84" t="s">
        <v>1679</v>
      </c>
      <c r="AQ84" t="s">
        <v>1680</v>
      </c>
      <c r="AT84" t="s">
        <v>1425</v>
      </c>
      <c r="AU84" t="s">
        <v>24418</v>
      </c>
    </row>
    <row r="85" spans="7:47" x14ac:dyDescent="0.35">
      <c r="G85" t="s">
        <v>1425</v>
      </c>
      <c r="I85" s="60" t="s">
        <v>206</v>
      </c>
      <c r="J85" s="48" t="s">
        <v>529</v>
      </c>
      <c r="L85" t="str">
        <v>PAJ 0075 8V</v>
      </c>
      <c r="M85" t="str">
        <v>ACP080</v>
      </c>
      <c r="N85" t="str">
        <v>PAJ 0075 8V</v>
      </c>
      <c r="O85" t="str">
        <v>PAJ 0075 8V</v>
      </c>
      <c r="P85" t="str">
        <v>PAJ 0075 8V</v>
      </c>
      <c r="Q85" t="str">
        <v>PAJ 0075 8V</v>
      </c>
      <c r="R85" t="str">
        <v>PAJ 0075 8V</v>
      </c>
      <c r="S85" t="str">
        <v>PAJ 0075 8V</v>
      </c>
      <c r="T85" t="str">
        <v>PAJ 0075 8V</v>
      </c>
      <c r="U85" t="str">
        <v>PAJ 0075 8V</v>
      </c>
      <c r="V85" t="str">
        <v>PAJ 0075 8V</v>
      </c>
      <c r="W85" t="str">
        <v>PAJ 0075 8V</v>
      </c>
      <c r="X85" t="str">
        <v>PAJ 0075 8V</v>
      </c>
      <c r="Y85" t="str">
        <v>PAJ 0075 8V</v>
      </c>
      <c r="Z85" t="str">
        <v>PAJ 0075 8V</v>
      </c>
      <c r="AA85" t="str">
        <v>PAJ 0075 8V</v>
      </c>
      <c r="AB85" t="str">
        <v>PAJ 0075 8V</v>
      </c>
      <c r="AC85" t="str">
        <v>PAJ 0075 8V</v>
      </c>
      <c r="AD85" t="str">
        <v>PAJ 0075 8V</v>
      </c>
      <c r="AE85" t="str">
        <v>PAJ 0075 8V</v>
      </c>
      <c r="AF85" t="str">
        <v>PAJ 0075 8V</v>
      </c>
      <c r="AG85" t="str">
        <v>PAJ 0075 8V</v>
      </c>
      <c r="AH85" t="str">
        <v>PAJ 0075 8V</v>
      </c>
      <c r="AI85" t="str">
        <v>PAJ 0075 8V</v>
      </c>
      <c r="AJ85" t="str">
        <v>PAJ 0075 8V</v>
      </c>
      <c r="AK85" t="str">
        <v>PAJ 0075 8V</v>
      </c>
      <c r="AL85" t="str">
        <v>PAJ 0075 8V</v>
      </c>
      <c r="AM85" t="str">
        <v>PAJ 0075 8V</v>
      </c>
      <c r="AO85" t="s">
        <v>1681</v>
      </c>
      <c r="AP85" t="s">
        <v>1682</v>
      </c>
      <c r="AQ85" t="s">
        <v>1683</v>
      </c>
      <c r="AT85" t="s">
        <v>1426</v>
      </c>
      <c r="AU85" t="s">
        <v>24418</v>
      </c>
    </row>
    <row r="86" spans="7:47" x14ac:dyDescent="0.35">
      <c r="G86" t="s">
        <v>1426</v>
      </c>
      <c r="I86" s="60" t="s">
        <v>207</v>
      </c>
      <c r="J86" s="48" t="s">
        <v>530</v>
      </c>
      <c r="L86" t="str">
        <v>PAJ 0076 8V</v>
      </c>
      <c r="M86" t="str">
        <v>ACP081</v>
      </c>
      <c r="N86" t="str">
        <v>PAJ 0076 8V</v>
      </c>
      <c r="O86" t="str">
        <v>PAJ 0076 8V</v>
      </c>
      <c r="P86" t="str">
        <v>PAJ 0076 8V</v>
      </c>
      <c r="Q86" t="str">
        <v>PAJ 0076 8V</v>
      </c>
      <c r="R86" t="str">
        <v>PAJ 0076 8V</v>
      </c>
      <c r="S86" t="str">
        <v>PAJ 0076 8V</v>
      </c>
      <c r="T86" t="str">
        <v>PAJ 0076 8V</v>
      </c>
      <c r="U86" t="str">
        <v>PAJ 0076 8V</v>
      </c>
      <c r="V86" t="str">
        <v>PAJ 0076 8V</v>
      </c>
      <c r="W86" t="str">
        <v>PAJ 0076 8V</v>
      </c>
      <c r="X86" t="str">
        <v>PAJ 0076 8V</v>
      </c>
      <c r="Y86" t="str">
        <v>PAJ 0076 8V</v>
      </c>
      <c r="Z86" t="str">
        <v>PAJ 0076 8V</v>
      </c>
      <c r="AA86" t="str">
        <v>PAJ 0076 8V</v>
      </c>
      <c r="AB86" t="str">
        <v>PAJ 0076 8V</v>
      </c>
      <c r="AC86" t="str">
        <v>PAJ 0076 8V</v>
      </c>
      <c r="AD86" t="str">
        <v>PAJ 0076 8V</v>
      </c>
      <c r="AE86" t="str">
        <v>PAJ 0076 8V</v>
      </c>
      <c r="AF86" t="str">
        <v>PAJ 0076 8V</v>
      </c>
      <c r="AG86" t="str">
        <v>PAJ 0076 8V</v>
      </c>
      <c r="AH86" t="str">
        <v>PAJ 0076 8V</v>
      </c>
      <c r="AI86" t="str">
        <v>PAJ 0076 8V</v>
      </c>
      <c r="AJ86" t="str">
        <v>PAJ 0076 8V</v>
      </c>
      <c r="AK86" t="str">
        <v>PAJ 0076 8V</v>
      </c>
      <c r="AL86" t="str">
        <v>PAJ 0076 8V</v>
      </c>
      <c r="AM86" t="str">
        <v>PAJ 0076 8V</v>
      </c>
      <c r="AO86" t="s">
        <v>1684</v>
      </c>
      <c r="AP86" t="s">
        <v>1685</v>
      </c>
      <c r="AQ86" t="s">
        <v>1686</v>
      </c>
      <c r="AT86" t="s">
        <v>1427</v>
      </c>
      <c r="AU86" t="s">
        <v>24418</v>
      </c>
    </row>
    <row r="87" spans="7:47" x14ac:dyDescent="0.35">
      <c r="G87" t="s">
        <v>1427</v>
      </c>
      <c r="I87" s="60" t="s">
        <v>208</v>
      </c>
      <c r="J87" s="48" t="s">
        <v>531</v>
      </c>
      <c r="L87" t="str">
        <v>PAJ 0077 8V</v>
      </c>
      <c r="M87" t="str">
        <v>ACP082</v>
      </c>
      <c r="N87" t="str">
        <v>PAJ 0077 8V</v>
      </c>
      <c r="O87" t="str">
        <v>PAJ 0077 8V</v>
      </c>
      <c r="P87" t="str">
        <v>PAJ 0077 8V</v>
      </c>
      <c r="Q87" t="str">
        <v>PAJ 0077 8V</v>
      </c>
      <c r="R87" t="str">
        <v>PAJ 0077 8V</v>
      </c>
      <c r="S87" t="str">
        <v>PAJ 0077 8V</v>
      </c>
      <c r="T87" t="str">
        <v>PAJ 0077 8V</v>
      </c>
      <c r="U87" t="str">
        <v>PAJ 0077 8V</v>
      </c>
      <c r="V87" t="str">
        <v>PAJ 0077 8V</v>
      </c>
      <c r="W87" t="str">
        <v>PAJ 0077 8V</v>
      </c>
      <c r="X87" t="str">
        <v>PAJ 0077 8V</v>
      </c>
      <c r="Y87" t="str">
        <v>PAJ 0077 8V</v>
      </c>
      <c r="Z87" t="str">
        <v>PAJ 0077 8V</v>
      </c>
      <c r="AA87" t="str">
        <v>PAJ 0077 8V</v>
      </c>
      <c r="AB87" t="str">
        <v>PAJ 0077 8V</v>
      </c>
      <c r="AC87" t="str">
        <v>PAJ 0077 8V</v>
      </c>
      <c r="AD87" t="str">
        <v>PAJ 0077 8V</v>
      </c>
      <c r="AE87" t="str">
        <v>PAJ 0077 8V</v>
      </c>
      <c r="AF87" t="str">
        <v>PAJ 0077 8V</v>
      </c>
      <c r="AG87" t="str">
        <v>PAJ 0077 8V</v>
      </c>
      <c r="AH87" t="str">
        <v>PAJ 0077 8V</v>
      </c>
      <c r="AI87" t="str">
        <v>PAJ 0077 8V</v>
      </c>
      <c r="AJ87" t="str">
        <v>PAJ 0077 8V</v>
      </c>
      <c r="AK87" t="str">
        <v>PAJ 0077 8V</v>
      </c>
      <c r="AL87" t="str">
        <v>PAJ 0077 8V</v>
      </c>
      <c r="AM87" t="str">
        <v>PAJ 0077 8V</v>
      </c>
      <c r="AO87" t="s">
        <v>1687</v>
      </c>
      <c r="AP87" t="s">
        <v>1688</v>
      </c>
      <c r="AQ87" t="s">
        <v>1689</v>
      </c>
      <c r="AT87" t="s">
        <v>1428</v>
      </c>
      <c r="AU87" t="s">
        <v>24418</v>
      </c>
    </row>
    <row r="88" spans="7:47" x14ac:dyDescent="0.35">
      <c r="G88" t="s">
        <v>1428</v>
      </c>
      <c r="I88" s="60" t="s">
        <v>209</v>
      </c>
      <c r="J88" s="48" t="s">
        <v>532</v>
      </c>
      <c r="L88" t="str">
        <v>PAJ 0078 8V</v>
      </c>
      <c r="M88" t="str">
        <v>ACP083</v>
      </c>
      <c r="N88" t="str">
        <v>PAJ 0078 8V</v>
      </c>
      <c r="O88" t="str">
        <v>PAJ 0078 8V</v>
      </c>
      <c r="P88" t="str">
        <v>PAJ 0078 8V</v>
      </c>
      <c r="Q88" t="str">
        <v>PAJ 0078 8V</v>
      </c>
      <c r="R88" t="str">
        <v>PAJ 0078 8V</v>
      </c>
      <c r="S88" t="str">
        <v>PAJ 0078 8V</v>
      </c>
      <c r="T88" t="str">
        <v>PAJ 0078 8V</v>
      </c>
      <c r="U88" t="str">
        <v>PAJ 0078 8V</v>
      </c>
      <c r="V88" t="str">
        <v>PAJ 0078 8V</v>
      </c>
      <c r="W88" t="str">
        <v>PAJ 0078 8V</v>
      </c>
      <c r="X88" t="str">
        <v>PAJ 0078 8V</v>
      </c>
      <c r="Y88" t="str">
        <v>PAJ 0078 8V</v>
      </c>
      <c r="Z88" t="str">
        <v>PAJ 0078 8V</v>
      </c>
      <c r="AA88" t="str">
        <v>PAJ 0078 8V</v>
      </c>
      <c r="AB88" t="str">
        <v>PAJ 0078 8V</v>
      </c>
      <c r="AC88" t="str">
        <v>PAJ 0078 8V</v>
      </c>
      <c r="AD88" t="str">
        <v>PAJ 0078 8V</v>
      </c>
      <c r="AE88" t="str">
        <v>PAJ 0078 8V</v>
      </c>
      <c r="AF88" t="str">
        <v>PAJ 0078 8V</v>
      </c>
      <c r="AG88" t="str">
        <v>PAJ 0078 8V</v>
      </c>
      <c r="AH88" t="str">
        <v>PAJ 0078 8V</v>
      </c>
      <c r="AI88" t="str">
        <v>PAJ 0078 8V</v>
      </c>
      <c r="AJ88" t="str">
        <v>PAJ 0078 8V</v>
      </c>
      <c r="AK88" t="str">
        <v>PAJ 0078 8V</v>
      </c>
      <c r="AL88" t="str">
        <v>PAJ 0078 8V</v>
      </c>
      <c r="AM88" t="str">
        <v>PAJ 0078 8V</v>
      </c>
      <c r="AO88" t="s">
        <v>1690</v>
      </c>
      <c r="AP88" t="s">
        <v>1691</v>
      </c>
      <c r="AQ88" t="s">
        <v>1692</v>
      </c>
      <c r="AT88" t="s">
        <v>1429</v>
      </c>
      <c r="AU88" t="s">
        <v>24418</v>
      </c>
    </row>
    <row r="89" spans="7:47" x14ac:dyDescent="0.35">
      <c r="G89" t="s">
        <v>1429</v>
      </c>
      <c r="I89" s="60" t="s">
        <v>210</v>
      </c>
      <c r="J89" s="48" t="s">
        <v>533</v>
      </c>
      <c r="L89" t="str">
        <v>PAJ 0079 8V</v>
      </c>
      <c r="M89" t="str">
        <v>ACP084</v>
      </c>
      <c r="N89" t="str">
        <v>PAJ 0079 8V</v>
      </c>
      <c r="O89" t="str">
        <v>PAJ 0079 8V</v>
      </c>
      <c r="P89" t="str">
        <v>PAJ 0079 8V</v>
      </c>
      <c r="Q89" t="str">
        <v>PAJ 0079 8V</v>
      </c>
      <c r="R89" t="str">
        <v>PAJ 0079 8V</v>
      </c>
      <c r="S89" t="str">
        <v>PAJ 0079 8V</v>
      </c>
      <c r="T89" t="str">
        <v>PAJ 0079 8V</v>
      </c>
      <c r="U89" t="str">
        <v>PAJ 0079 8V</v>
      </c>
      <c r="V89" t="str">
        <v>PAJ 0079 8V</v>
      </c>
      <c r="W89" t="str">
        <v>PAJ 0079 8V</v>
      </c>
      <c r="X89" t="str">
        <v>PAJ 0079 8V</v>
      </c>
      <c r="Y89" t="str">
        <v>PAJ 0079 8V</v>
      </c>
      <c r="Z89" t="str">
        <v>PAJ 0079 8V</v>
      </c>
      <c r="AA89" t="str">
        <v>PAJ 0079 8V</v>
      </c>
      <c r="AB89" t="str">
        <v>PAJ 0079 8V</v>
      </c>
      <c r="AC89" t="str">
        <v>PAJ 0079 8V</v>
      </c>
      <c r="AD89" t="str">
        <v>PAJ 0079 8V</v>
      </c>
      <c r="AE89" t="str">
        <v>PAJ 0079 8V</v>
      </c>
      <c r="AF89" t="str">
        <v>PAJ 0079 8V</v>
      </c>
      <c r="AG89" t="str">
        <v>PAJ 0079 8V</v>
      </c>
      <c r="AH89" t="str">
        <v>PAJ 0079 8V</v>
      </c>
      <c r="AI89" t="str">
        <v>PAJ 0079 8V</v>
      </c>
      <c r="AJ89" t="str">
        <v>PAJ 0079 8V</v>
      </c>
      <c r="AK89" t="str">
        <v>PAJ 0079 8V</v>
      </c>
      <c r="AL89" t="str">
        <v>PAJ 0079 8V</v>
      </c>
      <c r="AM89" t="str">
        <v>PAJ 0079 8V</v>
      </c>
      <c r="AO89" t="s">
        <v>1693</v>
      </c>
      <c r="AP89" t="s">
        <v>1694</v>
      </c>
      <c r="AQ89" t="s">
        <v>1695</v>
      </c>
      <c r="AT89" t="s">
        <v>1430</v>
      </c>
      <c r="AU89" t="s">
        <v>24418</v>
      </c>
    </row>
    <row r="90" spans="7:47" x14ac:dyDescent="0.35">
      <c r="G90" t="s">
        <v>1430</v>
      </c>
      <c r="I90" s="64" t="s">
        <v>211</v>
      </c>
      <c r="J90" s="48" t="s">
        <v>534</v>
      </c>
      <c r="L90" t="str">
        <v>PAJ 0080 8V</v>
      </c>
      <c r="M90" t="str">
        <v>ACP085</v>
      </c>
      <c r="N90" t="str">
        <v>PAJ 0080 8V</v>
      </c>
      <c r="O90" t="str">
        <v>PAJ 0080 8V</v>
      </c>
      <c r="P90" t="str">
        <v>PAJ 0080 8V</v>
      </c>
      <c r="Q90" t="str">
        <v>PAJ 0080 8V</v>
      </c>
      <c r="R90" t="str">
        <v>PAJ 0080 8V</v>
      </c>
      <c r="S90" t="str">
        <v>PAJ 0080 8V</v>
      </c>
      <c r="T90" t="str">
        <v>PAJ 0080 8V</v>
      </c>
      <c r="U90" t="str">
        <v>PAJ 0080 8V</v>
      </c>
      <c r="V90" t="str">
        <v>PAJ 0080 8V</v>
      </c>
      <c r="W90" t="str">
        <v>PAJ 0080 8V</v>
      </c>
      <c r="X90" t="str">
        <v>PAJ 0080 8V</v>
      </c>
      <c r="Y90" t="str">
        <v>PAJ 0080 8V</v>
      </c>
      <c r="Z90" t="str">
        <v>PAJ 0080 8V</v>
      </c>
      <c r="AA90" t="str">
        <v>PAJ 0080 8V</v>
      </c>
      <c r="AB90" t="str">
        <v>PAJ 0080 8V</v>
      </c>
      <c r="AC90" t="str">
        <v>PAJ 0080 8V</v>
      </c>
      <c r="AD90" t="str">
        <v>PAJ 0080 8V</v>
      </c>
      <c r="AE90" t="str">
        <v>PAJ 0080 8V</v>
      </c>
      <c r="AF90" t="str">
        <v>PAJ 0080 8V</v>
      </c>
      <c r="AG90" t="str">
        <v>PAJ 0080 8V</v>
      </c>
      <c r="AH90" t="str">
        <v>PAJ 0080 8V</v>
      </c>
      <c r="AI90" t="str">
        <v>PAJ 0080 8V</v>
      </c>
      <c r="AJ90" t="str">
        <v>PAJ 0080 8V</v>
      </c>
      <c r="AK90" t="str">
        <v>PAJ 0080 8V</v>
      </c>
      <c r="AL90" t="str">
        <v>PAJ 0080 8V</v>
      </c>
      <c r="AM90" t="str">
        <v>PAJ 0080 8V</v>
      </c>
      <c r="AO90" t="s">
        <v>1696</v>
      </c>
      <c r="AP90" t="s">
        <v>1697</v>
      </c>
      <c r="AQ90" t="s">
        <v>1698</v>
      </c>
      <c r="AT90" t="s">
        <v>1431</v>
      </c>
      <c r="AU90" t="s">
        <v>24418</v>
      </c>
    </row>
    <row r="91" spans="7:47" x14ac:dyDescent="0.35">
      <c r="G91" t="s">
        <v>1431</v>
      </c>
      <c r="I91" s="60" t="s">
        <v>212</v>
      </c>
      <c r="J91" s="48" t="s">
        <v>535</v>
      </c>
      <c r="L91" t="str">
        <v>PAJ 0081 8V</v>
      </c>
      <c r="M91" t="str">
        <v>ACP086</v>
      </c>
      <c r="N91" t="str">
        <v>PAJ 0081 8V</v>
      </c>
      <c r="O91" t="str">
        <v>PAJ 0081 8V</v>
      </c>
      <c r="P91" t="str">
        <v>PAJ 0081 8V</v>
      </c>
      <c r="Q91" t="str">
        <v>PAJ 0081 8V</v>
      </c>
      <c r="R91" t="str">
        <v>PAJ 0081 8V</v>
      </c>
      <c r="S91" t="str">
        <v>PAJ 0081 8V</v>
      </c>
      <c r="T91" t="str">
        <v>PAJ 0081 8V</v>
      </c>
      <c r="U91" t="str">
        <v>PAJ 0081 8V</v>
      </c>
      <c r="V91" t="str">
        <v>PAJ 0081 8V</v>
      </c>
      <c r="W91" t="str">
        <v>PAJ 0081 8V</v>
      </c>
      <c r="X91" t="str">
        <v>PAJ 0081 8V</v>
      </c>
      <c r="Y91" t="str">
        <v>PAJ 0081 8V</v>
      </c>
      <c r="Z91" t="str">
        <v>PAJ 0081 8V</v>
      </c>
      <c r="AA91" t="str">
        <v>PAJ 0081 8V</v>
      </c>
      <c r="AB91" t="str">
        <v>PAJ 0081 8V</v>
      </c>
      <c r="AC91" t="str">
        <v>PAJ 0081 8V</v>
      </c>
      <c r="AD91" t="str">
        <v>PAJ 0081 8V</v>
      </c>
      <c r="AE91" t="str">
        <v>PAJ 0081 8V</v>
      </c>
      <c r="AF91" t="str">
        <v>PAJ 0081 8V</v>
      </c>
      <c r="AG91" t="str">
        <v>PAJ 0081 8V</v>
      </c>
      <c r="AH91" t="str">
        <v>PAJ 0081 8V</v>
      </c>
      <c r="AI91" t="str">
        <v>PAJ 0081 8V</v>
      </c>
      <c r="AJ91" t="str">
        <v>PAJ 0081 8V</v>
      </c>
      <c r="AK91" t="str">
        <v>PAJ 0081 8V</v>
      </c>
      <c r="AL91" t="str">
        <v>PAJ 0081 8V</v>
      </c>
      <c r="AM91" t="str">
        <v>PAJ 0081 8V</v>
      </c>
      <c r="AO91" t="s">
        <v>1699</v>
      </c>
      <c r="AP91" t="s">
        <v>1700</v>
      </c>
      <c r="AQ91" t="s">
        <v>1701</v>
      </c>
      <c r="AT91" t="s">
        <v>1432</v>
      </c>
      <c r="AU91" t="s">
        <v>24418</v>
      </c>
    </row>
    <row r="92" spans="7:47" x14ac:dyDescent="0.35">
      <c r="G92" t="s">
        <v>1432</v>
      </c>
      <c r="I92" s="60" t="s">
        <v>213</v>
      </c>
      <c r="J92" s="48" t="s">
        <v>536</v>
      </c>
      <c r="L92" t="str">
        <v>PAJ 0082 8V</v>
      </c>
      <c r="M92" t="str">
        <v>ACP087</v>
      </c>
      <c r="N92" t="str">
        <v>PAJ 0082 8V</v>
      </c>
      <c r="O92" t="str">
        <v>PAJ 0082 8V</v>
      </c>
      <c r="P92" t="str">
        <v>PAJ 0082 8V</v>
      </c>
      <c r="Q92" t="str">
        <v>PAJ 0082 8V</v>
      </c>
      <c r="R92" t="str">
        <v>PAJ 0082 8V</v>
      </c>
      <c r="S92" t="str">
        <v>PAJ 0082 8V</v>
      </c>
      <c r="T92" t="str">
        <v>PAJ 0082 8V</v>
      </c>
      <c r="U92" t="str">
        <v>PAJ 0082 8V</v>
      </c>
      <c r="V92" t="str">
        <v>PAJ 0082 8V</v>
      </c>
      <c r="W92" t="str">
        <v>PAJ 0082 8V</v>
      </c>
      <c r="X92" t="str">
        <v>PAJ 0082 8V</v>
      </c>
      <c r="Y92" t="str">
        <v>PAJ 0082 8V</v>
      </c>
      <c r="Z92" t="str">
        <v>PAJ 0082 8V</v>
      </c>
      <c r="AA92" t="str">
        <v>PAJ 0082 8V</v>
      </c>
      <c r="AB92" t="str">
        <v>PAJ 0082 8V</v>
      </c>
      <c r="AC92" t="str">
        <v>PAJ 0082 8V</v>
      </c>
      <c r="AD92" t="str">
        <v>PAJ 0082 8V</v>
      </c>
      <c r="AE92" t="str">
        <v>PAJ 0082 8V</v>
      </c>
      <c r="AF92" t="str">
        <v>PAJ 0082 8V</v>
      </c>
      <c r="AG92" t="str">
        <v>PAJ 0082 8V</v>
      </c>
      <c r="AH92" t="str">
        <v>PAJ 0082 8V</v>
      </c>
      <c r="AI92" t="str">
        <v>PAJ 0082 8V</v>
      </c>
      <c r="AJ92" t="str">
        <v>PAJ 0082 8V</v>
      </c>
      <c r="AK92" t="str">
        <v>PAJ 0082 8V</v>
      </c>
      <c r="AL92" t="str">
        <v>PAJ 0082 8V</v>
      </c>
      <c r="AM92" t="str">
        <v>PAJ 0082 8V</v>
      </c>
      <c r="AO92" t="s">
        <v>1702</v>
      </c>
      <c r="AP92" t="s">
        <v>1703</v>
      </c>
      <c r="AQ92" t="s">
        <v>1704</v>
      </c>
      <c r="AT92" t="s">
        <v>1433</v>
      </c>
      <c r="AU92" t="s">
        <v>24418</v>
      </c>
    </row>
    <row r="93" spans="7:47" x14ac:dyDescent="0.35">
      <c r="G93" t="s">
        <v>1433</v>
      </c>
      <c r="I93" s="60" t="s">
        <v>214</v>
      </c>
      <c r="J93" s="48" t="s">
        <v>537</v>
      </c>
      <c r="L93" t="str">
        <v>PAJ 0083 8V</v>
      </c>
      <c r="M93" t="str">
        <v>ACP088</v>
      </c>
      <c r="N93" t="str">
        <v>PAJ 0083 8V</v>
      </c>
      <c r="O93" t="str">
        <v>PAJ 0083 8V</v>
      </c>
      <c r="P93" t="str">
        <v>PAJ 0083 8V</v>
      </c>
      <c r="Q93" t="str">
        <v>PAJ 0083 8V</v>
      </c>
      <c r="R93" t="str">
        <v>PAJ 0083 8V</v>
      </c>
      <c r="S93" t="str">
        <v>PAJ 0083 8V</v>
      </c>
      <c r="T93" t="str">
        <v>PAJ 0083 8V</v>
      </c>
      <c r="U93" t="str">
        <v>PAJ 0083 8V</v>
      </c>
      <c r="V93" t="str">
        <v>PAJ 0083 8V</v>
      </c>
      <c r="W93" t="str">
        <v>PAJ 0083 8V</v>
      </c>
      <c r="X93" t="str">
        <v>PAJ 0083 8V</v>
      </c>
      <c r="Y93" t="str">
        <v>PAJ 0083 8V</v>
      </c>
      <c r="Z93" t="str">
        <v>PAJ 0083 8V</v>
      </c>
      <c r="AA93" t="str">
        <v>PAJ 0083 8V</v>
      </c>
      <c r="AB93" t="str">
        <v>PAJ 0083 8V</v>
      </c>
      <c r="AC93" t="str">
        <v>PAJ 0083 8V</v>
      </c>
      <c r="AD93" t="str">
        <v>PAJ 0083 8V</v>
      </c>
      <c r="AE93" t="str">
        <v>PAJ 0083 8V</v>
      </c>
      <c r="AF93" t="str">
        <v>PAJ 0083 8V</v>
      </c>
      <c r="AG93" t="str">
        <v>PAJ 0083 8V</v>
      </c>
      <c r="AH93" t="str">
        <v>PAJ 0083 8V</v>
      </c>
      <c r="AI93" t="str">
        <v>PAJ 0083 8V</v>
      </c>
      <c r="AJ93" t="str">
        <v>PAJ 0083 8V</v>
      </c>
      <c r="AK93" t="str">
        <v>PAJ 0083 8V</v>
      </c>
      <c r="AL93" t="str">
        <v>PAJ 0083 8V</v>
      </c>
      <c r="AM93" t="str">
        <v>PAJ 0083 8V</v>
      </c>
      <c r="AO93" t="s">
        <v>1705</v>
      </c>
      <c r="AP93" t="s">
        <v>1706</v>
      </c>
      <c r="AQ93" t="s">
        <v>1707</v>
      </c>
    </row>
    <row r="94" spans="7:47" x14ac:dyDescent="0.35">
      <c r="G94" t="s">
        <v>1362</v>
      </c>
      <c r="I94" s="60" t="s">
        <v>215</v>
      </c>
      <c r="J94" s="48" t="s">
        <v>538</v>
      </c>
      <c r="L94" t="str">
        <v>PAJ 0084 8V</v>
      </c>
      <c r="M94" t="str">
        <v>ACP089</v>
      </c>
      <c r="N94" t="str">
        <v>PAJ 0084 8V</v>
      </c>
      <c r="O94" t="str">
        <v>PAJ 0084 8V</v>
      </c>
      <c r="P94" t="str">
        <v>PAJ 0084 8V</v>
      </c>
      <c r="Q94" t="str">
        <v>PAJ 0084 8V</v>
      </c>
      <c r="R94" t="str">
        <v>PAJ 0084 8V</v>
      </c>
      <c r="S94" t="str">
        <v>PAJ 0084 8V</v>
      </c>
      <c r="T94" t="str">
        <v>PAJ 0084 8V</v>
      </c>
      <c r="U94" t="str">
        <v>PAJ 0084 8V</v>
      </c>
      <c r="V94" t="str">
        <v>PAJ 0084 8V</v>
      </c>
      <c r="W94" t="str">
        <v>PAJ 0084 8V</v>
      </c>
      <c r="X94" t="str">
        <v>PAJ 0084 8V</v>
      </c>
      <c r="Y94" t="str">
        <v>PAJ 0084 8V</v>
      </c>
      <c r="Z94" t="str">
        <v>PAJ 0084 8V</v>
      </c>
      <c r="AA94" t="str">
        <v>PAJ 0084 8V</v>
      </c>
      <c r="AB94" t="str">
        <v>PAJ 0084 8V</v>
      </c>
      <c r="AC94" t="str">
        <v>PAJ 0084 8V</v>
      </c>
      <c r="AD94" t="str">
        <v>PAJ 0084 8V</v>
      </c>
      <c r="AE94" t="str">
        <v>PAJ 0084 8V</v>
      </c>
      <c r="AF94" t="str">
        <v>PAJ 0084 8V</v>
      </c>
      <c r="AG94" t="str">
        <v>PAJ 0084 8V</v>
      </c>
      <c r="AH94" t="str">
        <v>PAJ 0084 8V</v>
      </c>
      <c r="AI94" t="str">
        <v>PAJ 0084 8V</v>
      </c>
      <c r="AJ94" t="str">
        <v>PAJ 0084 8V</v>
      </c>
      <c r="AK94" t="str">
        <v>PAJ 0084 8V</v>
      </c>
      <c r="AL94" t="str">
        <v>PAJ 0084 8V</v>
      </c>
      <c r="AM94" t="str">
        <v>PAJ 0084 8V</v>
      </c>
      <c r="AO94" t="s">
        <v>1708</v>
      </c>
      <c r="AP94" t="s">
        <v>1709</v>
      </c>
      <c r="AQ94" t="s">
        <v>1710</v>
      </c>
    </row>
    <row r="95" spans="7:47" x14ac:dyDescent="0.35">
      <c r="I95" s="60" t="s">
        <v>216</v>
      </c>
      <c r="J95" s="48" t="s">
        <v>539</v>
      </c>
      <c r="L95" t="str">
        <v>PAJ 0085 8V</v>
      </c>
      <c r="M95" t="str">
        <v>ACP090</v>
      </c>
      <c r="N95" t="str">
        <v>PAJ 0085 8V</v>
      </c>
      <c r="O95" t="str">
        <v>PAJ 0085 8V</v>
      </c>
      <c r="P95" t="str">
        <v>PAJ 0085 8V</v>
      </c>
      <c r="Q95" t="str">
        <v>PAJ 0085 8V</v>
      </c>
      <c r="R95" t="str">
        <v>PAJ 0085 8V</v>
      </c>
      <c r="S95" t="str">
        <v>PAJ 0085 8V</v>
      </c>
      <c r="T95" t="str">
        <v>PAJ 0085 8V</v>
      </c>
      <c r="U95" t="str">
        <v>PAJ 0085 8V</v>
      </c>
      <c r="V95" t="str">
        <v>PAJ 0085 8V</v>
      </c>
      <c r="W95" t="str">
        <v>PAJ 0085 8V</v>
      </c>
      <c r="X95" t="str">
        <v>PAJ 0085 8V</v>
      </c>
      <c r="Y95" t="str">
        <v>PAJ 0085 8V</v>
      </c>
      <c r="Z95" t="str">
        <v>PAJ 0085 8V</v>
      </c>
      <c r="AA95" t="str">
        <v>PAJ 0085 8V</v>
      </c>
      <c r="AB95" t="str">
        <v>PAJ 0085 8V</v>
      </c>
      <c r="AC95" t="str">
        <v>PAJ 0085 8V</v>
      </c>
      <c r="AD95" t="str">
        <v>PAJ 0085 8V</v>
      </c>
      <c r="AE95" t="str">
        <v>PAJ 0085 8V</v>
      </c>
      <c r="AF95" t="str">
        <v>PAJ 0085 8V</v>
      </c>
      <c r="AG95" t="str">
        <v>PAJ 0085 8V</v>
      </c>
      <c r="AH95" t="str">
        <v>PAJ 0085 8V</v>
      </c>
      <c r="AI95" t="str">
        <v>PAJ 0085 8V</v>
      </c>
      <c r="AJ95" t="str">
        <v>PAJ 0085 8V</v>
      </c>
      <c r="AK95" t="str">
        <v>PAJ 0085 8V</v>
      </c>
      <c r="AL95" t="str">
        <v>PAJ 0085 8V</v>
      </c>
      <c r="AM95" t="str">
        <v>PAJ 0085 8V</v>
      </c>
      <c r="AO95" t="s">
        <v>1711</v>
      </c>
      <c r="AP95" t="s">
        <v>1712</v>
      </c>
      <c r="AQ95" t="s">
        <v>1713</v>
      </c>
    </row>
    <row r="96" spans="7:47" x14ac:dyDescent="0.35">
      <c r="I96" s="60" t="s">
        <v>217</v>
      </c>
      <c r="J96" s="48" t="s">
        <v>540</v>
      </c>
      <c r="L96" t="str">
        <v>PAJ 0086 8V</v>
      </c>
      <c r="M96" t="str">
        <v>ACP091</v>
      </c>
      <c r="N96" t="str">
        <v>PAJ 0086 8V</v>
      </c>
      <c r="O96" t="str">
        <v>PAJ 0086 8V</v>
      </c>
      <c r="P96" t="str">
        <v>PAJ 0086 8V</v>
      </c>
      <c r="Q96" t="str">
        <v>PAJ 0086 8V</v>
      </c>
      <c r="R96" t="str">
        <v>PAJ 0086 8V</v>
      </c>
      <c r="S96" t="str">
        <v>PAJ 0086 8V</v>
      </c>
      <c r="T96" t="str">
        <v>PAJ 0086 8V</v>
      </c>
      <c r="U96" t="str">
        <v>PAJ 0086 8V</v>
      </c>
      <c r="V96" t="str">
        <v>PAJ 0086 8V</v>
      </c>
      <c r="W96" t="str">
        <v>PAJ 0086 8V</v>
      </c>
      <c r="X96" t="str">
        <v>PAJ 0086 8V</v>
      </c>
      <c r="Y96" t="str">
        <v>PAJ 0086 8V</v>
      </c>
      <c r="Z96" t="str">
        <v>PAJ 0086 8V</v>
      </c>
      <c r="AA96" t="str">
        <v>PAJ 0086 8V</v>
      </c>
      <c r="AB96" t="str">
        <v>PAJ 0086 8V</v>
      </c>
      <c r="AC96" t="str">
        <v>PAJ 0086 8V</v>
      </c>
      <c r="AD96" t="str">
        <v>PAJ 0086 8V</v>
      </c>
      <c r="AE96" t="str">
        <v>PAJ 0086 8V</v>
      </c>
      <c r="AF96" t="str">
        <v>PAJ 0086 8V</v>
      </c>
      <c r="AG96" t="str">
        <v>PAJ 0086 8V</v>
      </c>
      <c r="AH96" t="str">
        <v>PAJ 0086 8V</v>
      </c>
      <c r="AI96" t="str">
        <v>PAJ 0086 8V</v>
      </c>
      <c r="AJ96" t="str">
        <v>PAJ 0086 8V</v>
      </c>
      <c r="AK96" t="str">
        <v>PAJ 0086 8V</v>
      </c>
      <c r="AL96" t="str">
        <v>PAJ 0086 8V</v>
      </c>
      <c r="AM96" t="str">
        <v>PAJ 0086 8V</v>
      </c>
      <c r="AO96" t="s">
        <v>1714</v>
      </c>
      <c r="AP96" t="s">
        <v>1715</v>
      </c>
      <c r="AQ96" t="s">
        <v>1716</v>
      </c>
    </row>
    <row r="97" spans="9:43" x14ac:dyDescent="0.35">
      <c r="I97" s="60" t="s">
        <v>218</v>
      </c>
      <c r="J97" s="48" t="s">
        <v>541</v>
      </c>
      <c r="L97" t="str">
        <v>PAJ 0087 8V</v>
      </c>
      <c r="M97" t="str">
        <v>ACP092</v>
      </c>
      <c r="N97" t="str">
        <v>PAJ 0087 8V</v>
      </c>
      <c r="O97" t="str">
        <v>PAJ 0087 8V</v>
      </c>
      <c r="P97" t="str">
        <v>PAJ 0087 8V</v>
      </c>
      <c r="Q97" t="str">
        <v>PAJ 0087 8V</v>
      </c>
      <c r="R97" t="str">
        <v>PAJ 0087 8V</v>
      </c>
      <c r="S97" t="str">
        <v>PAJ 0087 8V</v>
      </c>
      <c r="T97" t="str">
        <v>PAJ 0087 8V</v>
      </c>
      <c r="U97" t="str">
        <v>PAJ 0087 8V</v>
      </c>
      <c r="V97" t="str">
        <v>PAJ 0087 8V</v>
      </c>
      <c r="W97" t="str">
        <v>PAJ 0087 8V</v>
      </c>
      <c r="X97" t="str">
        <v>PAJ 0087 8V</v>
      </c>
      <c r="Y97" t="str">
        <v>PAJ 0087 8V</v>
      </c>
      <c r="Z97" t="str">
        <v>PAJ 0087 8V</v>
      </c>
      <c r="AA97" t="str">
        <v>PAJ 0087 8V</v>
      </c>
      <c r="AB97" t="str">
        <v>PAJ 0087 8V</v>
      </c>
      <c r="AC97" t="str">
        <v>PAJ 0087 8V</v>
      </c>
      <c r="AD97" t="str">
        <v>PAJ 0087 8V</v>
      </c>
      <c r="AE97" t="str">
        <v>PAJ 0087 8V</v>
      </c>
      <c r="AF97" t="str">
        <v>PAJ 0087 8V</v>
      </c>
      <c r="AG97" t="str">
        <v>PAJ 0087 8V</v>
      </c>
      <c r="AH97" t="str">
        <v>PAJ 0087 8V</v>
      </c>
      <c r="AI97" t="str">
        <v>PAJ 0087 8V</v>
      </c>
      <c r="AJ97" t="str">
        <v>PAJ 0087 8V</v>
      </c>
      <c r="AK97" t="str">
        <v>PAJ 0087 8V</v>
      </c>
      <c r="AL97" t="str">
        <v>PAJ 0087 8V</v>
      </c>
      <c r="AM97" t="str">
        <v>PAJ 0087 8V</v>
      </c>
      <c r="AO97" t="s">
        <v>1717</v>
      </c>
      <c r="AP97" t="s">
        <v>1718</v>
      </c>
      <c r="AQ97" t="s">
        <v>1719</v>
      </c>
    </row>
    <row r="98" spans="9:43" x14ac:dyDescent="0.35">
      <c r="I98" s="60" t="s">
        <v>219</v>
      </c>
      <c r="J98" s="48" t="s">
        <v>542</v>
      </c>
      <c r="L98" t="str">
        <v>PAJ 0088 8V</v>
      </c>
      <c r="M98" t="str">
        <v>ACP093</v>
      </c>
      <c r="N98" t="str">
        <v>PAJ 0088 8V</v>
      </c>
      <c r="O98" t="str">
        <v>PAJ 0088 8V</v>
      </c>
      <c r="P98" t="str">
        <v>PAJ 0088 8V</v>
      </c>
      <c r="Q98" t="str">
        <v>PAJ 0088 8V</v>
      </c>
      <c r="R98" t="str">
        <v>PAJ 0088 8V</v>
      </c>
      <c r="S98" t="str">
        <v>PAJ 0088 8V</v>
      </c>
      <c r="T98" t="str">
        <v>PAJ 0088 8V</v>
      </c>
      <c r="U98" t="str">
        <v>PAJ 0088 8V</v>
      </c>
      <c r="V98" t="str">
        <v>PAJ 0088 8V</v>
      </c>
      <c r="W98" t="str">
        <v>PAJ 0088 8V</v>
      </c>
      <c r="X98" t="str">
        <v>PAJ 0088 8V</v>
      </c>
      <c r="Y98" t="str">
        <v>PAJ 0088 8V</v>
      </c>
      <c r="Z98" t="str">
        <v>PAJ 0088 8V</v>
      </c>
      <c r="AA98" t="str">
        <v>PAJ 0088 8V</v>
      </c>
      <c r="AB98" t="str">
        <v>PAJ 0088 8V</v>
      </c>
      <c r="AC98" t="str">
        <v>PAJ 0088 8V</v>
      </c>
      <c r="AD98" t="str">
        <v>PAJ 0088 8V</v>
      </c>
      <c r="AE98" t="str">
        <v>PAJ 0088 8V</v>
      </c>
      <c r="AF98" t="str">
        <v>PAJ 0088 8V</v>
      </c>
      <c r="AG98" t="str">
        <v>PAJ 0088 8V</v>
      </c>
      <c r="AH98" t="str">
        <v>PAJ 0088 8V</v>
      </c>
      <c r="AI98" t="str">
        <v>PAJ 0088 8V</v>
      </c>
      <c r="AJ98" t="str">
        <v>PAJ 0088 8V</v>
      </c>
      <c r="AK98" t="str">
        <v>PAJ 0088 8V</v>
      </c>
      <c r="AL98" t="str">
        <v>PAJ 0088 8V</v>
      </c>
      <c r="AM98" t="str">
        <v>PAJ 0088 8V</v>
      </c>
      <c r="AO98" t="s">
        <v>1720</v>
      </c>
      <c r="AP98" t="s">
        <v>1721</v>
      </c>
      <c r="AQ98" t="s">
        <v>1722</v>
      </c>
    </row>
    <row r="99" spans="9:43" x14ac:dyDescent="0.35">
      <c r="I99" s="60" t="s">
        <v>220</v>
      </c>
      <c r="J99" s="48" t="s">
        <v>543</v>
      </c>
      <c r="L99" t="str">
        <v>PAJ 0089 8V</v>
      </c>
      <c r="M99" t="str">
        <v>ACP094</v>
      </c>
      <c r="N99" t="str">
        <v>PAJ 0089 8V</v>
      </c>
      <c r="O99" t="str">
        <v>PAJ 0089 8V</v>
      </c>
      <c r="P99" t="str">
        <v>PAJ 0089 8V</v>
      </c>
      <c r="Q99" t="str">
        <v>PAJ 0089 8V</v>
      </c>
      <c r="R99" t="str">
        <v>PAJ 0089 8V</v>
      </c>
      <c r="S99" t="str">
        <v>PAJ 0089 8V</v>
      </c>
      <c r="T99" t="str">
        <v>PAJ 0089 8V</v>
      </c>
      <c r="U99" t="str">
        <v>PAJ 0089 8V</v>
      </c>
      <c r="V99" t="str">
        <v>PAJ 0089 8V</v>
      </c>
      <c r="W99" t="str">
        <v>PAJ 0089 8V</v>
      </c>
      <c r="X99" t="str">
        <v>PAJ 0089 8V</v>
      </c>
      <c r="Y99" t="str">
        <v>PAJ 0089 8V</v>
      </c>
      <c r="Z99" t="str">
        <v>PAJ 0089 8V</v>
      </c>
      <c r="AA99" t="str">
        <v>PAJ 0089 8V</v>
      </c>
      <c r="AB99" t="str">
        <v>PAJ 0089 8V</v>
      </c>
      <c r="AC99" t="str">
        <v>PAJ 0089 8V</v>
      </c>
      <c r="AD99" t="str">
        <v>PAJ 0089 8V</v>
      </c>
      <c r="AE99" t="str">
        <v>PAJ 0089 8V</v>
      </c>
      <c r="AF99" t="str">
        <v>PAJ 0089 8V</v>
      </c>
      <c r="AG99" t="str">
        <v>PAJ 0089 8V</v>
      </c>
      <c r="AH99" t="str">
        <v>PAJ 0089 8V</v>
      </c>
      <c r="AI99" t="str">
        <v>PAJ 0089 8V</v>
      </c>
      <c r="AJ99" t="str">
        <v>PAJ 0089 8V</v>
      </c>
      <c r="AK99" t="str">
        <v>PAJ 0089 8V</v>
      </c>
      <c r="AL99" t="str">
        <v>PAJ 0089 8V</v>
      </c>
      <c r="AM99" t="str">
        <v>PAJ 0089 8V</v>
      </c>
      <c r="AO99" t="s">
        <v>1723</v>
      </c>
      <c r="AP99" t="s">
        <v>1724</v>
      </c>
      <c r="AQ99" t="s">
        <v>1725</v>
      </c>
    </row>
    <row r="100" spans="9:43" x14ac:dyDescent="0.35">
      <c r="I100" s="63" t="s">
        <v>221</v>
      </c>
      <c r="J100" s="48" t="s">
        <v>544</v>
      </c>
      <c r="L100" t="str">
        <v>PAJ 0090 8V</v>
      </c>
      <c r="M100" t="str">
        <v>ACP095</v>
      </c>
      <c r="N100" t="str">
        <v>PAJ 0090 8V</v>
      </c>
      <c r="O100" t="str">
        <v>PAJ 0090 8V</v>
      </c>
      <c r="P100" t="str">
        <v>PAJ 0090 8V</v>
      </c>
      <c r="Q100" t="str">
        <v>PAJ 0090 8V</v>
      </c>
      <c r="R100" t="str">
        <v>PAJ 0090 8V</v>
      </c>
      <c r="S100" t="str">
        <v>PAJ 0090 8V</v>
      </c>
      <c r="T100" t="str">
        <v>PAJ 0090 8V</v>
      </c>
      <c r="U100" t="str">
        <v>PAJ 0090 8V</v>
      </c>
      <c r="V100" t="str">
        <v>PAJ 0090 8V</v>
      </c>
      <c r="W100" t="str">
        <v>PAJ 0090 8V</v>
      </c>
      <c r="X100" t="str">
        <v>PAJ 0090 8V</v>
      </c>
      <c r="Y100" t="str">
        <v>PAJ 0090 8V</v>
      </c>
      <c r="Z100" t="str">
        <v>PAJ 0090 8V</v>
      </c>
      <c r="AA100" t="str">
        <v>PAJ 0090 8V</v>
      </c>
      <c r="AB100" t="str">
        <v>PAJ 0090 8V</v>
      </c>
      <c r="AC100" t="str">
        <v>PAJ 0090 8V</v>
      </c>
      <c r="AD100" t="str">
        <v>PAJ 0090 8V</v>
      </c>
      <c r="AE100" t="str">
        <v>PAJ 0090 8V</v>
      </c>
      <c r="AF100" t="str">
        <v>PAJ 0090 8V</v>
      </c>
      <c r="AG100" t="str">
        <v>PAJ 0090 8V</v>
      </c>
      <c r="AH100" t="str">
        <v>PAJ 0090 8V</v>
      </c>
      <c r="AI100" t="str">
        <v>PAJ 0090 8V</v>
      </c>
      <c r="AJ100" t="str">
        <v>PAJ 0090 8V</v>
      </c>
      <c r="AK100" t="str">
        <v>PAJ 0090 8V</v>
      </c>
      <c r="AL100" t="str">
        <v>PAJ 0090 8V</v>
      </c>
      <c r="AM100" t="str">
        <v>PAJ 0090 8V</v>
      </c>
      <c r="AO100" t="s">
        <v>1726</v>
      </c>
      <c r="AP100" t="s">
        <v>1727</v>
      </c>
      <c r="AQ100" t="s">
        <v>1728</v>
      </c>
    </row>
    <row r="101" spans="9:43" x14ac:dyDescent="0.35">
      <c r="I101" s="60" t="s">
        <v>222</v>
      </c>
      <c r="J101" s="48" t="s">
        <v>545</v>
      </c>
      <c r="L101" t="str">
        <v>PAJ 0091 8V</v>
      </c>
      <c r="M101" t="str">
        <v>ACP096</v>
      </c>
      <c r="N101" t="str">
        <v>PAJ 0091 8V</v>
      </c>
      <c r="O101" t="str">
        <v>PAJ 0091 8V</v>
      </c>
      <c r="P101" t="str">
        <v>PAJ 0091 8V</v>
      </c>
      <c r="Q101" t="str">
        <v>PAJ 0091 8V</v>
      </c>
      <c r="R101" t="str">
        <v>PAJ 0091 8V</v>
      </c>
      <c r="S101" t="str">
        <v>PAJ 0091 8V</v>
      </c>
      <c r="T101" t="str">
        <v>PAJ 0091 8V</v>
      </c>
      <c r="U101" t="str">
        <v>PAJ 0091 8V</v>
      </c>
      <c r="V101" t="str">
        <v>PAJ 0091 8V</v>
      </c>
      <c r="W101" t="str">
        <v>PAJ 0091 8V</v>
      </c>
      <c r="X101" t="str">
        <v>PAJ 0091 8V</v>
      </c>
      <c r="Y101" t="str">
        <v>PAJ 0091 8V</v>
      </c>
      <c r="Z101" t="str">
        <v>PAJ 0091 8V</v>
      </c>
      <c r="AA101" t="str">
        <v>PAJ 0091 8V</v>
      </c>
      <c r="AB101" t="str">
        <v>PAJ 0091 8V</v>
      </c>
      <c r="AC101" t="str">
        <v>PAJ 0091 8V</v>
      </c>
      <c r="AD101" t="str">
        <v>PAJ 0091 8V</v>
      </c>
      <c r="AE101" t="str">
        <v>PAJ 0091 8V</v>
      </c>
      <c r="AF101" t="str">
        <v>PAJ 0091 8V</v>
      </c>
      <c r="AG101" t="str">
        <v>PAJ 0091 8V</v>
      </c>
      <c r="AH101" t="str">
        <v>PAJ 0091 8V</v>
      </c>
      <c r="AI101" t="str">
        <v>PAJ 0091 8V</v>
      </c>
      <c r="AJ101" t="str">
        <v>PAJ 0091 8V</v>
      </c>
      <c r="AK101" t="str">
        <v>PAJ 0091 8V</v>
      </c>
      <c r="AL101" t="str">
        <v>PAJ 0091 8V</v>
      </c>
      <c r="AM101" t="str">
        <v>PAJ 0091 8V</v>
      </c>
      <c r="AO101" t="s">
        <v>1729</v>
      </c>
      <c r="AP101" t="s">
        <v>1730</v>
      </c>
      <c r="AQ101" t="s">
        <v>1731</v>
      </c>
    </row>
    <row r="102" spans="9:43" x14ac:dyDescent="0.35">
      <c r="I102" s="63" t="s">
        <v>223</v>
      </c>
      <c r="J102" s="48" t="s">
        <v>546</v>
      </c>
      <c r="L102" t="str">
        <v>PAJ 0092 8V</v>
      </c>
      <c r="M102" t="str">
        <v>ACP097</v>
      </c>
      <c r="N102" t="str">
        <v>PAJ 0092 8V</v>
      </c>
      <c r="O102" t="str">
        <v>PAJ 0092 8V</v>
      </c>
      <c r="P102" t="str">
        <v>PAJ 0092 8V</v>
      </c>
      <c r="Q102" t="str">
        <v>PAJ 0092 8V</v>
      </c>
      <c r="R102" t="str">
        <v>PAJ 0092 8V</v>
      </c>
      <c r="S102" t="str">
        <v>PAJ 0092 8V</v>
      </c>
      <c r="T102" t="str">
        <v>PAJ 0092 8V</v>
      </c>
      <c r="U102" t="str">
        <v>PAJ 0092 8V</v>
      </c>
      <c r="V102" t="str">
        <v>PAJ 0092 8V</v>
      </c>
      <c r="W102" t="str">
        <v>PAJ 0092 8V</v>
      </c>
      <c r="X102" t="str">
        <v>PAJ 0092 8V</v>
      </c>
      <c r="Y102" t="str">
        <v>PAJ 0092 8V</v>
      </c>
      <c r="Z102" t="str">
        <v>PAJ 0092 8V</v>
      </c>
      <c r="AA102" t="str">
        <v>PAJ 0092 8V</v>
      </c>
      <c r="AB102" t="str">
        <v>PAJ 0092 8V</v>
      </c>
      <c r="AC102" t="str">
        <v>PAJ 0092 8V</v>
      </c>
      <c r="AD102" t="str">
        <v>PAJ 0092 8V</v>
      </c>
      <c r="AE102" t="str">
        <v>PAJ 0092 8V</v>
      </c>
      <c r="AF102" t="str">
        <v>PAJ 0092 8V</v>
      </c>
      <c r="AG102" t="str">
        <v>PAJ 0092 8V</v>
      </c>
      <c r="AH102" t="str">
        <v>PAJ 0092 8V</v>
      </c>
      <c r="AI102" t="str">
        <v>PAJ 0092 8V</v>
      </c>
      <c r="AJ102" t="str">
        <v>PAJ 0092 8V</v>
      </c>
      <c r="AK102" t="str">
        <v>PAJ 0092 8V</v>
      </c>
      <c r="AL102" t="str">
        <v>PAJ 0092 8V</v>
      </c>
      <c r="AM102" t="str">
        <v>PAJ 0092 8V</v>
      </c>
      <c r="AO102" t="s">
        <v>1732</v>
      </c>
      <c r="AP102" t="s">
        <v>1733</v>
      </c>
      <c r="AQ102" t="s">
        <v>1734</v>
      </c>
    </row>
    <row r="103" spans="9:43" x14ac:dyDescent="0.35">
      <c r="I103" s="65" t="s">
        <v>224</v>
      </c>
      <c r="J103" s="48" t="s">
        <v>547</v>
      </c>
      <c r="L103" t="str">
        <v>PAJ 0093 8V</v>
      </c>
      <c r="M103" t="str">
        <v>ACP098</v>
      </c>
      <c r="N103" t="str">
        <v>PAJ 0093 8V</v>
      </c>
      <c r="O103" t="str">
        <v>PAJ 0093 8V</v>
      </c>
      <c r="P103" t="str">
        <v>PAJ 0093 8V</v>
      </c>
      <c r="Q103" t="str">
        <v>PAJ 0093 8V</v>
      </c>
      <c r="R103" t="str">
        <v>PAJ 0093 8V</v>
      </c>
      <c r="S103" t="str">
        <v>PAJ 0093 8V</v>
      </c>
      <c r="T103" t="str">
        <v>PAJ 0093 8V</v>
      </c>
      <c r="U103" t="str">
        <v>PAJ 0093 8V</v>
      </c>
      <c r="V103" t="str">
        <v>PAJ 0093 8V</v>
      </c>
      <c r="W103" t="str">
        <v>PAJ 0093 8V</v>
      </c>
      <c r="X103" t="str">
        <v>PAJ 0093 8V</v>
      </c>
      <c r="Y103" t="str">
        <v>PAJ 0093 8V</v>
      </c>
      <c r="Z103" t="str">
        <v>PAJ 0093 8V</v>
      </c>
      <c r="AA103" t="str">
        <v>PAJ 0093 8V</v>
      </c>
      <c r="AB103" t="str">
        <v>PAJ 0093 8V</v>
      </c>
      <c r="AC103" t="str">
        <v>PAJ 0093 8V</v>
      </c>
      <c r="AD103" t="str">
        <v>PAJ 0093 8V</v>
      </c>
      <c r="AE103" t="str">
        <v>PAJ 0093 8V</v>
      </c>
      <c r="AF103" t="str">
        <v>PAJ 0093 8V</v>
      </c>
      <c r="AG103" t="str">
        <v>PAJ 0093 8V</v>
      </c>
      <c r="AH103" t="str">
        <v>PAJ 0093 8V</v>
      </c>
      <c r="AI103" t="str">
        <v>PAJ 0093 8V</v>
      </c>
      <c r="AJ103" t="str">
        <v>PAJ 0093 8V</v>
      </c>
      <c r="AK103" t="str">
        <v>PAJ 0093 8V</v>
      </c>
      <c r="AL103" t="str">
        <v>PAJ 0093 8V</v>
      </c>
      <c r="AM103" t="str">
        <v>PAJ 0093 8V</v>
      </c>
      <c r="AO103" t="s">
        <v>1735</v>
      </c>
      <c r="AP103" t="s">
        <v>1736</v>
      </c>
      <c r="AQ103" t="s">
        <v>1737</v>
      </c>
    </row>
    <row r="104" spans="9:43" x14ac:dyDescent="0.35">
      <c r="I104" s="65" t="s">
        <v>225</v>
      </c>
      <c r="J104" s="48" t="s">
        <v>548</v>
      </c>
      <c r="L104" t="str">
        <v>PAJ 0338 8V</v>
      </c>
      <c r="M104" t="str">
        <v>ACP099</v>
      </c>
      <c r="N104" t="str">
        <v>PAJ 0338 8V</v>
      </c>
      <c r="O104" t="str">
        <v>PAJ 0338 8V</v>
      </c>
      <c r="P104" t="str">
        <v>PAJ 0338 8V</v>
      </c>
      <c r="Q104" t="str">
        <v>PAJ 0338 8V</v>
      </c>
      <c r="R104" t="str">
        <v>PAJ 0338 8V</v>
      </c>
      <c r="S104" t="str">
        <v>PAJ 0338 8V</v>
      </c>
      <c r="T104" t="str">
        <v>PAJ 0338 8V</v>
      </c>
      <c r="U104" t="str">
        <v>PAJ 0338 8V</v>
      </c>
      <c r="V104" t="str">
        <v>PAJ 0338 8V</v>
      </c>
      <c r="W104" t="str">
        <v>PAJ 0338 8V</v>
      </c>
      <c r="X104" t="str">
        <v>PAJ 0338 8V</v>
      </c>
      <c r="Y104" t="str">
        <v>PAJ 0338 8V</v>
      </c>
      <c r="Z104" t="str">
        <v>PAJ 0338 8V</v>
      </c>
      <c r="AA104" t="str">
        <v>PAJ 0338 8V</v>
      </c>
      <c r="AB104" t="str">
        <v>PAJ 0338 8V</v>
      </c>
      <c r="AC104" t="str">
        <v>PAJ 0338 8V</v>
      </c>
      <c r="AD104" t="str">
        <v>PAJ 0338 8V</v>
      </c>
      <c r="AE104" t="str">
        <v>PAJ 0338 8V</v>
      </c>
      <c r="AF104" t="str">
        <v>PAJ 0338 8V</v>
      </c>
      <c r="AG104" t="str">
        <v>PAJ 0338 8V</v>
      </c>
      <c r="AH104" t="str">
        <v>PAJ 0338 8V</v>
      </c>
      <c r="AI104" t="str">
        <v>PAJ 0338 8V</v>
      </c>
      <c r="AJ104" t="str">
        <v>PAJ 0338 8V</v>
      </c>
      <c r="AK104" t="str">
        <v>PAJ 0338 8V</v>
      </c>
      <c r="AL104" t="str">
        <v>PAJ 0338 8V</v>
      </c>
      <c r="AM104" t="str">
        <v>PAJ 0338 8V</v>
      </c>
      <c r="AO104" t="s">
        <v>1738</v>
      </c>
      <c r="AP104" t="s">
        <v>1739</v>
      </c>
      <c r="AQ104" t="s">
        <v>1740</v>
      </c>
    </row>
    <row r="105" spans="9:43" x14ac:dyDescent="0.35">
      <c r="I105" s="65" t="s">
        <v>226</v>
      </c>
      <c r="J105" s="48" t="s">
        <v>549</v>
      </c>
      <c r="L105" t="str">
        <v>PAJ 0339 8V</v>
      </c>
      <c r="M105" t="str">
        <v>ACP100</v>
      </c>
      <c r="N105" t="str">
        <v>PAJ 0339 8V</v>
      </c>
      <c r="O105" t="str">
        <v>PAJ 0339 8V</v>
      </c>
      <c r="P105" t="str">
        <v>PAJ 0339 8V</v>
      </c>
      <c r="Q105" t="str">
        <v>PAJ 0339 8V</v>
      </c>
      <c r="R105" t="str">
        <v>PAJ 0339 8V</v>
      </c>
      <c r="S105" t="str">
        <v>PAJ 0339 8V</v>
      </c>
      <c r="T105" t="str">
        <v>PAJ 0339 8V</v>
      </c>
      <c r="U105" t="str">
        <v>PAJ 0339 8V</v>
      </c>
      <c r="V105" t="str">
        <v>PAJ 0339 8V</v>
      </c>
      <c r="W105" t="str">
        <v>PAJ 0339 8V</v>
      </c>
      <c r="X105" t="str">
        <v>PAJ 0339 8V</v>
      </c>
      <c r="Y105" t="str">
        <v>PAJ 0339 8V</v>
      </c>
      <c r="Z105" t="str">
        <v>PAJ 0339 8V</v>
      </c>
      <c r="AA105" t="str">
        <v>PAJ 0339 8V</v>
      </c>
      <c r="AB105" t="str">
        <v>PAJ 0339 8V</v>
      </c>
      <c r="AC105" t="str">
        <v>PAJ 0339 8V</v>
      </c>
      <c r="AD105" t="str">
        <v>PAJ 0339 8V</v>
      </c>
      <c r="AE105" t="str">
        <v>PAJ 0339 8V</v>
      </c>
      <c r="AF105" t="str">
        <v>PAJ 0339 8V</v>
      </c>
      <c r="AG105" t="str">
        <v>PAJ 0339 8V</v>
      </c>
      <c r="AH105" t="str">
        <v>PAJ 0339 8V</v>
      </c>
      <c r="AI105" t="str">
        <v>PAJ 0339 8V</v>
      </c>
      <c r="AJ105" t="str">
        <v>PAJ 0339 8V</v>
      </c>
      <c r="AK105" t="str">
        <v>PAJ 0339 8V</v>
      </c>
      <c r="AL105" t="str">
        <v>PAJ 0339 8V</v>
      </c>
      <c r="AM105" t="str">
        <v>PAJ 0339 8V</v>
      </c>
      <c r="AO105" t="s">
        <v>1741</v>
      </c>
      <c r="AP105" t="s">
        <v>1742</v>
      </c>
      <c r="AQ105" t="s">
        <v>1743</v>
      </c>
    </row>
    <row r="106" spans="9:43" x14ac:dyDescent="0.35">
      <c r="I106" s="65" t="s">
        <v>227</v>
      </c>
      <c r="J106" s="48" t="s">
        <v>550</v>
      </c>
      <c r="L106" t="str">
        <v>PAJ 0340 8V</v>
      </c>
      <c r="M106" t="str">
        <v>ACP101</v>
      </c>
      <c r="N106" t="str">
        <v>PAJ 0340 8V</v>
      </c>
      <c r="O106" t="str">
        <v>PAJ 0340 8V</v>
      </c>
      <c r="P106" t="str">
        <v>PAJ 0340 8V</v>
      </c>
      <c r="Q106" t="str">
        <v>PAJ 0340 8V</v>
      </c>
      <c r="R106" t="str">
        <v>PAJ 0340 8V</v>
      </c>
      <c r="S106" t="str">
        <v>PAJ 0340 8V</v>
      </c>
      <c r="T106" t="str">
        <v>PAJ 0340 8V</v>
      </c>
      <c r="U106" t="str">
        <v>PAJ 0340 8V</v>
      </c>
      <c r="V106" t="str">
        <v>PAJ 0340 8V</v>
      </c>
      <c r="W106" t="str">
        <v>PAJ 0340 8V</v>
      </c>
      <c r="X106" t="str">
        <v>PAJ 0340 8V</v>
      </c>
      <c r="Y106" t="str">
        <v>PAJ 0340 8V</v>
      </c>
      <c r="Z106" t="str">
        <v>PAJ 0340 8V</v>
      </c>
      <c r="AA106" t="str">
        <v>PAJ 0340 8V</v>
      </c>
      <c r="AB106" t="str">
        <v>PAJ 0340 8V</v>
      </c>
      <c r="AC106" t="str">
        <v>PAJ 0340 8V</v>
      </c>
      <c r="AD106" t="str">
        <v>PAJ 0340 8V</v>
      </c>
      <c r="AE106" t="str">
        <v>PAJ 0340 8V</v>
      </c>
      <c r="AF106" t="str">
        <v>PAJ 0340 8V</v>
      </c>
      <c r="AG106" t="str">
        <v>PAJ 0340 8V</v>
      </c>
      <c r="AH106" t="str">
        <v>PAJ 0340 8V</v>
      </c>
      <c r="AI106" t="str">
        <v>PAJ 0340 8V</v>
      </c>
      <c r="AJ106" t="str">
        <v>PAJ 0340 8V</v>
      </c>
      <c r="AK106" t="str">
        <v>PAJ 0340 8V</v>
      </c>
      <c r="AL106" t="str">
        <v>PAJ 0340 8V</v>
      </c>
      <c r="AM106" t="str">
        <v>PAJ 0340 8V</v>
      </c>
      <c r="AO106" t="s">
        <v>1744</v>
      </c>
      <c r="AP106" t="s">
        <v>1745</v>
      </c>
      <c r="AQ106" t="s">
        <v>1746</v>
      </c>
    </row>
    <row r="107" spans="9:43" x14ac:dyDescent="0.35">
      <c r="I107" s="65" t="s">
        <v>228</v>
      </c>
      <c r="J107" s="48" t="s">
        <v>551</v>
      </c>
      <c r="L107" t="str">
        <v>PAJ 0341 8V</v>
      </c>
      <c r="M107" t="str">
        <v>ACP102</v>
      </c>
      <c r="N107" t="str">
        <v>PAJ 0341 8V</v>
      </c>
      <c r="O107" t="str">
        <v>PAJ 0341 8V</v>
      </c>
      <c r="P107" t="str">
        <v>PAJ 0341 8V</v>
      </c>
      <c r="Q107" t="str">
        <v>PAJ 0341 8V</v>
      </c>
      <c r="R107" t="str">
        <v>PAJ 0341 8V</v>
      </c>
      <c r="S107" t="str">
        <v>PAJ 0341 8V</v>
      </c>
      <c r="T107" t="str">
        <v>PAJ 0341 8V</v>
      </c>
      <c r="U107" t="str">
        <v>PAJ 0341 8V</v>
      </c>
      <c r="V107" t="str">
        <v>PAJ 0341 8V</v>
      </c>
      <c r="W107" t="str">
        <v>PAJ 0341 8V</v>
      </c>
      <c r="X107" t="str">
        <v>PAJ 0341 8V</v>
      </c>
      <c r="Y107" t="str">
        <v>PAJ 0341 8V</v>
      </c>
      <c r="Z107" t="str">
        <v>PAJ 0341 8V</v>
      </c>
      <c r="AA107" t="str">
        <v>PAJ 0341 8V</v>
      </c>
      <c r="AB107" t="str">
        <v>PAJ 0341 8V</v>
      </c>
      <c r="AC107" t="str">
        <v>PAJ 0341 8V</v>
      </c>
      <c r="AD107" t="str">
        <v>PAJ 0341 8V</v>
      </c>
      <c r="AE107" t="str">
        <v>PAJ 0341 8V</v>
      </c>
      <c r="AF107" t="str">
        <v>PAJ 0341 8V</v>
      </c>
      <c r="AG107" t="str">
        <v>PAJ 0341 8V</v>
      </c>
      <c r="AH107" t="str">
        <v>PAJ 0341 8V</v>
      </c>
      <c r="AI107" t="str">
        <v>PAJ 0341 8V</v>
      </c>
      <c r="AJ107" t="str">
        <v>PAJ 0341 8V</v>
      </c>
      <c r="AK107" t="str">
        <v>PAJ 0341 8V</v>
      </c>
      <c r="AL107" t="str">
        <v>PAJ 0341 8V</v>
      </c>
      <c r="AM107" t="str">
        <v>PAJ 0341 8V</v>
      </c>
      <c r="AO107" t="s">
        <v>1747</v>
      </c>
      <c r="AP107" t="s">
        <v>1748</v>
      </c>
      <c r="AQ107" t="s">
        <v>1749</v>
      </c>
    </row>
    <row r="108" spans="9:43" x14ac:dyDescent="0.35">
      <c r="I108" s="65" t="s">
        <v>229</v>
      </c>
      <c r="J108" s="48" t="s">
        <v>552</v>
      </c>
      <c r="L108" t="str">
        <v>PAJ 0342 8V</v>
      </c>
      <c r="M108" t="str">
        <v>ACP103</v>
      </c>
      <c r="N108" t="str">
        <v>PAJ 0342 8V</v>
      </c>
      <c r="O108" t="str">
        <v>PAJ 0342 8V</v>
      </c>
      <c r="P108" t="str">
        <v>PAJ 0342 8V</v>
      </c>
      <c r="Q108" t="str">
        <v>PAJ 0342 8V</v>
      </c>
      <c r="R108" t="str">
        <v>PAJ 0342 8V</v>
      </c>
      <c r="S108" t="str">
        <v>PAJ 0342 8V</v>
      </c>
      <c r="T108" t="str">
        <v>PAJ 0342 8V</v>
      </c>
      <c r="U108" t="str">
        <v>PAJ 0342 8V</v>
      </c>
      <c r="V108" t="str">
        <v>PAJ 0342 8V</v>
      </c>
      <c r="W108" t="str">
        <v>PAJ 0342 8V</v>
      </c>
      <c r="X108" t="str">
        <v>PAJ 0342 8V</v>
      </c>
      <c r="Y108" t="str">
        <v>PAJ 0342 8V</v>
      </c>
      <c r="Z108" t="str">
        <v>PAJ 0342 8V</v>
      </c>
      <c r="AA108" t="str">
        <v>PAJ 0342 8V</v>
      </c>
      <c r="AB108" t="str">
        <v>PAJ 0342 8V</v>
      </c>
      <c r="AC108" t="str">
        <v>PAJ 0342 8V</v>
      </c>
      <c r="AD108" t="str">
        <v>PAJ 0342 8V</v>
      </c>
      <c r="AE108" t="str">
        <v>PAJ 0342 8V</v>
      </c>
      <c r="AF108" t="str">
        <v>PAJ 0342 8V</v>
      </c>
      <c r="AG108" t="str">
        <v>PAJ 0342 8V</v>
      </c>
      <c r="AH108" t="str">
        <v>PAJ 0342 8V</v>
      </c>
      <c r="AI108" t="str">
        <v>PAJ 0342 8V</v>
      </c>
      <c r="AJ108" t="str">
        <v>PAJ 0342 8V</v>
      </c>
      <c r="AK108" t="str">
        <v>PAJ 0342 8V</v>
      </c>
      <c r="AL108" t="str">
        <v>PAJ 0342 8V</v>
      </c>
      <c r="AM108" t="str">
        <v>PAJ 0342 8V</v>
      </c>
      <c r="AO108" t="s">
        <v>1750</v>
      </c>
      <c r="AP108" t="s">
        <v>1751</v>
      </c>
      <c r="AQ108" t="s">
        <v>1752</v>
      </c>
    </row>
    <row r="109" spans="9:43" x14ac:dyDescent="0.35">
      <c r="I109" s="65" t="s">
        <v>230</v>
      </c>
      <c r="J109" s="48" t="s">
        <v>553</v>
      </c>
      <c r="L109" t="str">
        <v>PAJ 0343 8V</v>
      </c>
      <c r="M109" t="str">
        <v>ACP104</v>
      </c>
      <c r="N109" t="str">
        <v>PAJ 0343 8V</v>
      </c>
      <c r="O109" t="str">
        <v>PAJ 0343 8V</v>
      </c>
      <c r="P109" t="str">
        <v>PAJ 0343 8V</v>
      </c>
      <c r="Q109" t="str">
        <v>PAJ 0343 8V</v>
      </c>
      <c r="R109" t="str">
        <v>PAJ 0343 8V</v>
      </c>
      <c r="S109" t="str">
        <v>PAJ 0343 8V</v>
      </c>
      <c r="T109" t="str">
        <v>PAJ 0343 8V</v>
      </c>
      <c r="U109" t="str">
        <v>PAJ 0343 8V</v>
      </c>
      <c r="V109" t="str">
        <v>PAJ 0343 8V</v>
      </c>
      <c r="W109" t="str">
        <v>PAJ 0343 8V</v>
      </c>
      <c r="X109" t="str">
        <v>PAJ 0343 8V</v>
      </c>
      <c r="Y109" t="str">
        <v>PAJ 0343 8V</v>
      </c>
      <c r="Z109" t="str">
        <v>PAJ 0343 8V</v>
      </c>
      <c r="AA109" t="str">
        <v>PAJ 0343 8V</v>
      </c>
      <c r="AB109" t="str">
        <v>PAJ 0343 8V</v>
      </c>
      <c r="AC109" t="str">
        <v>PAJ 0343 8V</v>
      </c>
      <c r="AD109" t="str">
        <v>PAJ 0343 8V</v>
      </c>
      <c r="AE109" t="str">
        <v>PAJ 0343 8V</v>
      </c>
      <c r="AF109" t="str">
        <v>PAJ 0343 8V</v>
      </c>
      <c r="AG109" t="str">
        <v>PAJ 0343 8V</v>
      </c>
      <c r="AH109" t="str">
        <v>PAJ 0343 8V</v>
      </c>
      <c r="AI109" t="str">
        <v>PAJ 0343 8V</v>
      </c>
      <c r="AJ109" t="str">
        <v>PAJ 0343 8V</v>
      </c>
      <c r="AK109" t="str">
        <v>PAJ 0343 8V</v>
      </c>
      <c r="AL109" t="str">
        <v>PAJ 0343 8V</v>
      </c>
      <c r="AM109" t="str">
        <v>PAJ 0343 8V</v>
      </c>
      <c r="AO109" t="s">
        <v>1753</v>
      </c>
      <c r="AP109" t="s">
        <v>1754</v>
      </c>
      <c r="AQ109" t="s">
        <v>1755</v>
      </c>
    </row>
    <row r="110" spans="9:43" x14ac:dyDescent="0.35">
      <c r="I110" s="65" t="s">
        <v>231</v>
      </c>
      <c r="J110" s="48" t="s">
        <v>554</v>
      </c>
      <c r="L110" t="str">
        <v>PAJ 0344 8V</v>
      </c>
      <c r="M110" t="str">
        <v>ACP105</v>
      </c>
      <c r="N110" t="str">
        <v>PAJ 0344 8V</v>
      </c>
      <c r="O110" t="str">
        <v>PAJ 0344 8V</v>
      </c>
      <c r="P110" t="str">
        <v>PAJ 0344 8V</v>
      </c>
      <c r="Q110" t="str">
        <v>PAJ 0344 8V</v>
      </c>
      <c r="R110" t="str">
        <v>PAJ 0344 8V</v>
      </c>
      <c r="S110" t="str">
        <v>PAJ 0344 8V</v>
      </c>
      <c r="T110" t="str">
        <v>PAJ 0344 8V</v>
      </c>
      <c r="U110" t="str">
        <v>PAJ 0344 8V</v>
      </c>
      <c r="V110" t="str">
        <v>PAJ 0344 8V</v>
      </c>
      <c r="W110" t="str">
        <v>PAJ 0344 8V</v>
      </c>
      <c r="X110" t="str">
        <v>PAJ 0344 8V</v>
      </c>
      <c r="Y110" t="str">
        <v>PAJ 0344 8V</v>
      </c>
      <c r="Z110" t="str">
        <v>PAJ 0344 8V</v>
      </c>
      <c r="AA110" t="str">
        <v>PAJ 0344 8V</v>
      </c>
      <c r="AB110" t="str">
        <v>PAJ 0344 8V</v>
      </c>
      <c r="AC110" t="str">
        <v>PAJ 0344 8V</v>
      </c>
      <c r="AD110" t="str">
        <v>PAJ 0344 8V</v>
      </c>
      <c r="AE110" t="str">
        <v>PAJ 0344 8V</v>
      </c>
      <c r="AF110" t="str">
        <v>PAJ 0344 8V</v>
      </c>
      <c r="AG110" t="str">
        <v>PAJ 0344 8V</v>
      </c>
      <c r="AH110" t="str">
        <v>PAJ 0344 8V</v>
      </c>
      <c r="AI110" t="str">
        <v>PAJ 0344 8V</v>
      </c>
      <c r="AJ110" t="str">
        <v>PAJ 0344 8V</v>
      </c>
      <c r="AK110" t="str">
        <v>PAJ 0344 8V</v>
      </c>
      <c r="AL110" t="str">
        <v>PAJ 0344 8V</v>
      </c>
      <c r="AM110" t="str">
        <v>PAJ 0344 8V</v>
      </c>
      <c r="AO110" t="s">
        <v>1756</v>
      </c>
      <c r="AP110" t="s">
        <v>1757</v>
      </c>
      <c r="AQ110" t="s">
        <v>1758</v>
      </c>
    </row>
    <row r="111" spans="9:43" x14ac:dyDescent="0.35">
      <c r="I111" s="65" t="s">
        <v>232</v>
      </c>
      <c r="J111" s="48" t="s">
        <v>555</v>
      </c>
      <c r="L111" t="str">
        <v>PAJ 0345 8V</v>
      </c>
      <c r="M111" t="str">
        <v>ACP106</v>
      </c>
      <c r="N111" t="str">
        <v>PAJ 0345 8V</v>
      </c>
      <c r="O111" t="str">
        <v>PAJ 0345 8V</v>
      </c>
      <c r="P111" t="str">
        <v>PAJ 0345 8V</v>
      </c>
      <c r="Q111" t="str">
        <v>PAJ 0345 8V</v>
      </c>
      <c r="R111" t="str">
        <v>PAJ 0345 8V</v>
      </c>
      <c r="S111" t="str">
        <v>PAJ 0345 8V</v>
      </c>
      <c r="T111" t="str">
        <v>PAJ 0345 8V</v>
      </c>
      <c r="U111" t="str">
        <v>PAJ 0345 8V</v>
      </c>
      <c r="V111" t="str">
        <v>PAJ 0345 8V</v>
      </c>
      <c r="W111" t="str">
        <v>PAJ 0345 8V</v>
      </c>
      <c r="X111" t="str">
        <v>PAJ 0345 8V</v>
      </c>
      <c r="Y111" t="str">
        <v>PAJ 0345 8V</v>
      </c>
      <c r="Z111" t="str">
        <v>PAJ 0345 8V</v>
      </c>
      <c r="AA111" t="str">
        <v>PAJ 0345 8V</v>
      </c>
      <c r="AB111" t="str">
        <v>PAJ 0345 8V</v>
      </c>
      <c r="AC111" t="str">
        <v>PAJ 0345 8V</v>
      </c>
      <c r="AD111" t="str">
        <v>PAJ 0345 8V</v>
      </c>
      <c r="AE111" t="str">
        <v>PAJ 0345 8V</v>
      </c>
      <c r="AF111" t="str">
        <v>PAJ 0345 8V</v>
      </c>
      <c r="AG111" t="str">
        <v>PAJ 0345 8V</v>
      </c>
      <c r="AH111" t="str">
        <v>PAJ 0345 8V</v>
      </c>
      <c r="AI111" t="str">
        <v>PAJ 0345 8V</v>
      </c>
      <c r="AJ111" t="str">
        <v>PAJ 0345 8V</v>
      </c>
      <c r="AK111" t="str">
        <v>PAJ 0345 8V</v>
      </c>
      <c r="AL111" t="str">
        <v>PAJ 0345 8V</v>
      </c>
      <c r="AM111" t="str">
        <v>PAJ 0345 8V</v>
      </c>
      <c r="AO111" t="s">
        <v>1759</v>
      </c>
      <c r="AP111" t="s">
        <v>1760</v>
      </c>
      <c r="AQ111" t="s">
        <v>1761</v>
      </c>
    </row>
    <row r="112" spans="9:43" x14ac:dyDescent="0.35">
      <c r="I112" s="65" t="s">
        <v>233</v>
      </c>
      <c r="J112" s="48" t="s">
        <v>556</v>
      </c>
      <c r="L112" t="str">
        <v>PAJ 0346 8V</v>
      </c>
      <c r="M112" t="str">
        <v>ACP107</v>
      </c>
      <c r="N112" t="str">
        <v>PAJ 0346 8V</v>
      </c>
      <c r="O112" t="str">
        <v>PAJ 0346 8V</v>
      </c>
      <c r="P112" t="str">
        <v>PAJ 0346 8V</v>
      </c>
      <c r="Q112" t="str">
        <v>PAJ 0346 8V</v>
      </c>
      <c r="R112" t="str">
        <v>PAJ 0346 8V</v>
      </c>
      <c r="S112" t="str">
        <v>PAJ 0346 8V</v>
      </c>
      <c r="T112" t="str">
        <v>PAJ 0346 8V</v>
      </c>
      <c r="U112" t="str">
        <v>PAJ 0346 8V</v>
      </c>
      <c r="V112" t="str">
        <v>PAJ 0346 8V</v>
      </c>
      <c r="W112" t="str">
        <v>PAJ 0346 8V</v>
      </c>
      <c r="X112" t="str">
        <v>PAJ 0346 8V</v>
      </c>
      <c r="Y112" t="str">
        <v>PAJ 0346 8V</v>
      </c>
      <c r="Z112" t="str">
        <v>PAJ 0346 8V</v>
      </c>
      <c r="AA112" t="str">
        <v>PAJ 0346 8V</v>
      </c>
      <c r="AB112" t="str">
        <v>PAJ 0346 8V</v>
      </c>
      <c r="AC112" t="str">
        <v>PAJ 0346 8V</v>
      </c>
      <c r="AD112" t="str">
        <v>PAJ 0346 8V</v>
      </c>
      <c r="AE112" t="str">
        <v>PAJ 0346 8V</v>
      </c>
      <c r="AF112" t="str">
        <v>PAJ 0346 8V</v>
      </c>
      <c r="AG112" t="str">
        <v>PAJ 0346 8V</v>
      </c>
      <c r="AH112" t="str">
        <v>PAJ 0346 8V</v>
      </c>
      <c r="AI112" t="str">
        <v>PAJ 0346 8V</v>
      </c>
      <c r="AJ112" t="str">
        <v>PAJ 0346 8V</v>
      </c>
      <c r="AK112" t="str">
        <v>PAJ 0346 8V</v>
      </c>
      <c r="AL112" t="str">
        <v>PAJ 0346 8V</v>
      </c>
      <c r="AM112" t="str">
        <v>PAJ 0346 8V</v>
      </c>
      <c r="AO112" t="s">
        <v>1762</v>
      </c>
      <c r="AP112" t="s">
        <v>1763</v>
      </c>
      <c r="AQ112" t="s">
        <v>1764</v>
      </c>
    </row>
    <row r="113" spans="9:43" x14ac:dyDescent="0.35">
      <c r="I113" s="65" t="s">
        <v>234</v>
      </c>
      <c r="J113" s="48" t="s">
        <v>557</v>
      </c>
      <c r="L113" t="str">
        <v>PAJ 0365 8V</v>
      </c>
      <c r="M113" t="str">
        <v>ACP108</v>
      </c>
      <c r="N113" t="str">
        <v>PAJ 0365 8V</v>
      </c>
      <c r="O113" t="str">
        <v>PAJ 0365 8V</v>
      </c>
      <c r="P113" t="str">
        <v>PAJ 0365 8V</v>
      </c>
      <c r="Q113" t="str">
        <v>PAJ 0365 8V</v>
      </c>
      <c r="R113" t="str">
        <v>PAJ 0365 8V</v>
      </c>
      <c r="S113" t="str">
        <v>PAJ 0365 8V</v>
      </c>
      <c r="T113" t="str">
        <v>PAJ 0365 8V</v>
      </c>
      <c r="U113" t="str">
        <v>PAJ 0365 8V</v>
      </c>
      <c r="V113" t="str">
        <v>PAJ 0365 8V</v>
      </c>
      <c r="W113" t="str">
        <v>PAJ 0365 8V</v>
      </c>
      <c r="X113" t="str">
        <v>PAJ 0365 8V</v>
      </c>
      <c r="Y113" t="str">
        <v>PAJ 0365 8V</v>
      </c>
      <c r="Z113" t="str">
        <v>PAJ 0365 8V</v>
      </c>
      <c r="AA113" t="str">
        <v>PAJ 0365 8V</v>
      </c>
      <c r="AB113" t="str">
        <v>PAJ 0365 8V</v>
      </c>
      <c r="AC113" t="str">
        <v>PAJ 0365 8V</v>
      </c>
      <c r="AD113" t="str">
        <v>PAJ 0365 8V</v>
      </c>
      <c r="AE113" t="str">
        <v>PAJ 0365 8V</v>
      </c>
      <c r="AF113" t="str">
        <v>PAJ 0365 8V</v>
      </c>
      <c r="AG113" t="str">
        <v>PAJ 0365 8V</v>
      </c>
      <c r="AH113" t="str">
        <v>PAJ 0365 8V</v>
      </c>
      <c r="AI113" t="str">
        <v>PAJ 0365 8V</v>
      </c>
      <c r="AJ113" t="str">
        <v>PAJ 0365 8V</v>
      </c>
      <c r="AK113" t="str">
        <v>PAJ 0365 8V</v>
      </c>
      <c r="AL113" t="str">
        <v>PAJ 0365 8V</v>
      </c>
      <c r="AM113" t="str">
        <v>PAJ 0365 8V</v>
      </c>
      <c r="AO113" t="s">
        <v>1765</v>
      </c>
      <c r="AP113" t="s">
        <v>1766</v>
      </c>
      <c r="AQ113" t="s">
        <v>1767</v>
      </c>
    </row>
    <row r="114" spans="9:43" x14ac:dyDescent="0.35">
      <c r="I114" s="65" t="s">
        <v>235</v>
      </c>
      <c r="J114" s="48" t="s">
        <v>558</v>
      </c>
      <c r="L114" t="str">
        <v>PAJ 0191 8V</v>
      </c>
      <c r="M114" t="str">
        <v>ACP109</v>
      </c>
      <c r="N114" t="str">
        <v>PAJ 0191 8V</v>
      </c>
      <c r="O114" t="str">
        <v>PAJ 0191 8V</v>
      </c>
      <c r="P114" t="str">
        <v>PAJ 0191 8V</v>
      </c>
      <c r="Q114" t="str">
        <v>PAJ 0191 8V</v>
      </c>
      <c r="R114" t="str">
        <v>PAJ 0191 8V</v>
      </c>
      <c r="S114" t="str">
        <v>PAJ 0191 8V</v>
      </c>
      <c r="T114" t="str">
        <v>PAJ 0191 8V</v>
      </c>
      <c r="U114" t="str">
        <v>PAJ 0191 8V</v>
      </c>
      <c r="V114" t="str">
        <v>PAJ 0191 8V</v>
      </c>
      <c r="W114" t="str">
        <v>PAJ 0191 8V</v>
      </c>
      <c r="X114" t="str">
        <v>PAJ 0191 8V</v>
      </c>
      <c r="Y114" t="str">
        <v>PAJ 0191 8V</v>
      </c>
      <c r="Z114" t="str">
        <v>PAJ 0191 8V</v>
      </c>
      <c r="AA114" t="str">
        <v>PAJ 0191 8V</v>
      </c>
      <c r="AB114" t="str">
        <v>PAJ 0191 8V</v>
      </c>
      <c r="AC114" t="str">
        <v>PAJ 0191 8V</v>
      </c>
      <c r="AD114" t="str">
        <v>PAJ 0191 8V</v>
      </c>
      <c r="AE114" t="str">
        <v>PAJ 0191 8V</v>
      </c>
      <c r="AF114" t="str">
        <v>PAJ 0191 8V</v>
      </c>
      <c r="AG114" t="str">
        <v>PAJ 0191 8V</v>
      </c>
      <c r="AH114" t="str">
        <v>PAJ 0191 8V</v>
      </c>
      <c r="AI114" t="str">
        <v>PAJ 0191 8V</v>
      </c>
      <c r="AJ114" t="str">
        <v>PAJ 0191 8V</v>
      </c>
      <c r="AK114" t="str">
        <v>PAJ 0191 8V</v>
      </c>
      <c r="AL114" t="str">
        <v>PAJ 0191 8V</v>
      </c>
      <c r="AM114" t="str">
        <v>PAJ 0191 8V</v>
      </c>
      <c r="AO114" t="s">
        <v>1768</v>
      </c>
      <c r="AP114" t="s">
        <v>1769</v>
      </c>
      <c r="AQ114" t="s">
        <v>1770</v>
      </c>
    </row>
    <row r="115" spans="9:43" x14ac:dyDescent="0.35">
      <c r="I115" s="65" t="s">
        <v>236</v>
      </c>
      <c r="J115" s="48" t="s">
        <v>559</v>
      </c>
      <c r="L115" t="str">
        <v>PAJ 0192 8V</v>
      </c>
      <c r="M115" t="str">
        <v>ACP110</v>
      </c>
      <c r="N115" t="str">
        <v>PAJ 0192 8V</v>
      </c>
      <c r="O115" t="str">
        <v>PAJ 0192 8V</v>
      </c>
      <c r="P115" t="str">
        <v>PAJ 0192 8V</v>
      </c>
      <c r="Q115" t="str">
        <v>PAJ 0192 8V</v>
      </c>
      <c r="R115" t="str">
        <v>PAJ 0192 8V</v>
      </c>
      <c r="S115" t="str">
        <v>PAJ 0192 8V</v>
      </c>
      <c r="T115" t="str">
        <v>PAJ 0192 8V</v>
      </c>
      <c r="U115" t="str">
        <v>PAJ 0192 8V</v>
      </c>
      <c r="V115" t="str">
        <v>PAJ 0192 8V</v>
      </c>
      <c r="W115" t="str">
        <v>PAJ 0192 8V</v>
      </c>
      <c r="X115" t="str">
        <v>PAJ 0192 8V</v>
      </c>
      <c r="Y115" t="str">
        <v>PAJ 0192 8V</v>
      </c>
      <c r="Z115" t="str">
        <v>PAJ 0192 8V</v>
      </c>
      <c r="AA115" t="str">
        <v>PAJ 0192 8V</v>
      </c>
      <c r="AB115" t="str">
        <v>PAJ 0192 8V</v>
      </c>
      <c r="AC115" t="str">
        <v>PAJ 0192 8V</v>
      </c>
      <c r="AD115" t="str">
        <v>PAJ 0192 8V</v>
      </c>
      <c r="AE115" t="str">
        <v>PAJ 0192 8V</v>
      </c>
      <c r="AF115" t="str">
        <v>PAJ 0192 8V</v>
      </c>
      <c r="AG115" t="str">
        <v>PAJ 0192 8V</v>
      </c>
      <c r="AH115" t="str">
        <v>PAJ 0192 8V</v>
      </c>
      <c r="AI115" t="str">
        <v>PAJ 0192 8V</v>
      </c>
      <c r="AJ115" t="str">
        <v>PAJ 0192 8V</v>
      </c>
      <c r="AK115" t="str">
        <v>PAJ 0192 8V</v>
      </c>
      <c r="AL115" t="str">
        <v>PAJ 0192 8V</v>
      </c>
      <c r="AM115" t="str">
        <v>PAJ 0192 8V</v>
      </c>
      <c r="AO115" t="s">
        <v>1771</v>
      </c>
      <c r="AP115" t="s">
        <v>1772</v>
      </c>
      <c r="AQ115" t="s">
        <v>1773</v>
      </c>
    </row>
    <row r="116" spans="9:43" x14ac:dyDescent="0.35">
      <c r="I116" s="65" t="s">
        <v>237</v>
      </c>
      <c r="J116" s="48" t="s">
        <v>560</v>
      </c>
      <c r="L116" t="str">
        <v>PAJ 0193 8V</v>
      </c>
      <c r="M116" t="str">
        <v>ACP111</v>
      </c>
      <c r="N116" t="str">
        <v>PAJ 0193 8V</v>
      </c>
      <c r="O116" t="str">
        <v>PAJ 0193 8V</v>
      </c>
      <c r="P116" t="str">
        <v>PAJ 0193 8V</v>
      </c>
      <c r="Q116" t="str">
        <v>PAJ 0193 8V</v>
      </c>
      <c r="R116" t="str">
        <v>PAJ 0193 8V</v>
      </c>
      <c r="S116" t="str">
        <v>PAJ 0193 8V</v>
      </c>
      <c r="T116" t="str">
        <v>PAJ 0193 8V</v>
      </c>
      <c r="U116" t="str">
        <v>PAJ 0193 8V</v>
      </c>
      <c r="V116" t="str">
        <v>PAJ 0193 8V</v>
      </c>
      <c r="W116" t="str">
        <v>PAJ 0193 8V</v>
      </c>
      <c r="X116" t="str">
        <v>PAJ 0193 8V</v>
      </c>
      <c r="Y116" t="str">
        <v>PAJ 0193 8V</v>
      </c>
      <c r="Z116" t="str">
        <v>PAJ 0193 8V</v>
      </c>
      <c r="AA116" t="str">
        <v>PAJ 0193 8V</v>
      </c>
      <c r="AB116" t="str">
        <v>PAJ 0193 8V</v>
      </c>
      <c r="AC116" t="str">
        <v>PAJ 0193 8V</v>
      </c>
      <c r="AD116" t="str">
        <v>PAJ 0193 8V</v>
      </c>
      <c r="AE116" t="str">
        <v>PAJ 0193 8V</v>
      </c>
      <c r="AF116" t="str">
        <v>PAJ 0193 8V</v>
      </c>
      <c r="AG116" t="str">
        <v>PAJ 0193 8V</v>
      </c>
      <c r="AH116" t="str">
        <v>PAJ 0193 8V</v>
      </c>
      <c r="AI116" t="str">
        <v>PAJ 0193 8V</v>
      </c>
      <c r="AJ116" t="str">
        <v>PAJ 0193 8V</v>
      </c>
      <c r="AK116" t="str">
        <v>PAJ 0193 8V</v>
      </c>
      <c r="AL116" t="str">
        <v>PAJ 0193 8V</v>
      </c>
      <c r="AM116" t="str">
        <v>PAJ 0193 8V</v>
      </c>
      <c r="AO116" t="s">
        <v>1774</v>
      </c>
      <c r="AP116" t="s">
        <v>1775</v>
      </c>
      <c r="AQ116" t="s">
        <v>1776</v>
      </c>
    </row>
    <row r="117" spans="9:43" x14ac:dyDescent="0.35">
      <c r="I117" s="65" t="s">
        <v>238</v>
      </c>
      <c r="J117" s="48" t="s">
        <v>561</v>
      </c>
      <c r="L117" t="str">
        <v>PAJ 0194 8V</v>
      </c>
      <c r="M117" t="str">
        <v>ACP112</v>
      </c>
      <c r="N117" t="str">
        <v>PAJ 0194 8V</v>
      </c>
      <c r="O117" t="str">
        <v>PAJ 0194 8V</v>
      </c>
      <c r="P117" t="str">
        <v>PAJ 0194 8V</v>
      </c>
      <c r="Q117" t="str">
        <v>PAJ 0194 8V</v>
      </c>
      <c r="R117" t="str">
        <v>PAJ 0194 8V</v>
      </c>
      <c r="S117" t="str">
        <v>PAJ 0194 8V</v>
      </c>
      <c r="T117" t="str">
        <v>PAJ 0194 8V</v>
      </c>
      <c r="U117" t="str">
        <v>PAJ 0194 8V</v>
      </c>
      <c r="V117" t="str">
        <v>PAJ 0194 8V</v>
      </c>
      <c r="W117" t="str">
        <v>PAJ 0194 8V</v>
      </c>
      <c r="X117" t="str">
        <v>PAJ 0194 8V</v>
      </c>
      <c r="Y117" t="str">
        <v>PAJ 0194 8V</v>
      </c>
      <c r="Z117" t="str">
        <v>PAJ 0194 8V</v>
      </c>
      <c r="AA117" t="str">
        <v>PAJ 0194 8V</v>
      </c>
      <c r="AB117" t="str">
        <v>PAJ 0194 8V</v>
      </c>
      <c r="AC117" t="str">
        <v>PAJ 0194 8V</v>
      </c>
      <c r="AD117" t="str">
        <v>PAJ 0194 8V</v>
      </c>
      <c r="AE117" t="str">
        <v>PAJ 0194 8V</v>
      </c>
      <c r="AF117" t="str">
        <v>PAJ 0194 8V</v>
      </c>
      <c r="AG117" t="str">
        <v>PAJ 0194 8V</v>
      </c>
      <c r="AH117" t="str">
        <v>PAJ 0194 8V</v>
      </c>
      <c r="AI117" t="str">
        <v>PAJ 0194 8V</v>
      </c>
      <c r="AJ117" t="str">
        <v>PAJ 0194 8V</v>
      </c>
      <c r="AK117" t="str">
        <v>PAJ 0194 8V</v>
      </c>
      <c r="AL117" t="str">
        <v>PAJ 0194 8V</v>
      </c>
      <c r="AM117" t="str">
        <v>PAJ 0194 8V</v>
      </c>
      <c r="AO117" t="s">
        <v>1777</v>
      </c>
      <c r="AP117" t="s">
        <v>1778</v>
      </c>
      <c r="AQ117" t="s">
        <v>1779</v>
      </c>
    </row>
    <row r="118" spans="9:43" x14ac:dyDescent="0.35">
      <c r="I118" s="65" t="s">
        <v>239</v>
      </c>
      <c r="J118" s="48" t="s">
        <v>562</v>
      </c>
      <c r="L118" t="str">
        <v>PAJ 0195 8V</v>
      </c>
      <c r="M118" t="str">
        <v>ACP113</v>
      </c>
      <c r="N118" t="str">
        <v>PAJ 0195 8V</v>
      </c>
      <c r="O118" t="str">
        <v>PAJ 0195 8V</v>
      </c>
      <c r="P118" t="str">
        <v>PAJ 0195 8V</v>
      </c>
      <c r="Q118" t="str">
        <v>PAJ 0195 8V</v>
      </c>
      <c r="R118" t="str">
        <v>PAJ 0195 8V</v>
      </c>
      <c r="S118" t="str">
        <v>PAJ 0195 8V</v>
      </c>
      <c r="T118" t="str">
        <v>PAJ 0195 8V</v>
      </c>
      <c r="U118" t="str">
        <v>PAJ 0195 8V</v>
      </c>
      <c r="V118" t="str">
        <v>PAJ 0195 8V</v>
      </c>
      <c r="W118" t="str">
        <v>PAJ 0195 8V</v>
      </c>
      <c r="X118" t="str">
        <v>PAJ 0195 8V</v>
      </c>
      <c r="Y118" t="str">
        <v>PAJ 0195 8V</v>
      </c>
      <c r="Z118" t="str">
        <v>PAJ 0195 8V</v>
      </c>
      <c r="AA118" t="str">
        <v>PAJ 0195 8V</v>
      </c>
      <c r="AB118" t="str">
        <v>PAJ 0195 8V</v>
      </c>
      <c r="AC118" t="str">
        <v>PAJ 0195 8V</v>
      </c>
      <c r="AD118" t="str">
        <v>PAJ 0195 8V</v>
      </c>
      <c r="AE118" t="str">
        <v>PAJ 0195 8V</v>
      </c>
      <c r="AF118" t="str">
        <v>PAJ 0195 8V</v>
      </c>
      <c r="AG118" t="str">
        <v>PAJ 0195 8V</v>
      </c>
      <c r="AH118" t="str">
        <v>PAJ 0195 8V</v>
      </c>
      <c r="AI118" t="str">
        <v>PAJ 0195 8V</v>
      </c>
      <c r="AJ118" t="str">
        <v>PAJ 0195 8V</v>
      </c>
      <c r="AK118" t="str">
        <v>PAJ 0195 8V</v>
      </c>
      <c r="AL118" t="str">
        <v>PAJ 0195 8V</v>
      </c>
      <c r="AM118" t="str">
        <v>PAJ 0195 8V</v>
      </c>
      <c r="AO118" t="s">
        <v>1780</v>
      </c>
      <c r="AP118" t="s">
        <v>1781</v>
      </c>
      <c r="AQ118" t="s">
        <v>1782</v>
      </c>
    </row>
    <row r="119" spans="9:43" x14ac:dyDescent="0.35">
      <c r="I119" s="65" t="s">
        <v>240</v>
      </c>
      <c r="J119" s="48" t="s">
        <v>563</v>
      </c>
      <c r="L119" t="str">
        <v>PAJ 0196 8V</v>
      </c>
      <c r="M119" t="str">
        <v>ACP114</v>
      </c>
      <c r="N119" t="str">
        <v>PAJ 0196 8V</v>
      </c>
      <c r="O119" t="str">
        <v>PAJ 0196 8V</v>
      </c>
      <c r="P119" t="str">
        <v>PAJ 0196 8V</v>
      </c>
      <c r="Q119" t="str">
        <v>PAJ 0196 8V</v>
      </c>
      <c r="R119" t="str">
        <v>PAJ 0196 8V</v>
      </c>
      <c r="S119" t="str">
        <v>PAJ 0196 8V</v>
      </c>
      <c r="T119" t="str">
        <v>PAJ 0196 8V</v>
      </c>
      <c r="U119" t="str">
        <v>PAJ 0196 8V</v>
      </c>
      <c r="V119" t="str">
        <v>PAJ 0196 8V</v>
      </c>
      <c r="W119" t="str">
        <v>PAJ 0196 8V</v>
      </c>
      <c r="X119" t="str">
        <v>PAJ 0196 8V</v>
      </c>
      <c r="Y119" t="str">
        <v>PAJ 0196 8V</v>
      </c>
      <c r="Z119" t="str">
        <v>PAJ 0196 8V</v>
      </c>
      <c r="AA119" t="str">
        <v>PAJ 0196 8V</v>
      </c>
      <c r="AB119" t="str">
        <v>PAJ 0196 8V</v>
      </c>
      <c r="AC119" t="str">
        <v>PAJ 0196 8V</v>
      </c>
      <c r="AD119" t="str">
        <v>PAJ 0196 8V</v>
      </c>
      <c r="AE119" t="str">
        <v>PAJ 0196 8V</v>
      </c>
      <c r="AF119" t="str">
        <v>PAJ 0196 8V</v>
      </c>
      <c r="AG119" t="str">
        <v>PAJ 0196 8V</v>
      </c>
      <c r="AH119" t="str">
        <v>PAJ 0196 8V</v>
      </c>
      <c r="AI119" t="str">
        <v>PAJ 0196 8V</v>
      </c>
      <c r="AJ119" t="str">
        <v>PAJ 0196 8V</v>
      </c>
      <c r="AK119" t="str">
        <v>PAJ 0196 8V</v>
      </c>
      <c r="AL119" t="str">
        <v>PAJ 0196 8V</v>
      </c>
      <c r="AM119" t="str">
        <v>PAJ 0196 8V</v>
      </c>
      <c r="AO119" t="s">
        <v>1783</v>
      </c>
      <c r="AP119" t="s">
        <v>1784</v>
      </c>
      <c r="AQ119" t="s">
        <v>1785</v>
      </c>
    </row>
    <row r="120" spans="9:43" x14ac:dyDescent="0.35">
      <c r="I120" s="65" t="s">
        <v>241</v>
      </c>
      <c r="J120" s="48" t="s">
        <v>564</v>
      </c>
      <c r="L120" t="str">
        <v>PAJ 0197 8V</v>
      </c>
      <c r="M120" t="str">
        <v>ACP115</v>
      </c>
      <c r="N120" t="str">
        <v>PAJ 0197 8V</v>
      </c>
      <c r="O120" t="str">
        <v>PAJ 0197 8V</v>
      </c>
      <c r="P120" t="str">
        <v>PAJ 0197 8V</v>
      </c>
      <c r="Q120" t="str">
        <v>PAJ 0197 8V</v>
      </c>
      <c r="R120" t="str">
        <v>PAJ 0197 8V</v>
      </c>
      <c r="S120" t="str">
        <v>PAJ 0197 8V</v>
      </c>
      <c r="T120" t="str">
        <v>PAJ 0197 8V</v>
      </c>
      <c r="U120" t="str">
        <v>PAJ 0197 8V</v>
      </c>
      <c r="V120" t="str">
        <v>PAJ 0197 8V</v>
      </c>
      <c r="W120" t="str">
        <v>PAJ 0197 8V</v>
      </c>
      <c r="X120" t="str">
        <v>PAJ 0197 8V</v>
      </c>
      <c r="Y120" t="str">
        <v>PAJ 0197 8V</v>
      </c>
      <c r="Z120" t="str">
        <v>PAJ 0197 8V</v>
      </c>
      <c r="AA120" t="str">
        <v>PAJ 0197 8V</v>
      </c>
      <c r="AB120" t="str">
        <v>PAJ 0197 8V</v>
      </c>
      <c r="AC120" t="str">
        <v>PAJ 0197 8V</v>
      </c>
      <c r="AD120" t="str">
        <v>PAJ 0197 8V</v>
      </c>
      <c r="AE120" t="str">
        <v>PAJ 0197 8V</v>
      </c>
      <c r="AF120" t="str">
        <v>PAJ 0197 8V</v>
      </c>
      <c r="AG120" t="str">
        <v>PAJ 0197 8V</v>
      </c>
      <c r="AH120" t="str">
        <v>PAJ 0197 8V</v>
      </c>
      <c r="AI120" t="str">
        <v>PAJ 0197 8V</v>
      </c>
      <c r="AJ120" t="str">
        <v>PAJ 0197 8V</v>
      </c>
      <c r="AK120" t="str">
        <v>PAJ 0197 8V</v>
      </c>
      <c r="AL120" t="str">
        <v>PAJ 0197 8V</v>
      </c>
      <c r="AM120" t="str">
        <v>PAJ 0197 8V</v>
      </c>
      <c r="AO120" t="s">
        <v>1786</v>
      </c>
      <c r="AP120" t="s">
        <v>1787</v>
      </c>
      <c r="AQ120" t="s">
        <v>1788</v>
      </c>
    </row>
    <row r="121" spans="9:43" x14ac:dyDescent="0.35">
      <c r="I121" s="65" t="s">
        <v>242</v>
      </c>
      <c r="J121" s="48" t="s">
        <v>565</v>
      </c>
      <c r="L121" t="str">
        <v>PAJ 0198 8V</v>
      </c>
      <c r="M121" t="str">
        <v>ACP116</v>
      </c>
      <c r="N121" t="str">
        <v>PAJ 0198 8V</v>
      </c>
      <c r="O121" t="str">
        <v>PAJ 0198 8V</v>
      </c>
      <c r="P121" t="str">
        <v>PAJ 0198 8V</v>
      </c>
      <c r="Q121" t="str">
        <v>PAJ 0198 8V</v>
      </c>
      <c r="R121" t="str">
        <v>PAJ 0198 8V</v>
      </c>
      <c r="S121" t="str">
        <v>PAJ 0198 8V</v>
      </c>
      <c r="T121" t="str">
        <v>PAJ 0198 8V</v>
      </c>
      <c r="U121" t="str">
        <v>PAJ 0198 8V</v>
      </c>
      <c r="V121" t="str">
        <v>PAJ 0198 8V</v>
      </c>
      <c r="W121" t="str">
        <v>PAJ 0198 8V</v>
      </c>
      <c r="X121" t="str">
        <v>PAJ 0198 8V</v>
      </c>
      <c r="Y121" t="str">
        <v>PAJ 0198 8V</v>
      </c>
      <c r="Z121" t="str">
        <v>PAJ 0198 8V</v>
      </c>
      <c r="AA121" t="str">
        <v>PAJ 0198 8V</v>
      </c>
      <c r="AB121" t="str">
        <v>PAJ 0198 8V</v>
      </c>
      <c r="AC121" t="str">
        <v>PAJ 0198 8V</v>
      </c>
      <c r="AD121" t="str">
        <v>PAJ 0198 8V</v>
      </c>
      <c r="AE121" t="str">
        <v>PAJ 0198 8V</v>
      </c>
      <c r="AF121" t="str">
        <v>PAJ 0198 8V</v>
      </c>
      <c r="AG121" t="str">
        <v>PAJ 0198 8V</v>
      </c>
      <c r="AH121" t="str">
        <v>PAJ 0198 8V</v>
      </c>
      <c r="AI121" t="str">
        <v>PAJ 0198 8V</v>
      </c>
      <c r="AJ121" t="str">
        <v>PAJ 0198 8V</v>
      </c>
      <c r="AK121" t="str">
        <v>PAJ 0198 8V</v>
      </c>
      <c r="AL121" t="str">
        <v>PAJ 0198 8V</v>
      </c>
      <c r="AM121" t="str">
        <v>PAJ 0198 8V</v>
      </c>
      <c r="AO121" t="s">
        <v>1789</v>
      </c>
      <c r="AP121" t="s">
        <v>1790</v>
      </c>
      <c r="AQ121" t="s">
        <v>1791</v>
      </c>
    </row>
    <row r="122" spans="9:43" x14ac:dyDescent="0.35">
      <c r="I122" s="65" t="s">
        <v>243</v>
      </c>
      <c r="J122" s="48" t="s">
        <v>566</v>
      </c>
      <c r="L122" t="str">
        <v>PAJ 0199 8V</v>
      </c>
      <c r="M122" t="str">
        <v>ACP117</v>
      </c>
      <c r="N122" t="str">
        <v>PAJ 0199 8V</v>
      </c>
      <c r="O122" t="str">
        <v>PAJ 0199 8V</v>
      </c>
      <c r="P122" t="str">
        <v>PAJ 0199 8V</v>
      </c>
      <c r="Q122" t="str">
        <v>PAJ 0199 8V</v>
      </c>
      <c r="R122" t="str">
        <v>PAJ 0199 8V</v>
      </c>
      <c r="S122" t="str">
        <v>PAJ 0199 8V</v>
      </c>
      <c r="T122" t="str">
        <v>PAJ 0199 8V</v>
      </c>
      <c r="U122" t="str">
        <v>PAJ 0199 8V</v>
      </c>
      <c r="V122" t="str">
        <v>PAJ 0199 8V</v>
      </c>
      <c r="W122" t="str">
        <v>PAJ 0199 8V</v>
      </c>
      <c r="X122" t="str">
        <v>PAJ 0199 8V</v>
      </c>
      <c r="Y122" t="str">
        <v>PAJ 0199 8V</v>
      </c>
      <c r="Z122" t="str">
        <v>PAJ 0199 8V</v>
      </c>
      <c r="AA122" t="str">
        <v>PAJ 0199 8V</v>
      </c>
      <c r="AB122" t="str">
        <v>PAJ 0199 8V</v>
      </c>
      <c r="AC122" t="str">
        <v>PAJ 0199 8V</v>
      </c>
      <c r="AD122" t="str">
        <v>PAJ 0199 8V</v>
      </c>
      <c r="AE122" t="str">
        <v>PAJ 0199 8V</v>
      </c>
      <c r="AF122" t="str">
        <v>PAJ 0199 8V</v>
      </c>
      <c r="AG122" t="str">
        <v>PAJ 0199 8V</v>
      </c>
      <c r="AH122" t="str">
        <v>PAJ 0199 8V</v>
      </c>
      <c r="AI122" t="str">
        <v>PAJ 0199 8V</v>
      </c>
      <c r="AJ122" t="str">
        <v>PAJ 0199 8V</v>
      </c>
      <c r="AK122" t="str">
        <v>PAJ 0199 8V</v>
      </c>
      <c r="AL122" t="str">
        <v>PAJ 0199 8V</v>
      </c>
      <c r="AM122" t="str">
        <v>PAJ 0199 8V</v>
      </c>
      <c r="AO122" t="s">
        <v>1792</v>
      </c>
      <c r="AP122" t="s">
        <v>1793</v>
      </c>
      <c r="AQ122" t="s">
        <v>1794</v>
      </c>
    </row>
    <row r="123" spans="9:43" x14ac:dyDescent="0.35">
      <c r="I123" s="65" t="s">
        <v>244</v>
      </c>
      <c r="J123" s="48" t="s">
        <v>567</v>
      </c>
      <c r="L123" t="str">
        <v>PAJ 0200 8V</v>
      </c>
      <c r="M123" t="str">
        <v>ACP118</v>
      </c>
      <c r="N123" t="str">
        <v>PAJ 0200 8V</v>
      </c>
      <c r="O123" t="str">
        <v>PAJ 0200 8V</v>
      </c>
      <c r="P123" t="str">
        <v>PAJ 0200 8V</v>
      </c>
      <c r="Q123" t="str">
        <v>PAJ 0200 8V</v>
      </c>
      <c r="R123" t="str">
        <v>PAJ 0200 8V</v>
      </c>
      <c r="S123" t="str">
        <v>PAJ 0200 8V</v>
      </c>
      <c r="T123" t="str">
        <v>PAJ 0200 8V</v>
      </c>
      <c r="U123" t="str">
        <v>PAJ 0200 8V</v>
      </c>
      <c r="V123" t="str">
        <v>PAJ 0200 8V</v>
      </c>
      <c r="W123" t="str">
        <v>PAJ 0200 8V</v>
      </c>
      <c r="X123" t="str">
        <v>PAJ 0200 8V</v>
      </c>
      <c r="Y123" t="str">
        <v>PAJ 0200 8V</v>
      </c>
      <c r="Z123" t="str">
        <v>PAJ 0200 8V</v>
      </c>
      <c r="AA123" t="str">
        <v>PAJ 0200 8V</v>
      </c>
      <c r="AB123" t="str">
        <v>PAJ 0200 8V</v>
      </c>
      <c r="AC123" t="str">
        <v>PAJ 0200 8V</v>
      </c>
      <c r="AD123" t="str">
        <v>PAJ 0200 8V</v>
      </c>
      <c r="AE123" t="str">
        <v>PAJ 0200 8V</v>
      </c>
      <c r="AF123" t="str">
        <v>PAJ 0200 8V</v>
      </c>
      <c r="AG123" t="str">
        <v>PAJ 0200 8V</v>
      </c>
      <c r="AH123" t="str">
        <v>PAJ 0200 8V</v>
      </c>
      <c r="AI123" t="str">
        <v>PAJ 0200 8V</v>
      </c>
      <c r="AJ123" t="str">
        <v>PAJ 0200 8V</v>
      </c>
      <c r="AK123" t="str">
        <v>PAJ 0200 8V</v>
      </c>
      <c r="AL123" t="str">
        <v>PAJ 0200 8V</v>
      </c>
      <c r="AM123" t="str">
        <v>PAJ 0200 8V</v>
      </c>
      <c r="AO123" t="s">
        <v>101</v>
      </c>
      <c r="AP123" t="s">
        <v>1795</v>
      </c>
      <c r="AQ123" t="s">
        <v>1796</v>
      </c>
    </row>
    <row r="124" spans="9:43" x14ac:dyDescent="0.35">
      <c r="I124" s="65" t="s">
        <v>245</v>
      </c>
      <c r="J124" s="48" t="s">
        <v>568</v>
      </c>
      <c r="L124" t="str">
        <v>PAJ 0201 8V</v>
      </c>
      <c r="M124" t="str">
        <v>ACP119</v>
      </c>
      <c r="N124" t="str">
        <v>PAJ 0201 8V</v>
      </c>
      <c r="O124" t="str">
        <v>PAJ 0201 8V</v>
      </c>
      <c r="P124" t="str">
        <v>PAJ 0201 8V</v>
      </c>
      <c r="Q124" t="str">
        <v>PAJ 0201 8V</v>
      </c>
      <c r="R124" t="str">
        <v>PAJ 0201 8V</v>
      </c>
      <c r="S124" t="str">
        <v>PAJ 0201 8V</v>
      </c>
      <c r="T124" t="str">
        <v>PAJ 0201 8V</v>
      </c>
      <c r="U124" t="str">
        <v>PAJ 0201 8V</v>
      </c>
      <c r="V124" t="str">
        <v>PAJ 0201 8V</v>
      </c>
      <c r="W124" t="str">
        <v>PAJ 0201 8V</v>
      </c>
      <c r="X124" t="str">
        <v>PAJ 0201 8V</v>
      </c>
      <c r="Y124" t="str">
        <v>PAJ 0201 8V</v>
      </c>
      <c r="Z124" t="str">
        <v>PAJ 0201 8V</v>
      </c>
      <c r="AA124" t="str">
        <v>PAJ 0201 8V</v>
      </c>
      <c r="AB124" t="str">
        <v>PAJ 0201 8V</v>
      </c>
      <c r="AC124" t="str">
        <v>PAJ 0201 8V</v>
      </c>
      <c r="AD124" t="str">
        <v>PAJ 0201 8V</v>
      </c>
      <c r="AE124" t="str">
        <v>PAJ 0201 8V</v>
      </c>
      <c r="AF124" t="str">
        <v>PAJ 0201 8V</v>
      </c>
      <c r="AG124" t="str">
        <v>PAJ 0201 8V</v>
      </c>
      <c r="AH124" t="str">
        <v>PAJ 0201 8V</v>
      </c>
      <c r="AI124" t="str">
        <v>PAJ 0201 8V</v>
      </c>
      <c r="AJ124" t="str">
        <v>PAJ 0201 8V</v>
      </c>
      <c r="AK124" t="str">
        <v>PAJ 0201 8V</v>
      </c>
      <c r="AL124" t="str">
        <v>PAJ 0201 8V</v>
      </c>
      <c r="AM124" t="str">
        <v>PAJ 0201 8V</v>
      </c>
      <c r="AO124" t="s">
        <v>1797</v>
      </c>
      <c r="AP124" t="s">
        <v>1798</v>
      </c>
      <c r="AQ124" t="s">
        <v>1799</v>
      </c>
    </row>
    <row r="125" spans="9:43" x14ac:dyDescent="0.35">
      <c r="I125" s="65" t="s">
        <v>246</v>
      </c>
      <c r="J125" s="48" t="s">
        <v>569</v>
      </c>
      <c r="L125" t="str">
        <v>PAJ 0202 8V</v>
      </c>
      <c r="M125" t="str">
        <v>ACP120</v>
      </c>
      <c r="N125" t="str">
        <v>PAJ 0202 8V</v>
      </c>
      <c r="O125" t="str">
        <v>PAJ 0202 8V</v>
      </c>
      <c r="P125" t="str">
        <v>PAJ 0202 8V</v>
      </c>
      <c r="Q125" t="str">
        <v>PAJ 0202 8V</v>
      </c>
      <c r="R125" t="str">
        <v>PAJ 0202 8V</v>
      </c>
      <c r="S125" t="str">
        <v>PAJ 0202 8V</v>
      </c>
      <c r="T125" t="str">
        <v>PAJ 0202 8V</v>
      </c>
      <c r="U125" t="str">
        <v>PAJ 0202 8V</v>
      </c>
      <c r="V125" t="str">
        <v>PAJ 0202 8V</v>
      </c>
      <c r="W125" t="str">
        <v>PAJ 0202 8V</v>
      </c>
      <c r="X125" t="str">
        <v>PAJ 0202 8V</v>
      </c>
      <c r="Y125" t="str">
        <v>PAJ 0202 8V</v>
      </c>
      <c r="Z125" t="str">
        <v>PAJ 0202 8V</v>
      </c>
      <c r="AA125" t="str">
        <v>PAJ 0202 8V</v>
      </c>
      <c r="AB125" t="str">
        <v>PAJ 0202 8V</v>
      </c>
      <c r="AC125" t="str">
        <v>PAJ 0202 8V</v>
      </c>
      <c r="AD125" t="str">
        <v>PAJ 0202 8V</v>
      </c>
      <c r="AE125" t="str">
        <v>PAJ 0202 8V</v>
      </c>
      <c r="AF125" t="str">
        <v>PAJ 0202 8V</v>
      </c>
      <c r="AG125" t="str">
        <v>PAJ 0202 8V</v>
      </c>
      <c r="AH125" t="str">
        <v>PAJ 0202 8V</v>
      </c>
      <c r="AI125" t="str">
        <v>PAJ 0202 8V</v>
      </c>
      <c r="AJ125" t="str">
        <v>PAJ 0202 8V</v>
      </c>
      <c r="AK125" t="str">
        <v>PAJ 0202 8V</v>
      </c>
      <c r="AL125" t="str">
        <v>PAJ 0202 8V</v>
      </c>
      <c r="AM125" t="str">
        <v>PAJ 0202 8V</v>
      </c>
      <c r="AO125" t="s">
        <v>1800</v>
      </c>
      <c r="AP125" t="s">
        <v>1801</v>
      </c>
      <c r="AQ125" t="s">
        <v>1802</v>
      </c>
    </row>
    <row r="126" spans="9:43" x14ac:dyDescent="0.35">
      <c r="I126" s="64" t="s">
        <v>247</v>
      </c>
      <c r="J126" s="48" t="s">
        <v>570</v>
      </c>
      <c r="L126" t="str">
        <v>PAJ 0203 8V</v>
      </c>
      <c r="M126" t="str">
        <v>ACP121</v>
      </c>
      <c r="N126" t="str">
        <v>PAJ 0203 8V</v>
      </c>
      <c r="O126" t="str">
        <v>PAJ 0203 8V</v>
      </c>
      <c r="P126" t="str">
        <v>PAJ 0203 8V</v>
      </c>
      <c r="Q126" t="str">
        <v>PAJ 0203 8V</v>
      </c>
      <c r="R126" t="str">
        <v>PAJ 0203 8V</v>
      </c>
      <c r="S126" t="str">
        <v>PAJ 0203 8V</v>
      </c>
      <c r="T126" t="str">
        <v>PAJ 0203 8V</v>
      </c>
      <c r="U126" t="str">
        <v>PAJ 0203 8V</v>
      </c>
      <c r="V126" t="str">
        <v>PAJ 0203 8V</v>
      </c>
      <c r="W126" t="str">
        <v>PAJ 0203 8V</v>
      </c>
      <c r="X126" t="str">
        <v>PAJ 0203 8V</v>
      </c>
      <c r="Y126" t="str">
        <v>PAJ 0203 8V</v>
      </c>
      <c r="Z126" t="str">
        <v>PAJ 0203 8V</v>
      </c>
      <c r="AA126" t="str">
        <v>PAJ 0203 8V</v>
      </c>
      <c r="AB126" t="str">
        <v>PAJ 0203 8V</v>
      </c>
      <c r="AC126" t="str">
        <v>PAJ 0203 8V</v>
      </c>
      <c r="AD126" t="str">
        <v>PAJ 0203 8V</v>
      </c>
      <c r="AE126" t="str">
        <v>PAJ 0203 8V</v>
      </c>
      <c r="AF126" t="str">
        <v>PAJ 0203 8V</v>
      </c>
      <c r="AG126" t="str">
        <v>PAJ 0203 8V</v>
      </c>
      <c r="AH126" t="str">
        <v>PAJ 0203 8V</v>
      </c>
      <c r="AI126" t="str">
        <v>PAJ 0203 8V</v>
      </c>
      <c r="AJ126" t="str">
        <v>PAJ 0203 8V</v>
      </c>
      <c r="AK126" t="str">
        <v>PAJ 0203 8V</v>
      </c>
      <c r="AL126" t="str">
        <v>PAJ 0203 8V</v>
      </c>
      <c r="AM126" t="str">
        <v>PAJ 0203 8V</v>
      </c>
      <c r="AO126" t="s">
        <v>1803</v>
      </c>
      <c r="AP126" t="s">
        <v>1804</v>
      </c>
      <c r="AQ126" t="s">
        <v>1805</v>
      </c>
    </row>
    <row r="127" spans="9:43" x14ac:dyDescent="0.35">
      <c r="I127" s="65" t="s">
        <v>248</v>
      </c>
      <c r="J127" s="48" t="s">
        <v>571</v>
      </c>
      <c r="L127" t="str">
        <v>PAJ 0204 8V</v>
      </c>
      <c r="M127" t="str">
        <v>ACP122</v>
      </c>
      <c r="N127" t="str">
        <v>PAJ 0204 8V</v>
      </c>
      <c r="O127" t="str">
        <v>PAJ 0204 8V</v>
      </c>
      <c r="P127" t="str">
        <v>PAJ 0204 8V</v>
      </c>
      <c r="Q127" t="str">
        <v>PAJ 0204 8V</v>
      </c>
      <c r="R127" t="str">
        <v>PAJ 0204 8V</v>
      </c>
      <c r="S127" t="str">
        <v>PAJ 0204 8V</v>
      </c>
      <c r="T127" t="str">
        <v>PAJ 0204 8V</v>
      </c>
      <c r="U127" t="str">
        <v>PAJ 0204 8V</v>
      </c>
      <c r="V127" t="str">
        <v>PAJ 0204 8V</v>
      </c>
      <c r="W127" t="str">
        <v>PAJ 0204 8V</v>
      </c>
      <c r="X127" t="str">
        <v>PAJ 0204 8V</v>
      </c>
      <c r="Y127" t="str">
        <v>PAJ 0204 8V</v>
      </c>
      <c r="Z127" t="str">
        <v>PAJ 0204 8V</v>
      </c>
      <c r="AA127" t="str">
        <v>PAJ 0204 8V</v>
      </c>
      <c r="AB127" t="str">
        <v>PAJ 0204 8V</v>
      </c>
      <c r="AC127" t="str">
        <v>PAJ 0204 8V</v>
      </c>
      <c r="AD127" t="str">
        <v>PAJ 0204 8V</v>
      </c>
      <c r="AE127" t="str">
        <v>PAJ 0204 8V</v>
      </c>
      <c r="AF127" t="str">
        <v>PAJ 0204 8V</v>
      </c>
      <c r="AG127" t="str">
        <v>PAJ 0204 8V</v>
      </c>
      <c r="AH127" t="str">
        <v>PAJ 0204 8V</v>
      </c>
      <c r="AI127" t="str">
        <v>PAJ 0204 8V</v>
      </c>
      <c r="AJ127" t="str">
        <v>PAJ 0204 8V</v>
      </c>
      <c r="AK127" t="str">
        <v>PAJ 0204 8V</v>
      </c>
      <c r="AL127" t="str">
        <v>PAJ 0204 8V</v>
      </c>
      <c r="AM127" t="str">
        <v>PAJ 0204 8V</v>
      </c>
      <c r="AO127" t="s">
        <v>1806</v>
      </c>
      <c r="AP127" t="s">
        <v>1807</v>
      </c>
      <c r="AQ127" t="s">
        <v>1808</v>
      </c>
    </row>
    <row r="128" spans="9:43" x14ac:dyDescent="0.35">
      <c r="I128" s="65" t="s">
        <v>249</v>
      </c>
      <c r="J128" s="48" t="s">
        <v>572</v>
      </c>
      <c r="L128" t="str">
        <v>PAJ 0205 8V</v>
      </c>
      <c r="M128" t="str">
        <v>ACP123</v>
      </c>
      <c r="N128" t="str">
        <v>PAJ 0205 8V</v>
      </c>
      <c r="O128" t="str">
        <v>PAJ 0205 8V</v>
      </c>
      <c r="P128" t="str">
        <v>PAJ 0205 8V</v>
      </c>
      <c r="Q128" t="str">
        <v>PAJ 0205 8V</v>
      </c>
      <c r="R128" t="str">
        <v>PAJ 0205 8V</v>
      </c>
      <c r="S128" t="str">
        <v>PAJ 0205 8V</v>
      </c>
      <c r="T128" t="str">
        <v>PAJ 0205 8V</v>
      </c>
      <c r="U128" t="str">
        <v>PAJ 0205 8V</v>
      </c>
      <c r="V128" t="str">
        <v>PAJ 0205 8V</v>
      </c>
      <c r="W128" t="str">
        <v>PAJ 0205 8V</v>
      </c>
      <c r="X128" t="str">
        <v>PAJ 0205 8V</v>
      </c>
      <c r="Y128" t="str">
        <v>PAJ 0205 8V</v>
      </c>
      <c r="Z128" t="str">
        <v>PAJ 0205 8V</v>
      </c>
      <c r="AA128" t="str">
        <v>PAJ 0205 8V</v>
      </c>
      <c r="AB128" t="str">
        <v>PAJ 0205 8V</v>
      </c>
      <c r="AC128" t="str">
        <v>PAJ 0205 8V</v>
      </c>
      <c r="AD128" t="str">
        <v>PAJ 0205 8V</v>
      </c>
      <c r="AE128" t="str">
        <v>PAJ 0205 8V</v>
      </c>
      <c r="AF128" t="str">
        <v>PAJ 0205 8V</v>
      </c>
      <c r="AG128" t="str">
        <v>PAJ 0205 8V</v>
      </c>
      <c r="AH128" t="str">
        <v>PAJ 0205 8V</v>
      </c>
      <c r="AI128" t="str">
        <v>PAJ 0205 8V</v>
      </c>
      <c r="AJ128" t="str">
        <v>PAJ 0205 8V</v>
      </c>
      <c r="AK128" t="str">
        <v>PAJ 0205 8V</v>
      </c>
      <c r="AL128" t="str">
        <v>PAJ 0205 8V</v>
      </c>
      <c r="AM128" t="str">
        <v>PAJ 0205 8V</v>
      </c>
      <c r="AO128" t="s">
        <v>1809</v>
      </c>
      <c r="AP128" t="s">
        <v>1810</v>
      </c>
      <c r="AQ128" t="s">
        <v>1811</v>
      </c>
    </row>
    <row r="129" spans="9:43" x14ac:dyDescent="0.35">
      <c r="I129" s="65" t="s">
        <v>250</v>
      </c>
      <c r="J129" s="48" t="s">
        <v>573</v>
      </c>
      <c r="L129" t="str">
        <v>PAJ 0206 8V</v>
      </c>
      <c r="M129" t="str">
        <v>ACP124</v>
      </c>
      <c r="N129" t="str">
        <v>PAJ 0206 8V</v>
      </c>
      <c r="O129" t="str">
        <v>PAJ 0206 8V</v>
      </c>
      <c r="P129" t="str">
        <v>PAJ 0206 8V</v>
      </c>
      <c r="Q129" t="str">
        <v>PAJ 0206 8V</v>
      </c>
      <c r="R129" t="str">
        <v>PAJ 0206 8V</v>
      </c>
      <c r="S129" t="str">
        <v>PAJ 0206 8V</v>
      </c>
      <c r="T129" t="str">
        <v>PAJ 0206 8V</v>
      </c>
      <c r="U129" t="str">
        <v>PAJ 0206 8V</v>
      </c>
      <c r="V129" t="str">
        <v>PAJ 0206 8V</v>
      </c>
      <c r="W129" t="str">
        <v>PAJ 0206 8V</v>
      </c>
      <c r="X129" t="str">
        <v>PAJ 0206 8V</v>
      </c>
      <c r="Y129" t="str">
        <v>PAJ 0206 8V</v>
      </c>
      <c r="Z129" t="str">
        <v>PAJ 0206 8V</v>
      </c>
      <c r="AA129" t="str">
        <v>PAJ 0206 8V</v>
      </c>
      <c r="AB129" t="str">
        <v>PAJ 0206 8V</v>
      </c>
      <c r="AC129" t="str">
        <v>PAJ 0206 8V</v>
      </c>
      <c r="AD129" t="str">
        <v>PAJ 0206 8V</v>
      </c>
      <c r="AE129" t="str">
        <v>PAJ 0206 8V</v>
      </c>
      <c r="AF129" t="str">
        <v>PAJ 0206 8V</v>
      </c>
      <c r="AG129" t="str">
        <v>PAJ 0206 8V</v>
      </c>
      <c r="AH129" t="str">
        <v>PAJ 0206 8V</v>
      </c>
      <c r="AI129" t="str">
        <v>PAJ 0206 8V</v>
      </c>
      <c r="AJ129" t="str">
        <v>PAJ 0206 8V</v>
      </c>
      <c r="AK129" t="str">
        <v>PAJ 0206 8V</v>
      </c>
      <c r="AL129" t="str">
        <v>PAJ 0206 8V</v>
      </c>
      <c r="AM129" t="str">
        <v>PAJ 0206 8V</v>
      </c>
      <c r="AO129" t="s">
        <v>1812</v>
      </c>
      <c r="AP129" t="s">
        <v>1813</v>
      </c>
      <c r="AQ129" t="s">
        <v>1814</v>
      </c>
    </row>
    <row r="130" spans="9:43" x14ac:dyDescent="0.35">
      <c r="I130" s="64" t="s">
        <v>251</v>
      </c>
      <c r="J130" s="48" t="s">
        <v>574</v>
      </c>
      <c r="L130" t="str">
        <v>PAJ 0207 8V</v>
      </c>
      <c r="M130" t="str">
        <v>ACP125</v>
      </c>
      <c r="N130" t="str">
        <v>PAJ 0207 8V</v>
      </c>
      <c r="O130" t="str">
        <v>PAJ 0207 8V</v>
      </c>
      <c r="P130" t="str">
        <v>PAJ 0207 8V</v>
      </c>
      <c r="Q130" t="str">
        <v>PAJ 0207 8V</v>
      </c>
      <c r="R130" t="str">
        <v>PAJ 0207 8V</v>
      </c>
      <c r="S130" t="str">
        <v>PAJ 0207 8V</v>
      </c>
      <c r="T130" t="str">
        <v>PAJ 0207 8V</v>
      </c>
      <c r="U130" t="str">
        <v>PAJ 0207 8V</v>
      </c>
      <c r="V130" t="str">
        <v>PAJ 0207 8V</v>
      </c>
      <c r="W130" t="str">
        <v>PAJ 0207 8V</v>
      </c>
      <c r="X130" t="str">
        <v>PAJ 0207 8V</v>
      </c>
      <c r="Y130" t="str">
        <v>PAJ 0207 8V</v>
      </c>
      <c r="Z130" t="str">
        <v>PAJ 0207 8V</v>
      </c>
      <c r="AA130" t="str">
        <v>PAJ 0207 8V</v>
      </c>
      <c r="AB130" t="str">
        <v>PAJ 0207 8V</v>
      </c>
      <c r="AC130" t="str">
        <v>PAJ 0207 8V</v>
      </c>
      <c r="AD130" t="str">
        <v>PAJ 0207 8V</v>
      </c>
      <c r="AE130" t="str">
        <v>PAJ 0207 8V</v>
      </c>
      <c r="AF130" t="str">
        <v>PAJ 0207 8V</v>
      </c>
      <c r="AG130" t="str">
        <v>PAJ 0207 8V</v>
      </c>
      <c r="AH130" t="str">
        <v>PAJ 0207 8V</v>
      </c>
      <c r="AI130" t="str">
        <v>PAJ 0207 8V</v>
      </c>
      <c r="AJ130" t="str">
        <v>PAJ 0207 8V</v>
      </c>
      <c r="AK130" t="str">
        <v>PAJ 0207 8V</v>
      </c>
      <c r="AL130" t="str">
        <v>PAJ 0207 8V</v>
      </c>
      <c r="AM130" t="str">
        <v>PAJ 0207 8V</v>
      </c>
      <c r="AO130" t="s">
        <v>1815</v>
      </c>
      <c r="AP130" t="s">
        <v>1816</v>
      </c>
      <c r="AQ130" t="s">
        <v>1817</v>
      </c>
    </row>
    <row r="131" spans="9:43" x14ac:dyDescent="0.35">
      <c r="I131" s="65" t="s">
        <v>252</v>
      </c>
      <c r="J131" s="48" t="s">
        <v>575</v>
      </c>
      <c r="L131" t="str">
        <v>PAJ 0208 8V</v>
      </c>
      <c r="M131" t="str">
        <v>ACP126</v>
      </c>
      <c r="N131" t="str">
        <v>PAJ 0208 8V</v>
      </c>
      <c r="O131" t="str">
        <v>PAJ 0208 8V</v>
      </c>
      <c r="P131" t="str">
        <v>PAJ 0208 8V</v>
      </c>
      <c r="Q131" t="str">
        <v>PAJ 0208 8V</v>
      </c>
      <c r="R131" t="str">
        <v>PAJ 0208 8V</v>
      </c>
      <c r="S131" t="str">
        <v>PAJ 0208 8V</v>
      </c>
      <c r="T131" t="str">
        <v>PAJ 0208 8V</v>
      </c>
      <c r="U131" t="str">
        <v>PAJ 0208 8V</v>
      </c>
      <c r="V131" t="str">
        <v>PAJ 0208 8V</v>
      </c>
      <c r="W131" t="str">
        <v>PAJ 0208 8V</v>
      </c>
      <c r="X131" t="str">
        <v>PAJ 0208 8V</v>
      </c>
      <c r="Y131" t="str">
        <v>PAJ 0208 8V</v>
      </c>
      <c r="Z131" t="str">
        <v>PAJ 0208 8V</v>
      </c>
      <c r="AA131" t="str">
        <v>PAJ 0208 8V</v>
      </c>
      <c r="AB131" t="str">
        <v>PAJ 0208 8V</v>
      </c>
      <c r="AC131" t="str">
        <v>PAJ 0208 8V</v>
      </c>
      <c r="AD131" t="str">
        <v>PAJ 0208 8V</v>
      </c>
      <c r="AE131" t="str">
        <v>PAJ 0208 8V</v>
      </c>
      <c r="AF131" t="str">
        <v>PAJ 0208 8V</v>
      </c>
      <c r="AG131" t="str">
        <v>PAJ 0208 8V</v>
      </c>
      <c r="AH131" t="str">
        <v>PAJ 0208 8V</v>
      </c>
      <c r="AI131" t="str">
        <v>PAJ 0208 8V</v>
      </c>
      <c r="AJ131" t="str">
        <v>PAJ 0208 8V</v>
      </c>
      <c r="AK131" t="str">
        <v>PAJ 0208 8V</v>
      </c>
      <c r="AL131" t="str">
        <v>PAJ 0208 8V</v>
      </c>
      <c r="AM131" t="str">
        <v>PAJ 0208 8V</v>
      </c>
      <c r="AO131" t="s">
        <v>1818</v>
      </c>
      <c r="AP131" t="s">
        <v>1819</v>
      </c>
      <c r="AQ131" t="s">
        <v>1820</v>
      </c>
    </row>
    <row r="132" spans="9:43" x14ac:dyDescent="0.35">
      <c r="I132" s="65" t="s">
        <v>253</v>
      </c>
      <c r="J132" s="48" t="s">
        <v>576</v>
      </c>
      <c r="L132" t="str">
        <v>PAJ 0209 8V</v>
      </c>
      <c r="M132" t="str">
        <v>ACP127</v>
      </c>
      <c r="N132" t="str">
        <v>PAJ 0209 8V</v>
      </c>
      <c r="O132" t="str">
        <v>PAJ 0209 8V</v>
      </c>
      <c r="P132" t="str">
        <v>PAJ 0209 8V</v>
      </c>
      <c r="Q132" t="str">
        <v>PAJ 0209 8V</v>
      </c>
      <c r="R132" t="str">
        <v>PAJ 0209 8V</v>
      </c>
      <c r="S132" t="str">
        <v>PAJ 0209 8V</v>
      </c>
      <c r="T132" t="str">
        <v>PAJ 0209 8V</v>
      </c>
      <c r="U132" t="str">
        <v>PAJ 0209 8V</v>
      </c>
      <c r="V132" t="str">
        <v>PAJ 0209 8V</v>
      </c>
      <c r="W132" t="str">
        <v>PAJ 0209 8V</v>
      </c>
      <c r="X132" t="str">
        <v>PAJ 0209 8V</v>
      </c>
      <c r="Y132" t="str">
        <v>PAJ 0209 8V</v>
      </c>
      <c r="Z132" t="str">
        <v>PAJ 0209 8V</v>
      </c>
      <c r="AA132" t="str">
        <v>PAJ 0209 8V</v>
      </c>
      <c r="AB132" t="str">
        <v>PAJ 0209 8V</v>
      </c>
      <c r="AC132" t="str">
        <v>PAJ 0209 8V</v>
      </c>
      <c r="AD132" t="str">
        <v>PAJ 0209 8V</v>
      </c>
      <c r="AE132" t="str">
        <v>PAJ 0209 8V</v>
      </c>
      <c r="AF132" t="str">
        <v>PAJ 0209 8V</v>
      </c>
      <c r="AG132" t="str">
        <v>PAJ 0209 8V</v>
      </c>
      <c r="AH132" t="str">
        <v>PAJ 0209 8V</v>
      </c>
      <c r="AI132" t="str">
        <v>PAJ 0209 8V</v>
      </c>
      <c r="AJ132" t="str">
        <v>PAJ 0209 8V</v>
      </c>
      <c r="AK132" t="str">
        <v>PAJ 0209 8V</v>
      </c>
      <c r="AL132" t="str">
        <v>PAJ 0209 8V</v>
      </c>
      <c r="AM132" t="str">
        <v>PAJ 0209 8V</v>
      </c>
      <c r="AO132" t="s">
        <v>1821</v>
      </c>
      <c r="AP132" t="s">
        <v>1822</v>
      </c>
      <c r="AQ132" t="s">
        <v>1823</v>
      </c>
    </row>
    <row r="133" spans="9:43" x14ac:dyDescent="0.35">
      <c r="I133" s="65" t="s">
        <v>254</v>
      </c>
      <c r="J133" s="48" t="s">
        <v>577</v>
      </c>
      <c r="L133" t="str">
        <v>PAJ 0210 8V</v>
      </c>
      <c r="M133" t="str">
        <v>ACP128</v>
      </c>
      <c r="N133" t="str">
        <v>PAJ 0210 8V</v>
      </c>
      <c r="O133" t="str">
        <v>PAJ 0210 8V</v>
      </c>
      <c r="P133" t="str">
        <v>PAJ 0210 8V</v>
      </c>
      <c r="Q133" t="str">
        <v>PAJ 0210 8V</v>
      </c>
      <c r="R133" t="str">
        <v>PAJ 0210 8V</v>
      </c>
      <c r="S133" t="str">
        <v>PAJ 0210 8V</v>
      </c>
      <c r="T133" t="str">
        <v>PAJ 0210 8V</v>
      </c>
      <c r="U133" t="str">
        <v>PAJ 0210 8V</v>
      </c>
      <c r="V133" t="str">
        <v>PAJ 0210 8V</v>
      </c>
      <c r="W133" t="str">
        <v>PAJ 0210 8V</v>
      </c>
      <c r="X133" t="str">
        <v>PAJ 0210 8V</v>
      </c>
      <c r="Y133" t="str">
        <v>PAJ 0210 8V</v>
      </c>
      <c r="Z133" t="str">
        <v>PAJ 0210 8V</v>
      </c>
      <c r="AA133" t="str">
        <v>PAJ 0210 8V</v>
      </c>
      <c r="AB133" t="str">
        <v>PAJ 0210 8V</v>
      </c>
      <c r="AC133" t="str">
        <v>PAJ 0210 8V</v>
      </c>
      <c r="AD133" t="str">
        <v>PAJ 0210 8V</v>
      </c>
      <c r="AE133" t="str">
        <v>PAJ 0210 8V</v>
      </c>
      <c r="AF133" t="str">
        <v>PAJ 0210 8V</v>
      </c>
      <c r="AG133" t="str">
        <v>PAJ 0210 8V</v>
      </c>
      <c r="AH133" t="str">
        <v>PAJ 0210 8V</v>
      </c>
      <c r="AI133" t="str">
        <v>PAJ 0210 8V</v>
      </c>
      <c r="AJ133" t="str">
        <v>PAJ 0210 8V</v>
      </c>
      <c r="AK133" t="str">
        <v>PAJ 0210 8V</v>
      </c>
      <c r="AL133" t="str">
        <v>PAJ 0210 8V</v>
      </c>
      <c r="AM133" t="str">
        <v>PAJ 0210 8V</v>
      </c>
      <c r="AO133" t="s">
        <v>1824</v>
      </c>
      <c r="AP133" t="s">
        <v>1825</v>
      </c>
      <c r="AQ133" t="s">
        <v>1826</v>
      </c>
    </row>
    <row r="134" spans="9:43" x14ac:dyDescent="0.35">
      <c r="I134" s="65" t="s">
        <v>255</v>
      </c>
      <c r="J134" s="48" t="s">
        <v>578</v>
      </c>
      <c r="L134" t="str">
        <v>PAJ 0211 8V</v>
      </c>
      <c r="M134" t="str">
        <v>ACP129</v>
      </c>
      <c r="N134" t="str">
        <v>PAJ 0211 8V</v>
      </c>
      <c r="O134" t="str">
        <v>PAJ 0211 8V</v>
      </c>
      <c r="P134" t="str">
        <v>PAJ 0211 8V</v>
      </c>
      <c r="Q134" t="str">
        <v>PAJ 0211 8V</v>
      </c>
      <c r="R134" t="str">
        <v>PAJ 0211 8V</v>
      </c>
      <c r="S134" t="str">
        <v>PAJ 0211 8V</v>
      </c>
      <c r="T134" t="str">
        <v>PAJ 0211 8V</v>
      </c>
      <c r="U134" t="str">
        <v>PAJ 0211 8V</v>
      </c>
      <c r="V134" t="str">
        <v>PAJ 0211 8V</v>
      </c>
      <c r="W134" t="str">
        <v>PAJ 0211 8V</v>
      </c>
      <c r="X134" t="str">
        <v>PAJ 0211 8V</v>
      </c>
      <c r="Y134" t="str">
        <v>PAJ 0211 8V</v>
      </c>
      <c r="Z134" t="str">
        <v>PAJ 0211 8V</v>
      </c>
      <c r="AA134" t="str">
        <v>PAJ 0211 8V</v>
      </c>
      <c r="AB134" t="str">
        <v>PAJ 0211 8V</v>
      </c>
      <c r="AC134" t="str">
        <v>PAJ 0211 8V</v>
      </c>
      <c r="AD134" t="str">
        <v>PAJ 0211 8V</v>
      </c>
      <c r="AE134" t="str">
        <v>PAJ 0211 8V</v>
      </c>
      <c r="AF134" t="str">
        <v>PAJ 0211 8V</v>
      </c>
      <c r="AG134" t="str">
        <v>PAJ 0211 8V</v>
      </c>
      <c r="AH134" t="str">
        <v>PAJ 0211 8V</v>
      </c>
      <c r="AI134" t="str">
        <v>PAJ 0211 8V</v>
      </c>
      <c r="AJ134" t="str">
        <v>PAJ 0211 8V</v>
      </c>
      <c r="AK134" t="str">
        <v>PAJ 0211 8V</v>
      </c>
      <c r="AL134" t="str">
        <v>PAJ 0211 8V</v>
      </c>
      <c r="AM134" t="str">
        <v>PAJ 0211 8V</v>
      </c>
      <c r="AO134" t="s">
        <v>1827</v>
      </c>
      <c r="AP134" t="s">
        <v>1828</v>
      </c>
      <c r="AQ134" t="s">
        <v>1829</v>
      </c>
    </row>
    <row r="135" spans="9:43" x14ac:dyDescent="0.35">
      <c r="I135" s="65" t="s">
        <v>256</v>
      </c>
      <c r="J135" s="48" t="s">
        <v>579</v>
      </c>
      <c r="L135" t="str">
        <v>PAJ 0212 8V</v>
      </c>
      <c r="M135" t="str">
        <v>ACP130</v>
      </c>
      <c r="N135" t="str">
        <v>PAJ 0212 8V</v>
      </c>
      <c r="O135" t="str">
        <v>PAJ 0212 8V</v>
      </c>
      <c r="P135" t="str">
        <v>PAJ 0212 8V</v>
      </c>
      <c r="Q135" t="str">
        <v>PAJ 0212 8V</v>
      </c>
      <c r="R135" t="str">
        <v>PAJ 0212 8V</v>
      </c>
      <c r="S135" t="str">
        <v>PAJ 0212 8V</v>
      </c>
      <c r="T135" t="str">
        <v>PAJ 0212 8V</v>
      </c>
      <c r="U135" t="str">
        <v>PAJ 0212 8V</v>
      </c>
      <c r="V135" t="str">
        <v>PAJ 0212 8V</v>
      </c>
      <c r="W135" t="str">
        <v>PAJ 0212 8V</v>
      </c>
      <c r="X135" t="str">
        <v>PAJ 0212 8V</v>
      </c>
      <c r="Y135" t="str">
        <v>PAJ 0212 8V</v>
      </c>
      <c r="Z135" t="str">
        <v>PAJ 0212 8V</v>
      </c>
      <c r="AA135" t="str">
        <v>PAJ 0212 8V</v>
      </c>
      <c r="AB135" t="str">
        <v>PAJ 0212 8V</v>
      </c>
      <c r="AC135" t="str">
        <v>PAJ 0212 8V</v>
      </c>
      <c r="AD135" t="str">
        <v>PAJ 0212 8V</v>
      </c>
      <c r="AE135" t="str">
        <v>PAJ 0212 8V</v>
      </c>
      <c r="AF135" t="str">
        <v>PAJ 0212 8V</v>
      </c>
      <c r="AG135" t="str">
        <v>PAJ 0212 8V</v>
      </c>
      <c r="AH135" t="str">
        <v>PAJ 0212 8V</v>
      </c>
      <c r="AI135" t="str">
        <v>PAJ 0212 8V</v>
      </c>
      <c r="AJ135" t="str">
        <v>PAJ 0212 8V</v>
      </c>
      <c r="AK135" t="str">
        <v>PAJ 0212 8V</v>
      </c>
      <c r="AL135" t="str">
        <v>PAJ 0212 8V</v>
      </c>
      <c r="AM135" t="str">
        <v>PAJ 0212 8V</v>
      </c>
      <c r="AO135" t="s">
        <v>1830</v>
      </c>
      <c r="AP135" t="s">
        <v>1831</v>
      </c>
      <c r="AQ135" t="s">
        <v>1832</v>
      </c>
    </row>
    <row r="136" spans="9:43" x14ac:dyDescent="0.35">
      <c r="I136" s="65" t="s">
        <v>257</v>
      </c>
      <c r="J136" s="48" t="s">
        <v>580</v>
      </c>
      <c r="L136" t="str">
        <v>PAJ 0213 8V</v>
      </c>
      <c r="M136" t="str">
        <v>ACP131</v>
      </c>
      <c r="N136" t="str">
        <v>PAJ 0213 8V</v>
      </c>
      <c r="O136" t="str">
        <v>PAJ 0213 8V</v>
      </c>
      <c r="P136" t="str">
        <v>PAJ 0213 8V</v>
      </c>
      <c r="Q136" t="str">
        <v>PAJ 0213 8V</v>
      </c>
      <c r="R136" t="str">
        <v>PAJ 0213 8V</v>
      </c>
      <c r="S136" t="str">
        <v>PAJ 0213 8V</v>
      </c>
      <c r="T136" t="str">
        <v>PAJ 0213 8V</v>
      </c>
      <c r="U136" t="str">
        <v>PAJ 0213 8V</v>
      </c>
      <c r="V136" t="str">
        <v>PAJ 0213 8V</v>
      </c>
      <c r="W136" t="str">
        <v>PAJ 0213 8V</v>
      </c>
      <c r="X136" t="str">
        <v>PAJ 0213 8V</v>
      </c>
      <c r="Y136" t="str">
        <v>PAJ 0213 8V</v>
      </c>
      <c r="Z136" t="str">
        <v>PAJ 0213 8V</v>
      </c>
      <c r="AA136" t="str">
        <v>PAJ 0213 8V</v>
      </c>
      <c r="AB136" t="str">
        <v>PAJ 0213 8V</v>
      </c>
      <c r="AC136" t="str">
        <v>PAJ 0213 8V</v>
      </c>
      <c r="AD136" t="str">
        <v>PAJ 0213 8V</v>
      </c>
      <c r="AE136" t="str">
        <v>PAJ 0213 8V</v>
      </c>
      <c r="AF136" t="str">
        <v>PAJ 0213 8V</v>
      </c>
      <c r="AG136" t="str">
        <v>PAJ 0213 8V</v>
      </c>
      <c r="AH136" t="str">
        <v>PAJ 0213 8V</v>
      </c>
      <c r="AI136" t="str">
        <v>PAJ 0213 8V</v>
      </c>
      <c r="AJ136" t="str">
        <v>PAJ 0213 8V</v>
      </c>
      <c r="AK136" t="str">
        <v>PAJ 0213 8V</v>
      </c>
      <c r="AL136" t="str">
        <v>PAJ 0213 8V</v>
      </c>
      <c r="AM136" t="str">
        <v>PAJ 0213 8V</v>
      </c>
      <c r="AO136" t="s">
        <v>1833</v>
      </c>
      <c r="AP136" t="s">
        <v>1834</v>
      </c>
      <c r="AQ136" t="s">
        <v>1835</v>
      </c>
    </row>
    <row r="137" spans="9:43" x14ac:dyDescent="0.35">
      <c r="I137" s="66" t="s">
        <v>258</v>
      </c>
      <c r="J137" s="48" t="s">
        <v>581</v>
      </c>
      <c r="L137" t="str">
        <v>PAJ 0214 8V</v>
      </c>
      <c r="M137" t="str">
        <v>ACP132</v>
      </c>
      <c r="N137" t="str">
        <v>PAJ 0214 8V</v>
      </c>
      <c r="O137" t="str">
        <v>PAJ 0214 8V</v>
      </c>
      <c r="P137" t="str">
        <v>PAJ 0214 8V</v>
      </c>
      <c r="Q137" t="str">
        <v>PAJ 0214 8V</v>
      </c>
      <c r="R137" t="str">
        <v>PAJ 0214 8V</v>
      </c>
      <c r="S137" t="str">
        <v>PAJ 0214 8V</v>
      </c>
      <c r="T137" t="str">
        <v>PAJ 0214 8V</v>
      </c>
      <c r="U137" t="str">
        <v>PAJ 0214 8V</v>
      </c>
      <c r="V137" t="str">
        <v>PAJ 0214 8V</v>
      </c>
      <c r="W137" t="str">
        <v>PAJ 0214 8V</v>
      </c>
      <c r="X137" t="str">
        <v>PAJ 0214 8V</v>
      </c>
      <c r="Y137" t="str">
        <v>PAJ 0214 8V</v>
      </c>
      <c r="Z137" t="str">
        <v>PAJ 0214 8V</v>
      </c>
      <c r="AA137" t="str">
        <v>PAJ 0214 8V</v>
      </c>
      <c r="AB137" t="str">
        <v>PAJ 0214 8V</v>
      </c>
      <c r="AC137" t="str">
        <v>PAJ 0214 8V</v>
      </c>
      <c r="AD137" t="str">
        <v>PAJ 0214 8V</v>
      </c>
      <c r="AE137" t="str">
        <v>PAJ 0214 8V</v>
      </c>
      <c r="AF137" t="str">
        <v>PAJ 0214 8V</v>
      </c>
      <c r="AG137" t="str">
        <v>PAJ 0214 8V</v>
      </c>
      <c r="AH137" t="str">
        <v>PAJ 0214 8V</v>
      </c>
      <c r="AI137" t="str">
        <v>PAJ 0214 8V</v>
      </c>
      <c r="AJ137" t="str">
        <v>PAJ 0214 8V</v>
      </c>
      <c r="AK137" t="str">
        <v>PAJ 0214 8V</v>
      </c>
      <c r="AL137" t="str">
        <v>PAJ 0214 8V</v>
      </c>
      <c r="AM137" t="str">
        <v>PAJ 0214 8V</v>
      </c>
      <c r="AO137" t="s">
        <v>1836</v>
      </c>
      <c r="AP137" t="s">
        <v>1837</v>
      </c>
      <c r="AQ137" t="s">
        <v>1838</v>
      </c>
    </row>
    <row r="138" spans="9:43" x14ac:dyDescent="0.35">
      <c r="I138" s="65" t="s">
        <v>259</v>
      </c>
      <c r="J138" s="48" t="s">
        <v>582</v>
      </c>
      <c r="L138" t="str">
        <v>PAJ 0215 8V</v>
      </c>
      <c r="M138" t="str">
        <v>ACP133</v>
      </c>
      <c r="N138" t="str">
        <v>PAJ 0215 8V</v>
      </c>
      <c r="O138" t="str">
        <v>PAJ 0215 8V</v>
      </c>
      <c r="P138" t="str">
        <v>PAJ 0215 8V</v>
      </c>
      <c r="Q138" t="str">
        <v>PAJ 0215 8V</v>
      </c>
      <c r="R138" t="str">
        <v>PAJ 0215 8V</v>
      </c>
      <c r="S138" t="str">
        <v>PAJ 0215 8V</v>
      </c>
      <c r="T138" t="str">
        <v>PAJ 0215 8V</v>
      </c>
      <c r="U138" t="str">
        <v>PAJ 0215 8V</v>
      </c>
      <c r="V138" t="str">
        <v>PAJ 0215 8V</v>
      </c>
      <c r="W138" t="str">
        <v>PAJ 0215 8V</v>
      </c>
      <c r="X138" t="str">
        <v>PAJ 0215 8V</v>
      </c>
      <c r="Y138" t="str">
        <v>PAJ 0215 8V</v>
      </c>
      <c r="Z138" t="str">
        <v>PAJ 0215 8V</v>
      </c>
      <c r="AA138" t="str">
        <v>PAJ 0215 8V</v>
      </c>
      <c r="AB138" t="str">
        <v>PAJ 0215 8V</v>
      </c>
      <c r="AC138" t="str">
        <v>PAJ 0215 8V</v>
      </c>
      <c r="AD138" t="str">
        <v>PAJ 0215 8V</v>
      </c>
      <c r="AE138" t="str">
        <v>PAJ 0215 8V</v>
      </c>
      <c r="AF138" t="str">
        <v>PAJ 0215 8V</v>
      </c>
      <c r="AG138" t="str">
        <v>PAJ 0215 8V</v>
      </c>
      <c r="AH138" t="str">
        <v>PAJ 0215 8V</v>
      </c>
      <c r="AI138" t="str">
        <v>PAJ 0215 8V</v>
      </c>
      <c r="AJ138" t="str">
        <v>PAJ 0215 8V</v>
      </c>
      <c r="AK138" t="str">
        <v>PAJ 0215 8V</v>
      </c>
      <c r="AL138" t="str">
        <v>PAJ 0215 8V</v>
      </c>
      <c r="AM138" t="str">
        <v>PAJ 0215 8V</v>
      </c>
      <c r="AO138" t="s">
        <v>1839</v>
      </c>
      <c r="AP138" t="s">
        <v>1840</v>
      </c>
      <c r="AQ138" t="s">
        <v>1841</v>
      </c>
    </row>
    <row r="139" spans="9:43" x14ac:dyDescent="0.35">
      <c r="I139" s="65" t="s">
        <v>260</v>
      </c>
      <c r="J139" s="48" t="s">
        <v>583</v>
      </c>
      <c r="L139" t="str">
        <v>PAJ 0216 8V</v>
      </c>
      <c r="M139" t="str">
        <v>ACP134</v>
      </c>
      <c r="N139" t="str">
        <v>PAJ 0216 8V</v>
      </c>
      <c r="O139" t="str">
        <v>PAJ 0216 8V</v>
      </c>
      <c r="P139" t="str">
        <v>PAJ 0216 8V</v>
      </c>
      <c r="Q139" t="str">
        <v>PAJ 0216 8V</v>
      </c>
      <c r="R139" t="str">
        <v>PAJ 0216 8V</v>
      </c>
      <c r="S139" t="str">
        <v>PAJ 0216 8V</v>
      </c>
      <c r="T139" t="str">
        <v>PAJ 0216 8V</v>
      </c>
      <c r="U139" t="str">
        <v>PAJ 0216 8V</v>
      </c>
      <c r="V139" t="str">
        <v>PAJ 0216 8V</v>
      </c>
      <c r="W139" t="str">
        <v>PAJ 0216 8V</v>
      </c>
      <c r="X139" t="str">
        <v>PAJ 0216 8V</v>
      </c>
      <c r="Y139" t="str">
        <v>PAJ 0216 8V</v>
      </c>
      <c r="Z139" t="str">
        <v>PAJ 0216 8V</v>
      </c>
      <c r="AA139" t="str">
        <v>PAJ 0216 8V</v>
      </c>
      <c r="AB139" t="str">
        <v>PAJ 0216 8V</v>
      </c>
      <c r="AC139" t="str">
        <v>PAJ 0216 8V</v>
      </c>
      <c r="AD139" t="str">
        <v>PAJ 0216 8V</v>
      </c>
      <c r="AE139" t="str">
        <v>PAJ 0216 8V</v>
      </c>
      <c r="AF139" t="str">
        <v>PAJ 0216 8V</v>
      </c>
      <c r="AG139" t="str">
        <v>PAJ 0216 8V</v>
      </c>
      <c r="AH139" t="str">
        <v>PAJ 0216 8V</v>
      </c>
      <c r="AI139" t="str">
        <v>PAJ 0216 8V</v>
      </c>
      <c r="AJ139" t="str">
        <v>PAJ 0216 8V</v>
      </c>
      <c r="AK139" t="str">
        <v>PAJ 0216 8V</v>
      </c>
      <c r="AL139" t="str">
        <v>PAJ 0216 8V</v>
      </c>
      <c r="AM139" t="str">
        <v>PAJ 0216 8V</v>
      </c>
      <c r="AO139" t="s">
        <v>1842</v>
      </c>
      <c r="AP139" t="s">
        <v>1843</v>
      </c>
      <c r="AQ139" t="s">
        <v>1844</v>
      </c>
    </row>
    <row r="140" spans="9:43" x14ac:dyDescent="0.35">
      <c r="I140" s="65" t="s">
        <v>261</v>
      </c>
      <c r="J140" s="48" t="s">
        <v>584</v>
      </c>
      <c r="L140" t="str">
        <v>PAJ 0217 8V</v>
      </c>
      <c r="M140" t="str">
        <v>ACP135</v>
      </c>
      <c r="N140" t="str">
        <v>PAJ 0217 8V</v>
      </c>
      <c r="O140" t="str">
        <v>PAJ 0217 8V</v>
      </c>
      <c r="P140" t="str">
        <v>PAJ 0217 8V</v>
      </c>
      <c r="Q140" t="str">
        <v>PAJ 0217 8V</v>
      </c>
      <c r="R140" t="str">
        <v>PAJ 0217 8V</v>
      </c>
      <c r="S140" t="str">
        <v>PAJ 0217 8V</v>
      </c>
      <c r="T140" t="str">
        <v>PAJ 0217 8V</v>
      </c>
      <c r="U140" t="str">
        <v>PAJ 0217 8V</v>
      </c>
      <c r="V140" t="str">
        <v>PAJ 0217 8V</v>
      </c>
      <c r="W140" t="str">
        <v>PAJ 0217 8V</v>
      </c>
      <c r="X140" t="str">
        <v>PAJ 0217 8V</v>
      </c>
      <c r="Y140" t="str">
        <v>PAJ 0217 8V</v>
      </c>
      <c r="Z140" t="str">
        <v>PAJ 0217 8V</v>
      </c>
      <c r="AA140" t="str">
        <v>PAJ 0217 8V</v>
      </c>
      <c r="AB140" t="str">
        <v>PAJ 0217 8V</v>
      </c>
      <c r="AC140" t="str">
        <v>PAJ 0217 8V</v>
      </c>
      <c r="AD140" t="str">
        <v>PAJ 0217 8V</v>
      </c>
      <c r="AE140" t="str">
        <v>PAJ 0217 8V</v>
      </c>
      <c r="AF140" t="str">
        <v>PAJ 0217 8V</v>
      </c>
      <c r="AG140" t="str">
        <v>PAJ 0217 8V</v>
      </c>
      <c r="AH140" t="str">
        <v>PAJ 0217 8V</v>
      </c>
      <c r="AI140" t="str">
        <v>PAJ 0217 8V</v>
      </c>
      <c r="AJ140" t="str">
        <v>PAJ 0217 8V</v>
      </c>
      <c r="AK140" t="str">
        <v>PAJ 0217 8V</v>
      </c>
      <c r="AL140" t="str">
        <v>PAJ 0217 8V</v>
      </c>
      <c r="AM140" t="str">
        <v>PAJ 0217 8V</v>
      </c>
      <c r="AO140" t="s">
        <v>1845</v>
      </c>
      <c r="AP140" t="s">
        <v>1846</v>
      </c>
      <c r="AQ140" t="s">
        <v>1847</v>
      </c>
    </row>
    <row r="141" spans="9:43" x14ac:dyDescent="0.35">
      <c r="I141" s="65" t="s">
        <v>262</v>
      </c>
      <c r="J141" s="48" t="s">
        <v>585</v>
      </c>
      <c r="L141" t="str">
        <v>PAJ 0218 8V</v>
      </c>
      <c r="M141" t="str">
        <v>ACP136</v>
      </c>
      <c r="N141" t="str">
        <v>PAJ 0218 8V</v>
      </c>
      <c r="O141" t="str">
        <v>PAJ 0218 8V</v>
      </c>
      <c r="P141" t="str">
        <v>PAJ 0218 8V</v>
      </c>
      <c r="Q141" t="str">
        <v>PAJ 0218 8V</v>
      </c>
      <c r="R141" t="str">
        <v>PAJ 0218 8V</v>
      </c>
      <c r="S141" t="str">
        <v>PAJ 0218 8V</v>
      </c>
      <c r="T141" t="str">
        <v>PAJ 0218 8V</v>
      </c>
      <c r="U141" t="str">
        <v>PAJ 0218 8V</v>
      </c>
      <c r="V141" t="str">
        <v>PAJ 0218 8V</v>
      </c>
      <c r="W141" t="str">
        <v>PAJ 0218 8V</v>
      </c>
      <c r="X141" t="str">
        <v>PAJ 0218 8V</v>
      </c>
      <c r="Y141" t="str">
        <v>PAJ 0218 8V</v>
      </c>
      <c r="Z141" t="str">
        <v>PAJ 0218 8V</v>
      </c>
      <c r="AA141" t="str">
        <v>PAJ 0218 8V</v>
      </c>
      <c r="AB141" t="str">
        <v>PAJ 0218 8V</v>
      </c>
      <c r="AC141" t="str">
        <v>PAJ 0218 8V</v>
      </c>
      <c r="AD141" t="str">
        <v>PAJ 0218 8V</v>
      </c>
      <c r="AE141" t="str">
        <v>PAJ 0218 8V</v>
      </c>
      <c r="AF141" t="str">
        <v>PAJ 0218 8V</v>
      </c>
      <c r="AG141" t="str">
        <v>PAJ 0218 8V</v>
      </c>
      <c r="AH141" t="str">
        <v>PAJ 0218 8V</v>
      </c>
      <c r="AI141" t="str">
        <v>PAJ 0218 8V</v>
      </c>
      <c r="AJ141" t="str">
        <v>PAJ 0218 8V</v>
      </c>
      <c r="AK141" t="str">
        <v>PAJ 0218 8V</v>
      </c>
      <c r="AL141" t="str">
        <v>PAJ 0218 8V</v>
      </c>
      <c r="AM141" t="str">
        <v>PAJ 0218 8V</v>
      </c>
      <c r="AO141" t="s">
        <v>1848</v>
      </c>
      <c r="AP141" t="s">
        <v>1849</v>
      </c>
      <c r="AQ141" t="s">
        <v>1850</v>
      </c>
    </row>
    <row r="142" spans="9:43" x14ac:dyDescent="0.35">
      <c r="I142" s="65" t="s">
        <v>263</v>
      </c>
      <c r="J142" s="48" t="s">
        <v>586</v>
      </c>
      <c r="L142" t="str">
        <v>PAJ 0219 8V</v>
      </c>
      <c r="M142" t="str">
        <v>ACP137</v>
      </c>
      <c r="N142" t="str">
        <v>PAJ 0219 8V</v>
      </c>
      <c r="O142" t="str">
        <v>PAJ 0219 8V</v>
      </c>
      <c r="P142" t="str">
        <v>PAJ 0219 8V</v>
      </c>
      <c r="Q142" t="str">
        <v>PAJ 0219 8V</v>
      </c>
      <c r="R142" t="str">
        <v>PAJ 0219 8V</v>
      </c>
      <c r="S142" t="str">
        <v>PAJ 0219 8V</v>
      </c>
      <c r="T142" t="str">
        <v>PAJ 0219 8V</v>
      </c>
      <c r="U142" t="str">
        <v>PAJ 0219 8V</v>
      </c>
      <c r="V142" t="str">
        <v>PAJ 0219 8V</v>
      </c>
      <c r="W142" t="str">
        <v>PAJ 0219 8V</v>
      </c>
      <c r="X142" t="str">
        <v>PAJ 0219 8V</v>
      </c>
      <c r="Y142" t="str">
        <v>PAJ 0219 8V</v>
      </c>
      <c r="Z142" t="str">
        <v>PAJ 0219 8V</v>
      </c>
      <c r="AA142" t="str">
        <v>PAJ 0219 8V</v>
      </c>
      <c r="AB142" t="str">
        <v>PAJ 0219 8V</v>
      </c>
      <c r="AC142" t="str">
        <v>PAJ 0219 8V</v>
      </c>
      <c r="AD142" t="str">
        <v>PAJ 0219 8V</v>
      </c>
      <c r="AE142" t="str">
        <v>PAJ 0219 8V</v>
      </c>
      <c r="AF142" t="str">
        <v>PAJ 0219 8V</v>
      </c>
      <c r="AG142" t="str">
        <v>PAJ 0219 8V</v>
      </c>
      <c r="AH142" t="str">
        <v>PAJ 0219 8V</v>
      </c>
      <c r="AI142" t="str">
        <v>PAJ 0219 8V</v>
      </c>
      <c r="AJ142" t="str">
        <v>PAJ 0219 8V</v>
      </c>
      <c r="AK142" t="str">
        <v>PAJ 0219 8V</v>
      </c>
      <c r="AL142" t="str">
        <v>PAJ 0219 8V</v>
      </c>
      <c r="AM142" t="str">
        <v>PAJ 0219 8V</v>
      </c>
      <c r="AO142" t="s">
        <v>1851</v>
      </c>
      <c r="AP142" t="s">
        <v>1852</v>
      </c>
      <c r="AQ142" t="s">
        <v>1853</v>
      </c>
    </row>
    <row r="143" spans="9:43" x14ac:dyDescent="0.35">
      <c r="I143" s="65" t="s">
        <v>264</v>
      </c>
      <c r="J143" s="48" t="s">
        <v>587</v>
      </c>
      <c r="L143" t="str">
        <v>PAJ 0220 8V</v>
      </c>
      <c r="M143" t="str">
        <v>ACP138</v>
      </c>
      <c r="N143" t="str">
        <v>PAJ 0220 8V</v>
      </c>
      <c r="O143" t="str">
        <v>PAJ 0220 8V</v>
      </c>
      <c r="P143" t="str">
        <v>PAJ 0220 8V</v>
      </c>
      <c r="Q143" t="str">
        <v>PAJ 0220 8V</v>
      </c>
      <c r="R143" t="str">
        <v>PAJ 0220 8V</v>
      </c>
      <c r="S143" t="str">
        <v>PAJ 0220 8V</v>
      </c>
      <c r="T143" t="str">
        <v>PAJ 0220 8V</v>
      </c>
      <c r="U143" t="str">
        <v>PAJ 0220 8V</v>
      </c>
      <c r="V143" t="str">
        <v>PAJ 0220 8V</v>
      </c>
      <c r="W143" t="str">
        <v>PAJ 0220 8V</v>
      </c>
      <c r="X143" t="str">
        <v>PAJ 0220 8V</v>
      </c>
      <c r="Y143" t="str">
        <v>PAJ 0220 8V</v>
      </c>
      <c r="Z143" t="str">
        <v>PAJ 0220 8V</v>
      </c>
      <c r="AA143" t="str">
        <v>PAJ 0220 8V</v>
      </c>
      <c r="AB143" t="str">
        <v>PAJ 0220 8V</v>
      </c>
      <c r="AC143" t="str">
        <v>PAJ 0220 8V</v>
      </c>
      <c r="AD143" t="str">
        <v>PAJ 0220 8V</v>
      </c>
      <c r="AE143" t="str">
        <v>PAJ 0220 8V</v>
      </c>
      <c r="AF143" t="str">
        <v>PAJ 0220 8V</v>
      </c>
      <c r="AG143" t="str">
        <v>PAJ 0220 8V</v>
      </c>
      <c r="AH143" t="str">
        <v>PAJ 0220 8V</v>
      </c>
      <c r="AI143" t="str">
        <v>PAJ 0220 8V</v>
      </c>
      <c r="AJ143" t="str">
        <v>PAJ 0220 8V</v>
      </c>
      <c r="AK143" t="str">
        <v>PAJ 0220 8V</v>
      </c>
      <c r="AL143" t="str">
        <v>PAJ 0220 8V</v>
      </c>
      <c r="AM143" t="str">
        <v>PAJ 0220 8V</v>
      </c>
      <c r="AO143" t="s">
        <v>1854</v>
      </c>
      <c r="AP143" t="s">
        <v>1855</v>
      </c>
      <c r="AQ143" t="s">
        <v>1856</v>
      </c>
    </row>
    <row r="144" spans="9:43" x14ac:dyDescent="0.35">
      <c r="I144" s="65" t="s">
        <v>265</v>
      </c>
      <c r="J144" s="48" t="s">
        <v>588</v>
      </c>
      <c r="L144" t="str">
        <v>PAJ 0221 8V</v>
      </c>
      <c r="M144" t="str">
        <v>ACP139</v>
      </c>
      <c r="N144" t="str">
        <v>PAJ 0221 8V</v>
      </c>
      <c r="O144" t="str">
        <v>PAJ 0221 8V</v>
      </c>
      <c r="P144" t="str">
        <v>PAJ 0221 8V</v>
      </c>
      <c r="Q144" t="str">
        <v>PAJ 0221 8V</v>
      </c>
      <c r="R144" t="str">
        <v>PAJ 0221 8V</v>
      </c>
      <c r="S144" t="str">
        <v>PAJ 0221 8V</v>
      </c>
      <c r="T144" t="str">
        <v>PAJ 0221 8V</v>
      </c>
      <c r="U144" t="str">
        <v>PAJ 0221 8V</v>
      </c>
      <c r="V144" t="str">
        <v>PAJ 0221 8V</v>
      </c>
      <c r="W144" t="str">
        <v>PAJ 0221 8V</v>
      </c>
      <c r="X144" t="str">
        <v>PAJ 0221 8V</v>
      </c>
      <c r="Y144" t="str">
        <v>PAJ 0221 8V</v>
      </c>
      <c r="Z144" t="str">
        <v>PAJ 0221 8V</v>
      </c>
      <c r="AA144" t="str">
        <v>PAJ 0221 8V</v>
      </c>
      <c r="AB144" t="str">
        <v>PAJ 0221 8V</v>
      </c>
      <c r="AC144" t="str">
        <v>PAJ 0221 8V</v>
      </c>
      <c r="AD144" t="str">
        <v>PAJ 0221 8V</v>
      </c>
      <c r="AE144" t="str">
        <v>PAJ 0221 8V</v>
      </c>
      <c r="AF144" t="str">
        <v>PAJ 0221 8V</v>
      </c>
      <c r="AG144" t="str">
        <v>PAJ 0221 8V</v>
      </c>
      <c r="AH144" t="str">
        <v>PAJ 0221 8V</v>
      </c>
      <c r="AI144" t="str">
        <v>PAJ 0221 8V</v>
      </c>
      <c r="AJ144" t="str">
        <v>PAJ 0221 8V</v>
      </c>
      <c r="AK144" t="str">
        <v>PAJ 0221 8V</v>
      </c>
      <c r="AL144" t="str">
        <v>PAJ 0221 8V</v>
      </c>
      <c r="AM144" t="str">
        <v>PAJ 0221 8V</v>
      </c>
      <c r="AO144" t="s">
        <v>1857</v>
      </c>
      <c r="AP144" t="s">
        <v>1858</v>
      </c>
      <c r="AQ144" t="s">
        <v>1859</v>
      </c>
    </row>
    <row r="145" spans="9:43" x14ac:dyDescent="0.35">
      <c r="I145" s="65" t="s">
        <v>266</v>
      </c>
      <c r="J145" s="48" t="s">
        <v>589</v>
      </c>
      <c r="L145" t="str">
        <v>PAJ 0222 8V</v>
      </c>
      <c r="M145" t="str">
        <v>ACP140</v>
      </c>
      <c r="N145" t="str">
        <v>PAJ 0222 8V</v>
      </c>
      <c r="O145" t="str">
        <v>PAJ 0222 8V</v>
      </c>
      <c r="P145" t="str">
        <v>PAJ 0222 8V</v>
      </c>
      <c r="Q145" t="str">
        <v>PAJ 0222 8V</v>
      </c>
      <c r="R145" t="str">
        <v>PAJ 0222 8V</v>
      </c>
      <c r="S145" t="str">
        <v>PAJ 0222 8V</v>
      </c>
      <c r="T145" t="str">
        <v>PAJ 0222 8V</v>
      </c>
      <c r="U145" t="str">
        <v>PAJ 0222 8V</v>
      </c>
      <c r="V145" t="str">
        <v>PAJ 0222 8V</v>
      </c>
      <c r="W145" t="str">
        <v>PAJ 0222 8V</v>
      </c>
      <c r="X145" t="str">
        <v>PAJ 0222 8V</v>
      </c>
      <c r="Y145" t="str">
        <v>PAJ 0222 8V</v>
      </c>
      <c r="Z145" t="str">
        <v>PAJ 0222 8V</v>
      </c>
      <c r="AA145" t="str">
        <v>PAJ 0222 8V</v>
      </c>
      <c r="AB145" t="str">
        <v>PAJ 0222 8V</v>
      </c>
      <c r="AC145" t="str">
        <v>PAJ 0222 8V</v>
      </c>
      <c r="AD145" t="str">
        <v>PAJ 0222 8V</v>
      </c>
      <c r="AE145" t="str">
        <v>PAJ 0222 8V</v>
      </c>
      <c r="AF145" t="str">
        <v>PAJ 0222 8V</v>
      </c>
      <c r="AG145" t="str">
        <v>PAJ 0222 8V</v>
      </c>
      <c r="AH145" t="str">
        <v>PAJ 0222 8V</v>
      </c>
      <c r="AI145" t="str">
        <v>PAJ 0222 8V</v>
      </c>
      <c r="AJ145" t="str">
        <v>PAJ 0222 8V</v>
      </c>
      <c r="AK145" t="str">
        <v>PAJ 0222 8V</v>
      </c>
      <c r="AL145" t="str">
        <v>PAJ 0222 8V</v>
      </c>
      <c r="AM145" t="str">
        <v>PAJ 0222 8V</v>
      </c>
      <c r="AO145" t="s">
        <v>1860</v>
      </c>
      <c r="AP145" t="s">
        <v>1861</v>
      </c>
      <c r="AQ145" t="s">
        <v>1862</v>
      </c>
    </row>
    <row r="146" spans="9:43" x14ac:dyDescent="0.35">
      <c r="I146" s="65" t="s">
        <v>267</v>
      </c>
      <c r="J146" s="48" t="s">
        <v>590</v>
      </c>
      <c r="L146" t="str">
        <v>PAJ 0223 8V</v>
      </c>
      <c r="M146" t="str">
        <v>ACP141</v>
      </c>
      <c r="N146" t="str">
        <v>PAJ 0223 8V</v>
      </c>
      <c r="O146" t="str">
        <v>PAJ 0223 8V</v>
      </c>
      <c r="P146" t="str">
        <v>PAJ 0223 8V</v>
      </c>
      <c r="Q146" t="str">
        <v>PAJ 0223 8V</v>
      </c>
      <c r="R146" t="str">
        <v>PAJ 0223 8V</v>
      </c>
      <c r="S146" t="str">
        <v>PAJ 0223 8V</v>
      </c>
      <c r="T146" t="str">
        <v>PAJ 0223 8V</v>
      </c>
      <c r="U146" t="str">
        <v>PAJ 0223 8V</v>
      </c>
      <c r="V146" t="str">
        <v>PAJ 0223 8V</v>
      </c>
      <c r="W146" t="str">
        <v>PAJ 0223 8V</v>
      </c>
      <c r="X146" t="str">
        <v>PAJ 0223 8V</v>
      </c>
      <c r="Y146" t="str">
        <v>PAJ 0223 8V</v>
      </c>
      <c r="Z146" t="str">
        <v>PAJ 0223 8V</v>
      </c>
      <c r="AA146" t="str">
        <v>PAJ 0223 8V</v>
      </c>
      <c r="AB146" t="str">
        <v>PAJ 0223 8V</v>
      </c>
      <c r="AC146" t="str">
        <v>PAJ 0223 8V</v>
      </c>
      <c r="AD146" t="str">
        <v>PAJ 0223 8V</v>
      </c>
      <c r="AE146" t="str">
        <v>PAJ 0223 8V</v>
      </c>
      <c r="AF146" t="str">
        <v>PAJ 0223 8V</v>
      </c>
      <c r="AG146" t="str">
        <v>PAJ 0223 8V</v>
      </c>
      <c r="AH146" t="str">
        <v>PAJ 0223 8V</v>
      </c>
      <c r="AI146" t="str">
        <v>PAJ 0223 8V</v>
      </c>
      <c r="AJ146" t="str">
        <v>PAJ 0223 8V</v>
      </c>
      <c r="AK146" t="str">
        <v>PAJ 0223 8V</v>
      </c>
      <c r="AL146" t="str">
        <v>PAJ 0223 8V</v>
      </c>
      <c r="AM146" t="str">
        <v>PAJ 0223 8V</v>
      </c>
      <c r="AO146" t="s">
        <v>1863</v>
      </c>
      <c r="AP146" t="s">
        <v>1864</v>
      </c>
      <c r="AQ146" t="s">
        <v>1865</v>
      </c>
    </row>
    <row r="147" spans="9:43" x14ac:dyDescent="0.35">
      <c r="I147" s="65" t="s">
        <v>268</v>
      </c>
      <c r="J147" s="48" t="s">
        <v>591</v>
      </c>
      <c r="L147" t="str">
        <v>PAJ 0224 8V</v>
      </c>
      <c r="M147" t="str">
        <v>ACP142</v>
      </c>
      <c r="N147" t="str">
        <v>PAJ 0224 8V</v>
      </c>
      <c r="O147" t="str">
        <v>PAJ 0224 8V</v>
      </c>
      <c r="P147" t="str">
        <v>PAJ 0224 8V</v>
      </c>
      <c r="Q147" t="str">
        <v>PAJ 0224 8V</v>
      </c>
      <c r="R147" t="str">
        <v>PAJ 0224 8V</v>
      </c>
      <c r="S147" t="str">
        <v>PAJ 0224 8V</v>
      </c>
      <c r="T147" t="str">
        <v>PAJ 0224 8V</v>
      </c>
      <c r="U147" t="str">
        <v>PAJ 0224 8V</v>
      </c>
      <c r="V147" t="str">
        <v>PAJ 0224 8V</v>
      </c>
      <c r="W147" t="str">
        <v>PAJ 0224 8V</v>
      </c>
      <c r="X147" t="str">
        <v>PAJ 0224 8V</v>
      </c>
      <c r="Y147" t="str">
        <v>PAJ 0224 8V</v>
      </c>
      <c r="Z147" t="str">
        <v>PAJ 0224 8V</v>
      </c>
      <c r="AA147" t="str">
        <v>PAJ 0224 8V</v>
      </c>
      <c r="AB147" t="str">
        <v>PAJ 0224 8V</v>
      </c>
      <c r="AC147" t="str">
        <v>PAJ 0224 8V</v>
      </c>
      <c r="AD147" t="str">
        <v>PAJ 0224 8V</v>
      </c>
      <c r="AE147" t="str">
        <v>PAJ 0224 8V</v>
      </c>
      <c r="AF147" t="str">
        <v>PAJ 0224 8V</v>
      </c>
      <c r="AG147" t="str">
        <v>PAJ 0224 8V</v>
      </c>
      <c r="AH147" t="str">
        <v>PAJ 0224 8V</v>
      </c>
      <c r="AI147" t="str">
        <v>PAJ 0224 8V</v>
      </c>
      <c r="AJ147" t="str">
        <v>PAJ 0224 8V</v>
      </c>
      <c r="AK147" t="str">
        <v>PAJ 0224 8V</v>
      </c>
      <c r="AL147" t="str">
        <v>PAJ 0224 8V</v>
      </c>
      <c r="AM147" t="str">
        <v>PAJ 0224 8V</v>
      </c>
      <c r="AO147" t="s">
        <v>1866</v>
      </c>
      <c r="AP147" t="s">
        <v>1867</v>
      </c>
      <c r="AQ147" t="s">
        <v>1868</v>
      </c>
    </row>
    <row r="148" spans="9:43" x14ac:dyDescent="0.35">
      <c r="I148" s="65" t="s">
        <v>269</v>
      </c>
      <c r="J148" s="48" t="s">
        <v>592</v>
      </c>
      <c r="L148" t="str">
        <v>PAJ 0225 8V</v>
      </c>
      <c r="M148" t="str">
        <v>ACP143</v>
      </c>
      <c r="N148" t="str">
        <v>PAJ 0225 8V</v>
      </c>
      <c r="O148" t="str">
        <v>PAJ 0225 8V</v>
      </c>
      <c r="P148" t="str">
        <v>PAJ 0225 8V</v>
      </c>
      <c r="Q148" t="str">
        <v>PAJ 0225 8V</v>
      </c>
      <c r="R148" t="str">
        <v>PAJ 0225 8V</v>
      </c>
      <c r="S148" t="str">
        <v>PAJ 0225 8V</v>
      </c>
      <c r="T148" t="str">
        <v>PAJ 0225 8V</v>
      </c>
      <c r="U148" t="str">
        <v>PAJ 0225 8V</v>
      </c>
      <c r="V148" t="str">
        <v>PAJ 0225 8V</v>
      </c>
      <c r="W148" t="str">
        <v>PAJ 0225 8V</v>
      </c>
      <c r="X148" t="str">
        <v>PAJ 0225 8V</v>
      </c>
      <c r="Y148" t="str">
        <v>PAJ 0225 8V</v>
      </c>
      <c r="Z148" t="str">
        <v>PAJ 0225 8V</v>
      </c>
      <c r="AA148" t="str">
        <v>PAJ 0225 8V</v>
      </c>
      <c r="AB148" t="str">
        <v>PAJ 0225 8V</v>
      </c>
      <c r="AC148" t="str">
        <v>PAJ 0225 8V</v>
      </c>
      <c r="AD148" t="str">
        <v>PAJ 0225 8V</v>
      </c>
      <c r="AE148" t="str">
        <v>PAJ 0225 8V</v>
      </c>
      <c r="AF148" t="str">
        <v>PAJ 0225 8V</v>
      </c>
      <c r="AG148" t="str">
        <v>PAJ 0225 8V</v>
      </c>
      <c r="AH148" t="str">
        <v>PAJ 0225 8V</v>
      </c>
      <c r="AI148" t="str">
        <v>PAJ 0225 8V</v>
      </c>
      <c r="AJ148" t="str">
        <v>PAJ 0225 8V</v>
      </c>
      <c r="AK148" t="str">
        <v>PAJ 0225 8V</v>
      </c>
      <c r="AL148" t="str">
        <v>PAJ 0225 8V</v>
      </c>
      <c r="AM148" t="str">
        <v>PAJ 0225 8V</v>
      </c>
      <c r="AO148" t="s">
        <v>1869</v>
      </c>
      <c r="AP148" t="s">
        <v>1870</v>
      </c>
      <c r="AQ148" t="s">
        <v>1871</v>
      </c>
    </row>
    <row r="149" spans="9:43" x14ac:dyDescent="0.35">
      <c r="I149" s="65" t="s">
        <v>270</v>
      </c>
      <c r="J149" s="48" t="s">
        <v>593</v>
      </c>
      <c r="L149" t="str">
        <v>PAJ 0226 8V</v>
      </c>
      <c r="M149" t="str">
        <v>ACP144</v>
      </c>
      <c r="N149" t="str">
        <v>PAJ 0226 8V</v>
      </c>
      <c r="O149" t="str">
        <v>PAJ 0226 8V</v>
      </c>
      <c r="P149" t="str">
        <v>PAJ 0226 8V</v>
      </c>
      <c r="Q149" t="str">
        <v>PAJ 0226 8V</v>
      </c>
      <c r="R149" t="str">
        <v>PAJ 0226 8V</v>
      </c>
      <c r="S149" t="str">
        <v>PAJ 0226 8V</v>
      </c>
      <c r="T149" t="str">
        <v>PAJ 0226 8V</v>
      </c>
      <c r="U149" t="str">
        <v>PAJ 0226 8V</v>
      </c>
      <c r="V149" t="str">
        <v>PAJ 0226 8V</v>
      </c>
      <c r="W149" t="str">
        <v>PAJ 0226 8V</v>
      </c>
      <c r="X149" t="str">
        <v>PAJ 0226 8V</v>
      </c>
      <c r="Y149" t="str">
        <v>PAJ 0226 8V</v>
      </c>
      <c r="Z149" t="str">
        <v>PAJ 0226 8V</v>
      </c>
      <c r="AA149" t="str">
        <v>PAJ 0226 8V</v>
      </c>
      <c r="AB149" t="str">
        <v>PAJ 0226 8V</v>
      </c>
      <c r="AC149" t="str">
        <v>PAJ 0226 8V</v>
      </c>
      <c r="AD149" t="str">
        <v>PAJ 0226 8V</v>
      </c>
      <c r="AE149" t="str">
        <v>PAJ 0226 8V</v>
      </c>
      <c r="AF149" t="str">
        <v>PAJ 0226 8V</v>
      </c>
      <c r="AG149" t="str">
        <v>PAJ 0226 8V</v>
      </c>
      <c r="AH149" t="str">
        <v>PAJ 0226 8V</v>
      </c>
      <c r="AI149" t="str">
        <v>PAJ 0226 8V</v>
      </c>
      <c r="AJ149" t="str">
        <v>PAJ 0226 8V</v>
      </c>
      <c r="AK149" t="str">
        <v>PAJ 0226 8V</v>
      </c>
      <c r="AL149" t="str">
        <v>PAJ 0226 8V</v>
      </c>
      <c r="AM149" t="str">
        <v>PAJ 0226 8V</v>
      </c>
      <c r="AO149" t="s">
        <v>1872</v>
      </c>
      <c r="AP149" t="s">
        <v>1873</v>
      </c>
      <c r="AQ149" t="s">
        <v>1874</v>
      </c>
    </row>
    <row r="150" spans="9:43" x14ac:dyDescent="0.35">
      <c r="I150" s="65" t="s">
        <v>271</v>
      </c>
      <c r="J150" s="48" t="s">
        <v>594</v>
      </c>
      <c r="L150" t="str">
        <v>PAJ 0227 8V</v>
      </c>
      <c r="M150" t="str">
        <v>ACP145</v>
      </c>
      <c r="N150" t="str">
        <v>PAJ 0227 8V</v>
      </c>
      <c r="O150" t="str">
        <v>PAJ 0227 8V</v>
      </c>
      <c r="P150" t="str">
        <v>PAJ 0227 8V</v>
      </c>
      <c r="Q150" t="str">
        <v>PAJ 0227 8V</v>
      </c>
      <c r="R150" t="str">
        <v>PAJ 0227 8V</v>
      </c>
      <c r="S150" t="str">
        <v>PAJ 0227 8V</v>
      </c>
      <c r="T150" t="str">
        <v>PAJ 0227 8V</v>
      </c>
      <c r="U150" t="str">
        <v>PAJ 0227 8V</v>
      </c>
      <c r="V150" t="str">
        <v>PAJ 0227 8V</v>
      </c>
      <c r="W150" t="str">
        <v>PAJ 0227 8V</v>
      </c>
      <c r="X150" t="str">
        <v>PAJ 0227 8V</v>
      </c>
      <c r="Y150" t="str">
        <v>PAJ 0227 8V</v>
      </c>
      <c r="Z150" t="str">
        <v>PAJ 0227 8V</v>
      </c>
      <c r="AA150" t="str">
        <v>PAJ 0227 8V</v>
      </c>
      <c r="AB150" t="str">
        <v>PAJ 0227 8V</v>
      </c>
      <c r="AC150" t="str">
        <v>PAJ 0227 8V</v>
      </c>
      <c r="AD150" t="str">
        <v>PAJ 0227 8V</v>
      </c>
      <c r="AE150" t="str">
        <v>PAJ 0227 8V</v>
      </c>
      <c r="AF150" t="str">
        <v>PAJ 0227 8V</v>
      </c>
      <c r="AG150" t="str">
        <v>PAJ 0227 8V</v>
      </c>
      <c r="AH150" t="str">
        <v>PAJ 0227 8V</v>
      </c>
      <c r="AI150" t="str">
        <v>PAJ 0227 8V</v>
      </c>
      <c r="AJ150" t="str">
        <v>PAJ 0227 8V</v>
      </c>
      <c r="AK150" t="str">
        <v>PAJ 0227 8V</v>
      </c>
      <c r="AL150" t="str">
        <v>PAJ 0227 8V</v>
      </c>
      <c r="AM150" t="str">
        <v>PAJ 0227 8V</v>
      </c>
      <c r="AO150" t="s">
        <v>1875</v>
      </c>
      <c r="AP150" t="s">
        <v>1876</v>
      </c>
      <c r="AQ150" t="s">
        <v>1877</v>
      </c>
    </row>
    <row r="151" spans="9:43" x14ac:dyDescent="0.35">
      <c r="I151" s="65" t="s">
        <v>272</v>
      </c>
      <c r="J151" s="48" t="s">
        <v>595</v>
      </c>
      <c r="L151" t="str">
        <v>PAJ 0228 8V</v>
      </c>
      <c r="M151" t="str">
        <v>ACP146</v>
      </c>
      <c r="N151" t="str">
        <v>PAJ 0228 8V</v>
      </c>
      <c r="O151" t="str">
        <v>PAJ 0228 8V</v>
      </c>
      <c r="P151" t="str">
        <v>PAJ 0228 8V</v>
      </c>
      <c r="Q151" t="str">
        <v>PAJ 0228 8V</v>
      </c>
      <c r="R151" t="str">
        <v>PAJ 0228 8V</v>
      </c>
      <c r="S151" t="str">
        <v>PAJ 0228 8V</v>
      </c>
      <c r="T151" t="str">
        <v>PAJ 0228 8V</v>
      </c>
      <c r="U151" t="str">
        <v>PAJ 0228 8V</v>
      </c>
      <c r="V151" t="str">
        <v>PAJ 0228 8V</v>
      </c>
      <c r="W151" t="str">
        <v>PAJ 0228 8V</v>
      </c>
      <c r="X151" t="str">
        <v>PAJ 0228 8V</v>
      </c>
      <c r="Y151" t="str">
        <v>PAJ 0228 8V</v>
      </c>
      <c r="Z151" t="str">
        <v>PAJ 0228 8V</v>
      </c>
      <c r="AA151" t="str">
        <v>PAJ 0228 8V</v>
      </c>
      <c r="AB151" t="str">
        <v>PAJ 0228 8V</v>
      </c>
      <c r="AC151" t="str">
        <v>PAJ 0228 8V</v>
      </c>
      <c r="AD151" t="str">
        <v>PAJ 0228 8V</v>
      </c>
      <c r="AE151" t="str">
        <v>PAJ 0228 8V</v>
      </c>
      <c r="AF151" t="str">
        <v>PAJ 0228 8V</v>
      </c>
      <c r="AG151" t="str">
        <v>PAJ 0228 8V</v>
      </c>
      <c r="AH151" t="str">
        <v>PAJ 0228 8V</v>
      </c>
      <c r="AI151" t="str">
        <v>PAJ 0228 8V</v>
      </c>
      <c r="AJ151" t="str">
        <v>PAJ 0228 8V</v>
      </c>
      <c r="AK151" t="str">
        <v>PAJ 0228 8V</v>
      </c>
      <c r="AL151" t="str">
        <v>PAJ 0228 8V</v>
      </c>
      <c r="AM151" t="str">
        <v>PAJ 0228 8V</v>
      </c>
      <c r="AO151" t="s">
        <v>1878</v>
      </c>
      <c r="AP151" t="s">
        <v>1879</v>
      </c>
      <c r="AQ151" t="s">
        <v>1880</v>
      </c>
    </row>
    <row r="152" spans="9:43" x14ac:dyDescent="0.35">
      <c r="I152" s="65" t="s">
        <v>273</v>
      </c>
      <c r="J152" s="48" t="s">
        <v>596</v>
      </c>
      <c r="L152" t="str">
        <v>PAJ 0229 8V</v>
      </c>
      <c r="M152" t="str">
        <v>ACP147</v>
      </c>
      <c r="N152" t="str">
        <v>PAJ 0229 8V</v>
      </c>
      <c r="O152" t="str">
        <v>PAJ 0229 8V</v>
      </c>
      <c r="P152" t="str">
        <v>PAJ 0229 8V</v>
      </c>
      <c r="Q152" t="str">
        <v>PAJ 0229 8V</v>
      </c>
      <c r="R152" t="str">
        <v>PAJ 0229 8V</v>
      </c>
      <c r="S152" t="str">
        <v>PAJ 0229 8V</v>
      </c>
      <c r="T152" t="str">
        <v>PAJ 0229 8V</v>
      </c>
      <c r="U152" t="str">
        <v>PAJ 0229 8V</v>
      </c>
      <c r="V152" t="str">
        <v>PAJ 0229 8V</v>
      </c>
      <c r="W152" t="str">
        <v>PAJ 0229 8V</v>
      </c>
      <c r="X152" t="str">
        <v>PAJ 0229 8V</v>
      </c>
      <c r="Y152" t="str">
        <v>PAJ 0229 8V</v>
      </c>
      <c r="Z152" t="str">
        <v>PAJ 0229 8V</v>
      </c>
      <c r="AA152" t="str">
        <v>PAJ 0229 8V</v>
      </c>
      <c r="AB152" t="str">
        <v>PAJ 0229 8V</v>
      </c>
      <c r="AC152" t="str">
        <v>PAJ 0229 8V</v>
      </c>
      <c r="AD152" t="str">
        <v>PAJ 0229 8V</v>
      </c>
      <c r="AE152" t="str">
        <v>PAJ 0229 8V</v>
      </c>
      <c r="AF152" t="str">
        <v>PAJ 0229 8V</v>
      </c>
      <c r="AG152" t="str">
        <v>PAJ 0229 8V</v>
      </c>
      <c r="AH152" t="str">
        <v>PAJ 0229 8V</v>
      </c>
      <c r="AI152" t="str">
        <v>PAJ 0229 8V</v>
      </c>
      <c r="AJ152" t="str">
        <v>PAJ 0229 8V</v>
      </c>
      <c r="AK152" t="str">
        <v>PAJ 0229 8V</v>
      </c>
      <c r="AL152" t="str">
        <v>PAJ 0229 8V</v>
      </c>
      <c r="AM152" t="str">
        <v>PAJ 0229 8V</v>
      </c>
      <c r="AO152" t="s">
        <v>1881</v>
      </c>
      <c r="AP152" t="s">
        <v>1882</v>
      </c>
      <c r="AQ152" t="s">
        <v>1883</v>
      </c>
    </row>
    <row r="153" spans="9:43" x14ac:dyDescent="0.35">
      <c r="I153" s="65" t="s">
        <v>274</v>
      </c>
      <c r="J153" s="48" t="s">
        <v>597</v>
      </c>
      <c r="L153" t="str">
        <v>PAJ 0230 8V</v>
      </c>
      <c r="M153" t="str">
        <v>ACP148</v>
      </c>
      <c r="N153" t="str">
        <v>PAJ 0230 8V</v>
      </c>
      <c r="O153" t="str">
        <v>PAJ 0230 8V</v>
      </c>
      <c r="P153" t="str">
        <v>PAJ 0230 8V</v>
      </c>
      <c r="Q153" t="str">
        <v>PAJ 0230 8V</v>
      </c>
      <c r="R153" t="str">
        <v>PAJ 0230 8V</v>
      </c>
      <c r="S153" t="str">
        <v>PAJ 0230 8V</v>
      </c>
      <c r="T153" t="str">
        <v>PAJ 0230 8V</v>
      </c>
      <c r="U153" t="str">
        <v>PAJ 0230 8V</v>
      </c>
      <c r="V153" t="str">
        <v>PAJ 0230 8V</v>
      </c>
      <c r="W153" t="str">
        <v>PAJ 0230 8V</v>
      </c>
      <c r="X153" t="str">
        <v>PAJ 0230 8V</v>
      </c>
      <c r="Y153" t="str">
        <v>PAJ 0230 8V</v>
      </c>
      <c r="Z153" t="str">
        <v>PAJ 0230 8V</v>
      </c>
      <c r="AA153" t="str">
        <v>PAJ 0230 8V</v>
      </c>
      <c r="AB153" t="str">
        <v>PAJ 0230 8V</v>
      </c>
      <c r="AC153" t="str">
        <v>PAJ 0230 8V</v>
      </c>
      <c r="AD153" t="str">
        <v>PAJ 0230 8V</v>
      </c>
      <c r="AE153" t="str">
        <v>PAJ 0230 8V</v>
      </c>
      <c r="AF153" t="str">
        <v>PAJ 0230 8V</v>
      </c>
      <c r="AG153" t="str">
        <v>PAJ 0230 8V</v>
      </c>
      <c r="AH153" t="str">
        <v>PAJ 0230 8V</v>
      </c>
      <c r="AI153" t="str">
        <v>PAJ 0230 8V</v>
      </c>
      <c r="AJ153" t="str">
        <v>PAJ 0230 8V</v>
      </c>
      <c r="AK153" t="str">
        <v>PAJ 0230 8V</v>
      </c>
      <c r="AL153" t="str">
        <v>PAJ 0230 8V</v>
      </c>
      <c r="AM153" t="str">
        <v>PAJ 0230 8V</v>
      </c>
      <c r="AO153" t="s">
        <v>1884</v>
      </c>
      <c r="AP153" t="s">
        <v>1885</v>
      </c>
      <c r="AQ153" t="s">
        <v>1886</v>
      </c>
    </row>
    <row r="154" spans="9:43" x14ac:dyDescent="0.35">
      <c r="I154" s="65" t="s">
        <v>275</v>
      </c>
      <c r="J154" s="48" t="s">
        <v>598</v>
      </c>
      <c r="L154" t="str">
        <v>PAJ 0231 8V</v>
      </c>
      <c r="M154" t="str">
        <v>ACP149</v>
      </c>
      <c r="N154" t="str">
        <v>PAJ 0231 8V</v>
      </c>
      <c r="O154" t="str">
        <v>PAJ 0231 8V</v>
      </c>
      <c r="P154" t="str">
        <v>PAJ 0231 8V</v>
      </c>
      <c r="Q154" t="str">
        <v>PAJ 0231 8V</v>
      </c>
      <c r="R154" t="str">
        <v>PAJ 0231 8V</v>
      </c>
      <c r="S154" t="str">
        <v>PAJ 0231 8V</v>
      </c>
      <c r="T154" t="str">
        <v>PAJ 0231 8V</v>
      </c>
      <c r="U154" t="str">
        <v>PAJ 0231 8V</v>
      </c>
      <c r="V154" t="str">
        <v>PAJ 0231 8V</v>
      </c>
      <c r="W154" t="str">
        <v>PAJ 0231 8V</v>
      </c>
      <c r="X154" t="str">
        <v>PAJ 0231 8V</v>
      </c>
      <c r="Y154" t="str">
        <v>PAJ 0231 8V</v>
      </c>
      <c r="Z154" t="str">
        <v>PAJ 0231 8V</v>
      </c>
      <c r="AA154" t="str">
        <v>PAJ 0231 8V</v>
      </c>
      <c r="AB154" t="str">
        <v>PAJ 0231 8V</v>
      </c>
      <c r="AC154" t="str">
        <v>PAJ 0231 8V</v>
      </c>
      <c r="AD154" t="str">
        <v>PAJ 0231 8V</v>
      </c>
      <c r="AE154" t="str">
        <v>PAJ 0231 8V</v>
      </c>
      <c r="AF154" t="str">
        <v>PAJ 0231 8V</v>
      </c>
      <c r="AG154" t="str">
        <v>PAJ 0231 8V</v>
      </c>
      <c r="AH154" t="str">
        <v>PAJ 0231 8V</v>
      </c>
      <c r="AI154" t="str">
        <v>PAJ 0231 8V</v>
      </c>
      <c r="AJ154" t="str">
        <v>PAJ 0231 8V</v>
      </c>
      <c r="AK154" t="str">
        <v>PAJ 0231 8V</v>
      </c>
      <c r="AL154" t="str">
        <v>PAJ 0231 8V</v>
      </c>
      <c r="AM154" t="str">
        <v>PAJ 0231 8V</v>
      </c>
      <c r="AO154" t="s">
        <v>1887</v>
      </c>
      <c r="AP154" t="s">
        <v>1888</v>
      </c>
      <c r="AQ154" t="s">
        <v>1889</v>
      </c>
    </row>
    <row r="155" spans="9:43" x14ac:dyDescent="0.35">
      <c r="I155" s="65" t="s">
        <v>276</v>
      </c>
      <c r="J155" s="48" t="s">
        <v>599</v>
      </c>
      <c r="L155" t="str">
        <v>PAJ 0232 8V</v>
      </c>
      <c r="M155" t="str">
        <v>ACP150</v>
      </c>
      <c r="N155" t="str">
        <v>PAJ 0232 8V</v>
      </c>
      <c r="O155" t="str">
        <v>PAJ 0232 8V</v>
      </c>
      <c r="P155" t="str">
        <v>PAJ 0232 8V</v>
      </c>
      <c r="Q155" t="str">
        <v>PAJ 0232 8V</v>
      </c>
      <c r="R155" t="str">
        <v>PAJ 0232 8V</v>
      </c>
      <c r="S155" t="str">
        <v>PAJ 0232 8V</v>
      </c>
      <c r="T155" t="str">
        <v>PAJ 0232 8V</v>
      </c>
      <c r="U155" t="str">
        <v>PAJ 0232 8V</v>
      </c>
      <c r="V155" t="str">
        <v>PAJ 0232 8V</v>
      </c>
      <c r="W155" t="str">
        <v>PAJ 0232 8V</v>
      </c>
      <c r="X155" t="str">
        <v>PAJ 0232 8V</v>
      </c>
      <c r="Y155" t="str">
        <v>PAJ 0232 8V</v>
      </c>
      <c r="Z155" t="str">
        <v>PAJ 0232 8V</v>
      </c>
      <c r="AA155" t="str">
        <v>PAJ 0232 8V</v>
      </c>
      <c r="AB155" t="str">
        <v>PAJ 0232 8V</v>
      </c>
      <c r="AC155" t="str">
        <v>PAJ 0232 8V</v>
      </c>
      <c r="AD155" t="str">
        <v>PAJ 0232 8V</v>
      </c>
      <c r="AE155" t="str">
        <v>PAJ 0232 8V</v>
      </c>
      <c r="AF155" t="str">
        <v>PAJ 0232 8V</v>
      </c>
      <c r="AG155" t="str">
        <v>PAJ 0232 8V</v>
      </c>
      <c r="AH155" t="str">
        <v>PAJ 0232 8V</v>
      </c>
      <c r="AI155" t="str">
        <v>PAJ 0232 8V</v>
      </c>
      <c r="AJ155" t="str">
        <v>PAJ 0232 8V</v>
      </c>
      <c r="AK155" t="str">
        <v>PAJ 0232 8V</v>
      </c>
      <c r="AL155" t="str">
        <v>PAJ 0232 8V</v>
      </c>
      <c r="AM155" t="str">
        <v>PAJ 0232 8V</v>
      </c>
      <c r="AO155" t="s">
        <v>1890</v>
      </c>
      <c r="AP155" t="s">
        <v>1891</v>
      </c>
      <c r="AQ155" t="s">
        <v>1892</v>
      </c>
    </row>
    <row r="156" spans="9:43" x14ac:dyDescent="0.35">
      <c r="I156" s="65" t="s">
        <v>277</v>
      </c>
      <c r="J156" s="48" t="s">
        <v>600</v>
      </c>
      <c r="L156" t="str">
        <v>PAJ 0233 8V</v>
      </c>
      <c r="M156" t="str">
        <v>ACP151</v>
      </c>
      <c r="N156" t="str">
        <v>PAJ 0233 8V</v>
      </c>
      <c r="O156" t="str">
        <v>PAJ 0233 8V</v>
      </c>
      <c r="P156" t="str">
        <v>PAJ 0233 8V</v>
      </c>
      <c r="Q156" t="str">
        <v>PAJ 0233 8V</v>
      </c>
      <c r="R156" t="str">
        <v>PAJ 0233 8V</v>
      </c>
      <c r="S156" t="str">
        <v>PAJ 0233 8V</v>
      </c>
      <c r="T156" t="str">
        <v>PAJ 0233 8V</v>
      </c>
      <c r="U156" t="str">
        <v>PAJ 0233 8V</v>
      </c>
      <c r="V156" t="str">
        <v>PAJ 0233 8V</v>
      </c>
      <c r="W156" t="str">
        <v>PAJ 0233 8V</v>
      </c>
      <c r="X156" t="str">
        <v>PAJ 0233 8V</v>
      </c>
      <c r="Y156" t="str">
        <v>PAJ 0233 8V</v>
      </c>
      <c r="Z156" t="str">
        <v>PAJ 0233 8V</v>
      </c>
      <c r="AA156" t="str">
        <v>PAJ 0233 8V</v>
      </c>
      <c r="AB156" t="str">
        <v>PAJ 0233 8V</v>
      </c>
      <c r="AC156" t="str">
        <v>PAJ 0233 8V</v>
      </c>
      <c r="AD156" t="str">
        <v>PAJ 0233 8V</v>
      </c>
      <c r="AE156" t="str">
        <v>PAJ 0233 8V</v>
      </c>
      <c r="AF156" t="str">
        <v>PAJ 0233 8V</v>
      </c>
      <c r="AG156" t="str">
        <v>PAJ 0233 8V</v>
      </c>
      <c r="AH156" t="str">
        <v>PAJ 0233 8V</v>
      </c>
      <c r="AI156" t="str">
        <v>PAJ 0233 8V</v>
      </c>
      <c r="AJ156" t="str">
        <v>PAJ 0233 8V</v>
      </c>
      <c r="AK156" t="str">
        <v>PAJ 0233 8V</v>
      </c>
      <c r="AL156" t="str">
        <v>PAJ 0233 8V</v>
      </c>
      <c r="AM156" t="str">
        <v>PAJ 0233 8V</v>
      </c>
      <c r="AO156" t="s">
        <v>1893</v>
      </c>
      <c r="AP156" t="s">
        <v>1894</v>
      </c>
      <c r="AQ156" t="s">
        <v>1895</v>
      </c>
    </row>
    <row r="157" spans="9:43" x14ac:dyDescent="0.35">
      <c r="I157" s="65" t="s">
        <v>278</v>
      </c>
      <c r="J157" s="48" t="s">
        <v>601</v>
      </c>
      <c r="L157" t="str">
        <v>PAJ 0234 8V</v>
      </c>
      <c r="M157" t="str">
        <v>ACP152</v>
      </c>
      <c r="N157" t="str">
        <v>PAJ 0234 8V</v>
      </c>
      <c r="O157" t="str">
        <v>PAJ 0234 8V</v>
      </c>
      <c r="P157" t="str">
        <v>PAJ 0234 8V</v>
      </c>
      <c r="Q157" t="str">
        <v>PAJ 0234 8V</v>
      </c>
      <c r="R157" t="str">
        <v>PAJ 0234 8V</v>
      </c>
      <c r="S157" t="str">
        <v>PAJ 0234 8V</v>
      </c>
      <c r="T157" t="str">
        <v>PAJ 0234 8V</v>
      </c>
      <c r="U157" t="str">
        <v>PAJ 0234 8V</v>
      </c>
      <c r="V157" t="str">
        <v>PAJ 0234 8V</v>
      </c>
      <c r="W157" t="str">
        <v>PAJ 0234 8V</v>
      </c>
      <c r="X157" t="str">
        <v>PAJ 0234 8V</v>
      </c>
      <c r="Y157" t="str">
        <v>PAJ 0234 8V</v>
      </c>
      <c r="Z157" t="str">
        <v>PAJ 0234 8V</v>
      </c>
      <c r="AA157" t="str">
        <v>PAJ 0234 8V</v>
      </c>
      <c r="AB157" t="str">
        <v>PAJ 0234 8V</v>
      </c>
      <c r="AC157" t="str">
        <v>PAJ 0234 8V</v>
      </c>
      <c r="AD157" t="str">
        <v>PAJ 0234 8V</v>
      </c>
      <c r="AE157" t="str">
        <v>PAJ 0234 8V</v>
      </c>
      <c r="AF157" t="str">
        <v>PAJ 0234 8V</v>
      </c>
      <c r="AG157" t="str">
        <v>PAJ 0234 8V</v>
      </c>
      <c r="AH157" t="str">
        <v>PAJ 0234 8V</v>
      </c>
      <c r="AI157" t="str">
        <v>PAJ 0234 8V</v>
      </c>
      <c r="AJ157" t="str">
        <v>PAJ 0234 8V</v>
      </c>
      <c r="AK157" t="str">
        <v>PAJ 0234 8V</v>
      </c>
      <c r="AL157" t="str">
        <v>PAJ 0234 8V</v>
      </c>
      <c r="AM157" t="str">
        <v>PAJ 0234 8V</v>
      </c>
      <c r="AO157" t="s">
        <v>1896</v>
      </c>
      <c r="AP157" t="s">
        <v>1897</v>
      </c>
      <c r="AQ157" t="s">
        <v>1898</v>
      </c>
    </row>
    <row r="158" spans="9:43" x14ac:dyDescent="0.35">
      <c r="I158" s="65" t="s">
        <v>279</v>
      </c>
      <c r="J158" s="48" t="s">
        <v>602</v>
      </c>
      <c r="L158" t="str">
        <v>PAJ 0235 8V</v>
      </c>
      <c r="M158" t="str">
        <v>ACP153</v>
      </c>
      <c r="N158" t="str">
        <v>PAJ 0235 8V</v>
      </c>
      <c r="O158" t="str">
        <v>PAJ 0235 8V</v>
      </c>
      <c r="P158" t="str">
        <v>PAJ 0235 8V</v>
      </c>
      <c r="Q158" t="str">
        <v>PAJ 0235 8V</v>
      </c>
      <c r="R158" t="str">
        <v>PAJ 0235 8V</v>
      </c>
      <c r="S158" t="str">
        <v>PAJ 0235 8V</v>
      </c>
      <c r="T158" t="str">
        <v>PAJ 0235 8V</v>
      </c>
      <c r="U158" t="str">
        <v>PAJ 0235 8V</v>
      </c>
      <c r="V158" t="str">
        <v>PAJ 0235 8V</v>
      </c>
      <c r="W158" t="str">
        <v>PAJ 0235 8V</v>
      </c>
      <c r="X158" t="str">
        <v>PAJ 0235 8V</v>
      </c>
      <c r="Y158" t="str">
        <v>PAJ 0235 8V</v>
      </c>
      <c r="Z158" t="str">
        <v>PAJ 0235 8V</v>
      </c>
      <c r="AA158" t="str">
        <v>PAJ 0235 8V</v>
      </c>
      <c r="AB158" t="str">
        <v>PAJ 0235 8V</v>
      </c>
      <c r="AC158" t="str">
        <v>PAJ 0235 8V</v>
      </c>
      <c r="AD158" t="str">
        <v>PAJ 0235 8V</v>
      </c>
      <c r="AE158" t="str">
        <v>PAJ 0235 8V</v>
      </c>
      <c r="AF158" t="str">
        <v>PAJ 0235 8V</v>
      </c>
      <c r="AG158" t="str">
        <v>PAJ 0235 8V</v>
      </c>
      <c r="AH158" t="str">
        <v>PAJ 0235 8V</v>
      </c>
      <c r="AI158" t="str">
        <v>PAJ 0235 8V</v>
      </c>
      <c r="AJ158" t="str">
        <v>PAJ 0235 8V</v>
      </c>
      <c r="AK158" t="str">
        <v>PAJ 0235 8V</v>
      </c>
      <c r="AL158" t="str">
        <v>PAJ 0235 8V</v>
      </c>
      <c r="AM158" t="str">
        <v>PAJ 0235 8V</v>
      </c>
      <c r="AO158" t="s">
        <v>1899</v>
      </c>
      <c r="AP158" t="s">
        <v>1900</v>
      </c>
      <c r="AQ158" t="s">
        <v>1901</v>
      </c>
    </row>
    <row r="159" spans="9:43" x14ac:dyDescent="0.35">
      <c r="I159" s="65" t="s">
        <v>280</v>
      </c>
      <c r="J159" s="48" t="s">
        <v>603</v>
      </c>
      <c r="L159" t="str">
        <v>PAJ 0236 8V</v>
      </c>
      <c r="M159" t="str">
        <v>ACP154</v>
      </c>
      <c r="N159" t="str">
        <v>PAJ 0236 8V</v>
      </c>
      <c r="O159" t="str">
        <v>PAJ 0236 8V</v>
      </c>
      <c r="P159" t="str">
        <v>PAJ 0236 8V</v>
      </c>
      <c r="Q159" t="str">
        <v>PAJ 0236 8V</v>
      </c>
      <c r="R159" t="str">
        <v>PAJ 0236 8V</v>
      </c>
      <c r="S159" t="str">
        <v>PAJ 0236 8V</v>
      </c>
      <c r="T159" t="str">
        <v>PAJ 0236 8V</v>
      </c>
      <c r="U159" t="str">
        <v>PAJ 0236 8V</v>
      </c>
      <c r="V159" t="str">
        <v>PAJ 0236 8V</v>
      </c>
      <c r="W159" t="str">
        <v>PAJ 0236 8V</v>
      </c>
      <c r="X159" t="str">
        <v>PAJ 0236 8V</v>
      </c>
      <c r="Y159" t="str">
        <v>PAJ 0236 8V</v>
      </c>
      <c r="Z159" t="str">
        <v>PAJ 0236 8V</v>
      </c>
      <c r="AA159" t="str">
        <v>PAJ 0236 8V</v>
      </c>
      <c r="AB159" t="str">
        <v>PAJ 0236 8V</v>
      </c>
      <c r="AC159" t="str">
        <v>PAJ 0236 8V</v>
      </c>
      <c r="AD159" t="str">
        <v>PAJ 0236 8V</v>
      </c>
      <c r="AE159" t="str">
        <v>PAJ 0236 8V</v>
      </c>
      <c r="AF159" t="str">
        <v>PAJ 0236 8V</v>
      </c>
      <c r="AG159" t="str">
        <v>PAJ 0236 8V</v>
      </c>
      <c r="AH159" t="str">
        <v>PAJ 0236 8V</v>
      </c>
      <c r="AI159" t="str">
        <v>PAJ 0236 8V</v>
      </c>
      <c r="AJ159" t="str">
        <v>PAJ 0236 8V</v>
      </c>
      <c r="AK159" t="str">
        <v>PAJ 0236 8V</v>
      </c>
      <c r="AL159" t="str">
        <v>PAJ 0236 8V</v>
      </c>
      <c r="AM159" t="str">
        <v>PAJ 0236 8V</v>
      </c>
      <c r="AO159" t="s">
        <v>1902</v>
      </c>
      <c r="AP159" t="s">
        <v>1903</v>
      </c>
      <c r="AQ159" t="s">
        <v>1904</v>
      </c>
    </row>
    <row r="160" spans="9:43" x14ac:dyDescent="0.35">
      <c r="I160" s="65" t="s">
        <v>281</v>
      </c>
      <c r="J160" s="48" t="s">
        <v>604</v>
      </c>
      <c r="L160" t="str">
        <v>PAJ 0237 8V</v>
      </c>
      <c r="M160" t="str">
        <v>ACP155</v>
      </c>
      <c r="N160" t="str">
        <v>PAJ 0237 8V</v>
      </c>
      <c r="O160" t="str">
        <v>PAJ 0237 8V</v>
      </c>
      <c r="P160" t="str">
        <v>PAJ 0237 8V</v>
      </c>
      <c r="Q160" t="str">
        <v>PAJ 0237 8V</v>
      </c>
      <c r="R160" t="str">
        <v>PAJ 0237 8V</v>
      </c>
      <c r="S160" t="str">
        <v>PAJ 0237 8V</v>
      </c>
      <c r="T160" t="str">
        <v>PAJ 0237 8V</v>
      </c>
      <c r="U160" t="str">
        <v>PAJ 0237 8V</v>
      </c>
      <c r="V160" t="str">
        <v>PAJ 0237 8V</v>
      </c>
      <c r="W160" t="str">
        <v>PAJ 0237 8V</v>
      </c>
      <c r="X160" t="str">
        <v>PAJ 0237 8V</v>
      </c>
      <c r="Y160" t="str">
        <v>PAJ 0237 8V</v>
      </c>
      <c r="Z160" t="str">
        <v>PAJ 0237 8V</v>
      </c>
      <c r="AA160" t="str">
        <v>PAJ 0237 8V</v>
      </c>
      <c r="AB160" t="str">
        <v>PAJ 0237 8V</v>
      </c>
      <c r="AC160" t="str">
        <v>PAJ 0237 8V</v>
      </c>
      <c r="AD160" t="str">
        <v>PAJ 0237 8V</v>
      </c>
      <c r="AE160" t="str">
        <v>PAJ 0237 8V</v>
      </c>
      <c r="AF160" t="str">
        <v>PAJ 0237 8V</v>
      </c>
      <c r="AG160" t="str">
        <v>PAJ 0237 8V</v>
      </c>
      <c r="AH160" t="str">
        <v>PAJ 0237 8V</v>
      </c>
      <c r="AI160" t="str">
        <v>PAJ 0237 8V</v>
      </c>
      <c r="AJ160" t="str">
        <v>PAJ 0237 8V</v>
      </c>
      <c r="AK160" t="str">
        <v>PAJ 0237 8V</v>
      </c>
      <c r="AL160" t="str">
        <v>PAJ 0237 8V</v>
      </c>
      <c r="AM160" t="str">
        <v>PAJ 0237 8V</v>
      </c>
      <c r="AO160" t="s">
        <v>1905</v>
      </c>
      <c r="AP160" t="s">
        <v>1906</v>
      </c>
      <c r="AQ160" t="s">
        <v>1907</v>
      </c>
    </row>
    <row r="161" spans="9:43" x14ac:dyDescent="0.35">
      <c r="I161" s="65" t="s">
        <v>282</v>
      </c>
      <c r="J161" s="48" t="s">
        <v>605</v>
      </c>
      <c r="L161" t="str">
        <v>PAJ 0238 8V</v>
      </c>
      <c r="M161" t="str">
        <v>ACP156</v>
      </c>
      <c r="N161" t="str">
        <v>PAJ 0238 8V</v>
      </c>
      <c r="O161" t="str">
        <v>PAJ 0238 8V</v>
      </c>
      <c r="P161" t="str">
        <v>PAJ 0238 8V</v>
      </c>
      <c r="Q161" t="str">
        <v>PAJ 0238 8V</v>
      </c>
      <c r="R161" t="str">
        <v>PAJ 0238 8V</v>
      </c>
      <c r="S161" t="str">
        <v>PAJ 0238 8V</v>
      </c>
      <c r="T161" t="str">
        <v>PAJ 0238 8V</v>
      </c>
      <c r="U161" t="str">
        <v>PAJ 0238 8V</v>
      </c>
      <c r="V161" t="str">
        <v>PAJ 0238 8V</v>
      </c>
      <c r="W161" t="str">
        <v>PAJ 0238 8V</v>
      </c>
      <c r="X161" t="str">
        <v>PAJ 0238 8V</v>
      </c>
      <c r="Y161" t="str">
        <v>PAJ 0238 8V</v>
      </c>
      <c r="Z161" t="str">
        <v>PAJ 0238 8V</v>
      </c>
      <c r="AA161" t="str">
        <v>PAJ 0238 8V</v>
      </c>
      <c r="AB161" t="str">
        <v>PAJ 0238 8V</v>
      </c>
      <c r="AC161" t="str">
        <v>PAJ 0238 8V</v>
      </c>
      <c r="AD161" t="str">
        <v>PAJ 0238 8V</v>
      </c>
      <c r="AE161" t="str">
        <v>PAJ 0238 8V</v>
      </c>
      <c r="AF161" t="str">
        <v>PAJ 0238 8V</v>
      </c>
      <c r="AG161" t="str">
        <v>PAJ 0238 8V</v>
      </c>
      <c r="AH161" t="str">
        <v>PAJ 0238 8V</v>
      </c>
      <c r="AI161" t="str">
        <v>PAJ 0238 8V</v>
      </c>
      <c r="AJ161" t="str">
        <v>PAJ 0238 8V</v>
      </c>
      <c r="AK161" t="str">
        <v>PAJ 0238 8V</v>
      </c>
      <c r="AL161" t="str">
        <v>PAJ 0238 8V</v>
      </c>
      <c r="AM161" t="str">
        <v>PAJ 0238 8V</v>
      </c>
      <c r="AO161" t="s">
        <v>1908</v>
      </c>
      <c r="AP161" t="s">
        <v>1909</v>
      </c>
      <c r="AQ161" t="s">
        <v>1910</v>
      </c>
    </row>
    <row r="162" spans="9:43" x14ac:dyDescent="0.35">
      <c r="I162" s="60" t="s">
        <v>283</v>
      </c>
      <c r="J162" s="48" t="s">
        <v>606</v>
      </c>
      <c r="L162" t="str">
        <v>PAJ 0239 8V</v>
      </c>
      <c r="M162" t="str">
        <v>ACP157</v>
      </c>
      <c r="N162" t="str">
        <v>PAJ 0239 8V</v>
      </c>
      <c r="O162" t="str">
        <v>PAJ 0239 8V</v>
      </c>
      <c r="P162" t="str">
        <v>PAJ 0239 8V</v>
      </c>
      <c r="Q162" t="str">
        <v>PAJ 0239 8V</v>
      </c>
      <c r="R162" t="str">
        <v>PAJ 0239 8V</v>
      </c>
      <c r="S162" t="str">
        <v>PAJ 0239 8V</v>
      </c>
      <c r="T162" t="str">
        <v>PAJ 0239 8V</v>
      </c>
      <c r="U162" t="str">
        <v>PAJ 0239 8V</v>
      </c>
      <c r="V162" t="str">
        <v>PAJ 0239 8V</v>
      </c>
      <c r="W162" t="str">
        <v>PAJ 0239 8V</v>
      </c>
      <c r="X162" t="str">
        <v>PAJ 0239 8V</v>
      </c>
      <c r="Y162" t="str">
        <v>PAJ 0239 8V</v>
      </c>
      <c r="Z162" t="str">
        <v>PAJ 0239 8V</v>
      </c>
      <c r="AA162" t="str">
        <v>PAJ 0239 8V</v>
      </c>
      <c r="AB162" t="str">
        <v>PAJ 0239 8V</v>
      </c>
      <c r="AC162" t="str">
        <v>PAJ 0239 8V</v>
      </c>
      <c r="AD162" t="str">
        <v>PAJ 0239 8V</v>
      </c>
      <c r="AE162" t="str">
        <v>PAJ 0239 8V</v>
      </c>
      <c r="AF162" t="str">
        <v>PAJ 0239 8V</v>
      </c>
      <c r="AG162" t="str">
        <v>PAJ 0239 8V</v>
      </c>
      <c r="AH162" t="str">
        <v>PAJ 0239 8V</v>
      </c>
      <c r="AI162" t="str">
        <v>PAJ 0239 8V</v>
      </c>
      <c r="AJ162" t="str">
        <v>PAJ 0239 8V</v>
      </c>
      <c r="AK162" t="str">
        <v>PAJ 0239 8V</v>
      </c>
      <c r="AL162" t="str">
        <v>PAJ 0239 8V</v>
      </c>
      <c r="AM162" t="str">
        <v>PAJ 0239 8V</v>
      </c>
      <c r="AO162" t="s">
        <v>1911</v>
      </c>
      <c r="AP162" t="s">
        <v>1912</v>
      </c>
      <c r="AQ162" t="s">
        <v>1913</v>
      </c>
    </row>
    <row r="163" spans="9:43" x14ac:dyDescent="0.35">
      <c r="I163" s="63" t="s">
        <v>284</v>
      </c>
      <c r="J163" s="48" t="s">
        <v>607</v>
      </c>
      <c r="L163" t="str">
        <v>PAJ 0094 8V</v>
      </c>
      <c r="M163" t="str">
        <v>ACP158</v>
      </c>
      <c r="N163" t="str">
        <v>PAJ 0094 8V</v>
      </c>
      <c r="O163" t="str">
        <v>PAJ 0094 8V</v>
      </c>
      <c r="P163" t="str">
        <v>PAJ 0094 8V</v>
      </c>
      <c r="Q163" t="str">
        <v>PAJ 0094 8V</v>
      </c>
      <c r="R163" t="str">
        <v>PAJ 0094 8V</v>
      </c>
      <c r="S163" t="str">
        <v>PAJ 0094 8V</v>
      </c>
      <c r="T163" t="str">
        <v>PAJ 0094 8V</v>
      </c>
      <c r="U163" t="str">
        <v>PAJ 0094 8V</v>
      </c>
      <c r="V163" t="str">
        <v>PAJ 0094 8V</v>
      </c>
      <c r="W163" t="str">
        <v>PAJ 0094 8V</v>
      </c>
      <c r="X163" t="str">
        <v>PAJ 0094 8V</v>
      </c>
      <c r="Y163" t="str">
        <v>PAJ 0094 8V</v>
      </c>
      <c r="Z163" t="str">
        <v>PAJ 0094 8V</v>
      </c>
      <c r="AA163" t="str">
        <v>PAJ 0094 8V</v>
      </c>
      <c r="AB163" t="str">
        <v>PAJ 0094 8V</v>
      </c>
      <c r="AC163" t="str">
        <v>PAJ 0094 8V</v>
      </c>
      <c r="AD163" t="str">
        <v>PAJ 0094 8V</v>
      </c>
      <c r="AE163" t="str">
        <v>PAJ 0094 8V</v>
      </c>
      <c r="AF163" t="str">
        <v>PAJ 0094 8V</v>
      </c>
      <c r="AG163" t="str">
        <v>PAJ 0094 8V</v>
      </c>
      <c r="AH163" t="str">
        <v>PAJ 0094 8V</v>
      </c>
      <c r="AI163" t="str">
        <v>PAJ 0094 8V</v>
      </c>
      <c r="AJ163" t="str">
        <v>PAJ 0094 8V</v>
      </c>
      <c r="AK163" t="str">
        <v>PAJ 0094 8V</v>
      </c>
      <c r="AL163" t="str">
        <v>PAJ 0094 8V</v>
      </c>
      <c r="AM163" t="str">
        <v>PAJ 0094 8V</v>
      </c>
      <c r="AO163" t="s">
        <v>1914</v>
      </c>
      <c r="AP163" t="s">
        <v>1915</v>
      </c>
      <c r="AQ163" t="s">
        <v>1916</v>
      </c>
    </row>
    <row r="164" spans="9:43" x14ac:dyDescent="0.35">
      <c r="I164" s="63" t="s">
        <v>285</v>
      </c>
      <c r="J164" s="48" t="s">
        <v>608</v>
      </c>
      <c r="L164" t="str">
        <v xml:space="preserve">PAJ 0095 8V </v>
      </c>
      <c r="M164" t="str">
        <v>ACP159</v>
      </c>
      <c r="N164" t="str">
        <v xml:space="preserve">PAJ 0095 8V </v>
      </c>
      <c r="O164" t="str">
        <v xml:space="preserve">PAJ 0095 8V </v>
      </c>
      <c r="P164" t="str">
        <v xml:space="preserve">PAJ 0095 8V </v>
      </c>
      <c r="Q164" t="str">
        <v xml:space="preserve">PAJ 0095 8V </v>
      </c>
      <c r="R164" t="str">
        <v xml:space="preserve">PAJ 0095 8V </v>
      </c>
      <c r="S164" t="str">
        <v xml:space="preserve">PAJ 0095 8V </v>
      </c>
      <c r="T164" t="str">
        <v xml:space="preserve">PAJ 0095 8V </v>
      </c>
      <c r="U164" t="str">
        <v xml:space="preserve">PAJ 0095 8V </v>
      </c>
      <c r="V164" t="str">
        <v xml:space="preserve">PAJ 0095 8V </v>
      </c>
      <c r="W164" t="str">
        <v xml:space="preserve">PAJ 0095 8V </v>
      </c>
      <c r="X164" t="str">
        <v xml:space="preserve">PAJ 0095 8V </v>
      </c>
      <c r="Y164" t="str">
        <v xml:space="preserve">PAJ 0095 8V </v>
      </c>
      <c r="Z164" t="str">
        <v xml:space="preserve">PAJ 0095 8V </v>
      </c>
      <c r="AA164" t="str">
        <v xml:space="preserve">PAJ 0095 8V </v>
      </c>
      <c r="AB164" t="str">
        <v xml:space="preserve">PAJ 0095 8V </v>
      </c>
      <c r="AC164" t="str">
        <v xml:space="preserve">PAJ 0095 8V </v>
      </c>
      <c r="AD164" t="str">
        <v xml:space="preserve">PAJ 0095 8V </v>
      </c>
      <c r="AE164" t="str">
        <v xml:space="preserve">PAJ 0095 8V </v>
      </c>
      <c r="AF164" t="str">
        <v xml:space="preserve">PAJ 0095 8V </v>
      </c>
      <c r="AG164" t="str">
        <v xml:space="preserve">PAJ 0095 8V </v>
      </c>
      <c r="AH164" t="str">
        <v xml:space="preserve">PAJ 0095 8V </v>
      </c>
      <c r="AI164" t="str">
        <v xml:space="preserve">PAJ 0095 8V </v>
      </c>
      <c r="AJ164" t="str">
        <v xml:space="preserve">PAJ 0095 8V </v>
      </c>
      <c r="AK164" t="str">
        <v xml:space="preserve">PAJ 0095 8V </v>
      </c>
      <c r="AL164" t="str">
        <v xml:space="preserve">PAJ 0095 8V </v>
      </c>
      <c r="AM164" t="str">
        <v xml:space="preserve">PAJ 0095 8V </v>
      </c>
      <c r="AO164" t="s">
        <v>1917</v>
      </c>
      <c r="AP164" t="s">
        <v>1918</v>
      </c>
      <c r="AQ164" t="s">
        <v>1919</v>
      </c>
    </row>
    <row r="165" spans="9:43" x14ac:dyDescent="0.35">
      <c r="I165" s="60" t="s">
        <v>286</v>
      </c>
      <c r="J165" s="48" t="s">
        <v>609</v>
      </c>
      <c r="L165" t="str">
        <v>PAJ 0096 8V</v>
      </c>
      <c r="M165" t="str">
        <v>ACP160</v>
      </c>
      <c r="N165" t="str">
        <v>PAJ 0096 8V</v>
      </c>
      <c r="O165" t="str">
        <v>PAJ 0096 8V</v>
      </c>
      <c r="P165" t="str">
        <v>PAJ 0096 8V</v>
      </c>
      <c r="Q165" t="str">
        <v>PAJ 0096 8V</v>
      </c>
      <c r="R165" t="str">
        <v>PAJ 0096 8V</v>
      </c>
      <c r="S165" t="str">
        <v>PAJ 0096 8V</v>
      </c>
      <c r="T165" t="str">
        <v>PAJ 0096 8V</v>
      </c>
      <c r="U165" t="str">
        <v>PAJ 0096 8V</v>
      </c>
      <c r="V165" t="str">
        <v>PAJ 0096 8V</v>
      </c>
      <c r="W165" t="str">
        <v>PAJ 0096 8V</v>
      </c>
      <c r="X165" t="str">
        <v>PAJ 0096 8V</v>
      </c>
      <c r="Y165" t="str">
        <v>PAJ 0096 8V</v>
      </c>
      <c r="Z165" t="str">
        <v>PAJ 0096 8V</v>
      </c>
      <c r="AA165" t="str">
        <v>PAJ 0096 8V</v>
      </c>
      <c r="AB165" t="str">
        <v>PAJ 0096 8V</v>
      </c>
      <c r="AC165" t="str">
        <v>PAJ 0096 8V</v>
      </c>
      <c r="AD165" t="str">
        <v>PAJ 0096 8V</v>
      </c>
      <c r="AE165" t="str">
        <v>PAJ 0096 8V</v>
      </c>
      <c r="AF165" t="str">
        <v>PAJ 0096 8V</v>
      </c>
      <c r="AG165" t="str">
        <v>PAJ 0096 8V</v>
      </c>
      <c r="AH165" t="str">
        <v>PAJ 0096 8V</v>
      </c>
      <c r="AI165" t="str">
        <v>PAJ 0096 8V</v>
      </c>
      <c r="AJ165" t="str">
        <v>PAJ 0096 8V</v>
      </c>
      <c r="AK165" t="str">
        <v>PAJ 0096 8V</v>
      </c>
      <c r="AL165" t="str">
        <v>PAJ 0096 8V</v>
      </c>
      <c r="AM165" t="str">
        <v>PAJ 0096 8V</v>
      </c>
      <c r="AO165" t="s">
        <v>1920</v>
      </c>
      <c r="AP165" t="s">
        <v>1921</v>
      </c>
      <c r="AQ165" t="s">
        <v>1922</v>
      </c>
    </row>
    <row r="166" spans="9:43" x14ac:dyDescent="0.35">
      <c r="I166" s="67" t="s">
        <v>287</v>
      </c>
      <c r="J166" s="48" t="s">
        <v>610</v>
      </c>
      <c r="L166" t="str">
        <v>PAJ 0097 8V</v>
      </c>
      <c r="M166" t="str">
        <v>ACP161</v>
      </c>
      <c r="N166" t="str">
        <v>PAJ 0097 8V</v>
      </c>
      <c r="O166" t="str">
        <v>PAJ 0097 8V</v>
      </c>
      <c r="P166" t="str">
        <v>PAJ 0097 8V</v>
      </c>
      <c r="Q166" t="str">
        <v>PAJ 0097 8V</v>
      </c>
      <c r="R166" t="str">
        <v>PAJ 0097 8V</v>
      </c>
      <c r="S166" t="str">
        <v>PAJ 0097 8V</v>
      </c>
      <c r="T166" t="str">
        <v>PAJ 0097 8V</v>
      </c>
      <c r="U166" t="str">
        <v>PAJ 0097 8V</v>
      </c>
      <c r="V166" t="str">
        <v>PAJ 0097 8V</v>
      </c>
      <c r="W166" t="str">
        <v>PAJ 0097 8V</v>
      </c>
      <c r="X166" t="str">
        <v>PAJ 0097 8V</v>
      </c>
      <c r="Y166" t="str">
        <v>PAJ 0097 8V</v>
      </c>
      <c r="Z166" t="str">
        <v>PAJ 0097 8V</v>
      </c>
      <c r="AA166" t="str">
        <v>PAJ 0097 8V</v>
      </c>
      <c r="AB166" t="str">
        <v>PAJ 0097 8V</v>
      </c>
      <c r="AC166" t="str">
        <v>PAJ 0097 8V</v>
      </c>
      <c r="AD166" t="str">
        <v>PAJ 0097 8V</v>
      </c>
      <c r="AE166" t="str">
        <v>PAJ 0097 8V</v>
      </c>
      <c r="AF166" t="str">
        <v>PAJ 0097 8V</v>
      </c>
      <c r="AG166" t="str">
        <v>PAJ 0097 8V</v>
      </c>
      <c r="AH166" t="str">
        <v>PAJ 0097 8V</v>
      </c>
      <c r="AI166" t="str">
        <v>PAJ 0097 8V</v>
      </c>
      <c r="AJ166" t="str">
        <v>PAJ 0097 8V</v>
      </c>
      <c r="AK166" t="str">
        <v>PAJ 0097 8V</v>
      </c>
      <c r="AL166" t="str">
        <v>PAJ 0097 8V</v>
      </c>
      <c r="AM166" t="str">
        <v>PAJ 0097 8V</v>
      </c>
      <c r="AO166" t="s">
        <v>1920</v>
      </c>
      <c r="AP166" t="s">
        <v>1923</v>
      </c>
      <c r="AQ166" t="s">
        <v>1922</v>
      </c>
    </row>
    <row r="167" spans="9:43" x14ac:dyDescent="0.35">
      <c r="I167" s="63" t="s">
        <v>288</v>
      </c>
      <c r="J167" s="48" t="s">
        <v>611</v>
      </c>
      <c r="L167" t="str">
        <v>PAJ 0098 8V</v>
      </c>
      <c r="M167" t="str">
        <v>ACP162</v>
      </c>
      <c r="N167" t="str">
        <v>PAJ 0098 8V</v>
      </c>
      <c r="O167" t="str">
        <v>PAJ 0098 8V</v>
      </c>
      <c r="P167" t="str">
        <v>PAJ 0098 8V</v>
      </c>
      <c r="Q167" t="str">
        <v>PAJ 0098 8V</v>
      </c>
      <c r="R167" t="str">
        <v>PAJ 0098 8V</v>
      </c>
      <c r="S167" t="str">
        <v>PAJ 0098 8V</v>
      </c>
      <c r="T167" t="str">
        <v>PAJ 0098 8V</v>
      </c>
      <c r="U167" t="str">
        <v>PAJ 0098 8V</v>
      </c>
      <c r="V167" t="str">
        <v>PAJ 0098 8V</v>
      </c>
      <c r="W167" t="str">
        <v>PAJ 0098 8V</v>
      </c>
      <c r="X167" t="str">
        <v>PAJ 0098 8V</v>
      </c>
      <c r="Y167" t="str">
        <v>PAJ 0098 8V</v>
      </c>
      <c r="Z167" t="str">
        <v>PAJ 0098 8V</v>
      </c>
      <c r="AA167" t="str">
        <v>PAJ 0098 8V</v>
      </c>
      <c r="AB167" t="str">
        <v>PAJ 0098 8V</v>
      </c>
      <c r="AC167" t="str">
        <v>PAJ 0098 8V</v>
      </c>
      <c r="AD167" t="str">
        <v>PAJ 0098 8V</v>
      </c>
      <c r="AE167" t="str">
        <v>PAJ 0098 8V</v>
      </c>
      <c r="AF167" t="str">
        <v>PAJ 0098 8V</v>
      </c>
      <c r="AG167" t="str">
        <v>PAJ 0098 8V</v>
      </c>
      <c r="AH167" t="str">
        <v>PAJ 0098 8V</v>
      </c>
      <c r="AI167" t="str">
        <v>PAJ 0098 8V</v>
      </c>
      <c r="AJ167" t="str">
        <v>PAJ 0098 8V</v>
      </c>
      <c r="AK167" t="str">
        <v>PAJ 0098 8V</v>
      </c>
      <c r="AL167" t="str">
        <v>PAJ 0098 8V</v>
      </c>
      <c r="AM167" t="str">
        <v>PAJ 0098 8V</v>
      </c>
      <c r="AO167" t="s">
        <v>1924</v>
      </c>
      <c r="AP167" t="s">
        <v>1925</v>
      </c>
      <c r="AQ167" t="s">
        <v>1926</v>
      </c>
    </row>
    <row r="168" spans="9:43" x14ac:dyDescent="0.35">
      <c r="I168" s="60" t="s">
        <v>289</v>
      </c>
      <c r="J168" s="48" t="s">
        <v>612</v>
      </c>
      <c r="L168" t="str">
        <v>PAJ 0099 8V</v>
      </c>
      <c r="M168" t="str">
        <v>ACP163</v>
      </c>
      <c r="N168" t="str">
        <v>PAJ 0099 8V</v>
      </c>
      <c r="O168" t="str">
        <v>PAJ 0099 8V</v>
      </c>
      <c r="P168" t="str">
        <v>PAJ 0099 8V</v>
      </c>
      <c r="Q168" t="str">
        <v>PAJ 0099 8V</v>
      </c>
      <c r="R168" t="str">
        <v>PAJ 0099 8V</v>
      </c>
      <c r="S168" t="str">
        <v>PAJ 0099 8V</v>
      </c>
      <c r="T168" t="str">
        <v>PAJ 0099 8V</v>
      </c>
      <c r="U168" t="str">
        <v>PAJ 0099 8V</v>
      </c>
      <c r="V168" t="str">
        <v>PAJ 0099 8V</v>
      </c>
      <c r="W168" t="str">
        <v>PAJ 0099 8V</v>
      </c>
      <c r="X168" t="str">
        <v>PAJ 0099 8V</v>
      </c>
      <c r="Y168" t="str">
        <v>PAJ 0099 8V</v>
      </c>
      <c r="Z168" t="str">
        <v>PAJ 0099 8V</v>
      </c>
      <c r="AA168" t="str">
        <v>PAJ 0099 8V</v>
      </c>
      <c r="AB168" t="str">
        <v>PAJ 0099 8V</v>
      </c>
      <c r="AC168" t="str">
        <v>PAJ 0099 8V</v>
      </c>
      <c r="AD168" t="str">
        <v>PAJ 0099 8V</v>
      </c>
      <c r="AE168" t="str">
        <v>PAJ 0099 8V</v>
      </c>
      <c r="AF168" t="str">
        <v>PAJ 0099 8V</v>
      </c>
      <c r="AG168" t="str">
        <v>PAJ 0099 8V</v>
      </c>
      <c r="AH168" t="str">
        <v>PAJ 0099 8V</v>
      </c>
      <c r="AI168" t="str">
        <v>PAJ 0099 8V</v>
      </c>
      <c r="AJ168" t="str">
        <v>PAJ 0099 8V</v>
      </c>
      <c r="AK168" t="str">
        <v>PAJ 0099 8V</v>
      </c>
      <c r="AL168" t="str">
        <v>PAJ 0099 8V</v>
      </c>
      <c r="AM168" t="str">
        <v>PAJ 0099 8V</v>
      </c>
      <c r="AO168" t="s">
        <v>1927</v>
      </c>
      <c r="AP168" t="s">
        <v>1928</v>
      </c>
      <c r="AQ168" t="s">
        <v>1929</v>
      </c>
    </row>
    <row r="169" spans="9:43" x14ac:dyDescent="0.35">
      <c r="I169" s="60" t="s">
        <v>290</v>
      </c>
      <c r="J169" s="48" t="s">
        <v>613</v>
      </c>
      <c r="L169" t="str">
        <v>PAJ 0100 8V</v>
      </c>
      <c r="M169" t="str">
        <v>ACP164</v>
      </c>
      <c r="N169" t="str">
        <v>PAJ 0100 8V</v>
      </c>
      <c r="O169" t="str">
        <v>PAJ 0100 8V</v>
      </c>
      <c r="P169" t="str">
        <v>PAJ 0100 8V</v>
      </c>
      <c r="Q169" t="str">
        <v>PAJ 0100 8V</v>
      </c>
      <c r="R169" t="str">
        <v>PAJ 0100 8V</v>
      </c>
      <c r="S169" t="str">
        <v>PAJ 0100 8V</v>
      </c>
      <c r="T169" t="str">
        <v>PAJ 0100 8V</v>
      </c>
      <c r="U169" t="str">
        <v>PAJ 0100 8V</v>
      </c>
      <c r="V169" t="str">
        <v>PAJ 0100 8V</v>
      </c>
      <c r="W169" t="str">
        <v>PAJ 0100 8V</v>
      </c>
      <c r="X169" t="str">
        <v>PAJ 0100 8V</v>
      </c>
      <c r="Y169" t="str">
        <v>PAJ 0100 8V</v>
      </c>
      <c r="Z169" t="str">
        <v>PAJ 0100 8V</v>
      </c>
      <c r="AA169" t="str">
        <v>PAJ 0100 8V</v>
      </c>
      <c r="AB169" t="str">
        <v>PAJ 0100 8V</v>
      </c>
      <c r="AC169" t="str">
        <v>PAJ 0100 8V</v>
      </c>
      <c r="AD169" t="str">
        <v>PAJ 0100 8V</v>
      </c>
      <c r="AE169" t="str">
        <v>PAJ 0100 8V</v>
      </c>
      <c r="AF169" t="str">
        <v>PAJ 0100 8V</v>
      </c>
      <c r="AG169" t="str">
        <v>PAJ 0100 8V</v>
      </c>
      <c r="AH169" t="str">
        <v>PAJ 0100 8V</v>
      </c>
      <c r="AI169" t="str">
        <v>PAJ 0100 8V</v>
      </c>
      <c r="AJ169" t="str">
        <v>PAJ 0100 8V</v>
      </c>
      <c r="AK169" t="str">
        <v>PAJ 0100 8V</v>
      </c>
      <c r="AL169" t="str">
        <v>PAJ 0100 8V</v>
      </c>
      <c r="AM169" t="str">
        <v>PAJ 0100 8V</v>
      </c>
      <c r="AO169" t="s">
        <v>1930</v>
      </c>
      <c r="AP169" t="s">
        <v>1931</v>
      </c>
      <c r="AQ169" t="s">
        <v>1932</v>
      </c>
    </row>
    <row r="170" spans="9:43" x14ac:dyDescent="0.35">
      <c r="I170" s="60" t="s">
        <v>291</v>
      </c>
      <c r="J170" s="48" t="s">
        <v>614</v>
      </c>
      <c r="L170" t="str">
        <v>PAJ 0101 8V</v>
      </c>
      <c r="M170" t="str">
        <v>ACP165</v>
      </c>
      <c r="N170" t="str">
        <v>PAJ 0101 8V</v>
      </c>
      <c r="O170" t="str">
        <v>PAJ 0101 8V</v>
      </c>
      <c r="P170" t="str">
        <v>PAJ 0101 8V</v>
      </c>
      <c r="Q170" t="str">
        <v>PAJ 0101 8V</v>
      </c>
      <c r="R170" t="str">
        <v>PAJ 0101 8V</v>
      </c>
      <c r="S170" t="str">
        <v>PAJ 0101 8V</v>
      </c>
      <c r="T170" t="str">
        <v>PAJ 0101 8V</v>
      </c>
      <c r="U170" t="str">
        <v>PAJ 0101 8V</v>
      </c>
      <c r="V170" t="str">
        <v>PAJ 0101 8V</v>
      </c>
      <c r="W170" t="str">
        <v>PAJ 0101 8V</v>
      </c>
      <c r="X170" t="str">
        <v>PAJ 0101 8V</v>
      </c>
      <c r="Y170" t="str">
        <v>PAJ 0101 8V</v>
      </c>
      <c r="Z170" t="str">
        <v>PAJ 0101 8V</v>
      </c>
      <c r="AA170" t="str">
        <v>PAJ 0101 8V</v>
      </c>
      <c r="AB170" t="str">
        <v>PAJ 0101 8V</v>
      </c>
      <c r="AC170" t="str">
        <v>PAJ 0101 8V</v>
      </c>
      <c r="AD170" t="str">
        <v>PAJ 0101 8V</v>
      </c>
      <c r="AE170" t="str">
        <v>PAJ 0101 8V</v>
      </c>
      <c r="AF170" t="str">
        <v>PAJ 0101 8V</v>
      </c>
      <c r="AG170" t="str">
        <v>PAJ 0101 8V</v>
      </c>
      <c r="AH170" t="str">
        <v>PAJ 0101 8V</v>
      </c>
      <c r="AI170" t="str">
        <v>PAJ 0101 8V</v>
      </c>
      <c r="AJ170" t="str">
        <v>PAJ 0101 8V</v>
      </c>
      <c r="AK170" t="str">
        <v>PAJ 0101 8V</v>
      </c>
      <c r="AL170" t="str">
        <v>PAJ 0101 8V</v>
      </c>
      <c r="AM170" t="str">
        <v>PAJ 0101 8V</v>
      </c>
      <c r="AO170" t="s">
        <v>1933</v>
      </c>
      <c r="AP170" t="s">
        <v>1934</v>
      </c>
      <c r="AQ170" t="s">
        <v>1935</v>
      </c>
    </row>
    <row r="171" spans="9:43" x14ac:dyDescent="0.35">
      <c r="I171" s="63" t="s">
        <v>292</v>
      </c>
      <c r="J171" s="48" t="s">
        <v>615</v>
      </c>
      <c r="L171" t="str">
        <v>PAJ 0102 8V</v>
      </c>
      <c r="M171" t="str">
        <v>ACP166</v>
      </c>
      <c r="N171" t="str">
        <v>PAJ 0102 8V</v>
      </c>
      <c r="O171" t="str">
        <v>PAJ 0102 8V</v>
      </c>
      <c r="P171" t="str">
        <v>PAJ 0102 8V</v>
      </c>
      <c r="Q171" t="str">
        <v>PAJ 0102 8V</v>
      </c>
      <c r="R171" t="str">
        <v>PAJ 0102 8V</v>
      </c>
      <c r="S171" t="str">
        <v>PAJ 0102 8V</v>
      </c>
      <c r="T171" t="str">
        <v>PAJ 0102 8V</v>
      </c>
      <c r="U171" t="str">
        <v>PAJ 0102 8V</v>
      </c>
      <c r="V171" t="str">
        <v>PAJ 0102 8V</v>
      </c>
      <c r="W171" t="str">
        <v>PAJ 0102 8V</v>
      </c>
      <c r="X171" t="str">
        <v>PAJ 0102 8V</v>
      </c>
      <c r="Y171" t="str">
        <v>PAJ 0102 8V</v>
      </c>
      <c r="Z171" t="str">
        <v>PAJ 0102 8V</v>
      </c>
      <c r="AA171" t="str">
        <v>PAJ 0102 8V</v>
      </c>
      <c r="AB171" t="str">
        <v>PAJ 0102 8V</v>
      </c>
      <c r="AC171" t="str">
        <v>PAJ 0102 8V</v>
      </c>
      <c r="AD171" t="str">
        <v>PAJ 0102 8V</v>
      </c>
      <c r="AE171" t="str">
        <v>PAJ 0102 8V</v>
      </c>
      <c r="AF171" t="str">
        <v>PAJ 0102 8V</v>
      </c>
      <c r="AG171" t="str">
        <v>PAJ 0102 8V</v>
      </c>
      <c r="AH171" t="str">
        <v>PAJ 0102 8V</v>
      </c>
      <c r="AI171" t="str">
        <v>PAJ 0102 8V</v>
      </c>
      <c r="AJ171" t="str">
        <v>PAJ 0102 8V</v>
      </c>
      <c r="AK171" t="str">
        <v>PAJ 0102 8V</v>
      </c>
      <c r="AL171" t="str">
        <v>PAJ 0102 8V</v>
      </c>
      <c r="AM171" t="str">
        <v>PAJ 0102 8V</v>
      </c>
      <c r="AO171" t="s">
        <v>1936</v>
      </c>
      <c r="AP171" t="s">
        <v>1937</v>
      </c>
      <c r="AQ171" t="s">
        <v>1938</v>
      </c>
    </row>
    <row r="172" spans="9:43" x14ac:dyDescent="0.35">
      <c r="I172" s="60" t="s">
        <v>293</v>
      </c>
      <c r="J172" s="48" t="s">
        <v>616</v>
      </c>
      <c r="L172" t="str">
        <v>PAJ 0103 8V</v>
      </c>
      <c r="M172" t="str">
        <v>ACP167</v>
      </c>
      <c r="N172" t="str">
        <v>PAJ 0103 8V</v>
      </c>
      <c r="O172" t="str">
        <v>PAJ 0103 8V</v>
      </c>
      <c r="P172" t="str">
        <v>PAJ 0103 8V</v>
      </c>
      <c r="Q172" t="str">
        <v>PAJ 0103 8V</v>
      </c>
      <c r="R172" t="str">
        <v>PAJ 0103 8V</v>
      </c>
      <c r="S172" t="str">
        <v>PAJ 0103 8V</v>
      </c>
      <c r="T172" t="str">
        <v>PAJ 0103 8V</v>
      </c>
      <c r="U172" t="str">
        <v>PAJ 0103 8V</v>
      </c>
      <c r="V172" t="str">
        <v>PAJ 0103 8V</v>
      </c>
      <c r="W172" t="str">
        <v>PAJ 0103 8V</v>
      </c>
      <c r="X172" t="str">
        <v>PAJ 0103 8V</v>
      </c>
      <c r="Y172" t="str">
        <v>PAJ 0103 8V</v>
      </c>
      <c r="Z172" t="str">
        <v>PAJ 0103 8V</v>
      </c>
      <c r="AA172" t="str">
        <v>PAJ 0103 8V</v>
      </c>
      <c r="AB172" t="str">
        <v>PAJ 0103 8V</v>
      </c>
      <c r="AC172" t="str">
        <v>PAJ 0103 8V</v>
      </c>
      <c r="AD172" t="str">
        <v>PAJ 0103 8V</v>
      </c>
      <c r="AE172" t="str">
        <v>PAJ 0103 8V</v>
      </c>
      <c r="AF172" t="str">
        <v>PAJ 0103 8V</v>
      </c>
      <c r="AG172" t="str">
        <v>PAJ 0103 8V</v>
      </c>
      <c r="AH172" t="str">
        <v>PAJ 0103 8V</v>
      </c>
      <c r="AI172" t="str">
        <v>PAJ 0103 8V</v>
      </c>
      <c r="AJ172" t="str">
        <v>PAJ 0103 8V</v>
      </c>
      <c r="AK172" t="str">
        <v>PAJ 0103 8V</v>
      </c>
      <c r="AL172" t="str">
        <v>PAJ 0103 8V</v>
      </c>
      <c r="AM172" t="str">
        <v>PAJ 0103 8V</v>
      </c>
      <c r="AO172" t="s">
        <v>1939</v>
      </c>
      <c r="AP172" t="s">
        <v>1940</v>
      </c>
      <c r="AQ172" t="s">
        <v>1941</v>
      </c>
    </row>
    <row r="173" spans="9:43" x14ac:dyDescent="0.35">
      <c r="I173" s="60" t="s">
        <v>294</v>
      </c>
      <c r="J173" s="48" t="s">
        <v>617</v>
      </c>
      <c r="L173" t="str">
        <v>PAJ 0104 8V</v>
      </c>
      <c r="M173" t="str">
        <v>ACP168</v>
      </c>
      <c r="N173" t="str">
        <v>PAJ 0104 8V</v>
      </c>
      <c r="O173" t="str">
        <v>PAJ 0104 8V</v>
      </c>
      <c r="P173" t="str">
        <v>PAJ 0104 8V</v>
      </c>
      <c r="Q173" t="str">
        <v>PAJ 0104 8V</v>
      </c>
      <c r="R173" t="str">
        <v>PAJ 0104 8V</v>
      </c>
      <c r="S173" t="str">
        <v>PAJ 0104 8V</v>
      </c>
      <c r="T173" t="str">
        <v>PAJ 0104 8V</v>
      </c>
      <c r="U173" t="str">
        <v>PAJ 0104 8V</v>
      </c>
      <c r="V173" t="str">
        <v>PAJ 0104 8V</v>
      </c>
      <c r="W173" t="str">
        <v>PAJ 0104 8V</v>
      </c>
      <c r="X173" t="str">
        <v>PAJ 0104 8V</v>
      </c>
      <c r="Y173" t="str">
        <v>PAJ 0104 8V</v>
      </c>
      <c r="Z173" t="str">
        <v>PAJ 0104 8V</v>
      </c>
      <c r="AA173" t="str">
        <v>PAJ 0104 8V</v>
      </c>
      <c r="AB173" t="str">
        <v>PAJ 0104 8V</v>
      </c>
      <c r="AC173" t="str">
        <v>PAJ 0104 8V</v>
      </c>
      <c r="AD173" t="str">
        <v>PAJ 0104 8V</v>
      </c>
      <c r="AE173" t="str">
        <v>PAJ 0104 8V</v>
      </c>
      <c r="AF173" t="str">
        <v>PAJ 0104 8V</v>
      </c>
      <c r="AG173" t="str">
        <v>PAJ 0104 8V</v>
      </c>
      <c r="AH173" t="str">
        <v>PAJ 0104 8V</v>
      </c>
      <c r="AI173" t="str">
        <v>PAJ 0104 8V</v>
      </c>
      <c r="AJ173" t="str">
        <v>PAJ 0104 8V</v>
      </c>
      <c r="AK173" t="str">
        <v>PAJ 0104 8V</v>
      </c>
      <c r="AL173" t="str">
        <v>PAJ 0104 8V</v>
      </c>
      <c r="AM173" t="str">
        <v>PAJ 0104 8V</v>
      </c>
      <c r="AO173" t="s">
        <v>1942</v>
      </c>
      <c r="AP173" t="s">
        <v>1943</v>
      </c>
      <c r="AQ173" t="s">
        <v>1944</v>
      </c>
    </row>
    <row r="174" spans="9:43" x14ac:dyDescent="0.35">
      <c r="I174" s="63" t="s">
        <v>295</v>
      </c>
      <c r="J174" s="48" t="s">
        <v>618</v>
      </c>
      <c r="L174" t="str">
        <v>PAJ 0105 8V</v>
      </c>
      <c r="M174" t="str">
        <v>ACP169</v>
      </c>
      <c r="N174" t="str">
        <v>PAJ 0105 8V</v>
      </c>
      <c r="O174" t="str">
        <v>PAJ 0105 8V</v>
      </c>
      <c r="P174" t="str">
        <v>PAJ 0105 8V</v>
      </c>
      <c r="Q174" t="str">
        <v>PAJ 0105 8V</v>
      </c>
      <c r="R174" t="str">
        <v>PAJ 0105 8V</v>
      </c>
      <c r="S174" t="str">
        <v>PAJ 0105 8V</v>
      </c>
      <c r="T174" t="str">
        <v>PAJ 0105 8V</v>
      </c>
      <c r="U174" t="str">
        <v>PAJ 0105 8V</v>
      </c>
      <c r="V174" t="str">
        <v>PAJ 0105 8V</v>
      </c>
      <c r="W174" t="str">
        <v>PAJ 0105 8V</v>
      </c>
      <c r="X174" t="str">
        <v>PAJ 0105 8V</v>
      </c>
      <c r="Y174" t="str">
        <v>PAJ 0105 8V</v>
      </c>
      <c r="Z174" t="str">
        <v>PAJ 0105 8V</v>
      </c>
      <c r="AA174" t="str">
        <v>PAJ 0105 8V</v>
      </c>
      <c r="AB174" t="str">
        <v>PAJ 0105 8V</v>
      </c>
      <c r="AC174" t="str">
        <v>PAJ 0105 8V</v>
      </c>
      <c r="AD174" t="str">
        <v>PAJ 0105 8V</v>
      </c>
      <c r="AE174" t="str">
        <v>PAJ 0105 8V</v>
      </c>
      <c r="AF174" t="str">
        <v>PAJ 0105 8V</v>
      </c>
      <c r="AG174" t="str">
        <v>PAJ 0105 8V</v>
      </c>
      <c r="AH174" t="str">
        <v>PAJ 0105 8V</v>
      </c>
      <c r="AI174" t="str">
        <v>PAJ 0105 8V</v>
      </c>
      <c r="AJ174" t="str">
        <v>PAJ 0105 8V</v>
      </c>
      <c r="AK174" t="str">
        <v>PAJ 0105 8V</v>
      </c>
      <c r="AL174" t="str">
        <v>PAJ 0105 8V</v>
      </c>
      <c r="AM174" t="str">
        <v>PAJ 0105 8V</v>
      </c>
      <c r="AO174" t="s">
        <v>1945</v>
      </c>
      <c r="AP174" t="s">
        <v>1946</v>
      </c>
      <c r="AQ174" t="s">
        <v>1947</v>
      </c>
    </row>
    <row r="175" spans="9:43" x14ac:dyDescent="0.35">
      <c r="I175" s="60" t="s">
        <v>296</v>
      </c>
      <c r="J175" s="48" t="s">
        <v>619</v>
      </c>
      <c r="L175" t="str">
        <v>PAJ 0106 8V</v>
      </c>
      <c r="M175" t="str">
        <v>ACP170</v>
      </c>
      <c r="N175" t="str">
        <v>PAJ 0106 8V</v>
      </c>
      <c r="O175" t="str">
        <v>PAJ 0106 8V</v>
      </c>
      <c r="P175" t="str">
        <v>PAJ 0106 8V</v>
      </c>
      <c r="Q175" t="str">
        <v>PAJ 0106 8V</v>
      </c>
      <c r="R175" t="str">
        <v>PAJ 0106 8V</v>
      </c>
      <c r="S175" t="str">
        <v>PAJ 0106 8V</v>
      </c>
      <c r="T175" t="str">
        <v>PAJ 0106 8V</v>
      </c>
      <c r="U175" t="str">
        <v>PAJ 0106 8V</v>
      </c>
      <c r="V175" t="str">
        <v>PAJ 0106 8V</v>
      </c>
      <c r="W175" t="str">
        <v>PAJ 0106 8V</v>
      </c>
      <c r="X175" t="str">
        <v>PAJ 0106 8V</v>
      </c>
      <c r="Y175" t="str">
        <v>PAJ 0106 8V</v>
      </c>
      <c r="Z175" t="str">
        <v>PAJ 0106 8V</v>
      </c>
      <c r="AA175" t="str">
        <v>PAJ 0106 8V</v>
      </c>
      <c r="AB175" t="str">
        <v>PAJ 0106 8V</v>
      </c>
      <c r="AC175" t="str">
        <v>PAJ 0106 8V</v>
      </c>
      <c r="AD175" t="str">
        <v>PAJ 0106 8V</v>
      </c>
      <c r="AE175" t="str">
        <v>PAJ 0106 8V</v>
      </c>
      <c r="AF175" t="str">
        <v>PAJ 0106 8V</v>
      </c>
      <c r="AG175" t="str">
        <v>PAJ 0106 8V</v>
      </c>
      <c r="AH175" t="str">
        <v>PAJ 0106 8V</v>
      </c>
      <c r="AI175" t="str">
        <v>PAJ 0106 8V</v>
      </c>
      <c r="AJ175" t="str">
        <v>PAJ 0106 8V</v>
      </c>
      <c r="AK175" t="str">
        <v>PAJ 0106 8V</v>
      </c>
      <c r="AL175" t="str">
        <v>PAJ 0106 8V</v>
      </c>
      <c r="AM175" t="str">
        <v>PAJ 0106 8V</v>
      </c>
      <c r="AO175" t="s">
        <v>1948</v>
      </c>
      <c r="AP175" t="s">
        <v>1949</v>
      </c>
      <c r="AQ175" t="s">
        <v>1950</v>
      </c>
    </row>
    <row r="176" spans="9:43" x14ac:dyDescent="0.35">
      <c r="I176" s="60" t="s">
        <v>297</v>
      </c>
      <c r="J176" s="48" t="s">
        <v>620</v>
      </c>
      <c r="L176" t="str">
        <v xml:space="preserve">PAJ 0107 8V </v>
      </c>
      <c r="M176" t="str">
        <v>ACP171</v>
      </c>
      <c r="N176" t="str">
        <v xml:space="preserve">PAJ 0107 8V </v>
      </c>
      <c r="O176" t="str">
        <v xml:space="preserve">PAJ 0107 8V </v>
      </c>
      <c r="P176" t="str">
        <v xml:space="preserve">PAJ 0107 8V </v>
      </c>
      <c r="Q176" t="str">
        <v xml:space="preserve">PAJ 0107 8V </v>
      </c>
      <c r="R176" t="str">
        <v xml:space="preserve">PAJ 0107 8V </v>
      </c>
      <c r="S176" t="str">
        <v xml:space="preserve">PAJ 0107 8V </v>
      </c>
      <c r="T176" t="str">
        <v xml:space="preserve">PAJ 0107 8V </v>
      </c>
      <c r="U176" t="str">
        <v xml:space="preserve">PAJ 0107 8V </v>
      </c>
      <c r="V176" t="str">
        <v xml:space="preserve">PAJ 0107 8V </v>
      </c>
      <c r="W176" t="str">
        <v xml:space="preserve">PAJ 0107 8V </v>
      </c>
      <c r="X176" t="str">
        <v xml:space="preserve">PAJ 0107 8V </v>
      </c>
      <c r="Y176" t="str">
        <v xml:space="preserve">PAJ 0107 8V </v>
      </c>
      <c r="Z176" t="str">
        <v xml:space="preserve">PAJ 0107 8V </v>
      </c>
      <c r="AA176" t="str">
        <v xml:space="preserve">PAJ 0107 8V </v>
      </c>
      <c r="AB176" t="str">
        <v xml:space="preserve">PAJ 0107 8V </v>
      </c>
      <c r="AC176" t="str">
        <v xml:space="preserve">PAJ 0107 8V </v>
      </c>
      <c r="AD176" t="str">
        <v xml:space="preserve">PAJ 0107 8V </v>
      </c>
      <c r="AE176" t="str">
        <v xml:space="preserve">PAJ 0107 8V </v>
      </c>
      <c r="AF176" t="str">
        <v xml:space="preserve">PAJ 0107 8V </v>
      </c>
      <c r="AG176" t="str">
        <v xml:space="preserve">PAJ 0107 8V </v>
      </c>
      <c r="AH176" t="str">
        <v xml:space="preserve">PAJ 0107 8V </v>
      </c>
      <c r="AI176" t="str">
        <v xml:space="preserve">PAJ 0107 8V </v>
      </c>
      <c r="AJ176" t="str">
        <v xml:space="preserve">PAJ 0107 8V </v>
      </c>
      <c r="AK176" t="str">
        <v xml:space="preserve">PAJ 0107 8V </v>
      </c>
      <c r="AL176" t="str">
        <v xml:space="preserve">PAJ 0107 8V </v>
      </c>
      <c r="AM176" t="str">
        <v xml:space="preserve">PAJ 0107 8V </v>
      </c>
      <c r="AO176" t="s">
        <v>1951</v>
      </c>
      <c r="AP176" t="s">
        <v>1952</v>
      </c>
      <c r="AQ176" t="s">
        <v>1953</v>
      </c>
    </row>
    <row r="177" spans="9:43" x14ac:dyDescent="0.35">
      <c r="I177" s="63" t="s">
        <v>298</v>
      </c>
      <c r="J177" s="48" t="s">
        <v>621</v>
      </c>
      <c r="L177" t="str">
        <v>PAJ 0108 8V</v>
      </c>
      <c r="M177" t="str">
        <v>ACP172</v>
      </c>
      <c r="N177" t="str">
        <v>PAJ 0108 8V</v>
      </c>
      <c r="O177" t="str">
        <v>PAJ 0108 8V</v>
      </c>
      <c r="P177" t="str">
        <v>PAJ 0108 8V</v>
      </c>
      <c r="Q177" t="str">
        <v>PAJ 0108 8V</v>
      </c>
      <c r="R177" t="str">
        <v>PAJ 0108 8V</v>
      </c>
      <c r="S177" t="str">
        <v>PAJ 0108 8V</v>
      </c>
      <c r="T177" t="str">
        <v>PAJ 0108 8V</v>
      </c>
      <c r="U177" t="str">
        <v>PAJ 0108 8V</v>
      </c>
      <c r="V177" t="str">
        <v>PAJ 0108 8V</v>
      </c>
      <c r="W177" t="str">
        <v>PAJ 0108 8V</v>
      </c>
      <c r="X177" t="str">
        <v>PAJ 0108 8V</v>
      </c>
      <c r="Y177" t="str">
        <v>PAJ 0108 8V</v>
      </c>
      <c r="Z177" t="str">
        <v>PAJ 0108 8V</v>
      </c>
      <c r="AA177" t="str">
        <v>PAJ 0108 8V</v>
      </c>
      <c r="AB177" t="str">
        <v>PAJ 0108 8V</v>
      </c>
      <c r="AC177" t="str">
        <v>PAJ 0108 8V</v>
      </c>
      <c r="AD177" t="str">
        <v>PAJ 0108 8V</v>
      </c>
      <c r="AE177" t="str">
        <v>PAJ 0108 8V</v>
      </c>
      <c r="AF177" t="str">
        <v>PAJ 0108 8V</v>
      </c>
      <c r="AG177" t="str">
        <v>PAJ 0108 8V</v>
      </c>
      <c r="AH177" t="str">
        <v>PAJ 0108 8V</v>
      </c>
      <c r="AI177" t="str">
        <v>PAJ 0108 8V</v>
      </c>
      <c r="AJ177" t="str">
        <v>PAJ 0108 8V</v>
      </c>
      <c r="AK177" t="str">
        <v>PAJ 0108 8V</v>
      </c>
      <c r="AL177" t="str">
        <v>PAJ 0108 8V</v>
      </c>
      <c r="AM177" t="str">
        <v>PAJ 0108 8V</v>
      </c>
      <c r="AO177" t="s">
        <v>1954</v>
      </c>
      <c r="AP177" t="s">
        <v>1955</v>
      </c>
      <c r="AQ177" t="s">
        <v>1956</v>
      </c>
    </row>
    <row r="178" spans="9:43" x14ac:dyDescent="0.35">
      <c r="I178" s="60" t="s">
        <v>299</v>
      </c>
      <c r="J178" s="48" t="s">
        <v>622</v>
      </c>
      <c r="L178" t="str">
        <v>PAJ 0109 8V</v>
      </c>
      <c r="M178" t="str">
        <v>ACP173</v>
      </c>
      <c r="N178" t="str">
        <v>PAJ 0109 8V</v>
      </c>
      <c r="O178" t="str">
        <v>PAJ 0109 8V</v>
      </c>
      <c r="P178" t="str">
        <v>PAJ 0109 8V</v>
      </c>
      <c r="Q178" t="str">
        <v>PAJ 0109 8V</v>
      </c>
      <c r="R178" t="str">
        <v>PAJ 0109 8V</v>
      </c>
      <c r="S178" t="str">
        <v>PAJ 0109 8V</v>
      </c>
      <c r="T178" t="str">
        <v>PAJ 0109 8V</v>
      </c>
      <c r="U178" t="str">
        <v>PAJ 0109 8V</v>
      </c>
      <c r="V178" t="str">
        <v>PAJ 0109 8V</v>
      </c>
      <c r="W178" t="str">
        <v>PAJ 0109 8V</v>
      </c>
      <c r="X178" t="str">
        <v>PAJ 0109 8V</v>
      </c>
      <c r="Y178" t="str">
        <v>PAJ 0109 8V</v>
      </c>
      <c r="Z178" t="str">
        <v>PAJ 0109 8V</v>
      </c>
      <c r="AA178" t="str">
        <v>PAJ 0109 8V</v>
      </c>
      <c r="AB178" t="str">
        <v>PAJ 0109 8V</v>
      </c>
      <c r="AC178" t="str">
        <v>PAJ 0109 8V</v>
      </c>
      <c r="AD178" t="str">
        <v>PAJ 0109 8V</v>
      </c>
      <c r="AE178" t="str">
        <v>PAJ 0109 8V</v>
      </c>
      <c r="AF178" t="str">
        <v>PAJ 0109 8V</v>
      </c>
      <c r="AG178" t="str">
        <v>PAJ 0109 8V</v>
      </c>
      <c r="AH178" t="str">
        <v>PAJ 0109 8V</v>
      </c>
      <c r="AI178" t="str">
        <v>PAJ 0109 8V</v>
      </c>
      <c r="AJ178" t="str">
        <v>PAJ 0109 8V</v>
      </c>
      <c r="AK178" t="str">
        <v>PAJ 0109 8V</v>
      </c>
      <c r="AL178" t="str">
        <v>PAJ 0109 8V</v>
      </c>
      <c r="AM178" t="str">
        <v>PAJ 0109 8V</v>
      </c>
      <c r="AO178" t="s">
        <v>1957</v>
      </c>
      <c r="AP178" t="s">
        <v>1958</v>
      </c>
      <c r="AQ178" t="s">
        <v>1959</v>
      </c>
    </row>
    <row r="179" spans="9:43" x14ac:dyDescent="0.35">
      <c r="I179" s="62" t="s">
        <v>300</v>
      </c>
      <c r="J179" s="48" t="s">
        <v>623</v>
      </c>
      <c r="L179" t="str">
        <v>PAJ 0110 8V</v>
      </c>
      <c r="M179" t="str">
        <v>ACP174</v>
      </c>
      <c r="N179" t="str">
        <v>PAJ 0110 8V</v>
      </c>
      <c r="O179" t="str">
        <v>PAJ 0110 8V</v>
      </c>
      <c r="P179" t="str">
        <v>PAJ 0110 8V</v>
      </c>
      <c r="Q179" t="str">
        <v>PAJ 0110 8V</v>
      </c>
      <c r="R179" t="str">
        <v>PAJ 0110 8V</v>
      </c>
      <c r="S179" t="str">
        <v>PAJ 0110 8V</v>
      </c>
      <c r="T179" t="str">
        <v>PAJ 0110 8V</v>
      </c>
      <c r="U179" t="str">
        <v>PAJ 0110 8V</v>
      </c>
      <c r="V179" t="str">
        <v>PAJ 0110 8V</v>
      </c>
      <c r="W179" t="str">
        <v>PAJ 0110 8V</v>
      </c>
      <c r="X179" t="str">
        <v>PAJ 0110 8V</v>
      </c>
      <c r="Y179" t="str">
        <v>PAJ 0110 8V</v>
      </c>
      <c r="Z179" t="str">
        <v>PAJ 0110 8V</v>
      </c>
      <c r="AA179" t="str">
        <v>PAJ 0110 8V</v>
      </c>
      <c r="AB179" t="str">
        <v>PAJ 0110 8V</v>
      </c>
      <c r="AC179" t="str">
        <v>PAJ 0110 8V</v>
      </c>
      <c r="AD179" t="str">
        <v>PAJ 0110 8V</v>
      </c>
      <c r="AE179" t="str">
        <v>PAJ 0110 8V</v>
      </c>
      <c r="AF179" t="str">
        <v>PAJ 0110 8V</v>
      </c>
      <c r="AG179" t="str">
        <v>PAJ 0110 8V</v>
      </c>
      <c r="AH179" t="str">
        <v>PAJ 0110 8V</v>
      </c>
      <c r="AI179" t="str">
        <v>PAJ 0110 8V</v>
      </c>
      <c r="AJ179" t="str">
        <v>PAJ 0110 8V</v>
      </c>
      <c r="AK179" t="str">
        <v>PAJ 0110 8V</v>
      </c>
      <c r="AL179" t="str">
        <v>PAJ 0110 8V</v>
      </c>
      <c r="AM179" t="str">
        <v>PAJ 0110 8V</v>
      </c>
      <c r="AO179" t="s">
        <v>1960</v>
      </c>
      <c r="AP179" t="s">
        <v>1961</v>
      </c>
      <c r="AQ179" t="s">
        <v>1962</v>
      </c>
    </row>
    <row r="180" spans="9:43" x14ac:dyDescent="0.35">
      <c r="I180" s="60" t="s">
        <v>301</v>
      </c>
      <c r="J180" s="48" t="s">
        <v>624</v>
      </c>
      <c r="L180" t="str">
        <v>PAJ 0111 8V</v>
      </c>
      <c r="M180" t="str">
        <v>ACP175</v>
      </c>
      <c r="N180" t="str">
        <v>PAJ 0111 8V</v>
      </c>
      <c r="O180" t="str">
        <v>PAJ 0111 8V</v>
      </c>
      <c r="P180" t="str">
        <v>PAJ 0111 8V</v>
      </c>
      <c r="Q180" t="str">
        <v>PAJ 0111 8V</v>
      </c>
      <c r="R180" t="str">
        <v>PAJ 0111 8V</v>
      </c>
      <c r="S180" t="str">
        <v>PAJ 0111 8V</v>
      </c>
      <c r="T180" t="str">
        <v>PAJ 0111 8V</v>
      </c>
      <c r="U180" t="str">
        <v>PAJ 0111 8V</v>
      </c>
      <c r="V180" t="str">
        <v>PAJ 0111 8V</v>
      </c>
      <c r="W180" t="str">
        <v>PAJ 0111 8V</v>
      </c>
      <c r="X180" t="str">
        <v>PAJ 0111 8V</v>
      </c>
      <c r="Y180" t="str">
        <v>PAJ 0111 8V</v>
      </c>
      <c r="Z180" t="str">
        <v>PAJ 0111 8V</v>
      </c>
      <c r="AA180" t="str">
        <v>PAJ 0111 8V</v>
      </c>
      <c r="AB180" t="str">
        <v>PAJ 0111 8V</v>
      </c>
      <c r="AC180" t="str">
        <v>PAJ 0111 8V</v>
      </c>
      <c r="AD180" t="str">
        <v>PAJ 0111 8V</v>
      </c>
      <c r="AE180" t="str">
        <v>PAJ 0111 8V</v>
      </c>
      <c r="AF180" t="str">
        <v>PAJ 0111 8V</v>
      </c>
      <c r="AG180" t="str">
        <v>PAJ 0111 8V</v>
      </c>
      <c r="AH180" t="str">
        <v>PAJ 0111 8V</v>
      </c>
      <c r="AI180" t="str">
        <v>PAJ 0111 8V</v>
      </c>
      <c r="AJ180" t="str">
        <v>PAJ 0111 8V</v>
      </c>
      <c r="AK180" t="str">
        <v>PAJ 0111 8V</v>
      </c>
      <c r="AL180" t="str">
        <v>PAJ 0111 8V</v>
      </c>
      <c r="AM180" t="str">
        <v>PAJ 0111 8V</v>
      </c>
      <c r="AO180" t="s">
        <v>1963</v>
      </c>
      <c r="AP180" t="s">
        <v>1964</v>
      </c>
      <c r="AQ180" t="s">
        <v>1965</v>
      </c>
    </row>
    <row r="181" spans="9:43" x14ac:dyDescent="0.35">
      <c r="I181" s="60" t="s">
        <v>302</v>
      </c>
      <c r="J181" s="48" t="s">
        <v>625</v>
      </c>
      <c r="L181" t="str">
        <v>PAJ 0112 8V</v>
      </c>
      <c r="M181" t="str">
        <v>ACP176</v>
      </c>
      <c r="N181" t="str">
        <v>PAJ 0112 8V</v>
      </c>
      <c r="O181" t="str">
        <v>PAJ 0112 8V</v>
      </c>
      <c r="P181" t="str">
        <v>PAJ 0112 8V</v>
      </c>
      <c r="Q181" t="str">
        <v>PAJ 0112 8V</v>
      </c>
      <c r="R181" t="str">
        <v>PAJ 0112 8V</v>
      </c>
      <c r="S181" t="str">
        <v>PAJ 0112 8V</v>
      </c>
      <c r="T181" t="str">
        <v>PAJ 0112 8V</v>
      </c>
      <c r="U181" t="str">
        <v>PAJ 0112 8V</v>
      </c>
      <c r="V181" t="str">
        <v>PAJ 0112 8V</v>
      </c>
      <c r="W181" t="str">
        <v>PAJ 0112 8V</v>
      </c>
      <c r="X181" t="str">
        <v>PAJ 0112 8V</v>
      </c>
      <c r="Y181" t="str">
        <v>PAJ 0112 8V</v>
      </c>
      <c r="Z181" t="str">
        <v>PAJ 0112 8V</v>
      </c>
      <c r="AA181" t="str">
        <v>PAJ 0112 8V</v>
      </c>
      <c r="AB181" t="str">
        <v>PAJ 0112 8V</v>
      </c>
      <c r="AC181" t="str">
        <v>PAJ 0112 8V</v>
      </c>
      <c r="AD181" t="str">
        <v>PAJ 0112 8V</v>
      </c>
      <c r="AE181" t="str">
        <v>PAJ 0112 8V</v>
      </c>
      <c r="AF181" t="str">
        <v>PAJ 0112 8V</v>
      </c>
      <c r="AG181" t="str">
        <v>PAJ 0112 8V</v>
      </c>
      <c r="AH181" t="str">
        <v>PAJ 0112 8V</v>
      </c>
      <c r="AI181" t="str">
        <v>PAJ 0112 8V</v>
      </c>
      <c r="AJ181" t="str">
        <v>PAJ 0112 8V</v>
      </c>
      <c r="AK181" t="str">
        <v>PAJ 0112 8V</v>
      </c>
      <c r="AL181" t="str">
        <v>PAJ 0112 8V</v>
      </c>
      <c r="AM181" t="str">
        <v>PAJ 0112 8V</v>
      </c>
      <c r="AO181" t="s">
        <v>1963</v>
      </c>
      <c r="AP181" t="s">
        <v>1966</v>
      </c>
      <c r="AQ181" t="s">
        <v>1967</v>
      </c>
    </row>
    <row r="182" spans="9:43" x14ac:dyDescent="0.35">
      <c r="I182" s="63" t="s">
        <v>303</v>
      </c>
      <c r="J182" s="48" t="s">
        <v>626</v>
      </c>
      <c r="L182" t="str">
        <v>PAJ 0113 8V</v>
      </c>
      <c r="M182" t="str">
        <v>ACP177</v>
      </c>
      <c r="N182" t="str">
        <v>PAJ 0113 8V</v>
      </c>
      <c r="O182" t="str">
        <v>PAJ 0113 8V</v>
      </c>
      <c r="P182" t="str">
        <v>PAJ 0113 8V</v>
      </c>
      <c r="Q182" t="str">
        <v>PAJ 0113 8V</v>
      </c>
      <c r="R182" t="str">
        <v>PAJ 0113 8V</v>
      </c>
      <c r="S182" t="str">
        <v>PAJ 0113 8V</v>
      </c>
      <c r="T182" t="str">
        <v>PAJ 0113 8V</v>
      </c>
      <c r="U182" t="str">
        <v>PAJ 0113 8V</v>
      </c>
      <c r="V182" t="str">
        <v>PAJ 0113 8V</v>
      </c>
      <c r="W182" t="str">
        <v>PAJ 0113 8V</v>
      </c>
      <c r="X182" t="str">
        <v>PAJ 0113 8V</v>
      </c>
      <c r="Y182" t="str">
        <v>PAJ 0113 8V</v>
      </c>
      <c r="Z182" t="str">
        <v>PAJ 0113 8V</v>
      </c>
      <c r="AA182" t="str">
        <v>PAJ 0113 8V</v>
      </c>
      <c r="AB182" t="str">
        <v>PAJ 0113 8V</v>
      </c>
      <c r="AC182" t="str">
        <v>PAJ 0113 8V</v>
      </c>
      <c r="AD182" t="str">
        <v>PAJ 0113 8V</v>
      </c>
      <c r="AE182" t="str">
        <v>PAJ 0113 8V</v>
      </c>
      <c r="AF182" t="str">
        <v>PAJ 0113 8V</v>
      </c>
      <c r="AG182" t="str">
        <v>PAJ 0113 8V</v>
      </c>
      <c r="AH182" t="str">
        <v>PAJ 0113 8V</v>
      </c>
      <c r="AI182" t="str">
        <v>PAJ 0113 8V</v>
      </c>
      <c r="AJ182" t="str">
        <v>PAJ 0113 8V</v>
      </c>
      <c r="AK182" t="str">
        <v>PAJ 0113 8V</v>
      </c>
      <c r="AL182" t="str">
        <v>PAJ 0113 8V</v>
      </c>
      <c r="AM182" t="str">
        <v>PAJ 0113 8V</v>
      </c>
      <c r="AO182" t="s">
        <v>1968</v>
      </c>
      <c r="AP182" t="s">
        <v>1969</v>
      </c>
      <c r="AQ182" t="s">
        <v>1970</v>
      </c>
    </row>
    <row r="183" spans="9:43" x14ac:dyDescent="0.35">
      <c r="I183" s="60" t="s">
        <v>304</v>
      </c>
      <c r="J183" s="48" t="s">
        <v>627</v>
      </c>
      <c r="L183" t="str">
        <v>PAJ 0114 8V</v>
      </c>
      <c r="M183" t="str">
        <v>ACP178</v>
      </c>
      <c r="N183" t="str">
        <v>PAJ 0114 8V</v>
      </c>
      <c r="O183" t="str">
        <v>PAJ 0114 8V</v>
      </c>
      <c r="P183" t="str">
        <v>PAJ 0114 8V</v>
      </c>
      <c r="Q183" t="str">
        <v>PAJ 0114 8V</v>
      </c>
      <c r="R183" t="str">
        <v>PAJ 0114 8V</v>
      </c>
      <c r="S183" t="str">
        <v>PAJ 0114 8V</v>
      </c>
      <c r="T183" t="str">
        <v>PAJ 0114 8V</v>
      </c>
      <c r="U183" t="str">
        <v>PAJ 0114 8V</v>
      </c>
      <c r="V183" t="str">
        <v>PAJ 0114 8V</v>
      </c>
      <c r="W183" t="str">
        <v>PAJ 0114 8V</v>
      </c>
      <c r="X183" t="str">
        <v>PAJ 0114 8V</v>
      </c>
      <c r="Y183" t="str">
        <v>PAJ 0114 8V</v>
      </c>
      <c r="Z183" t="str">
        <v>PAJ 0114 8V</v>
      </c>
      <c r="AA183" t="str">
        <v>PAJ 0114 8V</v>
      </c>
      <c r="AB183" t="str">
        <v>PAJ 0114 8V</v>
      </c>
      <c r="AC183" t="str">
        <v>PAJ 0114 8V</v>
      </c>
      <c r="AD183" t="str">
        <v>PAJ 0114 8V</v>
      </c>
      <c r="AE183" t="str">
        <v>PAJ 0114 8V</v>
      </c>
      <c r="AF183" t="str">
        <v>PAJ 0114 8V</v>
      </c>
      <c r="AG183" t="str">
        <v>PAJ 0114 8V</v>
      </c>
      <c r="AH183" t="str">
        <v>PAJ 0114 8V</v>
      </c>
      <c r="AI183" t="str">
        <v>PAJ 0114 8V</v>
      </c>
      <c r="AJ183" t="str">
        <v>PAJ 0114 8V</v>
      </c>
      <c r="AK183" t="str">
        <v>PAJ 0114 8V</v>
      </c>
      <c r="AL183" t="str">
        <v>PAJ 0114 8V</v>
      </c>
      <c r="AM183" t="str">
        <v>PAJ 0114 8V</v>
      </c>
      <c r="AO183" t="s">
        <v>1971</v>
      </c>
      <c r="AP183" t="s">
        <v>1972</v>
      </c>
      <c r="AQ183" t="s">
        <v>1973</v>
      </c>
    </row>
    <row r="184" spans="9:43" x14ac:dyDescent="0.35">
      <c r="I184" s="60" t="s">
        <v>305</v>
      </c>
      <c r="J184" s="48" t="s">
        <v>628</v>
      </c>
      <c r="L184" t="str">
        <v>PAJ 0115  8V</v>
      </c>
      <c r="M184" t="str">
        <v>ACP179</v>
      </c>
      <c r="N184" t="str">
        <v>PAJ 0115  8V</v>
      </c>
      <c r="O184" t="str">
        <v>PAJ 0115  8V</v>
      </c>
      <c r="P184" t="str">
        <v>PAJ 0115  8V</v>
      </c>
      <c r="Q184" t="str">
        <v>PAJ 0115  8V</v>
      </c>
      <c r="R184" t="str">
        <v>PAJ 0115  8V</v>
      </c>
      <c r="S184" t="str">
        <v>PAJ 0115  8V</v>
      </c>
      <c r="T184" t="str">
        <v>PAJ 0115  8V</v>
      </c>
      <c r="U184" t="str">
        <v>PAJ 0115  8V</v>
      </c>
      <c r="V184" t="str">
        <v>PAJ 0115  8V</v>
      </c>
      <c r="W184" t="str">
        <v>PAJ 0115  8V</v>
      </c>
      <c r="X184" t="str">
        <v>PAJ 0115  8V</v>
      </c>
      <c r="Y184" t="str">
        <v>PAJ 0115  8V</v>
      </c>
      <c r="Z184" t="str">
        <v>PAJ 0115  8V</v>
      </c>
      <c r="AA184" t="str">
        <v>PAJ 0115  8V</v>
      </c>
      <c r="AB184" t="str">
        <v>PAJ 0115  8V</v>
      </c>
      <c r="AC184" t="str">
        <v>PAJ 0115  8V</v>
      </c>
      <c r="AD184" t="str">
        <v>PAJ 0115  8V</v>
      </c>
      <c r="AE184" t="str">
        <v>PAJ 0115  8V</v>
      </c>
      <c r="AF184" t="str">
        <v>PAJ 0115  8V</v>
      </c>
      <c r="AG184" t="str">
        <v>PAJ 0115  8V</v>
      </c>
      <c r="AH184" t="str">
        <v>PAJ 0115  8V</v>
      </c>
      <c r="AI184" t="str">
        <v>PAJ 0115  8V</v>
      </c>
      <c r="AJ184" t="str">
        <v>PAJ 0115  8V</v>
      </c>
      <c r="AK184" t="str">
        <v>PAJ 0115  8V</v>
      </c>
      <c r="AL184" t="str">
        <v>PAJ 0115  8V</v>
      </c>
      <c r="AM184" t="str">
        <v>PAJ 0115  8V</v>
      </c>
      <c r="AO184" t="s">
        <v>1974</v>
      </c>
      <c r="AP184" t="s">
        <v>1975</v>
      </c>
      <c r="AQ184" t="s">
        <v>1976</v>
      </c>
    </row>
    <row r="185" spans="9:43" x14ac:dyDescent="0.35">
      <c r="I185" s="60" t="s">
        <v>306</v>
      </c>
      <c r="J185" s="48" t="s">
        <v>629</v>
      </c>
      <c r="L185" t="str">
        <v>PAJ 0116 8V</v>
      </c>
      <c r="M185" t="str">
        <v>ACP180</v>
      </c>
      <c r="N185" t="str">
        <v>PAJ 0116 8V</v>
      </c>
      <c r="O185" t="str">
        <v>PAJ 0116 8V</v>
      </c>
      <c r="P185" t="str">
        <v>PAJ 0116 8V</v>
      </c>
      <c r="Q185" t="str">
        <v>PAJ 0116 8V</v>
      </c>
      <c r="R185" t="str">
        <v>PAJ 0116 8V</v>
      </c>
      <c r="S185" t="str">
        <v>PAJ 0116 8V</v>
      </c>
      <c r="T185" t="str">
        <v>PAJ 0116 8V</v>
      </c>
      <c r="U185" t="str">
        <v>PAJ 0116 8V</v>
      </c>
      <c r="V185" t="str">
        <v>PAJ 0116 8V</v>
      </c>
      <c r="W185" t="str">
        <v>PAJ 0116 8V</v>
      </c>
      <c r="X185" t="str">
        <v>PAJ 0116 8V</v>
      </c>
      <c r="Y185" t="str">
        <v>PAJ 0116 8V</v>
      </c>
      <c r="Z185" t="str">
        <v>PAJ 0116 8V</v>
      </c>
      <c r="AA185" t="str">
        <v>PAJ 0116 8V</v>
      </c>
      <c r="AB185" t="str">
        <v>PAJ 0116 8V</v>
      </c>
      <c r="AC185" t="str">
        <v>PAJ 0116 8V</v>
      </c>
      <c r="AD185" t="str">
        <v>PAJ 0116 8V</v>
      </c>
      <c r="AE185" t="str">
        <v>PAJ 0116 8V</v>
      </c>
      <c r="AF185" t="str">
        <v>PAJ 0116 8V</v>
      </c>
      <c r="AG185" t="str">
        <v>PAJ 0116 8V</v>
      </c>
      <c r="AH185" t="str">
        <v>PAJ 0116 8V</v>
      </c>
      <c r="AI185" t="str">
        <v>PAJ 0116 8V</v>
      </c>
      <c r="AJ185" t="str">
        <v>PAJ 0116 8V</v>
      </c>
      <c r="AK185" t="str">
        <v>PAJ 0116 8V</v>
      </c>
      <c r="AL185" t="str">
        <v>PAJ 0116 8V</v>
      </c>
      <c r="AM185" t="str">
        <v>PAJ 0116 8V</v>
      </c>
      <c r="AO185" t="s">
        <v>1977</v>
      </c>
      <c r="AP185" t="s">
        <v>1978</v>
      </c>
      <c r="AQ185" t="s">
        <v>1979</v>
      </c>
    </row>
    <row r="186" spans="9:43" x14ac:dyDescent="0.35">
      <c r="I186" s="60" t="s">
        <v>307</v>
      </c>
      <c r="J186" s="48" t="s">
        <v>630</v>
      </c>
      <c r="L186" t="str">
        <v>PAJ 0117 8V</v>
      </c>
      <c r="M186" t="str">
        <v>ACP181</v>
      </c>
      <c r="N186" t="str">
        <v>PAJ 0117 8V</v>
      </c>
      <c r="O186" t="str">
        <v>PAJ 0117 8V</v>
      </c>
      <c r="P186" t="str">
        <v>PAJ 0117 8V</v>
      </c>
      <c r="Q186" t="str">
        <v>PAJ 0117 8V</v>
      </c>
      <c r="R186" t="str">
        <v>PAJ 0117 8V</v>
      </c>
      <c r="S186" t="str">
        <v>PAJ 0117 8V</v>
      </c>
      <c r="T186" t="str">
        <v>PAJ 0117 8V</v>
      </c>
      <c r="U186" t="str">
        <v>PAJ 0117 8V</v>
      </c>
      <c r="V186" t="str">
        <v>PAJ 0117 8V</v>
      </c>
      <c r="W186" t="str">
        <v>PAJ 0117 8V</v>
      </c>
      <c r="X186" t="str">
        <v>PAJ 0117 8V</v>
      </c>
      <c r="Y186" t="str">
        <v>PAJ 0117 8V</v>
      </c>
      <c r="Z186" t="str">
        <v>PAJ 0117 8V</v>
      </c>
      <c r="AA186" t="str">
        <v>PAJ 0117 8V</v>
      </c>
      <c r="AB186" t="str">
        <v>PAJ 0117 8V</v>
      </c>
      <c r="AC186" t="str">
        <v>PAJ 0117 8V</v>
      </c>
      <c r="AD186" t="str">
        <v>PAJ 0117 8V</v>
      </c>
      <c r="AE186" t="str">
        <v>PAJ 0117 8V</v>
      </c>
      <c r="AF186" t="str">
        <v>PAJ 0117 8V</v>
      </c>
      <c r="AG186" t="str">
        <v>PAJ 0117 8V</v>
      </c>
      <c r="AH186" t="str">
        <v>PAJ 0117 8V</v>
      </c>
      <c r="AI186" t="str">
        <v>PAJ 0117 8V</v>
      </c>
      <c r="AJ186" t="str">
        <v>PAJ 0117 8V</v>
      </c>
      <c r="AK186" t="str">
        <v>PAJ 0117 8V</v>
      </c>
      <c r="AL186" t="str">
        <v>PAJ 0117 8V</v>
      </c>
      <c r="AM186" t="str">
        <v>PAJ 0117 8V</v>
      </c>
      <c r="AO186" t="s">
        <v>1980</v>
      </c>
      <c r="AP186" t="s">
        <v>1981</v>
      </c>
      <c r="AQ186" t="s">
        <v>1982</v>
      </c>
    </row>
    <row r="187" spans="9:43" x14ac:dyDescent="0.35">
      <c r="I187" s="60" t="s">
        <v>308</v>
      </c>
      <c r="J187" s="48" t="s">
        <v>631</v>
      </c>
      <c r="L187" t="str">
        <v>PAJ 0118 8V</v>
      </c>
      <c r="M187" t="str">
        <v>ACP182</v>
      </c>
      <c r="N187" t="str">
        <v>PAJ 0118 8V</v>
      </c>
      <c r="O187" t="str">
        <v>PAJ 0118 8V</v>
      </c>
      <c r="P187" t="str">
        <v>PAJ 0118 8V</v>
      </c>
      <c r="Q187" t="str">
        <v>PAJ 0118 8V</v>
      </c>
      <c r="R187" t="str">
        <v>PAJ 0118 8V</v>
      </c>
      <c r="S187" t="str">
        <v>PAJ 0118 8V</v>
      </c>
      <c r="T187" t="str">
        <v>PAJ 0118 8V</v>
      </c>
      <c r="U187" t="str">
        <v>PAJ 0118 8V</v>
      </c>
      <c r="V187" t="str">
        <v>PAJ 0118 8V</v>
      </c>
      <c r="W187" t="str">
        <v>PAJ 0118 8V</v>
      </c>
      <c r="X187" t="str">
        <v>PAJ 0118 8V</v>
      </c>
      <c r="Y187" t="str">
        <v>PAJ 0118 8V</v>
      </c>
      <c r="Z187" t="str">
        <v>PAJ 0118 8V</v>
      </c>
      <c r="AA187" t="str">
        <v>PAJ 0118 8V</v>
      </c>
      <c r="AB187" t="str">
        <v>PAJ 0118 8V</v>
      </c>
      <c r="AC187" t="str">
        <v>PAJ 0118 8V</v>
      </c>
      <c r="AD187" t="str">
        <v>PAJ 0118 8V</v>
      </c>
      <c r="AE187" t="str">
        <v>PAJ 0118 8V</v>
      </c>
      <c r="AF187" t="str">
        <v>PAJ 0118 8V</v>
      </c>
      <c r="AG187" t="str">
        <v>PAJ 0118 8V</v>
      </c>
      <c r="AH187" t="str">
        <v>PAJ 0118 8V</v>
      </c>
      <c r="AI187" t="str">
        <v>PAJ 0118 8V</v>
      </c>
      <c r="AJ187" t="str">
        <v>PAJ 0118 8V</v>
      </c>
      <c r="AK187" t="str">
        <v>PAJ 0118 8V</v>
      </c>
      <c r="AL187" t="str">
        <v>PAJ 0118 8V</v>
      </c>
      <c r="AM187" t="str">
        <v>PAJ 0118 8V</v>
      </c>
      <c r="AO187" t="s">
        <v>1983</v>
      </c>
      <c r="AP187" t="s">
        <v>1984</v>
      </c>
      <c r="AQ187" t="s">
        <v>1985</v>
      </c>
    </row>
    <row r="188" spans="9:43" x14ac:dyDescent="0.35">
      <c r="I188" s="67" t="s">
        <v>309</v>
      </c>
      <c r="J188" s="48" t="s">
        <v>632</v>
      </c>
      <c r="L188" t="str">
        <v>PAJ 0119 8V</v>
      </c>
      <c r="M188" t="str">
        <v>ACP183</v>
      </c>
      <c r="N188" t="str">
        <v>PAJ 0119 8V</v>
      </c>
      <c r="O188" t="str">
        <v>PAJ 0119 8V</v>
      </c>
      <c r="P188" t="str">
        <v>PAJ 0119 8V</v>
      </c>
      <c r="Q188" t="str">
        <v>PAJ 0119 8V</v>
      </c>
      <c r="R188" t="str">
        <v>PAJ 0119 8V</v>
      </c>
      <c r="S188" t="str">
        <v>PAJ 0119 8V</v>
      </c>
      <c r="T188" t="str">
        <v>PAJ 0119 8V</v>
      </c>
      <c r="U188" t="str">
        <v>PAJ 0119 8V</v>
      </c>
      <c r="V188" t="str">
        <v>PAJ 0119 8V</v>
      </c>
      <c r="W188" t="str">
        <v>PAJ 0119 8V</v>
      </c>
      <c r="X188" t="str">
        <v>PAJ 0119 8V</v>
      </c>
      <c r="Y188" t="str">
        <v>PAJ 0119 8V</v>
      </c>
      <c r="Z188" t="str">
        <v>PAJ 0119 8V</v>
      </c>
      <c r="AA188" t="str">
        <v>PAJ 0119 8V</v>
      </c>
      <c r="AB188" t="str">
        <v>PAJ 0119 8V</v>
      </c>
      <c r="AC188" t="str">
        <v>PAJ 0119 8V</v>
      </c>
      <c r="AD188" t="str">
        <v>PAJ 0119 8V</v>
      </c>
      <c r="AE188" t="str">
        <v>PAJ 0119 8V</v>
      </c>
      <c r="AF188" t="str">
        <v>PAJ 0119 8V</v>
      </c>
      <c r="AG188" t="str">
        <v>PAJ 0119 8V</v>
      </c>
      <c r="AH188" t="str">
        <v>PAJ 0119 8V</v>
      </c>
      <c r="AI188" t="str">
        <v>PAJ 0119 8V</v>
      </c>
      <c r="AJ188" t="str">
        <v>PAJ 0119 8V</v>
      </c>
      <c r="AK188" t="str">
        <v>PAJ 0119 8V</v>
      </c>
      <c r="AL188" t="str">
        <v>PAJ 0119 8V</v>
      </c>
      <c r="AM188" t="str">
        <v>PAJ 0119 8V</v>
      </c>
      <c r="AO188" t="s">
        <v>1986</v>
      </c>
      <c r="AP188" t="s">
        <v>1987</v>
      </c>
      <c r="AQ188" t="s">
        <v>1988</v>
      </c>
    </row>
    <row r="189" spans="9:43" x14ac:dyDescent="0.35">
      <c r="I189" s="63" t="s">
        <v>310</v>
      </c>
      <c r="J189" s="48" t="s">
        <v>633</v>
      </c>
      <c r="L189" t="str">
        <v>PAJ 0120 8V</v>
      </c>
      <c r="M189" t="str">
        <v>ACP184</v>
      </c>
      <c r="N189" t="str">
        <v>PAJ 0120 8V</v>
      </c>
      <c r="O189" t="str">
        <v>PAJ 0120 8V</v>
      </c>
      <c r="P189" t="str">
        <v>PAJ 0120 8V</v>
      </c>
      <c r="Q189" t="str">
        <v>PAJ 0120 8V</v>
      </c>
      <c r="R189" t="str">
        <v>PAJ 0120 8V</v>
      </c>
      <c r="S189" t="str">
        <v>PAJ 0120 8V</v>
      </c>
      <c r="T189" t="str">
        <v>PAJ 0120 8V</v>
      </c>
      <c r="U189" t="str">
        <v>PAJ 0120 8V</v>
      </c>
      <c r="V189" t="str">
        <v>PAJ 0120 8V</v>
      </c>
      <c r="W189" t="str">
        <v>PAJ 0120 8V</v>
      </c>
      <c r="X189" t="str">
        <v>PAJ 0120 8V</v>
      </c>
      <c r="Y189" t="str">
        <v>PAJ 0120 8V</v>
      </c>
      <c r="Z189" t="str">
        <v>PAJ 0120 8V</v>
      </c>
      <c r="AA189" t="str">
        <v>PAJ 0120 8V</v>
      </c>
      <c r="AB189" t="str">
        <v>PAJ 0120 8V</v>
      </c>
      <c r="AC189" t="str">
        <v>PAJ 0120 8V</v>
      </c>
      <c r="AD189" t="str">
        <v>PAJ 0120 8V</v>
      </c>
      <c r="AE189" t="str">
        <v>PAJ 0120 8V</v>
      </c>
      <c r="AF189" t="str">
        <v>PAJ 0120 8V</v>
      </c>
      <c r="AG189" t="str">
        <v>PAJ 0120 8V</v>
      </c>
      <c r="AH189" t="str">
        <v>PAJ 0120 8V</v>
      </c>
      <c r="AI189" t="str">
        <v>PAJ 0120 8V</v>
      </c>
      <c r="AJ189" t="str">
        <v>PAJ 0120 8V</v>
      </c>
      <c r="AK189" t="str">
        <v>PAJ 0120 8V</v>
      </c>
      <c r="AL189" t="str">
        <v>PAJ 0120 8V</v>
      </c>
      <c r="AM189" t="str">
        <v>PAJ 0120 8V</v>
      </c>
      <c r="AO189" t="s">
        <v>1989</v>
      </c>
      <c r="AP189" t="s">
        <v>1990</v>
      </c>
      <c r="AQ189" t="s">
        <v>1991</v>
      </c>
    </row>
    <row r="190" spans="9:43" x14ac:dyDescent="0.35">
      <c r="I190" s="60" t="s">
        <v>311</v>
      </c>
      <c r="J190" s="48" t="s">
        <v>634</v>
      </c>
      <c r="L190" t="str">
        <v>PAJ 0121 8V</v>
      </c>
      <c r="M190" t="str">
        <v>ACP185</v>
      </c>
      <c r="N190" t="str">
        <v>PAJ 0121 8V</v>
      </c>
      <c r="O190" t="str">
        <v>PAJ 0121 8V</v>
      </c>
      <c r="P190" t="str">
        <v>PAJ 0121 8V</v>
      </c>
      <c r="Q190" t="str">
        <v>PAJ 0121 8V</v>
      </c>
      <c r="R190" t="str">
        <v>PAJ 0121 8V</v>
      </c>
      <c r="S190" t="str">
        <v>PAJ 0121 8V</v>
      </c>
      <c r="T190" t="str">
        <v>PAJ 0121 8V</v>
      </c>
      <c r="U190" t="str">
        <v>PAJ 0121 8V</v>
      </c>
      <c r="V190" t="str">
        <v>PAJ 0121 8V</v>
      </c>
      <c r="W190" t="str">
        <v>PAJ 0121 8V</v>
      </c>
      <c r="X190" t="str">
        <v>PAJ 0121 8V</v>
      </c>
      <c r="Y190" t="str">
        <v>PAJ 0121 8V</v>
      </c>
      <c r="Z190" t="str">
        <v>PAJ 0121 8V</v>
      </c>
      <c r="AA190" t="str">
        <v>PAJ 0121 8V</v>
      </c>
      <c r="AB190" t="str">
        <v>PAJ 0121 8V</v>
      </c>
      <c r="AC190" t="str">
        <v>PAJ 0121 8V</v>
      </c>
      <c r="AD190" t="str">
        <v>PAJ 0121 8V</v>
      </c>
      <c r="AE190" t="str">
        <v>PAJ 0121 8V</v>
      </c>
      <c r="AF190" t="str">
        <v>PAJ 0121 8V</v>
      </c>
      <c r="AG190" t="str">
        <v>PAJ 0121 8V</v>
      </c>
      <c r="AH190" t="str">
        <v>PAJ 0121 8V</v>
      </c>
      <c r="AI190" t="str">
        <v>PAJ 0121 8V</v>
      </c>
      <c r="AJ190" t="str">
        <v>PAJ 0121 8V</v>
      </c>
      <c r="AK190" t="str">
        <v>PAJ 0121 8V</v>
      </c>
      <c r="AL190" t="str">
        <v>PAJ 0121 8V</v>
      </c>
      <c r="AM190" t="str">
        <v>PAJ 0121 8V</v>
      </c>
      <c r="AO190" t="s">
        <v>1992</v>
      </c>
      <c r="AP190" t="s">
        <v>1993</v>
      </c>
      <c r="AQ190" t="s">
        <v>1994</v>
      </c>
    </row>
    <row r="191" spans="9:43" x14ac:dyDescent="0.35">
      <c r="I191" s="63" t="s">
        <v>312</v>
      </c>
      <c r="J191" s="48" t="s">
        <v>635</v>
      </c>
      <c r="L191" t="str">
        <v>PAJ 0122 8V</v>
      </c>
      <c r="M191" t="str">
        <v>ACP186</v>
      </c>
      <c r="N191" t="str">
        <v>PAJ 0122 8V</v>
      </c>
      <c r="O191" t="str">
        <v>PAJ 0122 8V</v>
      </c>
      <c r="P191" t="str">
        <v>PAJ 0122 8V</v>
      </c>
      <c r="Q191" t="str">
        <v>PAJ 0122 8V</v>
      </c>
      <c r="R191" t="str">
        <v>PAJ 0122 8V</v>
      </c>
      <c r="S191" t="str">
        <v>PAJ 0122 8V</v>
      </c>
      <c r="T191" t="str">
        <v>PAJ 0122 8V</v>
      </c>
      <c r="U191" t="str">
        <v>PAJ 0122 8V</v>
      </c>
      <c r="V191" t="str">
        <v>PAJ 0122 8V</v>
      </c>
      <c r="W191" t="str">
        <v>PAJ 0122 8V</v>
      </c>
      <c r="X191" t="str">
        <v>PAJ 0122 8V</v>
      </c>
      <c r="Y191" t="str">
        <v>PAJ 0122 8V</v>
      </c>
      <c r="Z191" t="str">
        <v>PAJ 0122 8V</v>
      </c>
      <c r="AA191" t="str">
        <v>PAJ 0122 8V</v>
      </c>
      <c r="AB191" t="str">
        <v>PAJ 0122 8V</v>
      </c>
      <c r="AC191" t="str">
        <v>PAJ 0122 8V</v>
      </c>
      <c r="AD191" t="str">
        <v>PAJ 0122 8V</v>
      </c>
      <c r="AE191" t="str">
        <v>PAJ 0122 8V</v>
      </c>
      <c r="AF191" t="str">
        <v>PAJ 0122 8V</v>
      </c>
      <c r="AG191" t="str">
        <v>PAJ 0122 8V</v>
      </c>
      <c r="AH191" t="str">
        <v>PAJ 0122 8V</v>
      </c>
      <c r="AI191" t="str">
        <v>PAJ 0122 8V</v>
      </c>
      <c r="AJ191" t="str">
        <v>PAJ 0122 8V</v>
      </c>
      <c r="AK191" t="str">
        <v>PAJ 0122 8V</v>
      </c>
      <c r="AL191" t="str">
        <v>PAJ 0122 8V</v>
      </c>
      <c r="AM191" t="str">
        <v>PAJ 0122 8V</v>
      </c>
      <c r="AO191" t="s">
        <v>1995</v>
      </c>
      <c r="AP191" t="s">
        <v>1996</v>
      </c>
      <c r="AQ191" t="s">
        <v>1997</v>
      </c>
    </row>
    <row r="192" spans="9:43" x14ac:dyDescent="0.35">
      <c r="I192" s="64" t="s">
        <v>313</v>
      </c>
      <c r="J192" s="48" t="s">
        <v>636</v>
      </c>
      <c r="L192" t="str">
        <v>PAJ 0123 8V</v>
      </c>
      <c r="M192" t="str">
        <v>ACP187</v>
      </c>
      <c r="N192" t="str">
        <v>PAJ 0123 8V</v>
      </c>
      <c r="O192" t="str">
        <v>PAJ 0123 8V</v>
      </c>
      <c r="P192" t="str">
        <v>PAJ 0123 8V</v>
      </c>
      <c r="Q192" t="str">
        <v>PAJ 0123 8V</v>
      </c>
      <c r="R192" t="str">
        <v>PAJ 0123 8V</v>
      </c>
      <c r="S192" t="str">
        <v>PAJ 0123 8V</v>
      </c>
      <c r="T192" t="str">
        <v>PAJ 0123 8V</v>
      </c>
      <c r="U192" t="str">
        <v>PAJ 0123 8V</v>
      </c>
      <c r="V192" t="str">
        <v>PAJ 0123 8V</v>
      </c>
      <c r="W192" t="str">
        <v>PAJ 0123 8V</v>
      </c>
      <c r="X192" t="str">
        <v>PAJ 0123 8V</v>
      </c>
      <c r="Y192" t="str">
        <v>PAJ 0123 8V</v>
      </c>
      <c r="Z192" t="str">
        <v>PAJ 0123 8V</v>
      </c>
      <c r="AA192" t="str">
        <v>PAJ 0123 8V</v>
      </c>
      <c r="AB192" t="str">
        <v>PAJ 0123 8V</v>
      </c>
      <c r="AC192" t="str">
        <v>PAJ 0123 8V</v>
      </c>
      <c r="AD192" t="str">
        <v>PAJ 0123 8V</v>
      </c>
      <c r="AE192" t="str">
        <v>PAJ 0123 8V</v>
      </c>
      <c r="AF192" t="str">
        <v>PAJ 0123 8V</v>
      </c>
      <c r="AG192" t="str">
        <v>PAJ 0123 8V</v>
      </c>
      <c r="AH192" t="str">
        <v>PAJ 0123 8V</v>
      </c>
      <c r="AI192" t="str">
        <v>PAJ 0123 8V</v>
      </c>
      <c r="AJ192" t="str">
        <v>PAJ 0123 8V</v>
      </c>
      <c r="AK192" t="str">
        <v>PAJ 0123 8V</v>
      </c>
      <c r="AL192" t="str">
        <v>PAJ 0123 8V</v>
      </c>
      <c r="AM192" t="str">
        <v>PAJ 0123 8V</v>
      </c>
      <c r="AO192" t="s">
        <v>1998</v>
      </c>
      <c r="AP192" t="s">
        <v>1999</v>
      </c>
      <c r="AQ192" t="s">
        <v>2000</v>
      </c>
    </row>
    <row r="193" spans="9:43" x14ac:dyDescent="0.35">
      <c r="I193" s="60" t="s">
        <v>314</v>
      </c>
      <c r="J193" s="48" t="s">
        <v>637</v>
      </c>
      <c r="L193" t="str">
        <v>PAJ 0124 8V</v>
      </c>
      <c r="M193" t="str">
        <v>ACP188</v>
      </c>
      <c r="N193" t="str">
        <v>PAJ 0124 8V</v>
      </c>
      <c r="O193" t="str">
        <v>PAJ 0124 8V</v>
      </c>
      <c r="P193" t="str">
        <v>PAJ 0124 8V</v>
      </c>
      <c r="Q193" t="str">
        <v>PAJ 0124 8V</v>
      </c>
      <c r="R193" t="str">
        <v>PAJ 0124 8V</v>
      </c>
      <c r="S193" t="str">
        <v>PAJ 0124 8V</v>
      </c>
      <c r="T193" t="str">
        <v>PAJ 0124 8V</v>
      </c>
      <c r="U193" t="str">
        <v>PAJ 0124 8V</v>
      </c>
      <c r="V193" t="str">
        <v>PAJ 0124 8V</v>
      </c>
      <c r="W193" t="str">
        <v>PAJ 0124 8V</v>
      </c>
      <c r="X193" t="str">
        <v>PAJ 0124 8V</v>
      </c>
      <c r="Y193" t="str">
        <v>PAJ 0124 8V</v>
      </c>
      <c r="Z193" t="str">
        <v>PAJ 0124 8V</v>
      </c>
      <c r="AA193" t="str">
        <v>PAJ 0124 8V</v>
      </c>
      <c r="AB193" t="str">
        <v>PAJ 0124 8V</v>
      </c>
      <c r="AC193" t="str">
        <v>PAJ 0124 8V</v>
      </c>
      <c r="AD193" t="str">
        <v>PAJ 0124 8V</v>
      </c>
      <c r="AE193" t="str">
        <v>PAJ 0124 8V</v>
      </c>
      <c r="AF193" t="str">
        <v>PAJ 0124 8V</v>
      </c>
      <c r="AG193" t="str">
        <v>PAJ 0124 8V</v>
      </c>
      <c r="AH193" t="str">
        <v>PAJ 0124 8V</v>
      </c>
      <c r="AI193" t="str">
        <v>PAJ 0124 8V</v>
      </c>
      <c r="AJ193" t="str">
        <v>PAJ 0124 8V</v>
      </c>
      <c r="AK193" t="str">
        <v>PAJ 0124 8V</v>
      </c>
      <c r="AL193" t="str">
        <v>PAJ 0124 8V</v>
      </c>
      <c r="AM193" t="str">
        <v>PAJ 0124 8V</v>
      </c>
      <c r="AO193" t="s">
        <v>2001</v>
      </c>
      <c r="AP193" t="s">
        <v>2002</v>
      </c>
      <c r="AQ193" t="s">
        <v>2003</v>
      </c>
    </row>
    <row r="194" spans="9:43" x14ac:dyDescent="0.35">
      <c r="I194" s="60" t="s">
        <v>315</v>
      </c>
      <c r="J194" s="48" t="s">
        <v>638</v>
      </c>
      <c r="L194" t="str">
        <v>PAJ 0125 8V</v>
      </c>
      <c r="M194" t="str">
        <v>ACP189</v>
      </c>
      <c r="N194" t="str">
        <v>PAJ 0125 8V</v>
      </c>
      <c r="O194" t="str">
        <v>PAJ 0125 8V</v>
      </c>
      <c r="P194" t="str">
        <v>PAJ 0125 8V</v>
      </c>
      <c r="Q194" t="str">
        <v>PAJ 0125 8V</v>
      </c>
      <c r="R194" t="str">
        <v>PAJ 0125 8V</v>
      </c>
      <c r="S194" t="str">
        <v>PAJ 0125 8V</v>
      </c>
      <c r="T194" t="str">
        <v>PAJ 0125 8V</v>
      </c>
      <c r="U194" t="str">
        <v>PAJ 0125 8V</v>
      </c>
      <c r="V194" t="str">
        <v>PAJ 0125 8V</v>
      </c>
      <c r="W194" t="str">
        <v>PAJ 0125 8V</v>
      </c>
      <c r="X194" t="str">
        <v>PAJ 0125 8V</v>
      </c>
      <c r="Y194" t="str">
        <v>PAJ 0125 8V</v>
      </c>
      <c r="Z194" t="str">
        <v>PAJ 0125 8V</v>
      </c>
      <c r="AA194" t="str">
        <v>PAJ 0125 8V</v>
      </c>
      <c r="AB194" t="str">
        <v>PAJ 0125 8V</v>
      </c>
      <c r="AC194" t="str">
        <v>PAJ 0125 8V</v>
      </c>
      <c r="AD194" t="str">
        <v>PAJ 0125 8V</v>
      </c>
      <c r="AE194" t="str">
        <v>PAJ 0125 8V</v>
      </c>
      <c r="AF194" t="str">
        <v>PAJ 0125 8V</v>
      </c>
      <c r="AG194" t="str">
        <v>PAJ 0125 8V</v>
      </c>
      <c r="AH194" t="str">
        <v>PAJ 0125 8V</v>
      </c>
      <c r="AI194" t="str">
        <v>PAJ 0125 8V</v>
      </c>
      <c r="AJ194" t="str">
        <v>PAJ 0125 8V</v>
      </c>
      <c r="AK194" t="str">
        <v>PAJ 0125 8V</v>
      </c>
      <c r="AL194" t="str">
        <v>PAJ 0125 8V</v>
      </c>
      <c r="AM194" t="str">
        <v>PAJ 0125 8V</v>
      </c>
      <c r="AO194" t="s">
        <v>2004</v>
      </c>
      <c r="AP194" t="s">
        <v>2005</v>
      </c>
      <c r="AQ194" t="s">
        <v>2006</v>
      </c>
    </row>
    <row r="195" spans="9:43" x14ac:dyDescent="0.35">
      <c r="I195" s="64" t="s">
        <v>316</v>
      </c>
      <c r="J195" s="48" t="s">
        <v>639</v>
      </c>
      <c r="L195" t="str">
        <v>PAJ 0126 8V</v>
      </c>
      <c r="M195" t="str">
        <v>ACP190</v>
      </c>
      <c r="N195" t="str">
        <v>PAJ 0126 8V</v>
      </c>
      <c r="O195" t="str">
        <v>PAJ 0126 8V</v>
      </c>
      <c r="P195" t="str">
        <v>PAJ 0126 8V</v>
      </c>
      <c r="Q195" t="str">
        <v>PAJ 0126 8V</v>
      </c>
      <c r="R195" t="str">
        <v>PAJ 0126 8V</v>
      </c>
      <c r="S195" t="str">
        <v>PAJ 0126 8V</v>
      </c>
      <c r="T195" t="str">
        <v>PAJ 0126 8V</v>
      </c>
      <c r="U195" t="str">
        <v>PAJ 0126 8V</v>
      </c>
      <c r="V195" t="str">
        <v>PAJ 0126 8V</v>
      </c>
      <c r="W195" t="str">
        <v>PAJ 0126 8V</v>
      </c>
      <c r="X195" t="str">
        <v>PAJ 0126 8V</v>
      </c>
      <c r="Y195" t="str">
        <v>PAJ 0126 8V</v>
      </c>
      <c r="Z195" t="str">
        <v>PAJ 0126 8V</v>
      </c>
      <c r="AA195" t="str">
        <v>PAJ 0126 8V</v>
      </c>
      <c r="AB195" t="str">
        <v>PAJ 0126 8V</v>
      </c>
      <c r="AC195" t="str">
        <v>PAJ 0126 8V</v>
      </c>
      <c r="AD195" t="str">
        <v>PAJ 0126 8V</v>
      </c>
      <c r="AE195" t="str">
        <v>PAJ 0126 8V</v>
      </c>
      <c r="AF195" t="str">
        <v>PAJ 0126 8V</v>
      </c>
      <c r="AG195" t="str">
        <v>PAJ 0126 8V</v>
      </c>
      <c r="AH195" t="str">
        <v>PAJ 0126 8V</v>
      </c>
      <c r="AI195" t="str">
        <v>PAJ 0126 8V</v>
      </c>
      <c r="AJ195" t="str">
        <v>PAJ 0126 8V</v>
      </c>
      <c r="AK195" t="str">
        <v>PAJ 0126 8V</v>
      </c>
      <c r="AL195" t="str">
        <v>PAJ 0126 8V</v>
      </c>
      <c r="AM195" t="str">
        <v>PAJ 0126 8V</v>
      </c>
      <c r="AO195" t="s">
        <v>2007</v>
      </c>
      <c r="AP195" t="s">
        <v>2008</v>
      </c>
      <c r="AQ195" t="s">
        <v>2009</v>
      </c>
    </row>
    <row r="196" spans="9:43" x14ac:dyDescent="0.35">
      <c r="I196" s="60" t="s">
        <v>317</v>
      </c>
      <c r="J196" s="48" t="s">
        <v>640</v>
      </c>
      <c r="L196" t="str">
        <v>PAJ 0127 8V</v>
      </c>
      <c r="M196" t="str">
        <v>ACP191</v>
      </c>
      <c r="N196" t="str">
        <v>PAJ 0127 8V</v>
      </c>
      <c r="O196" t="str">
        <v>PAJ 0127 8V</v>
      </c>
      <c r="P196" t="str">
        <v>PAJ 0127 8V</v>
      </c>
      <c r="Q196" t="str">
        <v>PAJ 0127 8V</v>
      </c>
      <c r="R196" t="str">
        <v>PAJ 0127 8V</v>
      </c>
      <c r="S196" t="str">
        <v>PAJ 0127 8V</v>
      </c>
      <c r="T196" t="str">
        <v>PAJ 0127 8V</v>
      </c>
      <c r="U196" t="str">
        <v>PAJ 0127 8V</v>
      </c>
      <c r="V196" t="str">
        <v>PAJ 0127 8V</v>
      </c>
      <c r="W196" t="str">
        <v>PAJ 0127 8V</v>
      </c>
      <c r="X196" t="str">
        <v>PAJ 0127 8V</v>
      </c>
      <c r="Y196" t="str">
        <v>PAJ 0127 8V</v>
      </c>
      <c r="Z196" t="str">
        <v>PAJ 0127 8V</v>
      </c>
      <c r="AA196" t="str">
        <v>PAJ 0127 8V</v>
      </c>
      <c r="AB196" t="str">
        <v>PAJ 0127 8V</v>
      </c>
      <c r="AC196" t="str">
        <v>PAJ 0127 8V</v>
      </c>
      <c r="AD196" t="str">
        <v>PAJ 0127 8V</v>
      </c>
      <c r="AE196" t="str">
        <v>PAJ 0127 8V</v>
      </c>
      <c r="AF196" t="str">
        <v>PAJ 0127 8V</v>
      </c>
      <c r="AG196" t="str">
        <v>PAJ 0127 8V</v>
      </c>
      <c r="AH196" t="str">
        <v>PAJ 0127 8V</v>
      </c>
      <c r="AI196" t="str">
        <v>PAJ 0127 8V</v>
      </c>
      <c r="AJ196" t="str">
        <v>PAJ 0127 8V</v>
      </c>
      <c r="AK196" t="str">
        <v>PAJ 0127 8V</v>
      </c>
      <c r="AL196" t="str">
        <v>PAJ 0127 8V</v>
      </c>
      <c r="AM196" t="str">
        <v>PAJ 0127 8V</v>
      </c>
      <c r="AO196" t="s">
        <v>2010</v>
      </c>
      <c r="AP196" t="s">
        <v>2011</v>
      </c>
      <c r="AQ196" t="s">
        <v>2012</v>
      </c>
    </row>
    <row r="197" spans="9:43" x14ac:dyDescent="0.35">
      <c r="I197" s="60" t="s">
        <v>318</v>
      </c>
      <c r="J197" s="48" t="s">
        <v>641</v>
      </c>
      <c r="L197" t="str">
        <v>PAJ 0128 8V</v>
      </c>
      <c r="M197" t="str">
        <v>ACP192</v>
      </c>
      <c r="N197" t="str">
        <v>PAJ 0128 8V</v>
      </c>
      <c r="O197" t="str">
        <v>PAJ 0128 8V</v>
      </c>
      <c r="P197" t="str">
        <v>PAJ 0128 8V</v>
      </c>
      <c r="Q197" t="str">
        <v>PAJ 0128 8V</v>
      </c>
      <c r="R197" t="str">
        <v>PAJ 0128 8V</v>
      </c>
      <c r="S197" t="str">
        <v>PAJ 0128 8V</v>
      </c>
      <c r="T197" t="str">
        <v>PAJ 0128 8V</v>
      </c>
      <c r="U197" t="str">
        <v>PAJ 0128 8V</v>
      </c>
      <c r="V197" t="str">
        <v>PAJ 0128 8V</v>
      </c>
      <c r="W197" t="str">
        <v>PAJ 0128 8V</v>
      </c>
      <c r="X197" t="str">
        <v>PAJ 0128 8V</v>
      </c>
      <c r="Y197" t="str">
        <v>PAJ 0128 8V</v>
      </c>
      <c r="Z197" t="str">
        <v>PAJ 0128 8V</v>
      </c>
      <c r="AA197" t="str">
        <v>PAJ 0128 8V</v>
      </c>
      <c r="AB197" t="str">
        <v>PAJ 0128 8V</v>
      </c>
      <c r="AC197" t="str">
        <v>PAJ 0128 8V</v>
      </c>
      <c r="AD197" t="str">
        <v>PAJ 0128 8V</v>
      </c>
      <c r="AE197" t="str">
        <v>PAJ 0128 8V</v>
      </c>
      <c r="AF197" t="str">
        <v>PAJ 0128 8V</v>
      </c>
      <c r="AG197" t="str">
        <v>PAJ 0128 8V</v>
      </c>
      <c r="AH197" t="str">
        <v>PAJ 0128 8V</v>
      </c>
      <c r="AI197" t="str">
        <v>PAJ 0128 8V</v>
      </c>
      <c r="AJ197" t="str">
        <v>PAJ 0128 8V</v>
      </c>
      <c r="AK197" t="str">
        <v>PAJ 0128 8V</v>
      </c>
      <c r="AL197" t="str">
        <v>PAJ 0128 8V</v>
      </c>
      <c r="AM197" t="str">
        <v>PAJ 0128 8V</v>
      </c>
      <c r="AO197" t="s">
        <v>2013</v>
      </c>
      <c r="AP197" t="s">
        <v>2014</v>
      </c>
      <c r="AQ197" t="s">
        <v>2015</v>
      </c>
    </row>
    <row r="198" spans="9:43" x14ac:dyDescent="0.35">
      <c r="I198" s="60" t="s">
        <v>319</v>
      </c>
      <c r="J198" s="48" t="s">
        <v>642</v>
      </c>
      <c r="L198" t="str">
        <v>PAJ 0129 8V</v>
      </c>
      <c r="M198" t="str">
        <v>ACP193</v>
      </c>
      <c r="N198" t="str">
        <v>PAJ 0129 8V</v>
      </c>
      <c r="O198" t="str">
        <v>PAJ 0129 8V</v>
      </c>
      <c r="P198" t="str">
        <v>PAJ 0129 8V</v>
      </c>
      <c r="Q198" t="str">
        <v>PAJ 0129 8V</v>
      </c>
      <c r="R198" t="str">
        <v>PAJ 0129 8V</v>
      </c>
      <c r="S198" t="str">
        <v>PAJ 0129 8V</v>
      </c>
      <c r="T198" t="str">
        <v>PAJ 0129 8V</v>
      </c>
      <c r="U198" t="str">
        <v>PAJ 0129 8V</v>
      </c>
      <c r="V198" t="str">
        <v>PAJ 0129 8V</v>
      </c>
      <c r="W198" t="str">
        <v>PAJ 0129 8V</v>
      </c>
      <c r="X198" t="str">
        <v>PAJ 0129 8V</v>
      </c>
      <c r="Y198" t="str">
        <v>PAJ 0129 8V</v>
      </c>
      <c r="Z198" t="str">
        <v>PAJ 0129 8V</v>
      </c>
      <c r="AA198" t="str">
        <v>PAJ 0129 8V</v>
      </c>
      <c r="AB198" t="str">
        <v>PAJ 0129 8V</v>
      </c>
      <c r="AC198" t="str">
        <v>PAJ 0129 8V</v>
      </c>
      <c r="AD198" t="str">
        <v>PAJ 0129 8V</v>
      </c>
      <c r="AE198" t="str">
        <v>PAJ 0129 8V</v>
      </c>
      <c r="AF198" t="str">
        <v>PAJ 0129 8V</v>
      </c>
      <c r="AG198" t="str">
        <v>PAJ 0129 8V</v>
      </c>
      <c r="AH198" t="str">
        <v>PAJ 0129 8V</v>
      </c>
      <c r="AI198" t="str">
        <v>PAJ 0129 8V</v>
      </c>
      <c r="AJ198" t="str">
        <v>PAJ 0129 8V</v>
      </c>
      <c r="AK198" t="str">
        <v>PAJ 0129 8V</v>
      </c>
      <c r="AL198" t="str">
        <v>PAJ 0129 8V</v>
      </c>
      <c r="AM198" t="str">
        <v>PAJ 0129 8V</v>
      </c>
      <c r="AO198" t="s">
        <v>2016</v>
      </c>
      <c r="AP198" t="s">
        <v>2017</v>
      </c>
      <c r="AQ198" t="s">
        <v>2018</v>
      </c>
    </row>
    <row r="199" spans="9:43" x14ac:dyDescent="0.35">
      <c r="I199" s="60" t="s">
        <v>320</v>
      </c>
      <c r="J199" s="48" t="s">
        <v>643</v>
      </c>
      <c r="L199" t="str">
        <v>PAJ 0130 8V</v>
      </c>
      <c r="M199" t="str">
        <v>ACP194</v>
      </c>
      <c r="N199" t="str">
        <v>PAJ 0130 8V</v>
      </c>
      <c r="O199" t="str">
        <v>PAJ 0130 8V</v>
      </c>
      <c r="P199" t="str">
        <v>PAJ 0130 8V</v>
      </c>
      <c r="Q199" t="str">
        <v>PAJ 0130 8V</v>
      </c>
      <c r="R199" t="str">
        <v>PAJ 0130 8V</v>
      </c>
      <c r="S199" t="str">
        <v>PAJ 0130 8V</v>
      </c>
      <c r="T199" t="str">
        <v>PAJ 0130 8V</v>
      </c>
      <c r="U199" t="str">
        <v>PAJ 0130 8V</v>
      </c>
      <c r="V199" t="str">
        <v>PAJ 0130 8V</v>
      </c>
      <c r="W199" t="str">
        <v>PAJ 0130 8V</v>
      </c>
      <c r="X199" t="str">
        <v>PAJ 0130 8V</v>
      </c>
      <c r="Y199" t="str">
        <v>PAJ 0130 8V</v>
      </c>
      <c r="Z199" t="str">
        <v>PAJ 0130 8V</v>
      </c>
      <c r="AA199" t="str">
        <v>PAJ 0130 8V</v>
      </c>
      <c r="AB199" t="str">
        <v>PAJ 0130 8V</v>
      </c>
      <c r="AC199" t="str">
        <v>PAJ 0130 8V</v>
      </c>
      <c r="AD199" t="str">
        <v>PAJ 0130 8V</v>
      </c>
      <c r="AE199" t="str">
        <v>PAJ 0130 8V</v>
      </c>
      <c r="AF199" t="str">
        <v>PAJ 0130 8V</v>
      </c>
      <c r="AG199" t="str">
        <v>PAJ 0130 8V</v>
      </c>
      <c r="AH199" t="str">
        <v>PAJ 0130 8V</v>
      </c>
      <c r="AI199" t="str">
        <v>PAJ 0130 8V</v>
      </c>
      <c r="AJ199" t="str">
        <v>PAJ 0130 8V</v>
      </c>
      <c r="AK199" t="str">
        <v>PAJ 0130 8V</v>
      </c>
      <c r="AL199" t="str">
        <v>PAJ 0130 8V</v>
      </c>
      <c r="AM199" t="str">
        <v>PAJ 0130 8V</v>
      </c>
      <c r="AO199" t="s">
        <v>2019</v>
      </c>
      <c r="AP199" t="s">
        <v>2020</v>
      </c>
      <c r="AQ199" t="s">
        <v>2021</v>
      </c>
    </row>
    <row r="200" spans="9:43" x14ac:dyDescent="0.35">
      <c r="I200" s="60" t="s">
        <v>321</v>
      </c>
      <c r="J200" s="48" t="s">
        <v>644</v>
      </c>
      <c r="L200" t="str">
        <v>PAJ 0131 8V</v>
      </c>
      <c r="M200" t="str">
        <v>ACP195</v>
      </c>
      <c r="N200" t="str">
        <v>PAJ 0131 8V</v>
      </c>
      <c r="O200" t="str">
        <v>PAJ 0131 8V</v>
      </c>
      <c r="P200" t="str">
        <v>PAJ 0131 8V</v>
      </c>
      <c r="Q200" t="str">
        <v>PAJ 0131 8V</v>
      </c>
      <c r="R200" t="str">
        <v>PAJ 0131 8V</v>
      </c>
      <c r="S200" t="str">
        <v>PAJ 0131 8V</v>
      </c>
      <c r="T200" t="str">
        <v>PAJ 0131 8V</v>
      </c>
      <c r="U200" t="str">
        <v>PAJ 0131 8V</v>
      </c>
      <c r="V200" t="str">
        <v>PAJ 0131 8V</v>
      </c>
      <c r="W200" t="str">
        <v>PAJ 0131 8V</v>
      </c>
      <c r="X200" t="str">
        <v>PAJ 0131 8V</v>
      </c>
      <c r="Y200" t="str">
        <v>PAJ 0131 8V</v>
      </c>
      <c r="Z200" t="str">
        <v>PAJ 0131 8V</v>
      </c>
      <c r="AA200" t="str">
        <v>PAJ 0131 8V</v>
      </c>
      <c r="AB200" t="str">
        <v>PAJ 0131 8V</v>
      </c>
      <c r="AC200" t="str">
        <v>PAJ 0131 8V</v>
      </c>
      <c r="AD200" t="str">
        <v>PAJ 0131 8V</v>
      </c>
      <c r="AE200" t="str">
        <v>PAJ 0131 8V</v>
      </c>
      <c r="AF200" t="str">
        <v>PAJ 0131 8V</v>
      </c>
      <c r="AG200" t="str">
        <v>PAJ 0131 8V</v>
      </c>
      <c r="AH200" t="str">
        <v>PAJ 0131 8V</v>
      </c>
      <c r="AI200" t="str">
        <v>PAJ 0131 8V</v>
      </c>
      <c r="AJ200" t="str">
        <v>PAJ 0131 8V</v>
      </c>
      <c r="AK200" t="str">
        <v>PAJ 0131 8V</v>
      </c>
      <c r="AL200" t="str">
        <v>PAJ 0131 8V</v>
      </c>
      <c r="AM200" t="str">
        <v>PAJ 0131 8V</v>
      </c>
      <c r="AO200" t="s">
        <v>2022</v>
      </c>
      <c r="AP200" t="s">
        <v>2023</v>
      </c>
      <c r="AQ200" t="s">
        <v>2024</v>
      </c>
    </row>
    <row r="201" spans="9:43" x14ac:dyDescent="0.35">
      <c r="I201" s="60" t="s">
        <v>322</v>
      </c>
      <c r="J201" s="48" t="s">
        <v>645</v>
      </c>
      <c r="L201" t="str">
        <v>PAJ 0132 8V</v>
      </c>
      <c r="M201" t="str">
        <v>ACP196</v>
      </c>
      <c r="N201" t="str">
        <v>PAJ 0132 8V</v>
      </c>
      <c r="O201" t="str">
        <v>PAJ 0132 8V</v>
      </c>
      <c r="P201" t="str">
        <v>PAJ 0132 8V</v>
      </c>
      <c r="Q201" t="str">
        <v>PAJ 0132 8V</v>
      </c>
      <c r="R201" t="str">
        <v>PAJ 0132 8V</v>
      </c>
      <c r="S201" t="str">
        <v>PAJ 0132 8V</v>
      </c>
      <c r="T201" t="str">
        <v>PAJ 0132 8V</v>
      </c>
      <c r="U201" t="str">
        <v>PAJ 0132 8V</v>
      </c>
      <c r="V201" t="str">
        <v>PAJ 0132 8V</v>
      </c>
      <c r="W201" t="str">
        <v>PAJ 0132 8V</v>
      </c>
      <c r="X201" t="str">
        <v>PAJ 0132 8V</v>
      </c>
      <c r="Y201" t="str">
        <v>PAJ 0132 8V</v>
      </c>
      <c r="Z201" t="str">
        <v>PAJ 0132 8V</v>
      </c>
      <c r="AA201" t="str">
        <v>PAJ 0132 8V</v>
      </c>
      <c r="AB201" t="str">
        <v>PAJ 0132 8V</v>
      </c>
      <c r="AC201" t="str">
        <v>PAJ 0132 8V</v>
      </c>
      <c r="AD201" t="str">
        <v>PAJ 0132 8V</v>
      </c>
      <c r="AE201" t="str">
        <v>PAJ 0132 8V</v>
      </c>
      <c r="AF201" t="str">
        <v>PAJ 0132 8V</v>
      </c>
      <c r="AG201" t="str">
        <v>PAJ 0132 8V</v>
      </c>
      <c r="AH201" t="str">
        <v>PAJ 0132 8V</v>
      </c>
      <c r="AI201" t="str">
        <v>PAJ 0132 8V</v>
      </c>
      <c r="AJ201" t="str">
        <v>PAJ 0132 8V</v>
      </c>
      <c r="AK201" t="str">
        <v>PAJ 0132 8V</v>
      </c>
      <c r="AL201" t="str">
        <v>PAJ 0132 8V</v>
      </c>
      <c r="AM201" t="str">
        <v>PAJ 0132 8V</v>
      </c>
      <c r="AO201" t="s">
        <v>2025</v>
      </c>
      <c r="AP201" t="s">
        <v>2026</v>
      </c>
      <c r="AQ201" t="s">
        <v>2027</v>
      </c>
    </row>
    <row r="202" spans="9:43" x14ac:dyDescent="0.35">
      <c r="I202" s="60" t="s">
        <v>323</v>
      </c>
      <c r="J202" s="48" t="s">
        <v>646</v>
      </c>
      <c r="L202" t="str">
        <v>PAJ 0133 8V</v>
      </c>
      <c r="M202" t="str">
        <v>ACP197</v>
      </c>
      <c r="N202" t="str">
        <v>PAJ 0133 8V</v>
      </c>
      <c r="O202" t="str">
        <v>PAJ 0133 8V</v>
      </c>
      <c r="P202" t="str">
        <v>PAJ 0133 8V</v>
      </c>
      <c r="Q202" t="str">
        <v>PAJ 0133 8V</v>
      </c>
      <c r="R202" t="str">
        <v>PAJ 0133 8V</v>
      </c>
      <c r="S202" t="str">
        <v>PAJ 0133 8V</v>
      </c>
      <c r="T202" t="str">
        <v>PAJ 0133 8V</v>
      </c>
      <c r="U202" t="str">
        <v>PAJ 0133 8V</v>
      </c>
      <c r="V202" t="str">
        <v>PAJ 0133 8V</v>
      </c>
      <c r="W202" t="str">
        <v>PAJ 0133 8V</v>
      </c>
      <c r="X202" t="str">
        <v>PAJ 0133 8V</v>
      </c>
      <c r="Y202" t="str">
        <v>PAJ 0133 8V</v>
      </c>
      <c r="Z202" t="str">
        <v>PAJ 0133 8V</v>
      </c>
      <c r="AA202" t="str">
        <v>PAJ 0133 8V</v>
      </c>
      <c r="AB202" t="str">
        <v>PAJ 0133 8V</v>
      </c>
      <c r="AC202" t="str">
        <v>PAJ 0133 8V</v>
      </c>
      <c r="AD202" t="str">
        <v>PAJ 0133 8V</v>
      </c>
      <c r="AE202" t="str">
        <v>PAJ 0133 8V</v>
      </c>
      <c r="AF202" t="str">
        <v>PAJ 0133 8V</v>
      </c>
      <c r="AG202" t="str">
        <v>PAJ 0133 8V</v>
      </c>
      <c r="AH202" t="str">
        <v>PAJ 0133 8V</v>
      </c>
      <c r="AI202" t="str">
        <v>PAJ 0133 8V</v>
      </c>
      <c r="AJ202" t="str">
        <v>PAJ 0133 8V</v>
      </c>
      <c r="AK202" t="str">
        <v>PAJ 0133 8V</v>
      </c>
      <c r="AL202" t="str">
        <v>PAJ 0133 8V</v>
      </c>
      <c r="AM202" t="str">
        <v>PAJ 0133 8V</v>
      </c>
      <c r="AO202" t="s">
        <v>2028</v>
      </c>
      <c r="AP202" t="s">
        <v>2029</v>
      </c>
      <c r="AQ202" t="s">
        <v>2030</v>
      </c>
    </row>
    <row r="203" spans="9:43" x14ac:dyDescent="0.35">
      <c r="I203" s="60" t="s">
        <v>324</v>
      </c>
      <c r="J203" s="48" t="s">
        <v>647</v>
      </c>
      <c r="L203" t="str">
        <v>PAJ 0134 8V</v>
      </c>
      <c r="M203" t="str">
        <v>ACP198</v>
      </c>
      <c r="N203" t="str">
        <v>PAJ 0134 8V</v>
      </c>
      <c r="O203" t="str">
        <v>PAJ 0134 8V</v>
      </c>
      <c r="P203" t="str">
        <v>PAJ 0134 8V</v>
      </c>
      <c r="Q203" t="str">
        <v>PAJ 0134 8V</v>
      </c>
      <c r="R203" t="str">
        <v>PAJ 0134 8V</v>
      </c>
      <c r="S203" t="str">
        <v>PAJ 0134 8V</v>
      </c>
      <c r="T203" t="str">
        <v>PAJ 0134 8V</v>
      </c>
      <c r="U203" t="str">
        <v>PAJ 0134 8V</v>
      </c>
      <c r="V203" t="str">
        <v>PAJ 0134 8V</v>
      </c>
      <c r="W203" t="str">
        <v>PAJ 0134 8V</v>
      </c>
      <c r="X203" t="str">
        <v>PAJ 0134 8V</v>
      </c>
      <c r="Y203" t="str">
        <v>PAJ 0134 8V</v>
      </c>
      <c r="Z203" t="str">
        <v>PAJ 0134 8V</v>
      </c>
      <c r="AA203" t="str">
        <v>PAJ 0134 8V</v>
      </c>
      <c r="AB203" t="str">
        <v>PAJ 0134 8V</v>
      </c>
      <c r="AC203" t="str">
        <v>PAJ 0134 8V</v>
      </c>
      <c r="AD203" t="str">
        <v>PAJ 0134 8V</v>
      </c>
      <c r="AE203" t="str">
        <v>PAJ 0134 8V</v>
      </c>
      <c r="AF203" t="str">
        <v>PAJ 0134 8V</v>
      </c>
      <c r="AG203" t="str">
        <v>PAJ 0134 8V</v>
      </c>
      <c r="AH203" t="str">
        <v>PAJ 0134 8V</v>
      </c>
      <c r="AI203" t="str">
        <v>PAJ 0134 8V</v>
      </c>
      <c r="AJ203" t="str">
        <v>PAJ 0134 8V</v>
      </c>
      <c r="AK203" t="str">
        <v>PAJ 0134 8V</v>
      </c>
      <c r="AL203" t="str">
        <v>PAJ 0134 8V</v>
      </c>
      <c r="AM203" t="str">
        <v>PAJ 0134 8V</v>
      </c>
      <c r="AO203" t="s">
        <v>2031</v>
      </c>
      <c r="AP203" t="s">
        <v>2032</v>
      </c>
      <c r="AQ203" t="s">
        <v>2033</v>
      </c>
    </row>
    <row r="204" spans="9:43" x14ac:dyDescent="0.35">
      <c r="I204" s="60" t="s">
        <v>325</v>
      </c>
      <c r="J204" s="48" t="s">
        <v>648</v>
      </c>
      <c r="L204" t="str">
        <v>PAJ 0135 8V</v>
      </c>
      <c r="M204" t="str">
        <v>ACP199</v>
      </c>
      <c r="N204" t="str">
        <v>PAJ 0135 8V</v>
      </c>
      <c r="O204" t="str">
        <v>PAJ 0135 8V</v>
      </c>
      <c r="P204" t="str">
        <v>PAJ 0135 8V</v>
      </c>
      <c r="Q204" t="str">
        <v>PAJ 0135 8V</v>
      </c>
      <c r="R204" t="str">
        <v>PAJ 0135 8V</v>
      </c>
      <c r="S204" t="str">
        <v>PAJ 0135 8V</v>
      </c>
      <c r="T204" t="str">
        <v>PAJ 0135 8V</v>
      </c>
      <c r="U204" t="str">
        <v>PAJ 0135 8V</v>
      </c>
      <c r="V204" t="str">
        <v>PAJ 0135 8V</v>
      </c>
      <c r="W204" t="str">
        <v>PAJ 0135 8V</v>
      </c>
      <c r="X204" t="str">
        <v>PAJ 0135 8V</v>
      </c>
      <c r="Y204" t="str">
        <v>PAJ 0135 8V</v>
      </c>
      <c r="Z204" t="str">
        <v>PAJ 0135 8V</v>
      </c>
      <c r="AA204" t="str">
        <v>PAJ 0135 8V</v>
      </c>
      <c r="AB204" t="str">
        <v>PAJ 0135 8V</v>
      </c>
      <c r="AC204" t="str">
        <v>PAJ 0135 8V</v>
      </c>
      <c r="AD204" t="str">
        <v>PAJ 0135 8V</v>
      </c>
      <c r="AE204" t="str">
        <v>PAJ 0135 8V</v>
      </c>
      <c r="AF204" t="str">
        <v>PAJ 0135 8V</v>
      </c>
      <c r="AG204" t="str">
        <v>PAJ 0135 8V</v>
      </c>
      <c r="AH204" t="str">
        <v>PAJ 0135 8V</v>
      </c>
      <c r="AI204" t="str">
        <v>PAJ 0135 8V</v>
      </c>
      <c r="AJ204" t="str">
        <v>PAJ 0135 8V</v>
      </c>
      <c r="AK204" t="str">
        <v>PAJ 0135 8V</v>
      </c>
      <c r="AL204" t="str">
        <v>PAJ 0135 8V</v>
      </c>
      <c r="AM204" t="str">
        <v>PAJ 0135 8V</v>
      </c>
      <c r="AO204" t="s">
        <v>2034</v>
      </c>
      <c r="AP204" t="s">
        <v>2035</v>
      </c>
      <c r="AQ204" t="s">
        <v>2036</v>
      </c>
    </row>
    <row r="205" spans="9:43" x14ac:dyDescent="0.35">
      <c r="I205" s="60" t="s">
        <v>326</v>
      </c>
      <c r="J205" s="48" t="s">
        <v>649</v>
      </c>
      <c r="L205" t="str">
        <v>PAJ 0136 8V</v>
      </c>
      <c r="M205" t="str">
        <v>ACP200</v>
      </c>
      <c r="N205" t="str">
        <v>PAJ 0136 8V</v>
      </c>
      <c r="O205" t="str">
        <v>PAJ 0136 8V</v>
      </c>
      <c r="P205" t="str">
        <v>PAJ 0136 8V</v>
      </c>
      <c r="Q205" t="str">
        <v>PAJ 0136 8V</v>
      </c>
      <c r="R205" t="str">
        <v>PAJ 0136 8V</v>
      </c>
      <c r="S205" t="str">
        <v>PAJ 0136 8V</v>
      </c>
      <c r="T205" t="str">
        <v>PAJ 0136 8V</v>
      </c>
      <c r="U205" t="str">
        <v>PAJ 0136 8V</v>
      </c>
      <c r="V205" t="str">
        <v>PAJ 0136 8V</v>
      </c>
      <c r="W205" t="str">
        <v>PAJ 0136 8V</v>
      </c>
      <c r="X205" t="str">
        <v>PAJ 0136 8V</v>
      </c>
      <c r="Y205" t="str">
        <v>PAJ 0136 8V</v>
      </c>
      <c r="Z205" t="str">
        <v>PAJ 0136 8V</v>
      </c>
      <c r="AA205" t="str">
        <v>PAJ 0136 8V</v>
      </c>
      <c r="AB205" t="str">
        <v>PAJ 0136 8V</v>
      </c>
      <c r="AC205" t="str">
        <v>PAJ 0136 8V</v>
      </c>
      <c r="AD205" t="str">
        <v>PAJ 0136 8V</v>
      </c>
      <c r="AE205" t="str">
        <v>PAJ 0136 8V</v>
      </c>
      <c r="AF205" t="str">
        <v>PAJ 0136 8V</v>
      </c>
      <c r="AG205" t="str">
        <v>PAJ 0136 8V</v>
      </c>
      <c r="AH205" t="str">
        <v>PAJ 0136 8V</v>
      </c>
      <c r="AI205" t="str">
        <v>PAJ 0136 8V</v>
      </c>
      <c r="AJ205" t="str">
        <v>PAJ 0136 8V</v>
      </c>
      <c r="AK205" t="str">
        <v>PAJ 0136 8V</v>
      </c>
      <c r="AL205" t="str">
        <v>PAJ 0136 8V</v>
      </c>
      <c r="AM205" t="str">
        <v>PAJ 0136 8V</v>
      </c>
      <c r="AO205" t="s">
        <v>2037</v>
      </c>
      <c r="AP205" t="s">
        <v>2038</v>
      </c>
      <c r="AQ205" t="s">
        <v>2039</v>
      </c>
    </row>
    <row r="206" spans="9:43" x14ac:dyDescent="0.35">
      <c r="I206" s="60" t="s">
        <v>327</v>
      </c>
      <c r="J206" s="48" t="s">
        <v>650</v>
      </c>
      <c r="L206" t="str">
        <v>PAJ 0137 8V</v>
      </c>
      <c r="M206" t="str">
        <v>ACP201</v>
      </c>
      <c r="N206" t="str">
        <v>PAJ 0137 8V</v>
      </c>
      <c r="O206" t="str">
        <v>PAJ 0137 8V</v>
      </c>
      <c r="P206" t="str">
        <v>PAJ 0137 8V</v>
      </c>
      <c r="Q206" t="str">
        <v>PAJ 0137 8V</v>
      </c>
      <c r="R206" t="str">
        <v>PAJ 0137 8V</v>
      </c>
      <c r="S206" t="str">
        <v>PAJ 0137 8V</v>
      </c>
      <c r="T206" t="str">
        <v>PAJ 0137 8V</v>
      </c>
      <c r="U206" t="str">
        <v>PAJ 0137 8V</v>
      </c>
      <c r="V206" t="str">
        <v>PAJ 0137 8V</v>
      </c>
      <c r="W206" t="str">
        <v>PAJ 0137 8V</v>
      </c>
      <c r="X206" t="str">
        <v>PAJ 0137 8V</v>
      </c>
      <c r="Y206" t="str">
        <v>PAJ 0137 8V</v>
      </c>
      <c r="Z206" t="str">
        <v>PAJ 0137 8V</v>
      </c>
      <c r="AA206" t="str">
        <v>PAJ 0137 8V</v>
      </c>
      <c r="AB206" t="str">
        <v>PAJ 0137 8V</v>
      </c>
      <c r="AC206" t="str">
        <v>PAJ 0137 8V</v>
      </c>
      <c r="AD206" t="str">
        <v>PAJ 0137 8V</v>
      </c>
      <c r="AE206" t="str">
        <v>PAJ 0137 8V</v>
      </c>
      <c r="AF206" t="str">
        <v>PAJ 0137 8V</v>
      </c>
      <c r="AG206" t="str">
        <v>PAJ 0137 8V</v>
      </c>
      <c r="AH206" t="str">
        <v>PAJ 0137 8V</v>
      </c>
      <c r="AI206" t="str">
        <v>PAJ 0137 8V</v>
      </c>
      <c r="AJ206" t="str">
        <v>PAJ 0137 8V</v>
      </c>
      <c r="AK206" t="str">
        <v>PAJ 0137 8V</v>
      </c>
      <c r="AL206" t="str">
        <v>PAJ 0137 8V</v>
      </c>
      <c r="AM206" t="str">
        <v>PAJ 0137 8V</v>
      </c>
      <c r="AO206" t="s">
        <v>2040</v>
      </c>
      <c r="AP206" t="s">
        <v>2041</v>
      </c>
      <c r="AQ206" t="s">
        <v>2042</v>
      </c>
    </row>
    <row r="207" spans="9:43" x14ac:dyDescent="0.35">
      <c r="I207" s="60" t="s">
        <v>328</v>
      </c>
      <c r="J207" s="48" t="s">
        <v>651</v>
      </c>
      <c r="L207" t="str">
        <v>PAJ 0138 8V</v>
      </c>
      <c r="M207" t="str">
        <v>ACP202</v>
      </c>
      <c r="N207" t="str">
        <v>PAJ 0138 8V</v>
      </c>
      <c r="O207" t="str">
        <v>PAJ 0138 8V</v>
      </c>
      <c r="P207" t="str">
        <v>PAJ 0138 8V</v>
      </c>
      <c r="Q207" t="str">
        <v>PAJ 0138 8V</v>
      </c>
      <c r="R207" t="str">
        <v>PAJ 0138 8V</v>
      </c>
      <c r="S207" t="str">
        <v>PAJ 0138 8V</v>
      </c>
      <c r="T207" t="str">
        <v>PAJ 0138 8V</v>
      </c>
      <c r="U207" t="str">
        <v>PAJ 0138 8V</v>
      </c>
      <c r="V207" t="str">
        <v>PAJ 0138 8V</v>
      </c>
      <c r="W207" t="str">
        <v>PAJ 0138 8V</v>
      </c>
      <c r="X207" t="str">
        <v>PAJ 0138 8V</v>
      </c>
      <c r="Y207" t="str">
        <v>PAJ 0138 8V</v>
      </c>
      <c r="Z207" t="str">
        <v>PAJ 0138 8V</v>
      </c>
      <c r="AA207" t="str">
        <v>PAJ 0138 8V</v>
      </c>
      <c r="AB207" t="str">
        <v>PAJ 0138 8V</v>
      </c>
      <c r="AC207" t="str">
        <v>PAJ 0138 8V</v>
      </c>
      <c r="AD207" t="str">
        <v>PAJ 0138 8V</v>
      </c>
      <c r="AE207" t="str">
        <v>PAJ 0138 8V</v>
      </c>
      <c r="AF207" t="str">
        <v>PAJ 0138 8V</v>
      </c>
      <c r="AG207" t="str">
        <v>PAJ 0138 8V</v>
      </c>
      <c r="AH207" t="str">
        <v>PAJ 0138 8V</v>
      </c>
      <c r="AI207" t="str">
        <v>PAJ 0138 8V</v>
      </c>
      <c r="AJ207" t="str">
        <v>PAJ 0138 8V</v>
      </c>
      <c r="AK207" t="str">
        <v>PAJ 0138 8V</v>
      </c>
      <c r="AL207" t="str">
        <v>PAJ 0138 8V</v>
      </c>
      <c r="AM207" t="str">
        <v>PAJ 0138 8V</v>
      </c>
      <c r="AO207" t="s">
        <v>2043</v>
      </c>
      <c r="AP207" t="s">
        <v>2044</v>
      </c>
      <c r="AQ207" t="s">
        <v>2045</v>
      </c>
    </row>
    <row r="208" spans="9:43" x14ac:dyDescent="0.35">
      <c r="I208" s="63" t="s">
        <v>329</v>
      </c>
      <c r="J208" s="48" t="s">
        <v>652</v>
      </c>
      <c r="L208" t="str">
        <v>PAJ 0139 8V</v>
      </c>
      <c r="M208" t="str">
        <v>ACP203</v>
      </c>
      <c r="N208" t="str">
        <v>PAJ 0139 8V</v>
      </c>
      <c r="O208" t="str">
        <v>PAJ 0139 8V</v>
      </c>
      <c r="P208" t="str">
        <v>PAJ 0139 8V</v>
      </c>
      <c r="Q208" t="str">
        <v>PAJ 0139 8V</v>
      </c>
      <c r="R208" t="str">
        <v>PAJ 0139 8V</v>
      </c>
      <c r="S208" t="str">
        <v>PAJ 0139 8V</v>
      </c>
      <c r="T208" t="str">
        <v>PAJ 0139 8V</v>
      </c>
      <c r="U208" t="str">
        <v>PAJ 0139 8V</v>
      </c>
      <c r="V208" t="str">
        <v>PAJ 0139 8V</v>
      </c>
      <c r="W208" t="str">
        <v>PAJ 0139 8V</v>
      </c>
      <c r="X208" t="str">
        <v>PAJ 0139 8V</v>
      </c>
      <c r="Y208" t="str">
        <v>PAJ 0139 8V</v>
      </c>
      <c r="Z208" t="str">
        <v>PAJ 0139 8V</v>
      </c>
      <c r="AA208" t="str">
        <v>PAJ 0139 8V</v>
      </c>
      <c r="AB208" t="str">
        <v>PAJ 0139 8V</v>
      </c>
      <c r="AC208" t="str">
        <v>PAJ 0139 8V</v>
      </c>
      <c r="AD208" t="str">
        <v>PAJ 0139 8V</v>
      </c>
      <c r="AE208" t="str">
        <v>PAJ 0139 8V</v>
      </c>
      <c r="AF208" t="str">
        <v>PAJ 0139 8V</v>
      </c>
      <c r="AG208" t="str">
        <v>PAJ 0139 8V</v>
      </c>
      <c r="AH208" t="str">
        <v>PAJ 0139 8V</v>
      </c>
      <c r="AI208" t="str">
        <v>PAJ 0139 8V</v>
      </c>
      <c r="AJ208" t="str">
        <v>PAJ 0139 8V</v>
      </c>
      <c r="AK208" t="str">
        <v>PAJ 0139 8V</v>
      </c>
      <c r="AL208" t="str">
        <v>PAJ 0139 8V</v>
      </c>
      <c r="AM208" t="str">
        <v>PAJ 0139 8V</v>
      </c>
      <c r="AO208" t="s">
        <v>2046</v>
      </c>
      <c r="AP208" t="s">
        <v>2047</v>
      </c>
      <c r="AQ208" t="s">
        <v>2048</v>
      </c>
    </row>
    <row r="209" spans="9:43" x14ac:dyDescent="0.35">
      <c r="I209" s="60" t="s">
        <v>330</v>
      </c>
      <c r="J209" s="48" t="s">
        <v>653</v>
      </c>
      <c r="L209" t="str">
        <v>PAJ 0140 8V</v>
      </c>
      <c r="M209" t="str">
        <v>ACP204</v>
      </c>
      <c r="N209" t="str">
        <v>PAJ 0140 8V</v>
      </c>
      <c r="O209" t="str">
        <v>PAJ 0140 8V</v>
      </c>
      <c r="P209" t="str">
        <v>PAJ 0140 8V</v>
      </c>
      <c r="Q209" t="str">
        <v>PAJ 0140 8V</v>
      </c>
      <c r="R209" t="str">
        <v>PAJ 0140 8V</v>
      </c>
      <c r="S209" t="str">
        <v>PAJ 0140 8V</v>
      </c>
      <c r="T209" t="str">
        <v>PAJ 0140 8V</v>
      </c>
      <c r="U209" t="str">
        <v>PAJ 0140 8V</v>
      </c>
      <c r="V209" t="str">
        <v>PAJ 0140 8V</v>
      </c>
      <c r="W209" t="str">
        <v>PAJ 0140 8V</v>
      </c>
      <c r="X209" t="str">
        <v>PAJ 0140 8V</v>
      </c>
      <c r="Y209" t="str">
        <v>PAJ 0140 8V</v>
      </c>
      <c r="Z209" t="str">
        <v>PAJ 0140 8V</v>
      </c>
      <c r="AA209" t="str">
        <v>PAJ 0140 8V</v>
      </c>
      <c r="AB209" t="str">
        <v>PAJ 0140 8V</v>
      </c>
      <c r="AC209" t="str">
        <v>PAJ 0140 8V</v>
      </c>
      <c r="AD209" t="str">
        <v>PAJ 0140 8V</v>
      </c>
      <c r="AE209" t="str">
        <v>PAJ 0140 8V</v>
      </c>
      <c r="AF209" t="str">
        <v>PAJ 0140 8V</v>
      </c>
      <c r="AG209" t="str">
        <v>PAJ 0140 8V</v>
      </c>
      <c r="AH209" t="str">
        <v>PAJ 0140 8V</v>
      </c>
      <c r="AI209" t="str">
        <v>PAJ 0140 8V</v>
      </c>
      <c r="AJ209" t="str">
        <v>PAJ 0140 8V</v>
      </c>
      <c r="AK209" t="str">
        <v>PAJ 0140 8V</v>
      </c>
      <c r="AL209" t="str">
        <v>PAJ 0140 8V</v>
      </c>
      <c r="AM209" t="str">
        <v>PAJ 0140 8V</v>
      </c>
      <c r="AO209" t="s">
        <v>2049</v>
      </c>
      <c r="AP209" t="s">
        <v>2050</v>
      </c>
      <c r="AQ209" t="s">
        <v>2051</v>
      </c>
    </row>
    <row r="210" spans="9:43" x14ac:dyDescent="0.35">
      <c r="I210" s="60" t="s">
        <v>331</v>
      </c>
      <c r="J210" s="48" t="s">
        <v>654</v>
      </c>
      <c r="L210" t="str">
        <v>PAJ 0141 8V</v>
      </c>
      <c r="M210" t="str">
        <v>ACP205</v>
      </c>
      <c r="N210" t="str">
        <v>PAJ 0141 8V</v>
      </c>
      <c r="O210" t="str">
        <v>PAJ 0141 8V</v>
      </c>
      <c r="P210" t="str">
        <v>PAJ 0141 8V</v>
      </c>
      <c r="Q210" t="str">
        <v>PAJ 0141 8V</v>
      </c>
      <c r="R210" t="str">
        <v>PAJ 0141 8V</v>
      </c>
      <c r="S210" t="str">
        <v>PAJ 0141 8V</v>
      </c>
      <c r="T210" t="str">
        <v>PAJ 0141 8V</v>
      </c>
      <c r="U210" t="str">
        <v>PAJ 0141 8V</v>
      </c>
      <c r="V210" t="str">
        <v>PAJ 0141 8V</v>
      </c>
      <c r="W210" t="str">
        <v>PAJ 0141 8V</v>
      </c>
      <c r="X210" t="str">
        <v>PAJ 0141 8V</v>
      </c>
      <c r="Y210" t="str">
        <v>PAJ 0141 8V</v>
      </c>
      <c r="Z210" t="str">
        <v>PAJ 0141 8V</v>
      </c>
      <c r="AA210" t="str">
        <v>PAJ 0141 8V</v>
      </c>
      <c r="AB210" t="str">
        <v>PAJ 0141 8V</v>
      </c>
      <c r="AC210" t="str">
        <v>PAJ 0141 8V</v>
      </c>
      <c r="AD210" t="str">
        <v>PAJ 0141 8V</v>
      </c>
      <c r="AE210" t="str">
        <v>PAJ 0141 8V</v>
      </c>
      <c r="AF210" t="str">
        <v>PAJ 0141 8V</v>
      </c>
      <c r="AG210" t="str">
        <v>PAJ 0141 8V</v>
      </c>
      <c r="AH210" t="str">
        <v>PAJ 0141 8V</v>
      </c>
      <c r="AI210" t="str">
        <v>PAJ 0141 8V</v>
      </c>
      <c r="AJ210" t="str">
        <v>PAJ 0141 8V</v>
      </c>
      <c r="AK210" t="str">
        <v>PAJ 0141 8V</v>
      </c>
      <c r="AL210" t="str">
        <v>PAJ 0141 8V</v>
      </c>
      <c r="AM210" t="str">
        <v>PAJ 0141 8V</v>
      </c>
      <c r="AO210" t="s">
        <v>2052</v>
      </c>
      <c r="AP210" t="s">
        <v>2053</v>
      </c>
      <c r="AQ210" t="s">
        <v>2054</v>
      </c>
    </row>
    <row r="211" spans="9:43" x14ac:dyDescent="0.35">
      <c r="I211" s="65" t="s">
        <v>332</v>
      </c>
      <c r="J211" s="48" t="s">
        <v>655</v>
      </c>
      <c r="L211" t="str">
        <v>PAJ 0142 8V</v>
      </c>
      <c r="M211" t="str">
        <v>ACP206</v>
      </c>
      <c r="N211" t="str">
        <v>PAJ 0142 8V</v>
      </c>
      <c r="O211" t="str">
        <v>PAJ 0142 8V</v>
      </c>
      <c r="P211" t="str">
        <v>PAJ 0142 8V</v>
      </c>
      <c r="Q211" t="str">
        <v>PAJ 0142 8V</v>
      </c>
      <c r="R211" t="str">
        <v>PAJ 0142 8V</v>
      </c>
      <c r="S211" t="str">
        <v>PAJ 0142 8V</v>
      </c>
      <c r="T211" t="str">
        <v>PAJ 0142 8V</v>
      </c>
      <c r="U211" t="str">
        <v>PAJ 0142 8V</v>
      </c>
      <c r="V211" t="str">
        <v>PAJ 0142 8V</v>
      </c>
      <c r="W211" t="str">
        <v>PAJ 0142 8V</v>
      </c>
      <c r="X211" t="str">
        <v>PAJ 0142 8V</v>
      </c>
      <c r="Y211" t="str">
        <v>PAJ 0142 8V</v>
      </c>
      <c r="Z211" t="str">
        <v>PAJ 0142 8V</v>
      </c>
      <c r="AA211" t="str">
        <v>PAJ 0142 8V</v>
      </c>
      <c r="AB211" t="str">
        <v>PAJ 0142 8V</v>
      </c>
      <c r="AC211" t="str">
        <v>PAJ 0142 8V</v>
      </c>
      <c r="AD211" t="str">
        <v>PAJ 0142 8V</v>
      </c>
      <c r="AE211" t="str">
        <v>PAJ 0142 8V</v>
      </c>
      <c r="AF211" t="str">
        <v>PAJ 0142 8V</v>
      </c>
      <c r="AG211" t="str">
        <v>PAJ 0142 8V</v>
      </c>
      <c r="AH211" t="str">
        <v>PAJ 0142 8V</v>
      </c>
      <c r="AI211" t="str">
        <v>PAJ 0142 8V</v>
      </c>
      <c r="AJ211" t="str">
        <v>PAJ 0142 8V</v>
      </c>
      <c r="AK211" t="str">
        <v>PAJ 0142 8V</v>
      </c>
      <c r="AL211" t="str">
        <v>PAJ 0142 8V</v>
      </c>
      <c r="AM211" t="str">
        <v>PAJ 0142 8V</v>
      </c>
      <c r="AO211" t="s">
        <v>2055</v>
      </c>
      <c r="AP211" t="s">
        <v>2056</v>
      </c>
      <c r="AQ211" t="s">
        <v>2057</v>
      </c>
    </row>
    <row r="212" spans="9:43" x14ac:dyDescent="0.35">
      <c r="I212" s="65" t="s">
        <v>333</v>
      </c>
      <c r="J212" s="48" t="s">
        <v>656</v>
      </c>
      <c r="L212" t="str">
        <v>PAJ 0347 8V</v>
      </c>
      <c r="M212" t="str">
        <v>ACP207</v>
      </c>
      <c r="N212" t="str">
        <v>PAJ 0347 8V</v>
      </c>
      <c r="O212" t="str">
        <v>PAJ 0347 8V</v>
      </c>
      <c r="P212" t="str">
        <v>PAJ 0347 8V</v>
      </c>
      <c r="Q212" t="str">
        <v>PAJ 0347 8V</v>
      </c>
      <c r="R212" t="str">
        <v>PAJ 0347 8V</v>
      </c>
      <c r="S212" t="str">
        <v>PAJ 0347 8V</v>
      </c>
      <c r="T212" t="str">
        <v>PAJ 0347 8V</v>
      </c>
      <c r="U212" t="str">
        <v>PAJ 0347 8V</v>
      </c>
      <c r="V212" t="str">
        <v>PAJ 0347 8V</v>
      </c>
      <c r="W212" t="str">
        <v>PAJ 0347 8V</v>
      </c>
      <c r="X212" t="str">
        <v>PAJ 0347 8V</v>
      </c>
      <c r="Y212" t="str">
        <v>PAJ 0347 8V</v>
      </c>
      <c r="Z212" t="str">
        <v>PAJ 0347 8V</v>
      </c>
      <c r="AA212" t="str">
        <v>PAJ 0347 8V</v>
      </c>
      <c r="AB212" t="str">
        <v>PAJ 0347 8V</v>
      </c>
      <c r="AC212" t="str">
        <v>PAJ 0347 8V</v>
      </c>
      <c r="AD212" t="str">
        <v>PAJ 0347 8V</v>
      </c>
      <c r="AE212" t="str">
        <v>PAJ 0347 8V</v>
      </c>
      <c r="AF212" t="str">
        <v>PAJ 0347 8V</v>
      </c>
      <c r="AG212" t="str">
        <v>PAJ 0347 8V</v>
      </c>
      <c r="AH212" t="str">
        <v>PAJ 0347 8V</v>
      </c>
      <c r="AI212" t="str">
        <v>PAJ 0347 8V</v>
      </c>
      <c r="AJ212" t="str">
        <v>PAJ 0347 8V</v>
      </c>
      <c r="AK212" t="str">
        <v>PAJ 0347 8V</v>
      </c>
      <c r="AL212" t="str">
        <v>PAJ 0347 8V</v>
      </c>
      <c r="AM212" t="str">
        <v>PAJ 0347 8V</v>
      </c>
      <c r="AO212" t="s">
        <v>2058</v>
      </c>
      <c r="AP212" t="s">
        <v>2059</v>
      </c>
      <c r="AQ212" t="s">
        <v>2060</v>
      </c>
    </row>
    <row r="213" spans="9:43" x14ac:dyDescent="0.35">
      <c r="I213" s="65" t="s">
        <v>334</v>
      </c>
      <c r="J213" s="48" t="s">
        <v>657</v>
      </c>
      <c r="L213" t="str">
        <v>PAJ 0348 8V</v>
      </c>
      <c r="M213" t="str">
        <v>ACP208</v>
      </c>
      <c r="N213" t="str">
        <v>PAJ 0348 8V</v>
      </c>
      <c r="O213" t="str">
        <v>PAJ 0348 8V</v>
      </c>
      <c r="P213" t="str">
        <v>PAJ 0348 8V</v>
      </c>
      <c r="Q213" t="str">
        <v>PAJ 0348 8V</v>
      </c>
      <c r="R213" t="str">
        <v>PAJ 0348 8V</v>
      </c>
      <c r="S213" t="str">
        <v>PAJ 0348 8V</v>
      </c>
      <c r="T213" t="str">
        <v>PAJ 0348 8V</v>
      </c>
      <c r="U213" t="str">
        <v>PAJ 0348 8V</v>
      </c>
      <c r="V213" t="str">
        <v>PAJ 0348 8V</v>
      </c>
      <c r="W213" t="str">
        <v>PAJ 0348 8V</v>
      </c>
      <c r="X213" t="str">
        <v>PAJ 0348 8V</v>
      </c>
      <c r="Y213" t="str">
        <v>PAJ 0348 8V</v>
      </c>
      <c r="Z213" t="str">
        <v>PAJ 0348 8V</v>
      </c>
      <c r="AA213" t="str">
        <v>PAJ 0348 8V</v>
      </c>
      <c r="AB213" t="str">
        <v>PAJ 0348 8V</v>
      </c>
      <c r="AC213" t="str">
        <v>PAJ 0348 8V</v>
      </c>
      <c r="AD213" t="str">
        <v>PAJ 0348 8V</v>
      </c>
      <c r="AE213" t="str">
        <v>PAJ 0348 8V</v>
      </c>
      <c r="AF213" t="str">
        <v>PAJ 0348 8V</v>
      </c>
      <c r="AG213" t="str">
        <v>PAJ 0348 8V</v>
      </c>
      <c r="AH213" t="str">
        <v>PAJ 0348 8V</v>
      </c>
      <c r="AI213" t="str">
        <v>PAJ 0348 8V</v>
      </c>
      <c r="AJ213" t="str">
        <v>PAJ 0348 8V</v>
      </c>
      <c r="AK213" t="str">
        <v>PAJ 0348 8V</v>
      </c>
      <c r="AL213" t="str">
        <v>PAJ 0348 8V</v>
      </c>
      <c r="AM213" t="str">
        <v>PAJ 0348 8V</v>
      </c>
      <c r="AO213" t="s">
        <v>2061</v>
      </c>
      <c r="AP213" t="s">
        <v>2062</v>
      </c>
      <c r="AQ213" t="s">
        <v>2063</v>
      </c>
    </row>
    <row r="214" spans="9:43" x14ac:dyDescent="0.35">
      <c r="I214" s="65" t="s">
        <v>335</v>
      </c>
      <c r="J214" s="48" t="s">
        <v>658</v>
      </c>
      <c r="L214" t="str">
        <v>PAJ 0349 8V</v>
      </c>
      <c r="M214" t="str">
        <v>ACP209</v>
      </c>
      <c r="N214" t="str">
        <v>PAJ 0349 8V</v>
      </c>
      <c r="O214" t="str">
        <v>PAJ 0349 8V</v>
      </c>
      <c r="P214" t="str">
        <v>PAJ 0349 8V</v>
      </c>
      <c r="Q214" t="str">
        <v>PAJ 0349 8V</v>
      </c>
      <c r="R214" t="str">
        <v>PAJ 0349 8V</v>
      </c>
      <c r="S214" t="str">
        <v>PAJ 0349 8V</v>
      </c>
      <c r="T214" t="str">
        <v>PAJ 0349 8V</v>
      </c>
      <c r="U214" t="str">
        <v>PAJ 0349 8V</v>
      </c>
      <c r="V214" t="str">
        <v>PAJ 0349 8V</v>
      </c>
      <c r="W214" t="str">
        <v>PAJ 0349 8V</v>
      </c>
      <c r="X214" t="str">
        <v>PAJ 0349 8V</v>
      </c>
      <c r="Y214" t="str">
        <v>PAJ 0349 8V</v>
      </c>
      <c r="Z214" t="str">
        <v>PAJ 0349 8V</v>
      </c>
      <c r="AA214" t="str">
        <v>PAJ 0349 8V</v>
      </c>
      <c r="AB214" t="str">
        <v>PAJ 0349 8V</v>
      </c>
      <c r="AC214" t="str">
        <v>PAJ 0349 8V</v>
      </c>
      <c r="AD214" t="str">
        <v>PAJ 0349 8V</v>
      </c>
      <c r="AE214" t="str">
        <v>PAJ 0349 8V</v>
      </c>
      <c r="AF214" t="str">
        <v>PAJ 0349 8V</v>
      </c>
      <c r="AG214" t="str">
        <v>PAJ 0349 8V</v>
      </c>
      <c r="AH214" t="str">
        <v>PAJ 0349 8V</v>
      </c>
      <c r="AI214" t="str">
        <v>PAJ 0349 8V</v>
      </c>
      <c r="AJ214" t="str">
        <v>PAJ 0349 8V</v>
      </c>
      <c r="AK214" t="str">
        <v>PAJ 0349 8V</v>
      </c>
      <c r="AL214" t="str">
        <v>PAJ 0349 8V</v>
      </c>
      <c r="AM214" t="str">
        <v>PAJ 0349 8V</v>
      </c>
      <c r="AO214" t="s">
        <v>2064</v>
      </c>
      <c r="AP214" t="s">
        <v>2065</v>
      </c>
      <c r="AQ214" t="s">
        <v>2066</v>
      </c>
    </row>
    <row r="215" spans="9:43" x14ac:dyDescent="0.35">
      <c r="I215" s="65" t="s">
        <v>336</v>
      </c>
      <c r="J215" s="48" t="s">
        <v>659</v>
      </c>
      <c r="L215" t="str">
        <v>PAJ 0350 8V</v>
      </c>
      <c r="M215" t="str">
        <v>ACP210</v>
      </c>
      <c r="N215" t="str">
        <v>PAJ 0350 8V</v>
      </c>
      <c r="O215" t="str">
        <v>PAJ 0350 8V</v>
      </c>
      <c r="P215" t="str">
        <v>PAJ 0350 8V</v>
      </c>
      <c r="Q215" t="str">
        <v>PAJ 0350 8V</v>
      </c>
      <c r="R215" t="str">
        <v>PAJ 0350 8V</v>
      </c>
      <c r="S215" t="str">
        <v>PAJ 0350 8V</v>
      </c>
      <c r="T215" t="str">
        <v>PAJ 0350 8V</v>
      </c>
      <c r="U215" t="str">
        <v>PAJ 0350 8V</v>
      </c>
      <c r="V215" t="str">
        <v>PAJ 0350 8V</v>
      </c>
      <c r="W215" t="str">
        <v>PAJ 0350 8V</v>
      </c>
      <c r="X215" t="str">
        <v>PAJ 0350 8V</v>
      </c>
      <c r="Y215" t="str">
        <v>PAJ 0350 8V</v>
      </c>
      <c r="Z215" t="str">
        <v>PAJ 0350 8V</v>
      </c>
      <c r="AA215" t="str">
        <v>PAJ 0350 8V</v>
      </c>
      <c r="AB215" t="str">
        <v>PAJ 0350 8V</v>
      </c>
      <c r="AC215" t="str">
        <v>PAJ 0350 8V</v>
      </c>
      <c r="AD215" t="str">
        <v>PAJ 0350 8V</v>
      </c>
      <c r="AE215" t="str">
        <v>PAJ 0350 8V</v>
      </c>
      <c r="AF215" t="str">
        <v>PAJ 0350 8V</v>
      </c>
      <c r="AG215" t="str">
        <v>PAJ 0350 8V</v>
      </c>
      <c r="AH215" t="str">
        <v>PAJ 0350 8V</v>
      </c>
      <c r="AI215" t="str">
        <v>PAJ 0350 8V</v>
      </c>
      <c r="AJ215" t="str">
        <v>PAJ 0350 8V</v>
      </c>
      <c r="AK215" t="str">
        <v>PAJ 0350 8V</v>
      </c>
      <c r="AL215" t="str">
        <v>PAJ 0350 8V</v>
      </c>
      <c r="AM215" t="str">
        <v>PAJ 0350 8V</v>
      </c>
      <c r="AO215" t="s">
        <v>2067</v>
      </c>
      <c r="AP215" t="s">
        <v>2068</v>
      </c>
      <c r="AQ215" t="s">
        <v>2069</v>
      </c>
    </row>
    <row r="216" spans="9:43" x14ac:dyDescent="0.35">
      <c r="I216" s="65" t="s">
        <v>337</v>
      </c>
      <c r="J216" s="48" t="s">
        <v>660</v>
      </c>
      <c r="L216" t="str">
        <v>PAJ 0351 8V</v>
      </c>
      <c r="M216" t="str">
        <v>ACP211</v>
      </c>
      <c r="N216" t="str">
        <v>PAJ 0351 8V</v>
      </c>
      <c r="O216" t="str">
        <v>PAJ 0351 8V</v>
      </c>
      <c r="P216" t="str">
        <v>PAJ 0351 8V</v>
      </c>
      <c r="Q216" t="str">
        <v>PAJ 0351 8V</v>
      </c>
      <c r="R216" t="str">
        <v>PAJ 0351 8V</v>
      </c>
      <c r="S216" t="str">
        <v>PAJ 0351 8V</v>
      </c>
      <c r="T216" t="str">
        <v>PAJ 0351 8V</v>
      </c>
      <c r="U216" t="str">
        <v>PAJ 0351 8V</v>
      </c>
      <c r="V216" t="str">
        <v>PAJ 0351 8V</v>
      </c>
      <c r="W216" t="str">
        <v>PAJ 0351 8V</v>
      </c>
      <c r="X216" t="str">
        <v>PAJ 0351 8V</v>
      </c>
      <c r="Y216" t="str">
        <v>PAJ 0351 8V</v>
      </c>
      <c r="Z216" t="str">
        <v>PAJ 0351 8V</v>
      </c>
      <c r="AA216" t="str">
        <v>PAJ 0351 8V</v>
      </c>
      <c r="AB216" t="str">
        <v>PAJ 0351 8V</v>
      </c>
      <c r="AC216" t="str">
        <v>PAJ 0351 8V</v>
      </c>
      <c r="AD216" t="str">
        <v>PAJ 0351 8V</v>
      </c>
      <c r="AE216" t="str">
        <v>PAJ 0351 8V</v>
      </c>
      <c r="AF216" t="str">
        <v>PAJ 0351 8V</v>
      </c>
      <c r="AG216" t="str">
        <v>PAJ 0351 8V</v>
      </c>
      <c r="AH216" t="str">
        <v>PAJ 0351 8V</v>
      </c>
      <c r="AI216" t="str">
        <v>PAJ 0351 8V</v>
      </c>
      <c r="AJ216" t="str">
        <v>PAJ 0351 8V</v>
      </c>
      <c r="AK216" t="str">
        <v>PAJ 0351 8V</v>
      </c>
      <c r="AL216" t="str">
        <v>PAJ 0351 8V</v>
      </c>
      <c r="AM216" t="str">
        <v>PAJ 0351 8V</v>
      </c>
      <c r="AO216" t="s">
        <v>2070</v>
      </c>
      <c r="AP216" t="s">
        <v>2071</v>
      </c>
      <c r="AQ216" t="s">
        <v>2072</v>
      </c>
    </row>
    <row r="217" spans="9:43" x14ac:dyDescent="0.35">
      <c r="I217" s="65" t="s">
        <v>338</v>
      </c>
      <c r="J217" s="48" t="s">
        <v>661</v>
      </c>
      <c r="L217" t="str">
        <v>PAJ 0352 8V</v>
      </c>
      <c r="M217" t="str">
        <v>ACP212</v>
      </c>
      <c r="N217" t="str">
        <v>PAJ 0352 8V</v>
      </c>
      <c r="O217" t="str">
        <v>PAJ 0352 8V</v>
      </c>
      <c r="P217" t="str">
        <v>PAJ 0352 8V</v>
      </c>
      <c r="Q217" t="str">
        <v>PAJ 0352 8V</v>
      </c>
      <c r="R217" t="str">
        <v>PAJ 0352 8V</v>
      </c>
      <c r="S217" t="str">
        <v>PAJ 0352 8V</v>
      </c>
      <c r="T217" t="str">
        <v>PAJ 0352 8V</v>
      </c>
      <c r="U217" t="str">
        <v>PAJ 0352 8V</v>
      </c>
      <c r="V217" t="str">
        <v>PAJ 0352 8V</v>
      </c>
      <c r="W217" t="str">
        <v>PAJ 0352 8V</v>
      </c>
      <c r="X217" t="str">
        <v>PAJ 0352 8V</v>
      </c>
      <c r="Y217" t="str">
        <v>PAJ 0352 8V</v>
      </c>
      <c r="Z217" t="str">
        <v>PAJ 0352 8V</v>
      </c>
      <c r="AA217" t="str">
        <v>PAJ 0352 8V</v>
      </c>
      <c r="AB217" t="str">
        <v>PAJ 0352 8V</v>
      </c>
      <c r="AC217" t="str">
        <v>PAJ 0352 8V</v>
      </c>
      <c r="AD217" t="str">
        <v>PAJ 0352 8V</v>
      </c>
      <c r="AE217" t="str">
        <v>PAJ 0352 8V</v>
      </c>
      <c r="AF217" t="str">
        <v>PAJ 0352 8V</v>
      </c>
      <c r="AG217" t="str">
        <v>PAJ 0352 8V</v>
      </c>
      <c r="AH217" t="str">
        <v>PAJ 0352 8V</v>
      </c>
      <c r="AI217" t="str">
        <v>PAJ 0352 8V</v>
      </c>
      <c r="AJ217" t="str">
        <v>PAJ 0352 8V</v>
      </c>
      <c r="AK217" t="str">
        <v>PAJ 0352 8V</v>
      </c>
      <c r="AL217" t="str">
        <v>PAJ 0352 8V</v>
      </c>
      <c r="AM217" t="str">
        <v>PAJ 0352 8V</v>
      </c>
      <c r="AO217" t="s">
        <v>2073</v>
      </c>
      <c r="AP217" t="s">
        <v>2074</v>
      </c>
      <c r="AQ217" t="s">
        <v>2075</v>
      </c>
    </row>
    <row r="218" spans="9:43" x14ac:dyDescent="0.35">
      <c r="I218" s="65" t="s">
        <v>339</v>
      </c>
      <c r="J218" s="48" t="s">
        <v>662</v>
      </c>
      <c r="L218" t="str">
        <v>PAJ 0353 8V</v>
      </c>
      <c r="M218" t="str">
        <v>ACP213</v>
      </c>
      <c r="N218" t="str">
        <v>PAJ 0353 8V</v>
      </c>
      <c r="O218" t="str">
        <v>PAJ 0353 8V</v>
      </c>
      <c r="P218" t="str">
        <v>PAJ 0353 8V</v>
      </c>
      <c r="Q218" t="str">
        <v>PAJ 0353 8V</v>
      </c>
      <c r="R218" t="str">
        <v>PAJ 0353 8V</v>
      </c>
      <c r="S218" t="str">
        <v>PAJ 0353 8V</v>
      </c>
      <c r="T218" t="str">
        <v>PAJ 0353 8V</v>
      </c>
      <c r="U218" t="str">
        <v>PAJ 0353 8V</v>
      </c>
      <c r="V218" t="str">
        <v>PAJ 0353 8V</v>
      </c>
      <c r="W218" t="str">
        <v>PAJ 0353 8V</v>
      </c>
      <c r="X218" t="str">
        <v>PAJ 0353 8V</v>
      </c>
      <c r="Y218" t="str">
        <v>PAJ 0353 8V</v>
      </c>
      <c r="Z218" t="str">
        <v>PAJ 0353 8V</v>
      </c>
      <c r="AA218" t="str">
        <v>PAJ 0353 8V</v>
      </c>
      <c r="AB218" t="str">
        <v>PAJ 0353 8V</v>
      </c>
      <c r="AC218" t="str">
        <v>PAJ 0353 8V</v>
      </c>
      <c r="AD218" t="str">
        <v>PAJ 0353 8V</v>
      </c>
      <c r="AE218" t="str">
        <v>PAJ 0353 8V</v>
      </c>
      <c r="AF218" t="str">
        <v>PAJ 0353 8V</v>
      </c>
      <c r="AG218" t="str">
        <v>PAJ 0353 8V</v>
      </c>
      <c r="AH218" t="str">
        <v>PAJ 0353 8V</v>
      </c>
      <c r="AI218" t="str">
        <v>PAJ 0353 8V</v>
      </c>
      <c r="AJ218" t="str">
        <v>PAJ 0353 8V</v>
      </c>
      <c r="AK218" t="str">
        <v>PAJ 0353 8V</v>
      </c>
      <c r="AL218" t="str">
        <v>PAJ 0353 8V</v>
      </c>
      <c r="AM218" t="str">
        <v>PAJ 0353 8V</v>
      </c>
      <c r="AO218" t="s">
        <v>2076</v>
      </c>
      <c r="AP218" t="s">
        <v>2077</v>
      </c>
      <c r="AQ218" t="s">
        <v>2078</v>
      </c>
    </row>
    <row r="219" spans="9:43" x14ac:dyDescent="0.35">
      <c r="I219" s="67" t="s">
        <v>340</v>
      </c>
      <c r="J219" s="48" t="s">
        <v>663</v>
      </c>
      <c r="L219" t="str">
        <v>PAJ 0354 8V</v>
      </c>
      <c r="M219" t="str">
        <v>ACP214</v>
      </c>
      <c r="N219" t="str">
        <v>PAJ 0354 8V</v>
      </c>
      <c r="O219" t="str">
        <v>PAJ 0354 8V</v>
      </c>
      <c r="P219" t="str">
        <v>PAJ 0354 8V</v>
      </c>
      <c r="Q219" t="str">
        <v>PAJ 0354 8V</v>
      </c>
      <c r="R219" t="str">
        <v>PAJ 0354 8V</v>
      </c>
      <c r="S219" t="str">
        <v>PAJ 0354 8V</v>
      </c>
      <c r="T219" t="str">
        <v>PAJ 0354 8V</v>
      </c>
      <c r="U219" t="str">
        <v>PAJ 0354 8V</v>
      </c>
      <c r="V219" t="str">
        <v>PAJ 0354 8V</v>
      </c>
      <c r="W219" t="str">
        <v>PAJ 0354 8V</v>
      </c>
      <c r="X219" t="str">
        <v>PAJ 0354 8V</v>
      </c>
      <c r="Y219" t="str">
        <v>PAJ 0354 8V</v>
      </c>
      <c r="Z219" t="str">
        <v>PAJ 0354 8V</v>
      </c>
      <c r="AA219" t="str">
        <v>PAJ 0354 8V</v>
      </c>
      <c r="AB219" t="str">
        <v>PAJ 0354 8V</v>
      </c>
      <c r="AC219" t="str">
        <v>PAJ 0354 8V</v>
      </c>
      <c r="AD219" t="str">
        <v>PAJ 0354 8V</v>
      </c>
      <c r="AE219" t="str">
        <v>PAJ 0354 8V</v>
      </c>
      <c r="AF219" t="str">
        <v>PAJ 0354 8V</v>
      </c>
      <c r="AG219" t="str">
        <v>PAJ 0354 8V</v>
      </c>
      <c r="AH219" t="str">
        <v>PAJ 0354 8V</v>
      </c>
      <c r="AI219" t="str">
        <v>PAJ 0354 8V</v>
      </c>
      <c r="AJ219" t="str">
        <v>PAJ 0354 8V</v>
      </c>
      <c r="AK219" t="str">
        <v>PAJ 0354 8V</v>
      </c>
      <c r="AL219" t="str">
        <v>PAJ 0354 8V</v>
      </c>
      <c r="AM219" t="str">
        <v>PAJ 0354 8V</v>
      </c>
      <c r="AO219" t="s">
        <v>2079</v>
      </c>
      <c r="AP219" t="s">
        <v>2080</v>
      </c>
      <c r="AQ219" t="s">
        <v>2081</v>
      </c>
    </row>
    <row r="220" spans="9:43" x14ac:dyDescent="0.35">
      <c r="I220" s="65" t="s">
        <v>341</v>
      </c>
      <c r="J220" s="48" t="s">
        <v>664</v>
      </c>
      <c r="L220" t="str">
        <v>PAJ 0355 8V</v>
      </c>
      <c r="M220" t="str">
        <v>ACP215</v>
      </c>
      <c r="N220" t="str">
        <v>PAJ 0355 8V</v>
      </c>
      <c r="O220" t="str">
        <v>PAJ 0355 8V</v>
      </c>
      <c r="P220" t="str">
        <v>PAJ 0355 8V</v>
      </c>
      <c r="Q220" t="str">
        <v>PAJ 0355 8V</v>
      </c>
      <c r="R220" t="str">
        <v>PAJ 0355 8V</v>
      </c>
      <c r="S220" t="str">
        <v>PAJ 0355 8V</v>
      </c>
      <c r="T220" t="str">
        <v>PAJ 0355 8V</v>
      </c>
      <c r="U220" t="str">
        <v>PAJ 0355 8V</v>
      </c>
      <c r="V220" t="str">
        <v>PAJ 0355 8V</v>
      </c>
      <c r="W220" t="str">
        <v>PAJ 0355 8V</v>
      </c>
      <c r="X220" t="str">
        <v>PAJ 0355 8V</v>
      </c>
      <c r="Y220" t="str">
        <v>PAJ 0355 8V</v>
      </c>
      <c r="Z220" t="str">
        <v>PAJ 0355 8V</v>
      </c>
      <c r="AA220" t="str">
        <v>PAJ 0355 8V</v>
      </c>
      <c r="AB220" t="str">
        <v>PAJ 0355 8V</v>
      </c>
      <c r="AC220" t="str">
        <v>PAJ 0355 8V</v>
      </c>
      <c r="AD220" t="str">
        <v>PAJ 0355 8V</v>
      </c>
      <c r="AE220" t="str">
        <v>PAJ 0355 8V</v>
      </c>
      <c r="AF220" t="str">
        <v>PAJ 0355 8V</v>
      </c>
      <c r="AG220" t="str">
        <v>PAJ 0355 8V</v>
      </c>
      <c r="AH220" t="str">
        <v>PAJ 0355 8V</v>
      </c>
      <c r="AI220" t="str">
        <v>PAJ 0355 8V</v>
      </c>
      <c r="AJ220" t="str">
        <v>PAJ 0355 8V</v>
      </c>
      <c r="AK220" t="str">
        <v>PAJ 0355 8V</v>
      </c>
      <c r="AL220" t="str">
        <v>PAJ 0355 8V</v>
      </c>
      <c r="AM220" t="str">
        <v>PAJ 0355 8V</v>
      </c>
      <c r="AO220" t="s">
        <v>2082</v>
      </c>
      <c r="AP220" t="s">
        <v>2083</v>
      </c>
      <c r="AQ220" t="s">
        <v>2084</v>
      </c>
    </row>
    <row r="221" spans="9:43" x14ac:dyDescent="0.35">
      <c r="I221" s="65" t="s">
        <v>342</v>
      </c>
      <c r="J221" s="48" t="s">
        <v>665</v>
      </c>
      <c r="L221" t="str">
        <v>PAJ 0240 8V</v>
      </c>
      <c r="M221" t="str">
        <v>ACP216</v>
      </c>
      <c r="N221" t="str">
        <v>PAJ 0240 8V</v>
      </c>
      <c r="O221" t="str">
        <v>PAJ 0240 8V</v>
      </c>
      <c r="P221" t="str">
        <v>PAJ 0240 8V</v>
      </c>
      <c r="Q221" t="str">
        <v>PAJ 0240 8V</v>
      </c>
      <c r="R221" t="str">
        <v>PAJ 0240 8V</v>
      </c>
      <c r="S221" t="str">
        <v>PAJ 0240 8V</v>
      </c>
      <c r="T221" t="str">
        <v>PAJ 0240 8V</v>
      </c>
      <c r="U221" t="str">
        <v>PAJ 0240 8V</v>
      </c>
      <c r="V221" t="str">
        <v>PAJ 0240 8V</v>
      </c>
      <c r="W221" t="str">
        <v>PAJ 0240 8V</v>
      </c>
      <c r="X221" t="str">
        <v>PAJ 0240 8V</v>
      </c>
      <c r="Y221" t="str">
        <v>PAJ 0240 8V</v>
      </c>
      <c r="Z221" t="str">
        <v>PAJ 0240 8V</v>
      </c>
      <c r="AA221" t="str">
        <v>PAJ 0240 8V</v>
      </c>
      <c r="AB221" t="str">
        <v>PAJ 0240 8V</v>
      </c>
      <c r="AC221" t="str">
        <v>PAJ 0240 8V</v>
      </c>
      <c r="AD221" t="str">
        <v>PAJ 0240 8V</v>
      </c>
      <c r="AE221" t="str">
        <v>PAJ 0240 8V</v>
      </c>
      <c r="AF221" t="str">
        <v>PAJ 0240 8V</v>
      </c>
      <c r="AG221" t="str">
        <v>PAJ 0240 8V</v>
      </c>
      <c r="AH221" t="str">
        <v>PAJ 0240 8V</v>
      </c>
      <c r="AI221" t="str">
        <v>PAJ 0240 8V</v>
      </c>
      <c r="AJ221" t="str">
        <v>PAJ 0240 8V</v>
      </c>
      <c r="AK221" t="str">
        <v>PAJ 0240 8V</v>
      </c>
      <c r="AL221" t="str">
        <v>PAJ 0240 8V</v>
      </c>
      <c r="AM221" t="str">
        <v>PAJ 0240 8V</v>
      </c>
      <c r="AO221" t="s">
        <v>2085</v>
      </c>
      <c r="AP221" t="s">
        <v>2086</v>
      </c>
      <c r="AQ221" t="s">
        <v>2087</v>
      </c>
    </row>
    <row r="222" spans="9:43" x14ac:dyDescent="0.35">
      <c r="I222" s="65" t="s">
        <v>343</v>
      </c>
      <c r="J222" s="48" t="s">
        <v>666</v>
      </c>
      <c r="L222" t="str">
        <v>PAJ 0241 8V</v>
      </c>
      <c r="M222" t="str">
        <v>ACP217</v>
      </c>
      <c r="N222" t="str">
        <v>PAJ 0241 8V</v>
      </c>
      <c r="O222" t="str">
        <v>PAJ 0241 8V</v>
      </c>
      <c r="P222" t="str">
        <v>PAJ 0241 8V</v>
      </c>
      <c r="Q222" t="str">
        <v>PAJ 0241 8V</v>
      </c>
      <c r="R222" t="str">
        <v>PAJ 0241 8V</v>
      </c>
      <c r="S222" t="str">
        <v>PAJ 0241 8V</v>
      </c>
      <c r="T222" t="str">
        <v>PAJ 0241 8V</v>
      </c>
      <c r="U222" t="str">
        <v>PAJ 0241 8V</v>
      </c>
      <c r="V222" t="str">
        <v>PAJ 0241 8V</v>
      </c>
      <c r="W222" t="str">
        <v>PAJ 0241 8V</v>
      </c>
      <c r="X222" t="str">
        <v>PAJ 0241 8V</v>
      </c>
      <c r="Y222" t="str">
        <v>PAJ 0241 8V</v>
      </c>
      <c r="Z222" t="str">
        <v>PAJ 0241 8V</v>
      </c>
      <c r="AA222" t="str">
        <v>PAJ 0241 8V</v>
      </c>
      <c r="AB222" t="str">
        <v>PAJ 0241 8V</v>
      </c>
      <c r="AC222" t="str">
        <v>PAJ 0241 8V</v>
      </c>
      <c r="AD222" t="str">
        <v>PAJ 0241 8V</v>
      </c>
      <c r="AE222" t="str">
        <v>PAJ 0241 8V</v>
      </c>
      <c r="AF222" t="str">
        <v>PAJ 0241 8V</v>
      </c>
      <c r="AG222" t="str">
        <v>PAJ 0241 8V</v>
      </c>
      <c r="AH222" t="str">
        <v>PAJ 0241 8V</v>
      </c>
      <c r="AI222" t="str">
        <v>PAJ 0241 8V</v>
      </c>
      <c r="AJ222" t="str">
        <v>PAJ 0241 8V</v>
      </c>
      <c r="AK222" t="str">
        <v>PAJ 0241 8V</v>
      </c>
      <c r="AL222" t="str">
        <v>PAJ 0241 8V</v>
      </c>
      <c r="AM222" t="str">
        <v>PAJ 0241 8V</v>
      </c>
      <c r="AO222" t="s">
        <v>2088</v>
      </c>
      <c r="AP222" t="s">
        <v>2089</v>
      </c>
      <c r="AQ222" t="s">
        <v>2090</v>
      </c>
    </row>
    <row r="223" spans="9:43" x14ac:dyDescent="0.35">
      <c r="I223" s="65" t="s">
        <v>344</v>
      </c>
      <c r="J223" s="48" t="s">
        <v>667</v>
      </c>
      <c r="L223" t="str">
        <v>PAJ 0242 8V</v>
      </c>
      <c r="M223" t="str">
        <v>ACP218</v>
      </c>
      <c r="N223" t="str">
        <v>PAJ 0242 8V</v>
      </c>
      <c r="O223" t="str">
        <v>PAJ 0242 8V</v>
      </c>
      <c r="P223" t="str">
        <v>PAJ 0242 8V</v>
      </c>
      <c r="Q223" t="str">
        <v>PAJ 0242 8V</v>
      </c>
      <c r="R223" t="str">
        <v>PAJ 0242 8V</v>
      </c>
      <c r="S223" t="str">
        <v>PAJ 0242 8V</v>
      </c>
      <c r="T223" t="str">
        <v>PAJ 0242 8V</v>
      </c>
      <c r="U223" t="str">
        <v>PAJ 0242 8V</v>
      </c>
      <c r="V223" t="str">
        <v>PAJ 0242 8V</v>
      </c>
      <c r="W223" t="str">
        <v>PAJ 0242 8V</v>
      </c>
      <c r="X223" t="str">
        <v>PAJ 0242 8V</v>
      </c>
      <c r="Y223" t="str">
        <v>PAJ 0242 8V</v>
      </c>
      <c r="Z223" t="str">
        <v>PAJ 0242 8V</v>
      </c>
      <c r="AA223" t="str">
        <v>PAJ 0242 8V</v>
      </c>
      <c r="AB223" t="str">
        <v>PAJ 0242 8V</v>
      </c>
      <c r="AC223" t="str">
        <v>PAJ 0242 8V</v>
      </c>
      <c r="AD223" t="str">
        <v>PAJ 0242 8V</v>
      </c>
      <c r="AE223" t="str">
        <v>PAJ 0242 8V</v>
      </c>
      <c r="AF223" t="str">
        <v>PAJ 0242 8V</v>
      </c>
      <c r="AG223" t="str">
        <v>PAJ 0242 8V</v>
      </c>
      <c r="AH223" t="str">
        <v>PAJ 0242 8V</v>
      </c>
      <c r="AI223" t="str">
        <v>PAJ 0242 8V</v>
      </c>
      <c r="AJ223" t="str">
        <v>PAJ 0242 8V</v>
      </c>
      <c r="AK223" t="str">
        <v>PAJ 0242 8V</v>
      </c>
      <c r="AL223" t="str">
        <v>PAJ 0242 8V</v>
      </c>
      <c r="AM223" t="str">
        <v>PAJ 0242 8V</v>
      </c>
      <c r="AO223" t="s">
        <v>2091</v>
      </c>
      <c r="AP223" t="s">
        <v>2092</v>
      </c>
      <c r="AQ223" t="s">
        <v>2093</v>
      </c>
    </row>
    <row r="224" spans="9:43" x14ac:dyDescent="0.35">
      <c r="I224" s="65" t="s">
        <v>345</v>
      </c>
      <c r="J224" s="48" t="s">
        <v>668</v>
      </c>
      <c r="L224" t="str">
        <v>PAJ 0243 8V</v>
      </c>
      <c r="M224" t="str">
        <v>ACP219</v>
      </c>
      <c r="N224" t="str">
        <v>PAJ 0243 8V</v>
      </c>
      <c r="O224" t="str">
        <v>PAJ 0243 8V</v>
      </c>
      <c r="P224" t="str">
        <v>PAJ 0243 8V</v>
      </c>
      <c r="Q224" t="str">
        <v>PAJ 0243 8V</v>
      </c>
      <c r="R224" t="str">
        <v>PAJ 0243 8V</v>
      </c>
      <c r="S224" t="str">
        <v>PAJ 0243 8V</v>
      </c>
      <c r="T224" t="str">
        <v>PAJ 0243 8V</v>
      </c>
      <c r="U224" t="str">
        <v>PAJ 0243 8V</v>
      </c>
      <c r="V224" t="str">
        <v>PAJ 0243 8V</v>
      </c>
      <c r="W224" t="str">
        <v>PAJ 0243 8V</v>
      </c>
      <c r="X224" t="str">
        <v>PAJ 0243 8V</v>
      </c>
      <c r="Y224" t="str">
        <v>PAJ 0243 8V</v>
      </c>
      <c r="Z224" t="str">
        <v>PAJ 0243 8V</v>
      </c>
      <c r="AA224" t="str">
        <v>PAJ 0243 8V</v>
      </c>
      <c r="AB224" t="str">
        <v>PAJ 0243 8V</v>
      </c>
      <c r="AC224" t="str">
        <v>PAJ 0243 8V</v>
      </c>
      <c r="AD224" t="str">
        <v>PAJ 0243 8V</v>
      </c>
      <c r="AE224" t="str">
        <v>PAJ 0243 8V</v>
      </c>
      <c r="AF224" t="str">
        <v>PAJ 0243 8V</v>
      </c>
      <c r="AG224" t="str">
        <v>PAJ 0243 8V</v>
      </c>
      <c r="AH224" t="str">
        <v>PAJ 0243 8V</v>
      </c>
      <c r="AI224" t="str">
        <v>PAJ 0243 8V</v>
      </c>
      <c r="AJ224" t="str">
        <v>PAJ 0243 8V</v>
      </c>
      <c r="AK224" t="str">
        <v>PAJ 0243 8V</v>
      </c>
      <c r="AL224" t="str">
        <v>PAJ 0243 8V</v>
      </c>
      <c r="AM224" t="str">
        <v>PAJ 0243 8V</v>
      </c>
      <c r="AO224" t="s">
        <v>2094</v>
      </c>
      <c r="AP224" t="s">
        <v>2095</v>
      </c>
      <c r="AQ224" t="s">
        <v>2096</v>
      </c>
    </row>
    <row r="225" spans="9:43" x14ac:dyDescent="0.35">
      <c r="I225" s="65" t="s">
        <v>346</v>
      </c>
      <c r="J225" s="48" t="s">
        <v>669</v>
      </c>
      <c r="L225" t="str">
        <v>PAJ 0244 8V</v>
      </c>
      <c r="M225" t="str">
        <v>ACP220</v>
      </c>
      <c r="N225" t="str">
        <v>PAJ 0244 8V</v>
      </c>
      <c r="O225" t="str">
        <v>PAJ 0244 8V</v>
      </c>
      <c r="P225" t="str">
        <v>PAJ 0244 8V</v>
      </c>
      <c r="Q225" t="str">
        <v>PAJ 0244 8V</v>
      </c>
      <c r="R225" t="str">
        <v>PAJ 0244 8V</v>
      </c>
      <c r="S225" t="str">
        <v>PAJ 0244 8V</v>
      </c>
      <c r="T225" t="str">
        <v>PAJ 0244 8V</v>
      </c>
      <c r="U225" t="str">
        <v>PAJ 0244 8V</v>
      </c>
      <c r="V225" t="str">
        <v>PAJ 0244 8V</v>
      </c>
      <c r="W225" t="str">
        <v>PAJ 0244 8V</v>
      </c>
      <c r="X225" t="str">
        <v>PAJ 0244 8V</v>
      </c>
      <c r="Y225" t="str">
        <v>PAJ 0244 8V</v>
      </c>
      <c r="Z225" t="str">
        <v>PAJ 0244 8V</v>
      </c>
      <c r="AA225" t="str">
        <v>PAJ 0244 8V</v>
      </c>
      <c r="AB225" t="str">
        <v>PAJ 0244 8V</v>
      </c>
      <c r="AC225" t="str">
        <v>PAJ 0244 8V</v>
      </c>
      <c r="AD225" t="str">
        <v>PAJ 0244 8V</v>
      </c>
      <c r="AE225" t="str">
        <v>PAJ 0244 8V</v>
      </c>
      <c r="AF225" t="str">
        <v>PAJ 0244 8V</v>
      </c>
      <c r="AG225" t="str">
        <v>PAJ 0244 8V</v>
      </c>
      <c r="AH225" t="str">
        <v>PAJ 0244 8V</v>
      </c>
      <c r="AI225" t="str">
        <v>PAJ 0244 8V</v>
      </c>
      <c r="AJ225" t="str">
        <v>PAJ 0244 8V</v>
      </c>
      <c r="AK225" t="str">
        <v>PAJ 0244 8V</v>
      </c>
      <c r="AL225" t="str">
        <v>PAJ 0244 8V</v>
      </c>
      <c r="AM225" t="str">
        <v>PAJ 0244 8V</v>
      </c>
      <c r="AO225" t="s">
        <v>2097</v>
      </c>
      <c r="AP225" t="s">
        <v>2098</v>
      </c>
      <c r="AQ225" t="s">
        <v>2099</v>
      </c>
    </row>
    <row r="226" spans="9:43" x14ac:dyDescent="0.35">
      <c r="I226" s="65" t="s">
        <v>347</v>
      </c>
      <c r="J226" s="48" t="s">
        <v>670</v>
      </c>
      <c r="L226" t="str">
        <v>PAJ 0245 8V</v>
      </c>
      <c r="M226" t="str">
        <v>ACP221</v>
      </c>
      <c r="N226" t="str">
        <v>PAJ 0245 8V</v>
      </c>
      <c r="O226" t="str">
        <v>PAJ 0245 8V</v>
      </c>
      <c r="P226" t="str">
        <v>PAJ 0245 8V</v>
      </c>
      <c r="Q226" t="str">
        <v>PAJ 0245 8V</v>
      </c>
      <c r="R226" t="str">
        <v>PAJ 0245 8V</v>
      </c>
      <c r="S226" t="str">
        <v>PAJ 0245 8V</v>
      </c>
      <c r="T226" t="str">
        <v>PAJ 0245 8V</v>
      </c>
      <c r="U226" t="str">
        <v>PAJ 0245 8V</v>
      </c>
      <c r="V226" t="str">
        <v>PAJ 0245 8V</v>
      </c>
      <c r="W226" t="str">
        <v>PAJ 0245 8V</v>
      </c>
      <c r="X226" t="str">
        <v>PAJ 0245 8V</v>
      </c>
      <c r="Y226" t="str">
        <v>PAJ 0245 8V</v>
      </c>
      <c r="Z226" t="str">
        <v>PAJ 0245 8V</v>
      </c>
      <c r="AA226" t="str">
        <v>PAJ 0245 8V</v>
      </c>
      <c r="AB226" t="str">
        <v>PAJ 0245 8V</v>
      </c>
      <c r="AC226" t="str">
        <v>PAJ 0245 8V</v>
      </c>
      <c r="AD226" t="str">
        <v>PAJ 0245 8V</v>
      </c>
      <c r="AE226" t="str">
        <v>PAJ 0245 8V</v>
      </c>
      <c r="AF226" t="str">
        <v>PAJ 0245 8V</v>
      </c>
      <c r="AG226" t="str">
        <v>PAJ 0245 8V</v>
      </c>
      <c r="AH226" t="str">
        <v>PAJ 0245 8V</v>
      </c>
      <c r="AI226" t="str">
        <v>PAJ 0245 8V</v>
      </c>
      <c r="AJ226" t="str">
        <v>PAJ 0245 8V</v>
      </c>
      <c r="AK226" t="str">
        <v>PAJ 0245 8V</v>
      </c>
      <c r="AL226" t="str">
        <v>PAJ 0245 8V</v>
      </c>
      <c r="AM226" t="str">
        <v>PAJ 0245 8V</v>
      </c>
      <c r="AO226" t="s">
        <v>2100</v>
      </c>
      <c r="AP226" t="s">
        <v>2101</v>
      </c>
      <c r="AQ226" t="s">
        <v>2102</v>
      </c>
    </row>
    <row r="227" spans="9:43" x14ac:dyDescent="0.35">
      <c r="I227" s="65" t="s">
        <v>348</v>
      </c>
      <c r="J227" s="48" t="s">
        <v>671</v>
      </c>
      <c r="L227" t="str">
        <v>PAJ 0246 8V</v>
      </c>
      <c r="M227" t="str">
        <v>ACP222</v>
      </c>
      <c r="N227" t="str">
        <v>PAJ 0246 8V</v>
      </c>
      <c r="O227" t="str">
        <v>PAJ 0246 8V</v>
      </c>
      <c r="P227" t="str">
        <v>PAJ 0246 8V</v>
      </c>
      <c r="Q227" t="str">
        <v>PAJ 0246 8V</v>
      </c>
      <c r="R227" t="str">
        <v>PAJ 0246 8V</v>
      </c>
      <c r="S227" t="str">
        <v>PAJ 0246 8V</v>
      </c>
      <c r="T227" t="str">
        <v>PAJ 0246 8V</v>
      </c>
      <c r="U227" t="str">
        <v>PAJ 0246 8V</v>
      </c>
      <c r="V227" t="str">
        <v>PAJ 0246 8V</v>
      </c>
      <c r="W227" t="str">
        <v>PAJ 0246 8V</v>
      </c>
      <c r="X227" t="str">
        <v>PAJ 0246 8V</v>
      </c>
      <c r="Y227" t="str">
        <v>PAJ 0246 8V</v>
      </c>
      <c r="Z227" t="str">
        <v>PAJ 0246 8V</v>
      </c>
      <c r="AA227" t="str">
        <v>PAJ 0246 8V</v>
      </c>
      <c r="AB227" t="str">
        <v>PAJ 0246 8V</v>
      </c>
      <c r="AC227" t="str">
        <v>PAJ 0246 8V</v>
      </c>
      <c r="AD227" t="str">
        <v>PAJ 0246 8V</v>
      </c>
      <c r="AE227" t="str">
        <v>PAJ 0246 8V</v>
      </c>
      <c r="AF227" t="str">
        <v>PAJ 0246 8V</v>
      </c>
      <c r="AG227" t="str">
        <v>PAJ 0246 8V</v>
      </c>
      <c r="AH227" t="str">
        <v>PAJ 0246 8V</v>
      </c>
      <c r="AI227" t="str">
        <v>PAJ 0246 8V</v>
      </c>
      <c r="AJ227" t="str">
        <v>PAJ 0246 8V</v>
      </c>
      <c r="AK227" t="str">
        <v>PAJ 0246 8V</v>
      </c>
      <c r="AL227" t="str">
        <v>PAJ 0246 8V</v>
      </c>
      <c r="AM227" t="str">
        <v>PAJ 0246 8V</v>
      </c>
      <c r="AO227" t="s">
        <v>2103</v>
      </c>
      <c r="AP227" t="s">
        <v>2104</v>
      </c>
      <c r="AQ227" t="s">
        <v>2105</v>
      </c>
    </row>
    <row r="228" spans="9:43" x14ac:dyDescent="0.35">
      <c r="I228" s="65" t="s">
        <v>349</v>
      </c>
      <c r="J228" s="48" t="s">
        <v>672</v>
      </c>
      <c r="L228" t="str">
        <v>PAJ 0247 8V</v>
      </c>
      <c r="M228" t="str">
        <v>ACP223</v>
      </c>
      <c r="N228" t="str">
        <v>PAJ 0247 8V</v>
      </c>
      <c r="O228" t="str">
        <v>PAJ 0247 8V</v>
      </c>
      <c r="P228" t="str">
        <v>PAJ 0247 8V</v>
      </c>
      <c r="Q228" t="str">
        <v>PAJ 0247 8V</v>
      </c>
      <c r="R228" t="str">
        <v>PAJ 0247 8V</v>
      </c>
      <c r="S228" t="str">
        <v>PAJ 0247 8V</v>
      </c>
      <c r="T228" t="str">
        <v>PAJ 0247 8V</v>
      </c>
      <c r="U228" t="str">
        <v>PAJ 0247 8V</v>
      </c>
      <c r="V228" t="str">
        <v>PAJ 0247 8V</v>
      </c>
      <c r="W228" t="str">
        <v>PAJ 0247 8V</v>
      </c>
      <c r="X228" t="str">
        <v>PAJ 0247 8V</v>
      </c>
      <c r="Y228" t="str">
        <v>PAJ 0247 8V</v>
      </c>
      <c r="Z228" t="str">
        <v>PAJ 0247 8V</v>
      </c>
      <c r="AA228" t="str">
        <v>PAJ 0247 8V</v>
      </c>
      <c r="AB228" t="str">
        <v>PAJ 0247 8V</v>
      </c>
      <c r="AC228" t="str">
        <v>PAJ 0247 8V</v>
      </c>
      <c r="AD228" t="str">
        <v>PAJ 0247 8V</v>
      </c>
      <c r="AE228" t="str">
        <v>PAJ 0247 8V</v>
      </c>
      <c r="AF228" t="str">
        <v>PAJ 0247 8V</v>
      </c>
      <c r="AG228" t="str">
        <v>PAJ 0247 8V</v>
      </c>
      <c r="AH228" t="str">
        <v>PAJ 0247 8V</v>
      </c>
      <c r="AI228" t="str">
        <v>PAJ 0247 8V</v>
      </c>
      <c r="AJ228" t="str">
        <v>PAJ 0247 8V</v>
      </c>
      <c r="AK228" t="str">
        <v>PAJ 0247 8V</v>
      </c>
      <c r="AL228" t="str">
        <v>PAJ 0247 8V</v>
      </c>
      <c r="AM228" t="str">
        <v>PAJ 0247 8V</v>
      </c>
      <c r="AO228" t="s">
        <v>2106</v>
      </c>
      <c r="AP228" t="s">
        <v>2107</v>
      </c>
      <c r="AQ228" t="s">
        <v>2108</v>
      </c>
    </row>
    <row r="229" spans="9:43" x14ac:dyDescent="0.35">
      <c r="I229" s="65" t="s">
        <v>350</v>
      </c>
      <c r="J229" s="48" t="s">
        <v>673</v>
      </c>
      <c r="L229" t="str">
        <v>PAJ 0248 8V</v>
      </c>
      <c r="M229" t="str">
        <v>ACP224</v>
      </c>
      <c r="N229" t="str">
        <v>PAJ 0248 8V</v>
      </c>
      <c r="O229" t="str">
        <v>PAJ 0248 8V</v>
      </c>
      <c r="P229" t="str">
        <v>PAJ 0248 8V</v>
      </c>
      <c r="Q229" t="str">
        <v>PAJ 0248 8V</v>
      </c>
      <c r="R229" t="str">
        <v>PAJ 0248 8V</v>
      </c>
      <c r="S229" t="str">
        <v>PAJ 0248 8V</v>
      </c>
      <c r="T229" t="str">
        <v>PAJ 0248 8V</v>
      </c>
      <c r="U229" t="str">
        <v>PAJ 0248 8V</v>
      </c>
      <c r="V229" t="str">
        <v>PAJ 0248 8V</v>
      </c>
      <c r="W229" t="str">
        <v>PAJ 0248 8V</v>
      </c>
      <c r="X229" t="str">
        <v>PAJ 0248 8V</v>
      </c>
      <c r="Y229" t="str">
        <v>PAJ 0248 8V</v>
      </c>
      <c r="Z229" t="str">
        <v>PAJ 0248 8V</v>
      </c>
      <c r="AA229" t="str">
        <v>PAJ 0248 8V</v>
      </c>
      <c r="AB229" t="str">
        <v>PAJ 0248 8V</v>
      </c>
      <c r="AC229" t="str">
        <v>PAJ 0248 8V</v>
      </c>
      <c r="AD229" t="str">
        <v>PAJ 0248 8V</v>
      </c>
      <c r="AE229" t="str">
        <v>PAJ 0248 8V</v>
      </c>
      <c r="AF229" t="str">
        <v>PAJ 0248 8V</v>
      </c>
      <c r="AG229" t="str">
        <v>PAJ 0248 8V</v>
      </c>
      <c r="AH229" t="str">
        <v>PAJ 0248 8V</v>
      </c>
      <c r="AI229" t="str">
        <v>PAJ 0248 8V</v>
      </c>
      <c r="AJ229" t="str">
        <v>PAJ 0248 8V</v>
      </c>
      <c r="AK229" t="str">
        <v>PAJ 0248 8V</v>
      </c>
      <c r="AL229" t="str">
        <v>PAJ 0248 8V</v>
      </c>
      <c r="AM229" t="str">
        <v>PAJ 0248 8V</v>
      </c>
      <c r="AO229" t="s">
        <v>2109</v>
      </c>
      <c r="AP229" t="s">
        <v>2110</v>
      </c>
      <c r="AQ229" t="s">
        <v>2111</v>
      </c>
    </row>
    <row r="230" spans="9:43" x14ac:dyDescent="0.35">
      <c r="I230" s="65" t="s">
        <v>351</v>
      </c>
      <c r="J230" s="48" t="s">
        <v>674</v>
      </c>
      <c r="L230" t="str">
        <v>PAJ 0249 8V</v>
      </c>
      <c r="M230" t="str">
        <v>ACP225</v>
      </c>
      <c r="N230" t="str">
        <v>PAJ 0249 8V</v>
      </c>
      <c r="O230" t="str">
        <v>PAJ 0249 8V</v>
      </c>
      <c r="P230" t="str">
        <v>PAJ 0249 8V</v>
      </c>
      <c r="Q230" t="str">
        <v>PAJ 0249 8V</v>
      </c>
      <c r="R230" t="str">
        <v>PAJ 0249 8V</v>
      </c>
      <c r="S230" t="str">
        <v>PAJ 0249 8V</v>
      </c>
      <c r="T230" t="str">
        <v>PAJ 0249 8V</v>
      </c>
      <c r="U230" t="str">
        <v>PAJ 0249 8V</v>
      </c>
      <c r="V230" t="str">
        <v>PAJ 0249 8V</v>
      </c>
      <c r="W230" t="str">
        <v>PAJ 0249 8V</v>
      </c>
      <c r="X230" t="str">
        <v>PAJ 0249 8V</v>
      </c>
      <c r="Y230" t="str">
        <v>PAJ 0249 8V</v>
      </c>
      <c r="Z230" t="str">
        <v>PAJ 0249 8V</v>
      </c>
      <c r="AA230" t="str">
        <v>PAJ 0249 8V</v>
      </c>
      <c r="AB230" t="str">
        <v>PAJ 0249 8V</v>
      </c>
      <c r="AC230" t="str">
        <v>PAJ 0249 8V</v>
      </c>
      <c r="AD230" t="str">
        <v>PAJ 0249 8V</v>
      </c>
      <c r="AE230" t="str">
        <v>PAJ 0249 8V</v>
      </c>
      <c r="AF230" t="str">
        <v>PAJ 0249 8V</v>
      </c>
      <c r="AG230" t="str">
        <v>PAJ 0249 8V</v>
      </c>
      <c r="AH230" t="str">
        <v>PAJ 0249 8V</v>
      </c>
      <c r="AI230" t="str">
        <v>PAJ 0249 8V</v>
      </c>
      <c r="AJ230" t="str">
        <v>PAJ 0249 8V</v>
      </c>
      <c r="AK230" t="str">
        <v>PAJ 0249 8V</v>
      </c>
      <c r="AL230" t="str">
        <v>PAJ 0249 8V</v>
      </c>
      <c r="AM230" t="str">
        <v>PAJ 0249 8V</v>
      </c>
      <c r="AO230" t="s">
        <v>2109</v>
      </c>
      <c r="AP230" t="s">
        <v>2112</v>
      </c>
      <c r="AQ230" t="s">
        <v>2113</v>
      </c>
    </row>
    <row r="231" spans="9:43" x14ac:dyDescent="0.35">
      <c r="I231" s="65" t="s">
        <v>352</v>
      </c>
      <c r="J231" s="48" t="s">
        <v>675</v>
      </c>
      <c r="L231" t="str">
        <v>PAJ 0250 8V</v>
      </c>
      <c r="M231" t="str">
        <v>ACP226</v>
      </c>
      <c r="N231" t="str">
        <v>PAJ 0250 8V</v>
      </c>
      <c r="O231" t="str">
        <v>PAJ 0250 8V</v>
      </c>
      <c r="P231" t="str">
        <v>PAJ 0250 8V</v>
      </c>
      <c r="Q231" t="str">
        <v>PAJ 0250 8V</v>
      </c>
      <c r="R231" t="str">
        <v>PAJ 0250 8V</v>
      </c>
      <c r="S231" t="str">
        <v>PAJ 0250 8V</v>
      </c>
      <c r="T231" t="str">
        <v>PAJ 0250 8V</v>
      </c>
      <c r="U231" t="str">
        <v>PAJ 0250 8V</v>
      </c>
      <c r="V231" t="str">
        <v>PAJ 0250 8V</v>
      </c>
      <c r="W231" t="str">
        <v>PAJ 0250 8V</v>
      </c>
      <c r="X231" t="str">
        <v>PAJ 0250 8V</v>
      </c>
      <c r="Y231" t="str">
        <v>PAJ 0250 8V</v>
      </c>
      <c r="Z231" t="str">
        <v>PAJ 0250 8V</v>
      </c>
      <c r="AA231" t="str">
        <v>PAJ 0250 8V</v>
      </c>
      <c r="AB231" t="str">
        <v>PAJ 0250 8V</v>
      </c>
      <c r="AC231" t="str">
        <v>PAJ 0250 8V</v>
      </c>
      <c r="AD231" t="str">
        <v>PAJ 0250 8V</v>
      </c>
      <c r="AE231" t="str">
        <v>PAJ 0250 8V</v>
      </c>
      <c r="AF231" t="str">
        <v>PAJ 0250 8V</v>
      </c>
      <c r="AG231" t="str">
        <v>PAJ 0250 8V</v>
      </c>
      <c r="AH231" t="str">
        <v>PAJ 0250 8V</v>
      </c>
      <c r="AI231" t="str">
        <v>PAJ 0250 8V</v>
      </c>
      <c r="AJ231" t="str">
        <v>PAJ 0250 8V</v>
      </c>
      <c r="AK231" t="str">
        <v>PAJ 0250 8V</v>
      </c>
      <c r="AL231" t="str">
        <v>PAJ 0250 8V</v>
      </c>
      <c r="AM231" t="str">
        <v>PAJ 0250 8V</v>
      </c>
      <c r="AO231" t="s">
        <v>2114</v>
      </c>
      <c r="AP231" t="s">
        <v>2115</v>
      </c>
      <c r="AQ231" t="s">
        <v>2116</v>
      </c>
    </row>
    <row r="232" spans="9:43" x14ac:dyDescent="0.35">
      <c r="I232" s="65" t="s">
        <v>353</v>
      </c>
      <c r="J232" s="48" t="s">
        <v>676</v>
      </c>
      <c r="L232" t="str">
        <v>PAJ 0251 8V</v>
      </c>
      <c r="M232" t="str">
        <v>ACP227</v>
      </c>
      <c r="N232" t="str">
        <v>PAJ 0251 8V</v>
      </c>
      <c r="O232" t="str">
        <v>PAJ 0251 8V</v>
      </c>
      <c r="P232" t="str">
        <v>PAJ 0251 8V</v>
      </c>
      <c r="Q232" t="str">
        <v>PAJ 0251 8V</v>
      </c>
      <c r="R232" t="str">
        <v>PAJ 0251 8V</v>
      </c>
      <c r="S232" t="str">
        <v>PAJ 0251 8V</v>
      </c>
      <c r="T232" t="str">
        <v>PAJ 0251 8V</v>
      </c>
      <c r="U232" t="str">
        <v>PAJ 0251 8V</v>
      </c>
      <c r="V232" t="str">
        <v>PAJ 0251 8V</v>
      </c>
      <c r="W232" t="str">
        <v>PAJ 0251 8V</v>
      </c>
      <c r="X232" t="str">
        <v>PAJ 0251 8V</v>
      </c>
      <c r="Y232" t="str">
        <v>PAJ 0251 8V</v>
      </c>
      <c r="Z232" t="str">
        <v>PAJ 0251 8V</v>
      </c>
      <c r="AA232" t="str">
        <v>PAJ 0251 8V</v>
      </c>
      <c r="AB232" t="str">
        <v>PAJ 0251 8V</v>
      </c>
      <c r="AC232" t="str">
        <v>PAJ 0251 8V</v>
      </c>
      <c r="AD232" t="str">
        <v>PAJ 0251 8V</v>
      </c>
      <c r="AE232" t="str">
        <v>PAJ 0251 8V</v>
      </c>
      <c r="AF232" t="str">
        <v>PAJ 0251 8V</v>
      </c>
      <c r="AG232" t="str">
        <v>PAJ 0251 8V</v>
      </c>
      <c r="AH232" t="str">
        <v>PAJ 0251 8V</v>
      </c>
      <c r="AI232" t="str">
        <v>PAJ 0251 8V</v>
      </c>
      <c r="AJ232" t="str">
        <v>PAJ 0251 8V</v>
      </c>
      <c r="AK232" t="str">
        <v>PAJ 0251 8V</v>
      </c>
      <c r="AL232" t="str">
        <v>PAJ 0251 8V</v>
      </c>
      <c r="AM232" t="str">
        <v>PAJ 0251 8V</v>
      </c>
      <c r="AO232" t="s">
        <v>2117</v>
      </c>
      <c r="AP232" t="s">
        <v>2118</v>
      </c>
      <c r="AQ232" t="s">
        <v>2119</v>
      </c>
    </row>
    <row r="233" spans="9:43" x14ac:dyDescent="0.35">
      <c r="I233" s="65" t="s">
        <v>354</v>
      </c>
      <c r="J233" s="48" t="s">
        <v>677</v>
      </c>
      <c r="L233" t="str">
        <v>PAJ 0252 8V</v>
      </c>
      <c r="M233" t="str">
        <v>ACP228</v>
      </c>
      <c r="N233" t="str">
        <v>PAJ 0252 8V</v>
      </c>
      <c r="O233" t="str">
        <v>PAJ 0252 8V</v>
      </c>
      <c r="P233" t="str">
        <v>PAJ 0252 8V</v>
      </c>
      <c r="Q233" t="str">
        <v>PAJ 0252 8V</v>
      </c>
      <c r="R233" t="str">
        <v>PAJ 0252 8V</v>
      </c>
      <c r="S233" t="str">
        <v>PAJ 0252 8V</v>
      </c>
      <c r="T233" t="str">
        <v>PAJ 0252 8V</v>
      </c>
      <c r="U233" t="str">
        <v>PAJ 0252 8V</v>
      </c>
      <c r="V233" t="str">
        <v>PAJ 0252 8V</v>
      </c>
      <c r="W233" t="str">
        <v>PAJ 0252 8V</v>
      </c>
      <c r="X233" t="str">
        <v>PAJ 0252 8V</v>
      </c>
      <c r="Y233" t="str">
        <v>PAJ 0252 8V</v>
      </c>
      <c r="Z233" t="str">
        <v>PAJ 0252 8V</v>
      </c>
      <c r="AA233" t="str">
        <v>PAJ 0252 8V</v>
      </c>
      <c r="AB233" t="str">
        <v>PAJ 0252 8V</v>
      </c>
      <c r="AC233" t="str">
        <v>PAJ 0252 8V</v>
      </c>
      <c r="AD233" t="str">
        <v>PAJ 0252 8V</v>
      </c>
      <c r="AE233" t="str">
        <v>PAJ 0252 8V</v>
      </c>
      <c r="AF233" t="str">
        <v>PAJ 0252 8V</v>
      </c>
      <c r="AG233" t="str">
        <v>PAJ 0252 8V</v>
      </c>
      <c r="AH233" t="str">
        <v>PAJ 0252 8V</v>
      </c>
      <c r="AI233" t="str">
        <v>PAJ 0252 8V</v>
      </c>
      <c r="AJ233" t="str">
        <v>PAJ 0252 8V</v>
      </c>
      <c r="AK233" t="str">
        <v>PAJ 0252 8V</v>
      </c>
      <c r="AL233" t="str">
        <v>PAJ 0252 8V</v>
      </c>
      <c r="AM233" t="str">
        <v>PAJ 0252 8V</v>
      </c>
      <c r="AO233" t="s">
        <v>2120</v>
      </c>
      <c r="AP233" t="s">
        <v>2121</v>
      </c>
      <c r="AQ233" t="s">
        <v>2122</v>
      </c>
    </row>
    <row r="234" spans="9:43" x14ac:dyDescent="0.35">
      <c r="I234" s="65" t="s">
        <v>355</v>
      </c>
      <c r="J234" s="48" t="s">
        <v>678</v>
      </c>
      <c r="L234" t="str">
        <v>PAJ 0253 8V</v>
      </c>
      <c r="M234" t="str">
        <v>ACP229</v>
      </c>
      <c r="N234" t="str">
        <v>PAJ 0253 8V</v>
      </c>
      <c r="O234" t="str">
        <v>PAJ 0253 8V</v>
      </c>
      <c r="P234" t="str">
        <v>PAJ 0253 8V</v>
      </c>
      <c r="Q234" t="str">
        <v>PAJ 0253 8V</v>
      </c>
      <c r="R234" t="str">
        <v>PAJ 0253 8V</v>
      </c>
      <c r="S234" t="str">
        <v>PAJ 0253 8V</v>
      </c>
      <c r="T234" t="str">
        <v>PAJ 0253 8V</v>
      </c>
      <c r="U234" t="str">
        <v>PAJ 0253 8V</v>
      </c>
      <c r="V234" t="str">
        <v>PAJ 0253 8V</v>
      </c>
      <c r="W234" t="str">
        <v>PAJ 0253 8V</v>
      </c>
      <c r="X234" t="str">
        <v>PAJ 0253 8V</v>
      </c>
      <c r="Y234" t="str">
        <v>PAJ 0253 8V</v>
      </c>
      <c r="Z234" t="str">
        <v>PAJ 0253 8V</v>
      </c>
      <c r="AA234" t="str">
        <v>PAJ 0253 8V</v>
      </c>
      <c r="AB234" t="str">
        <v>PAJ 0253 8V</v>
      </c>
      <c r="AC234" t="str">
        <v>PAJ 0253 8V</v>
      </c>
      <c r="AD234" t="str">
        <v>PAJ 0253 8V</v>
      </c>
      <c r="AE234" t="str">
        <v>PAJ 0253 8V</v>
      </c>
      <c r="AF234" t="str">
        <v>PAJ 0253 8V</v>
      </c>
      <c r="AG234" t="str">
        <v>PAJ 0253 8V</v>
      </c>
      <c r="AH234" t="str">
        <v>PAJ 0253 8V</v>
      </c>
      <c r="AI234" t="str">
        <v>PAJ 0253 8V</v>
      </c>
      <c r="AJ234" t="str">
        <v>PAJ 0253 8V</v>
      </c>
      <c r="AK234" t="str">
        <v>PAJ 0253 8V</v>
      </c>
      <c r="AL234" t="str">
        <v>PAJ 0253 8V</v>
      </c>
      <c r="AM234" t="str">
        <v>PAJ 0253 8V</v>
      </c>
      <c r="AO234" t="s">
        <v>2123</v>
      </c>
      <c r="AP234" t="s">
        <v>2124</v>
      </c>
      <c r="AQ234" t="s">
        <v>2125</v>
      </c>
    </row>
    <row r="235" spans="9:43" x14ac:dyDescent="0.35">
      <c r="I235" s="65" t="s">
        <v>356</v>
      </c>
      <c r="J235" s="48" t="s">
        <v>679</v>
      </c>
      <c r="L235" t="str">
        <v>PAJ 0254 8V</v>
      </c>
      <c r="M235" t="str">
        <v>ACP230</v>
      </c>
      <c r="N235" t="str">
        <v>PAJ 0254 8V</v>
      </c>
      <c r="O235" t="str">
        <v>PAJ 0254 8V</v>
      </c>
      <c r="P235" t="str">
        <v>PAJ 0254 8V</v>
      </c>
      <c r="Q235" t="str">
        <v>PAJ 0254 8V</v>
      </c>
      <c r="R235" t="str">
        <v>PAJ 0254 8V</v>
      </c>
      <c r="S235" t="str">
        <v>PAJ 0254 8V</v>
      </c>
      <c r="T235" t="str">
        <v>PAJ 0254 8V</v>
      </c>
      <c r="U235" t="str">
        <v>PAJ 0254 8V</v>
      </c>
      <c r="V235" t="str">
        <v>PAJ 0254 8V</v>
      </c>
      <c r="W235" t="str">
        <v>PAJ 0254 8V</v>
      </c>
      <c r="X235" t="str">
        <v>PAJ 0254 8V</v>
      </c>
      <c r="Y235" t="str">
        <v>PAJ 0254 8V</v>
      </c>
      <c r="Z235" t="str">
        <v>PAJ 0254 8V</v>
      </c>
      <c r="AA235" t="str">
        <v>PAJ 0254 8V</v>
      </c>
      <c r="AB235" t="str">
        <v>PAJ 0254 8V</v>
      </c>
      <c r="AC235" t="str">
        <v>PAJ 0254 8V</v>
      </c>
      <c r="AD235" t="str">
        <v>PAJ 0254 8V</v>
      </c>
      <c r="AE235" t="str">
        <v>PAJ 0254 8V</v>
      </c>
      <c r="AF235" t="str">
        <v>PAJ 0254 8V</v>
      </c>
      <c r="AG235" t="str">
        <v>PAJ 0254 8V</v>
      </c>
      <c r="AH235" t="str">
        <v>PAJ 0254 8V</v>
      </c>
      <c r="AI235" t="str">
        <v>PAJ 0254 8V</v>
      </c>
      <c r="AJ235" t="str">
        <v>PAJ 0254 8V</v>
      </c>
      <c r="AK235" t="str">
        <v>PAJ 0254 8V</v>
      </c>
      <c r="AL235" t="str">
        <v>PAJ 0254 8V</v>
      </c>
      <c r="AM235" t="str">
        <v>PAJ 0254 8V</v>
      </c>
      <c r="AO235" t="s">
        <v>2126</v>
      </c>
      <c r="AP235" t="s">
        <v>2127</v>
      </c>
      <c r="AQ235" t="s">
        <v>2128</v>
      </c>
    </row>
    <row r="236" spans="9:43" x14ac:dyDescent="0.35">
      <c r="I236" s="65" t="s">
        <v>357</v>
      </c>
      <c r="J236" s="48" t="s">
        <v>680</v>
      </c>
      <c r="L236" t="str">
        <v>PAJ 0255 8V</v>
      </c>
      <c r="M236" t="str">
        <v>ACP231</v>
      </c>
      <c r="N236" t="str">
        <v>PAJ 0255 8V</v>
      </c>
      <c r="O236" t="str">
        <v>PAJ 0255 8V</v>
      </c>
      <c r="P236" t="str">
        <v>PAJ 0255 8V</v>
      </c>
      <c r="Q236" t="str">
        <v>PAJ 0255 8V</v>
      </c>
      <c r="R236" t="str">
        <v>PAJ 0255 8V</v>
      </c>
      <c r="S236" t="str">
        <v>PAJ 0255 8V</v>
      </c>
      <c r="T236" t="str">
        <v>PAJ 0255 8V</v>
      </c>
      <c r="U236" t="str">
        <v>PAJ 0255 8V</v>
      </c>
      <c r="V236" t="str">
        <v>PAJ 0255 8V</v>
      </c>
      <c r="W236" t="str">
        <v>PAJ 0255 8V</v>
      </c>
      <c r="X236" t="str">
        <v>PAJ 0255 8V</v>
      </c>
      <c r="Y236" t="str">
        <v>PAJ 0255 8V</v>
      </c>
      <c r="Z236" t="str">
        <v>PAJ 0255 8V</v>
      </c>
      <c r="AA236" t="str">
        <v>PAJ 0255 8V</v>
      </c>
      <c r="AB236" t="str">
        <v>PAJ 0255 8V</v>
      </c>
      <c r="AC236" t="str">
        <v>PAJ 0255 8V</v>
      </c>
      <c r="AD236" t="str">
        <v>PAJ 0255 8V</v>
      </c>
      <c r="AE236" t="str">
        <v>PAJ 0255 8V</v>
      </c>
      <c r="AF236" t="str">
        <v>PAJ 0255 8V</v>
      </c>
      <c r="AG236" t="str">
        <v>PAJ 0255 8V</v>
      </c>
      <c r="AH236" t="str">
        <v>PAJ 0255 8V</v>
      </c>
      <c r="AI236" t="str">
        <v>PAJ 0255 8V</v>
      </c>
      <c r="AJ236" t="str">
        <v>PAJ 0255 8V</v>
      </c>
      <c r="AK236" t="str">
        <v>PAJ 0255 8V</v>
      </c>
      <c r="AL236" t="str">
        <v>PAJ 0255 8V</v>
      </c>
      <c r="AM236" t="str">
        <v>PAJ 0255 8V</v>
      </c>
      <c r="AO236" t="s">
        <v>2129</v>
      </c>
      <c r="AP236" t="s">
        <v>2130</v>
      </c>
      <c r="AQ236" t="s">
        <v>2131</v>
      </c>
    </row>
    <row r="237" spans="9:43" x14ac:dyDescent="0.35">
      <c r="I237" s="65" t="s">
        <v>358</v>
      </c>
      <c r="J237" s="48" t="s">
        <v>681</v>
      </c>
      <c r="L237" t="str">
        <v>PAJ 0256 8V</v>
      </c>
      <c r="M237" t="str">
        <v>ACP232</v>
      </c>
      <c r="N237" t="str">
        <v>PAJ 0256 8V</v>
      </c>
      <c r="O237" t="str">
        <v>PAJ 0256 8V</v>
      </c>
      <c r="P237" t="str">
        <v>PAJ 0256 8V</v>
      </c>
      <c r="Q237" t="str">
        <v>PAJ 0256 8V</v>
      </c>
      <c r="R237" t="str">
        <v>PAJ 0256 8V</v>
      </c>
      <c r="S237" t="str">
        <v>PAJ 0256 8V</v>
      </c>
      <c r="T237" t="str">
        <v>PAJ 0256 8V</v>
      </c>
      <c r="U237" t="str">
        <v>PAJ 0256 8V</v>
      </c>
      <c r="V237" t="str">
        <v>PAJ 0256 8V</v>
      </c>
      <c r="W237" t="str">
        <v>PAJ 0256 8V</v>
      </c>
      <c r="X237" t="str">
        <v>PAJ 0256 8V</v>
      </c>
      <c r="Y237" t="str">
        <v>PAJ 0256 8V</v>
      </c>
      <c r="Z237" t="str">
        <v>PAJ 0256 8V</v>
      </c>
      <c r="AA237" t="str">
        <v>PAJ 0256 8V</v>
      </c>
      <c r="AB237" t="str">
        <v>PAJ 0256 8V</v>
      </c>
      <c r="AC237" t="str">
        <v>PAJ 0256 8V</v>
      </c>
      <c r="AD237" t="str">
        <v>PAJ 0256 8V</v>
      </c>
      <c r="AE237" t="str">
        <v>PAJ 0256 8V</v>
      </c>
      <c r="AF237" t="str">
        <v>PAJ 0256 8V</v>
      </c>
      <c r="AG237" t="str">
        <v>PAJ 0256 8V</v>
      </c>
      <c r="AH237" t="str">
        <v>PAJ 0256 8V</v>
      </c>
      <c r="AI237" t="str">
        <v>PAJ 0256 8V</v>
      </c>
      <c r="AJ237" t="str">
        <v>PAJ 0256 8V</v>
      </c>
      <c r="AK237" t="str">
        <v>PAJ 0256 8V</v>
      </c>
      <c r="AL237" t="str">
        <v>PAJ 0256 8V</v>
      </c>
      <c r="AM237" t="str">
        <v>PAJ 0256 8V</v>
      </c>
      <c r="AO237" t="s">
        <v>2132</v>
      </c>
      <c r="AP237" t="s">
        <v>2133</v>
      </c>
      <c r="AQ237" t="s">
        <v>2134</v>
      </c>
    </row>
    <row r="238" spans="9:43" x14ac:dyDescent="0.35">
      <c r="I238" s="65" t="s">
        <v>359</v>
      </c>
      <c r="J238" s="48" t="s">
        <v>682</v>
      </c>
      <c r="L238" t="str">
        <v>PAJ 0257 8V</v>
      </c>
      <c r="M238" t="str">
        <v>ACP233</v>
      </c>
      <c r="N238" t="str">
        <v>PAJ 0257 8V</v>
      </c>
      <c r="O238" t="str">
        <v>PAJ 0257 8V</v>
      </c>
      <c r="P238" t="str">
        <v>PAJ 0257 8V</v>
      </c>
      <c r="Q238" t="str">
        <v>PAJ 0257 8V</v>
      </c>
      <c r="R238" t="str">
        <v>PAJ 0257 8V</v>
      </c>
      <c r="S238" t="str">
        <v>PAJ 0257 8V</v>
      </c>
      <c r="T238" t="str">
        <v>PAJ 0257 8V</v>
      </c>
      <c r="U238" t="str">
        <v>PAJ 0257 8V</v>
      </c>
      <c r="V238" t="str">
        <v>PAJ 0257 8V</v>
      </c>
      <c r="W238" t="str">
        <v>PAJ 0257 8V</v>
      </c>
      <c r="X238" t="str">
        <v>PAJ 0257 8V</v>
      </c>
      <c r="Y238" t="str">
        <v>PAJ 0257 8V</v>
      </c>
      <c r="Z238" t="str">
        <v>PAJ 0257 8V</v>
      </c>
      <c r="AA238" t="str">
        <v>PAJ 0257 8V</v>
      </c>
      <c r="AB238" t="str">
        <v>PAJ 0257 8V</v>
      </c>
      <c r="AC238" t="str">
        <v>PAJ 0257 8V</v>
      </c>
      <c r="AD238" t="str">
        <v>PAJ 0257 8V</v>
      </c>
      <c r="AE238" t="str">
        <v>PAJ 0257 8V</v>
      </c>
      <c r="AF238" t="str">
        <v>PAJ 0257 8V</v>
      </c>
      <c r="AG238" t="str">
        <v>PAJ 0257 8V</v>
      </c>
      <c r="AH238" t="str">
        <v>PAJ 0257 8V</v>
      </c>
      <c r="AI238" t="str">
        <v>PAJ 0257 8V</v>
      </c>
      <c r="AJ238" t="str">
        <v>PAJ 0257 8V</v>
      </c>
      <c r="AK238" t="str">
        <v>PAJ 0257 8V</v>
      </c>
      <c r="AL238" t="str">
        <v>PAJ 0257 8V</v>
      </c>
      <c r="AM238" t="str">
        <v>PAJ 0257 8V</v>
      </c>
      <c r="AO238" t="s">
        <v>2135</v>
      </c>
      <c r="AP238" t="s">
        <v>2136</v>
      </c>
      <c r="AQ238" t="s">
        <v>2137</v>
      </c>
    </row>
    <row r="239" spans="9:43" x14ac:dyDescent="0.35">
      <c r="I239" s="65" t="s">
        <v>360</v>
      </c>
      <c r="J239" s="48" t="s">
        <v>683</v>
      </c>
      <c r="L239" t="str">
        <v>PAJ 0258 8V</v>
      </c>
      <c r="M239" t="str">
        <v>ACP234</v>
      </c>
      <c r="N239" t="str">
        <v>PAJ 0258 8V</v>
      </c>
      <c r="O239" t="str">
        <v>PAJ 0258 8V</v>
      </c>
      <c r="P239" t="str">
        <v>PAJ 0258 8V</v>
      </c>
      <c r="Q239" t="str">
        <v>PAJ 0258 8V</v>
      </c>
      <c r="R239" t="str">
        <v>PAJ 0258 8V</v>
      </c>
      <c r="S239" t="str">
        <v>PAJ 0258 8V</v>
      </c>
      <c r="T239" t="str">
        <v>PAJ 0258 8V</v>
      </c>
      <c r="U239" t="str">
        <v>PAJ 0258 8V</v>
      </c>
      <c r="V239" t="str">
        <v>PAJ 0258 8V</v>
      </c>
      <c r="W239" t="str">
        <v>PAJ 0258 8V</v>
      </c>
      <c r="X239" t="str">
        <v>PAJ 0258 8V</v>
      </c>
      <c r="Y239" t="str">
        <v>PAJ 0258 8V</v>
      </c>
      <c r="Z239" t="str">
        <v>PAJ 0258 8V</v>
      </c>
      <c r="AA239" t="str">
        <v>PAJ 0258 8V</v>
      </c>
      <c r="AB239" t="str">
        <v>PAJ 0258 8V</v>
      </c>
      <c r="AC239" t="str">
        <v>PAJ 0258 8V</v>
      </c>
      <c r="AD239" t="str">
        <v>PAJ 0258 8V</v>
      </c>
      <c r="AE239" t="str">
        <v>PAJ 0258 8V</v>
      </c>
      <c r="AF239" t="str">
        <v>PAJ 0258 8V</v>
      </c>
      <c r="AG239" t="str">
        <v>PAJ 0258 8V</v>
      </c>
      <c r="AH239" t="str">
        <v>PAJ 0258 8V</v>
      </c>
      <c r="AI239" t="str">
        <v>PAJ 0258 8V</v>
      </c>
      <c r="AJ239" t="str">
        <v>PAJ 0258 8V</v>
      </c>
      <c r="AK239" t="str">
        <v>PAJ 0258 8V</v>
      </c>
      <c r="AL239" t="str">
        <v>PAJ 0258 8V</v>
      </c>
      <c r="AM239" t="str">
        <v>PAJ 0258 8V</v>
      </c>
      <c r="AO239" t="s">
        <v>2138</v>
      </c>
      <c r="AP239" t="s">
        <v>2139</v>
      </c>
      <c r="AQ239" t="s">
        <v>2140</v>
      </c>
    </row>
    <row r="240" spans="9:43" x14ac:dyDescent="0.35">
      <c r="I240" s="65" t="s">
        <v>361</v>
      </c>
      <c r="J240" s="48" t="s">
        <v>684</v>
      </c>
      <c r="L240" t="str">
        <v>PAJ 0259 8V</v>
      </c>
      <c r="M240" t="str">
        <v>ACP235</v>
      </c>
      <c r="N240" t="str">
        <v>PAJ 0259 8V</v>
      </c>
      <c r="O240" t="str">
        <v>PAJ 0259 8V</v>
      </c>
      <c r="P240" t="str">
        <v>PAJ 0259 8V</v>
      </c>
      <c r="Q240" t="str">
        <v>PAJ 0259 8V</v>
      </c>
      <c r="R240" t="str">
        <v>PAJ 0259 8V</v>
      </c>
      <c r="S240" t="str">
        <v>PAJ 0259 8V</v>
      </c>
      <c r="T240" t="str">
        <v>PAJ 0259 8V</v>
      </c>
      <c r="U240" t="str">
        <v>PAJ 0259 8V</v>
      </c>
      <c r="V240" t="str">
        <v>PAJ 0259 8V</v>
      </c>
      <c r="W240" t="str">
        <v>PAJ 0259 8V</v>
      </c>
      <c r="X240" t="str">
        <v>PAJ 0259 8V</v>
      </c>
      <c r="Y240" t="str">
        <v>PAJ 0259 8V</v>
      </c>
      <c r="Z240" t="str">
        <v>PAJ 0259 8V</v>
      </c>
      <c r="AA240" t="str">
        <v>PAJ 0259 8V</v>
      </c>
      <c r="AB240" t="str">
        <v>PAJ 0259 8V</v>
      </c>
      <c r="AC240" t="str">
        <v>PAJ 0259 8V</v>
      </c>
      <c r="AD240" t="str">
        <v>PAJ 0259 8V</v>
      </c>
      <c r="AE240" t="str">
        <v>PAJ 0259 8V</v>
      </c>
      <c r="AF240" t="str">
        <v>PAJ 0259 8V</v>
      </c>
      <c r="AG240" t="str">
        <v>PAJ 0259 8V</v>
      </c>
      <c r="AH240" t="str">
        <v>PAJ 0259 8V</v>
      </c>
      <c r="AI240" t="str">
        <v>PAJ 0259 8V</v>
      </c>
      <c r="AJ240" t="str">
        <v>PAJ 0259 8V</v>
      </c>
      <c r="AK240" t="str">
        <v>PAJ 0259 8V</v>
      </c>
      <c r="AL240" t="str">
        <v>PAJ 0259 8V</v>
      </c>
      <c r="AM240" t="str">
        <v>PAJ 0259 8V</v>
      </c>
      <c r="AO240" t="s">
        <v>2141</v>
      </c>
      <c r="AP240" t="s">
        <v>2142</v>
      </c>
      <c r="AQ240" t="s">
        <v>2143</v>
      </c>
    </row>
    <row r="241" spans="9:43" x14ac:dyDescent="0.35">
      <c r="I241" s="65" t="s">
        <v>362</v>
      </c>
      <c r="J241" s="48" t="s">
        <v>685</v>
      </c>
      <c r="L241" t="str">
        <v>PAJ 0260 8V</v>
      </c>
      <c r="M241" t="str">
        <v>ACP236</v>
      </c>
      <c r="N241" t="str">
        <v>PAJ 0260 8V</v>
      </c>
      <c r="O241" t="str">
        <v>PAJ 0260 8V</v>
      </c>
      <c r="P241" t="str">
        <v>PAJ 0260 8V</v>
      </c>
      <c r="Q241" t="str">
        <v>PAJ 0260 8V</v>
      </c>
      <c r="R241" t="str">
        <v>PAJ 0260 8V</v>
      </c>
      <c r="S241" t="str">
        <v>PAJ 0260 8V</v>
      </c>
      <c r="T241" t="str">
        <v>PAJ 0260 8V</v>
      </c>
      <c r="U241" t="str">
        <v>PAJ 0260 8V</v>
      </c>
      <c r="V241" t="str">
        <v>PAJ 0260 8V</v>
      </c>
      <c r="W241" t="str">
        <v>PAJ 0260 8V</v>
      </c>
      <c r="X241" t="str">
        <v>PAJ 0260 8V</v>
      </c>
      <c r="Y241" t="str">
        <v>PAJ 0260 8V</v>
      </c>
      <c r="Z241" t="str">
        <v>PAJ 0260 8V</v>
      </c>
      <c r="AA241" t="str">
        <v>PAJ 0260 8V</v>
      </c>
      <c r="AB241" t="str">
        <v>PAJ 0260 8V</v>
      </c>
      <c r="AC241" t="str">
        <v>PAJ 0260 8V</v>
      </c>
      <c r="AD241" t="str">
        <v>PAJ 0260 8V</v>
      </c>
      <c r="AE241" t="str">
        <v>PAJ 0260 8V</v>
      </c>
      <c r="AF241" t="str">
        <v>PAJ 0260 8V</v>
      </c>
      <c r="AG241" t="str">
        <v>PAJ 0260 8V</v>
      </c>
      <c r="AH241" t="str">
        <v>PAJ 0260 8V</v>
      </c>
      <c r="AI241" t="str">
        <v>PAJ 0260 8V</v>
      </c>
      <c r="AJ241" t="str">
        <v>PAJ 0260 8V</v>
      </c>
      <c r="AK241" t="str">
        <v>PAJ 0260 8V</v>
      </c>
      <c r="AL241" t="str">
        <v>PAJ 0260 8V</v>
      </c>
      <c r="AM241" t="str">
        <v>PAJ 0260 8V</v>
      </c>
      <c r="AO241" t="s">
        <v>2144</v>
      </c>
      <c r="AP241" t="s">
        <v>2145</v>
      </c>
      <c r="AQ241" t="s">
        <v>2146</v>
      </c>
    </row>
    <row r="242" spans="9:43" x14ac:dyDescent="0.35">
      <c r="I242" s="65" t="s">
        <v>363</v>
      </c>
      <c r="J242" s="48" t="s">
        <v>686</v>
      </c>
      <c r="L242" t="str">
        <v>PAJ 0261 8V</v>
      </c>
      <c r="M242" t="str">
        <v>ACP237</v>
      </c>
      <c r="N242" t="str">
        <v>PAJ 0261 8V</v>
      </c>
      <c r="O242" t="str">
        <v>PAJ 0261 8V</v>
      </c>
      <c r="P242" t="str">
        <v>PAJ 0261 8V</v>
      </c>
      <c r="Q242" t="str">
        <v>PAJ 0261 8V</v>
      </c>
      <c r="R242" t="str">
        <v>PAJ 0261 8V</v>
      </c>
      <c r="S242" t="str">
        <v>PAJ 0261 8V</v>
      </c>
      <c r="T242" t="str">
        <v>PAJ 0261 8V</v>
      </c>
      <c r="U242" t="str">
        <v>PAJ 0261 8V</v>
      </c>
      <c r="V242" t="str">
        <v>PAJ 0261 8V</v>
      </c>
      <c r="W242" t="str">
        <v>PAJ 0261 8V</v>
      </c>
      <c r="X242" t="str">
        <v>PAJ 0261 8V</v>
      </c>
      <c r="Y242" t="str">
        <v>PAJ 0261 8V</v>
      </c>
      <c r="Z242" t="str">
        <v>PAJ 0261 8V</v>
      </c>
      <c r="AA242" t="str">
        <v>PAJ 0261 8V</v>
      </c>
      <c r="AB242" t="str">
        <v>PAJ 0261 8V</v>
      </c>
      <c r="AC242" t="str">
        <v>PAJ 0261 8V</v>
      </c>
      <c r="AD242" t="str">
        <v>PAJ 0261 8V</v>
      </c>
      <c r="AE242" t="str">
        <v>PAJ 0261 8V</v>
      </c>
      <c r="AF242" t="str">
        <v>PAJ 0261 8V</v>
      </c>
      <c r="AG242" t="str">
        <v>PAJ 0261 8V</v>
      </c>
      <c r="AH242" t="str">
        <v>PAJ 0261 8V</v>
      </c>
      <c r="AI242" t="str">
        <v>PAJ 0261 8V</v>
      </c>
      <c r="AJ242" t="str">
        <v>PAJ 0261 8V</v>
      </c>
      <c r="AK242" t="str">
        <v>PAJ 0261 8V</v>
      </c>
      <c r="AL242" t="str">
        <v>PAJ 0261 8V</v>
      </c>
      <c r="AM242" t="str">
        <v>PAJ 0261 8V</v>
      </c>
      <c r="AO242" t="s">
        <v>2147</v>
      </c>
      <c r="AP242" t="s">
        <v>2148</v>
      </c>
      <c r="AQ242" t="s">
        <v>2149</v>
      </c>
    </row>
    <row r="243" spans="9:43" x14ac:dyDescent="0.35">
      <c r="I243" s="65" t="s">
        <v>364</v>
      </c>
      <c r="J243" s="48" t="s">
        <v>687</v>
      </c>
      <c r="L243" t="str">
        <v>PAJ 0262 8V</v>
      </c>
      <c r="M243" t="str">
        <v>ACP238</v>
      </c>
      <c r="N243" t="str">
        <v>PAJ 0262 8V</v>
      </c>
      <c r="O243" t="str">
        <v>PAJ 0262 8V</v>
      </c>
      <c r="P243" t="str">
        <v>PAJ 0262 8V</v>
      </c>
      <c r="Q243" t="str">
        <v>PAJ 0262 8V</v>
      </c>
      <c r="R243" t="str">
        <v>PAJ 0262 8V</v>
      </c>
      <c r="S243" t="str">
        <v>PAJ 0262 8V</v>
      </c>
      <c r="T243" t="str">
        <v>PAJ 0262 8V</v>
      </c>
      <c r="U243" t="str">
        <v>PAJ 0262 8V</v>
      </c>
      <c r="V243" t="str">
        <v>PAJ 0262 8V</v>
      </c>
      <c r="W243" t="str">
        <v>PAJ 0262 8V</v>
      </c>
      <c r="X243" t="str">
        <v>PAJ 0262 8V</v>
      </c>
      <c r="Y243" t="str">
        <v>PAJ 0262 8V</v>
      </c>
      <c r="Z243" t="str">
        <v>PAJ 0262 8V</v>
      </c>
      <c r="AA243" t="str">
        <v>PAJ 0262 8V</v>
      </c>
      <c r="AB243" t="str">
        <v>PAJ 0262 8V</v>
      </c>
      <c r="AC243" t="str">
        <v>PAJ 0262 8V</v>
      </c>
      <c r="AD243" t="str">
        <v>PAJ 0262 8V</v>
      </c>
      <c r="AE243" t="str">
        <v>PAJ 0262 8V</v>
      </c>
      <c r="AF243" t="str">
        <v>PAJ 0262 8V</v>
      </c>
      <c r="AG243" t="str">
        <v>PAJ 0262 8V</v>
      </c>
      <c r="AH243" t="str">
        <v>PAJ 0262 8V</v>
      </c>
      <c r="AI243" t="str">
        <v>PAJ 0262 8V</v>
      </c>
      <c r="AJ243" t="str">
        <v>PAJ 0262 8V</v>
      </c>
      <c r="AK243" t="str">
        <v>PAJ 0262 8V</v>
      </c>
      <c r="AL243" t="str">
        <v>PAJ 0262 8V</v>
      </c>
      <c r="AM243" t="str">
        <v>PAJ 0262 8V</v>
      </c>
      <c r="AO243" t="s">
        <v>2150</v>
      </c>
      <c r="AP243" t="s">
        <v>2151</v>
      </c>
      <c r="AQ243" t="s">
        <v>2152</v>
      </c>
    </row>
    <row r="244" spans="9:43" x14ac:dyDescent="0.35">
      <c r="I244" s="65" t="s">
        <v>365</v>
      </c>
      <c r="J244" s="48" t="s">
        <v>688</v>
      </c>
      <c r="L244" t="str">
        <v>PAJ 0263 8V</v>
      </c>
      <c r="M244" t="str">
        <v>ACP239</v>
      </c>
      <c r="N244" t="str">
        <v>PAJ 0263 8V</v>
      </c>
      <c r="O244" t="str">
        <v>PAJ 0263 8V</v>
      </c>
      <c r="P244" t="str">
        <v>PAJ 0263 8V</v>
      </c>
      <c r="Q244" t="str">
        <v>PAJ 0263 8V</v>
      </c>
      <c r="R244" t="str">
        <v>PAJ 0263 8V</v>
      </c>
      <c r="S244" t="str">
        <v>PAJ 0263 8V</v>
      </c>
      <c r="T244" t="str">
        <v>PAJ 0263 8V</v>
      </c>
      <c r="U244" t="str">
        <v>PAJ 0263 8V</v>
      </c>
      <c r="V244" t="str">
        <v>PAJ 0263 8V</v>
      </c>
      <c r="W244" t="str">
        <v>PAJ 0263 8V</v>
      </c>
      <c r="X244" t="str">
        <v>PAJ 0263 8V</v>
      </c>
      <c r="Y244" t="str">
        <v>PAJ 0263 8V</v>
      </c>
      <c r="Z244" t="str">
        <v>PAJ 0263 8V</v>
      </c>
      <c r="AA244" t="str">
        <v>PAJ 0263 8V</v>
      </c>
      <c r="AB244" t="str">
        <v>PAJ 0263 8V</v>
      </c>
      <c r="AC244" t="str">
        <v>PAJ 0263 8V</v>
      </c>
      <c r="AD244" t="str">
        <v>PAJ 0263 8V</v>
      </c>
      <c r="AE244" t="str">
        <v>PAJ 0263 8V</v>
      </c>
      <c r="AF244" t="str">
        <v>PAJ 0263 8V</v>
      </c>
      <c r="AG244" t="str">
        <v>PAJ 0263 8V</v>
      </c>
      <c r="AH244" t="str">
        <v>PAJ 0263 8V</v>
      </c>
      <c r="AI244" t="str">
        <v>PAJ 0263 8V</v>
      </c>
      <c r="AJ244" t="str">
        <v>PAJ 0263 8V</v>
      </c>
      <c r="AK244" t="str">
        <v>PAJ 0263 8V</v>
      </c>
      <c r="AL244" t="str">
        <v>PAJ 0263 8V</v>
      </c>
      <c r="AM244" t="str">
        <v>PAJ 0263 8V</v>
      </c>
      <c r="AO244" t="s">
        <v>2153</v>
      </c>
      <c r="AP244" t="s">
        <v>2154</v>
      </c>
      <c r="AQ244" t="s">
        <v>2155</v>
      </c>
    </row>
    <row r="245" spans="9:43" x14ac:dyDescent="0.35">
      <c r="I245" s="65" t="s">
        <v>366</v>
      </c>
      <c r="J245" s="48" t="s">
        <v>689</v>
      </c>
      <c r="L245" t="str">
        <v>PAJ 0264 8V</v>
      </c>
      <c r="M245" t="str">
        <v>ACP240</v>
      </c>
      <c r="N245" t="str">
        <v>PAJ 0264 8V</v>
      </c>
      <c r="O245" t="str">
        <v>PAJ 0264 8V</v>
      </c>
      <c r="P245" t="str">
        <v>PAJ 0264 8V</v>
      </c>
      <c r="Q245" t="str">
        <v>PAJ 0264 8V</v>
      </c>
      <c r="R245" t="str">
        <v>PAJ 0264 8V</v>
      </c>
      <c r="S245" t="str">
        <v>PAJ 0264 8V</v>
      </c>
      <c r="T245" t="str">
        <v>PAJ 0264 8V</v>
      </c>
      <c r="U245" t="str">
        <v>PAJ 0264 8V</v>
      </c>
      <c r="V245" t="str">
        <v>PAJ 0264 8V</v>
      </c>
      <c r="W245" t="str">
        <v>PAJ 0264 8V</v>
      </c>
      <c r="X245" t="str">
        <v>PAJ 0264 8V</v>
      </c>
      <c r="Y245" t="str">
        <v>PAJ 0264 8V</v>
      </c>
      <c r="Z245" t="str">
        <v>PAJ 0264 8V</v>
      </c>
      <c r="AA245" t="str">
        <v>PAJ 0264 8V</v>
      </c>
      <c r="AB245" t="str">
        <v>PAJ 0264 8V</v>
      </c>
      <c r="AC245" t="str">
        <v>PAJ 0264 8V</v>
      </c>
      <c r="AD245" t="str">
        <v>PAJ 0264 8V</v>
      </c>
      <c r="AE245" t="str">
        <v>PAJ 0264 8V</v>
      </c>
      <c r="AF245" t="str">
        <v>PAJ 0264 8V</v>
      </c>
      <c r="AG245" t="str">
        <v>PAJ 0264 8V</v>
      </c>
      <c r="AH245" t="str">
        <v>PAJ 0264 8V</v>
      </c>
      <c r="AI245" t="str">
        <v>PAJ 0264 8V</v>
      </c>
      <c r="AJ245" t="str">
        <v>PAJ 0264 8V</v>
      </c>
      <c r="AK245" t="str">
        <v>PAJ 0264 8V</v>
      </c>
      <c r="AL245" t="str">
        <v>PAJ 0264 8V</v>
      </c>
      <c r="AM245" t="str">
        <v>PAJ 0264 8V</v>
      </c>
      <c r="AO245" t="s">
        <v>2156</v>
      </c>
      <c r="AP245" t="s">
        <v>2157</v>
      </c>
      <c r="AQ245" t="s">
        <v>2158</v>
      </c>
    </row>
    <row r="246" spans="9:43" x14ac:dyDescent="0.35">
      <c r="I246" s="65" t="s">
        <v>367</v>
      </c>
      <c r="J246" s="48" t="s">
        <v>690</v>
      </c>
      <c r="L246" t="str">
        <v>PAJ 0265 8V</v>
      </c>
      <c r="M246" t="str">
        <v>ACP241</v>
      </c>
      <c r="N246" t="str">
        <v>PAJ 0265 8V</v>
      </c>
      <c r="O246" t="str">
        <v>PAJ 0265 8V</v>
      </c>
      <c r="P246" t="str">
        <v>PAJ 0265 8V</v>
      </c>
      <c r="Q246" t="str">
        <v>PAJ 0265 8V</v>
      </c>
      <c r="R246" t="str">
        <v>PAJ 0265 8V</v>
      </c>
      <c r="S246" t="str">
        <v>PAJ 0265 8V</v>
      </c>
      <c r="T246" t="str">
        <v>PAJ 0265 8V</v>
      </c>
      <c r="U246" t="str">
        <v>PAJ 0265 8V</v>
      </c>
      <c r="V246" t="str">
        <v>PAJ 0265 8V</v>
      </c>
      <c r="W246" t="str">
        <v>PAJ 0265 8V</v>
      </c>
      <c r="X246" t="str">
        <v>PAJ 0265 8V</v>
      </c>
      <c r="Y246" t="str">
        <v>PAJ 0265 8V</v>
      </c>
      <c r="Z246" t="str">
        <v>PAJ 0265 8V</v>
      </c>
      <c r="AA246" t="str">
        <v>PAJ 0265 8V</v>
      </c>
      <c r="AB246" t="str">
        <v>PAJ 0265 8V</v>
      </c>
      <c r="AC246" t="str">
        <v>PAJ 0265 8V</v>
      </c>
      <c r="AD246" t="str">
        <v>PAJ 0265 8V</v>
      </c>
      <c r="AE246" t="str">
        <v>PAJ 0265 8V</v>
      </c>
      <c r="AF246" t="str">
        <v>PAJ 0265 8V</v>
      </c>
      <c r="AG246" t="str">
        <v>PAJ 0265 8V</v>
      </c>
      <c r="AH246" t="str">
        <v>PAJ 0265 8V</v>
      </c>
      <c r="AI246" t="str">
        <v>PAJ 0265 8V</v>
      </c>
      <c r="AJ246" t="str">
        <v>PAJ 0265 8V</v>
      </c>
      <c r="AK246" t="str">
        <v>PAJ 0265 8V</v>
      </c>
      <c r="AL246" t="str">
        <v>PAJ 0265 8V</v>
      </c>
      <c r="AM246" t="str">
        <v>PAJ 0265 8V</v>
      </c>
      <c r="AO246" t="s">
        <v>2159</v>
      </c>
      <c r="AP246" t="s">
        <v>2160</v>
      </c>
      <c r="AQ246" t="s">
        <v>2161</v>
      </c>
    </row>
    <row r="247" spans="9:43" x14ac:dyDescent="0.35">
      <c r="I247" s="65" t="s">
        <v>368</v>
      </c>
      <c r="J247" s="48" t="s">
        <v>691</v>
      </c>
      <c r="L247" t="str">
        <v>PAJ 0266 8V</v>
      </c>
      <c r="M247" t="str">
        <v>ACP242</v>
      </c>
      <c r="N247" t="str">
        <v>PAJ 0266 8V</v>
      </c>
      <c r="O247" t="str">
        <v>PAJ 0266 8V</v>
      </c>
      <c r="P247" t="str">
        <v>PAJ 0266 8V</v>
      </c>
      <c r="Q247" t="str">
        <v>PAJ 0266 8V</v>
      </c>
      <c r="R247" t="str">
        <v>PAJ 0266 8V</v>
      </c>
      <c r="S247" t="str">
        <v>PAJ 0266 8V</v>
      </c>
      <c r="T247" t="str">
        <v>PAJ 0266 8V</v>
      </c>
      <c r="U247" t="str">
        <v>PAJ 0266 8V</v>
      </c>
      <c r="V247" t="str">
        <v>PAJ 0266 8V</v>
      </c>
      <c r="W247" t="str">
        <v>PAJ 0266 8V</v>
      </c>
      <c r="X247" t="str">
        <v>PAJ 0266 8V</v>
      </c>
      <c r="Y247" t="str">
        <v>PAJ 0266 8V</v>
      </c>
      <c r="Z247" t="str">
        <v>PAJ 0266 8V</v>
      </c>
      <c r="AA247" t="str">
        <v>PAJ 0266 8V</v>
      </c>
      <c r="AB247" t="str">
        <v>PAJ 0266 8V</v>
      </c>
      <c r="AC247" t="str">
        <v>PAJ 0266 8V</v>
      </c>
      <c r="AD247" t="str">
        <v>PAJ 0266 8V</v>
      </c>
      <c r="AE247" t="str">
        <v>PAJ 0266 8V</v>
      </c>
      <c r="AF247" t="str">
        <v>PAJ 0266 8V</v>
      </c>
      <c r="AG247" t="str">
        <v>PAJ 0266 8V</v>
      </c>
      <c r="AH247" t="str">
        <v>PAJ 0266 8V</v>
      </c>
      <c r="AI247" t="str">
        <v>PAJ 0266 8V</v>
      </c>
      <c r="AJ247" t="str">
        <v>PAJ 0266 8V</v>
      </c>
      <c r="AK247" t="str">
        <v>PAJ 0266 8V</v>
      </c>
      <c r="AL247" t="str">
        <v>PAJ 0266 8V</v>
      </c>
      <c r="AM247" t="str">
        <v>PAJ 0266 8V</v>
      </c>
      <c r="AO247" t="s">
        <v>2162</v>
      </c>
      <c r="AP247" t="s">
        <v>2163</v>
      </c>
      <c r="AQ247" t="s">
        <v>2164</v>
      </c>
    </row>
    <row r="248" spans="9:43" x14ac:dyDescent="0.35">
      <c r="I248" s="65" t="s">
        <v>369</v>
      </c>
      <c r="J248" s="48" t="s">
        <v>692</v>
      </c>
      <c r="L248" t="str">
        <v>PAJ 0267 8V</v>
      </c>
      <c r="M248" t="str">
        <v>ACP243</v>
      </c>
      <c r="N248" t="str">
        <v>PAJ 0267 8V</v>
      </c>
      <c r="O248" t="str">
        <v>PAJ 0267 8V</v>
      </c>
      <c r="P248" t="str">
        <v>PAJ 0267 8V</v>
      </c>
      <c r="Q248" t="str">
        <v>PAJ 0267 8V</v>
      </c>
      <c r="R248" t="str">
        <v>PAJ 0267 8V</v>
      </c>
      <c r="S248" t="str">
        <v>PAJ 0267 8V</v>
      </c>
      <c r="T248" t="str">
        <v>PAJ 0267 8V</v>
      </c>
      <c r="U248" t="str">
        <v>PAJ 0267 8V</v>
      </c>
      <c r="V248" t="str">
        <v>PAJ 0267 8V</v>
      </c>
      <c r="W248" t="str">
        <v>PAJ 0267 8V</v>
      </c>
      <c r="X248" t="str">
        <v>PAJ 0267 8V</v>
      </c>
      <c r="Y248" t="str">
        <v>PAJ 0267 8V</v>
      </c>
      <c r="Z248" t="str">
        <v>PAJ 0267 8V</v>
      </c>
      <c r="AA248" t="str">
        <v>PAJ 0267 8V</v>
      </c>
      <c r="AB248" t="str">
        <v>PAJ 0267 8V</v>
      </c>
      <c r="AC248" t="str">
        <v>PAJ 0267 8V</v>
      </c>
      <c r="AD248" t="str">
        <v>PAJ 0267 8V</v>
      </c>
      <c r="AE248" t="str">
        <v>PAJ 0267 8V</v>
      </c>
      <c r="AF248" t="str">
        <v>PAJ 0267 8V</v>
      </c>
      <c r="AG248" t="str">
        <v>PAJ 0267 8V</v>
      </c>
      <c r="AH248" t="str">
        <v>PAJ 0267 8V</v>
      </c>
      <c r="AI248" t="str">
        <v>PAJ 0267 8V</v>
      </c>
      <c r="AJ248" t="str">
        <v>PAJ 0267 8V</v>
      </c>
      <c r="AK248" t="str">
        <v>PAJ 0267 8V</v>
      </c>
      <c r="AL248" t="str">
        <v>PAJ 0267 8V</v>
      </c>
      <c r="AM248" t="str">
        <v>PAJ 0267 8V</v>
      </c>
      <c r="AO248" t="s">
        <v>2165</v>
      </c>
      <c r="AP248" t="s">
        <v>2166</v>
      </c>
      <c r="AQ248" t="s">
        <v>2167</v>
      </c>
    </row>
    <row r="249" spans="9:43" x14ac:dyDescent="0.35">
      <c r="I249" s="65" t="s">
        <v>370</v>
      </c>
      <c r="J249" s="48" t="s">
        <v>693</v>
      </c>
      <c r="L249" t="str">
        <v>PAJ 0268 8V</v>
      </c>
      <c r="M249" t="str">
        <v>ACP244</v>
      </c>
      <c r="N249" t="str">
        <v>PAJ 0268 8V</v>
      </c>
      <c r="O249" t="str">
        <v>PAJ 0268 8V</v>
      </c>
      <c r="P249" t="str">
        <v>PAJ 0268 8V</v>
      </c>
      <c r="Q249" t="str">
        <v>PAJ 0268 8V</v>
      </c>
      <c r="R249" t="str">
        <v>PAJ 0268 8V</v>
      </c>
      <c r="S249" t="str">
        <v>PAJ 0268 8V</v>
      </c>
      <c r="T249" t="str">
        <v>PAJ 0268 8V</v>
      </c>
      <c r="U249" t="str">
        <v>PAJ 0268 8V</v>
      </c>
      <c r="V249" t="str">
        <v>PAJ 0268 8V</v>
      </c>
      <c r="W249" t="str">
        <v>PAJ 0268 8V</v>
      </c>
      <c r="X249" t="str">
        <v>PAJ 0268 8V</v>
      </c>
      <c r="Y249" t="str">
        <v>PAJ 0268 8V</v>
      </c>
      <c r="Z249" t="str">
        <v>PAJ 0268 8V</v>
      </c>
      <c r="AA249" t="str">
        <v>PAJ 0268 8V</v>
      </c>
      <c r="AB249" t="str">
        <v>PAJ 0268 8V</v>
      </c>
      <c r="AC249" t="str">
        <v>PAJ 0268 8V</v>
      </c>
      <c r="AD249" t="str">
        <v>PAJ 0268 8V</v>
      </c>
      <c r="AE249" t="str">
        <v>PAJ 0268 8V</v>
      </c>
      <c r="AF249" t="str">
        <v>PAJ 0268 8V</v>
      </c>
      <c r="AG249" t="str">
        <v>PAJ 0268 8V</v>
      </c>
      <c r="AH249" t="str">
        <v>PAJ 0268 8V</v>
      </c>
      <c r="AI249" t="str">
        <v>PAJ 0268 8V</v>
      </c>
      <c r="AJ249" t="str">
        <v>PAJ 0268 8V</v>
      </c>
      <c r="AK249" t="str">
        <v>PAJ 0268 8V</v>
      </c>
      <c r="AL249" t="str">
        <v>PAJ 0268 8V</v>
      </c>
      <c r="AM249" t="str">
        <v>PAJ 0268 8V</v>
      </c>
      <c r="AO249" t="s">
        <v>2168</v>
      </c>
      <c r="AP249" t="s">
        <v>2169</v>
      </c>
      <c r="AQ249" t="s">
        <v>2170</v>
      </c>
    </row>
    <row r="250" spans="9:43" x14ac:dyDescent="0.35">
      <c r="I250" s="65" t="s">
        <v>371</v>
      </c>
      <c r="J250" s="48" t="s">
        <v>694</v>
      </c>
      <c r="L250" t="str">
        <v>PAJ 0269 8V</v>
      </c>
      <c r="M250" t="str">
        <v>ACP245</v>
      </c>
      <c r="N250" t="str">
        <v>PAJ 0269 8V</v>
      </c>
      <c r="O250" t="str">
        <v>PAJ 0269 8V</v>
      </c>
      <c r="P250" t="str">
        <v>PAJ 0269 8V</v>
      </c>
      <c r="Q250" t="str">
        <v>PAJ 0269 8V</v>
      </c>
      <c r="R250" t="str">
        <v>PAJ 0269 8V</v>
      </c>
      <c r="S250" t="str">
        <v>PAJ 0269 8V</v>
      </c>
      <c r="T250" t="str">
        <v>PAJ 0269 8V</v>
      </c>
      <c r="U250" t="str">
        <v>PAJ 0269 8V</v>
      </c>
      <c r="V250" t="str">
        <v>PAJ 0269 8V</v>
      </c>
      <c r="W250" t="str">
        <v>PAJ 0269 8V</v>
      </c>
      <c r="X250" t="str">
        <v>PAJ 0269 8V</v>
      </c>
      <c r="Y250" t="str">
        <v>PAJ 0269 8V</v>
      </c>
      <c r="Z250" t="str">
        <v>PAJ 0269 8V</v>
      </c>
      <c r="AA250" t="str">
        <v>PAJ 0269 8V</v>
      </c>
      <c r="AB250" t="str">
        <v>PAJ 0269 8V</v>
      </c>
      <c r="AC250" t="str">
        <v>PAJ 0269 8V</v>
      </c>
      <c r="AD250" t="str">
        <v>PAJ 0269 8V</v>
      </c>
      <c r="AE250" t="str">
        <v>PAJ 0269 8V</v>
      </c>
      <c r="AF250" t="str">
        <v>PAJ 0269 8V</v>
      </c>
      <c r="AG250" t="str">
        <v>PAJ 0269 8V</v>
      </c>
      <c r="AH250" t="str">
        <v>PAJ 0269 8V</v>
      </c>
      <c r="AI250" t="str">
        <v>PAJ 0269 8V</v>
      </c>
      <c r="AJ250" t="str">
        <v>PAJ 0269 8V</v>
      </c>
      <c r="AK250" t="str">
        <v>PAJ 0269 8V</v>
      </c>
      <c r="AL250" t="str">
        <v>PAJ 0269 8V</v>
      </c>
      <c r="AM250" t="str">
        <v>PAJ 0269 8V</v>
      </c>
      <c r="AO250" t="s">
        <v>2171</v>
      </c>
      <c r="AP250" t="s">
        <v>2172</v>
      </c>
      <c r="AQ250" t="s">
        <v>2173</v>
      </c>
    </row>
    <row r="251" spans="9:43" x14ac:dyDescent="0.35">
      <c r="I251" s="65" t="s">
        <v>372</v>
      </c>
      <c r="J251" s="48" t="s">
        <v>695</v>
      </c>
      <c r="L251" t="str">
        <v>PAJ 0270 8V</v>
      </c>
      <c r="M251" t="str">
        <v>ACP246</v>
      </c>
      <c r="N251" t="str">
        <v>PAJ 0270 8V</v>
      </c>
      <c r="O251" t="str">
        <v>PAJ 0270 8V</v>
      </c>
      <c r="P251" t="str">
        <v>PAJ 0270 8V</v>
      </c>
      <c r="Q251" t="str">
        <v>PAJ 0270 8V</v>
      </c>
      <c r="R251" t="str">
        <v>PAJ 0270 8V</v>
      </c>
      <c r="S251" t="str">
        <v>PAJ 0270 8V</v>
      </c>
      <c r="T251" t="str">
        <v>PAJ 0270 8V</v>
      </c>
      <c r="U251" t="str">
        <v>PAJ 0270 8V</v>
      </c>
      <c r="V251" t="str">
        <v>PAJ 0270 8V</v>
      </c>
      <c r="W251" t="str">
        <v>PAJ 0270 8V</v>
      </c>
      <c r="X251" t="str">
        <v>PAJ 0270 8V</v>
      </c>
      <c r="Y251" t="str">
        <v>PAJ 0270 8V</v>
      </c>
      <c r="Z251" t="str">
        <v>PAJ 0270 8V</v>
      </c>
      <c r="AA251" t="str">
        <v>PAJ 0270 8V</v>
      </c>
      <c r="AB251" t="str">
        <v>PAJ 0270 8V</v>
      </c>
      <c r="AC251" t="str">
        <v>PAJ 0270 8V</v>
      </c>
      <c r="AD251" t="str">
        <v>PAJ 0270 8V</v>
      </c>
      <c r="AE251" t="str">
        <v>PAJ 0270 8V</v>
      </c>
      <c r="AF251" t="str">
        <v>PAJ 0270 8V</v>
      </c>
      <c r="AG251" t="str">
        <v>PAJ 0270 8V</v>
      </c>
      <c r="AH251" t="str">
        <v>PAJ 0270 8V</v>
      </c>
      <c r="AI251" t="str">
        <v>PAJ 0270 8V</v>
      </c>
      <c r="AJ251" t="str">
        <v>PAJ 0270 8V</v>
      </c>
      <c r="AK251" t="str">
        <v>PAJ 0270 8V</v>
      </c>
      <c r="AL251" t="str">
        <v>PAJ 0270 8V</v>
      </c>
      <c r="AM251" t="str">
        <v>PAJ 0270 8V</v>
      </c>
      <c r="AO251" t="s">
        <v>2174</v>
      </c>
      <c r="AP251" t="s">
        <v>2175</v>
      </c>
      <c r="AQ251" t="s">
        <v>2176</v>
      </c>
    </row>
    <row r="252" spans="9:43" x14ac:dyDescent="0.35">
      <c r="I252" s="65" t="s">
        <v>373</v>
      </c>
      <c r="J252" s="48" t="s">
        <v>696</v>
      </c>
      <c r="L252" t="str">
        <v>PAJ 0271 8V</v>
      </c>
      <c r="M252" t="str">
        <v>ACP247</v>
      </c>
      <c r="N252" t="str">
        <v>PAJ 0271 8V</v>
      </c>
      <c r="O252" t="str">
        <v>PAJ 0271 8V</v>
      </c>
      <c r="P252" t="str">
        <v>PAJ 0271 8V</v>
      </c>
      <c r="Q252" t="str">
        <v>PAJ 0271 8V</v>
      </c>
      <c r="R252" t="str">
        <v>PAJ 0271 8V</v>
      </c>
      <c r="S252" t="str">
        <v>PAJ 0271 8V</v>
      </c>
      <c r="T252" t="str">
        <v>PAJ 0271 8V</v>
      </c>
      <c r="U252" t="str">
        <v>PAJ 0271 8V</v>
      </c>
      <c r="V252" t="str">
        <v>PAJ 0271 8V</v>
      </c>
      <c r="W252" t="str">
        <v>PAJ 0271 8V</v>
      </c>
      <c r="X252" t="str">
        <v>PAJ 0271 8V</v>
      </c>
      <c r="Y252" t="str">
        <v>PAJ 0271 8V</v>
      </c>
      <c r="Z252" t="str">
        <v>PAJ 0271 8V</v>
      </c>
      <c r="AA252" t="str">
        <v>PAJ 0271 8V</v>
      </c>
      <c r="AB252" t="str">
        <v>PAJ 0271 8V</v>
      </c>
      <c r="AC252" t="str">
        <v>PAJ 0271 8V</v>
      </c>
      <c r="AD252" t="str">
        <v>PAJ 0271 8V</v>
      </c>
      <c r="AE252" t="str">
        <v>PAJ 0271 8V</v>
      </c>
      <c r="AF252" t="str">
        <v>PAJ 0271 8V</v>
      </c>
      <c r="AG252" t="str">
        <v>PAJ 0271 8V</v>
      </c>
      <c r="AH252" t="str">
        <v>PAJ 0271 8V</v>
      </c>
      <c r="AI252" t="str">
        <v>PAJ 0271 8V</v>
      </c>
      <c r="AJ252" t="str">
        <v>PAJ 0271 8V</v>
      </c>
      <c r="AK252" t="str">
        <v>PAJ 0271 8V</v>
      </c>
      <c r="AL252" t="str">
        <v>PAJ 0271 8V</v>
      </c>
      <c r="AM252" t="str">
        <v>PAJ 0271 8V</v>
      </c>
      <c r="AO252" t="s">
        <v>2177</v>
      </c>
      <c r="AP252" t="s">
        <v>2178</v>
      </c>
      <c r="AQ252" t="s">
        <v>2179</v>
      </c>
    </row>
    <row r="253" spans="9:43" x14ac:dyDescent="0.35">
      <c r="I253" s="65" t="s">
        <v>374</v>
      </c>
      <c r="J253" s="48" t="s">
        <v>697</v>
      </c>
      <c r="L253" t="str">
        <v>PAJ 0272 8V</v>
      </c>
      <c r="M253" t="str">
        <v>ACP248</v>
      </c>
      <c r="N253" t="str">
        <v>PAJ 0272 8V</v>
      </c>
      <c r="O253" t="str">
        <v>PAJ 0272 8V</v>
      </c>
      <c r="P253" t="str">
        <v>PAJ 0272 8V</v>
      </c>
      <c r="Q253" t="str">
        <v>PAJ 0272 8V</v>
      </c>
      <c r="R253" t="str">
        <v>PAJ 0272 8V</v>
      </c>
      <c r="S253" t="str">
        <v>PAJ 0272 8V</v>
      </c>
      <c r="T253" t="str">
        <v>PAJ 0272 8V</v>
      </c>
      <c r="U253" t="str">
        <v>PAJ 0272 8V</v>
      </c>
      <c r="V253" t="str">
        <v>PAJ 0272 8V</v>
      </c>
      <c r="W253" t="str">
        <v>PAJ 0272 8V</v>
      </c>
      <c r="X253" t="str">
        <v>PAJ 0272 8V</v>
      </c>
      <c r="Y253" t="str">
        <v>PAJ 0272 8V</v>
      </c>
      <c r="Z253" t="str">
        <v>PAJ 0272 8V</v>
      </c>
      <c r="AA253" t="str">
        <v>PAJ 0272 8V</v>
      </c>
      <c r="AB253" t="str">
        <v>PAJ 0272 8V</v>
      </c>
      <c r="AC253" t="str">
        <v>PAJ 0272 8V</v>
      </c>
      <c r="AD253" t="str">
        <v>PAJ 0272 8V</v>
      </c>
      <c r="AE253" t="str">
        <v>PAJ 0272 8V</v>
      </c>
      <c r="AF253" t="str">
        <v>PAJ 0272 8V</v>
      </c>
      <c r="AG253" t="str">
        <v>PAJ 0272 8V</v>
      </c>
      <c r="AH253" t="str">
        <v>PAJ 0272 8V</v>
      </c>
      <c r="AI253" t="str">
        <v>PAJ 0272 8V</v>
      </c>
      <c r="AJ253" t="str">
        <v>PAJ 0272 8V</v>
      </c>
      <c r="AK253" t="str">
        <v>PAJ 0272 8V</v>
      </c>
      <c r="AL253" t="str">
        <v>PAJ 0272 8V</v>
      </c>
      <c r="AM253" t="str">
        <v>PAJ 0272 8V</v>
      </c>
      <c r="AO253" t="s">
        <v>2180</v>
      </c>
      <c r="AP253" t="s">
        <v>2181</v>
      </c>
      <c r="AQ253" t="s">
        <v>2182</v>
      </c>
    </row>
    <row r="254" spans="9:43" x14ac:dyDescent="0.35">
      <c r="I254" s="65" t="s">
        <v>375</v>
      </c>
      <c r="J254" s="48" t="s">
        <v>698</v>
      </c>
      <c r="L254" t="str">
        <v>PAJ 0273 8V</v>
      </c>
      <c r="M254" t="str">
        <v>ACP249</v>
      </c>
      <c r="N254" t="str">
        <v>PAJ 0273 8V</v>
      </c>
      <c r="O254" t="str">
        <v>PAJ 0273 8V</v>
      </c>
      <c r="P254" t="str">
        <v>PAJ 0273 8V</v>
      </c>
      <c r="Q254" t="str">
        <v>PAJ 0273 8V</v>
      </c>
      <c r="R254" t="str">
        <v>PAJ 0273 8V</v>
      </c>
      <c r="S254" t="str">
        <v>PAJ 0273 8V</v>
      </c>
      <c r="T254" t="str">
        <v>PAJ 0273 8V</v>
      </c>
      <c r="U254" t="str">
        <v>PAJ 0273 8V</v>
      </c>
      <c r="V254" t="str">
        <v>PAJ 0273 8V</v>
      </c>
      <c r="W254" t="str">
        <v>PAJ 0273 8V</v>
      </c>
      <c r="X254" t="str">
        <v>PAJ 0273 8V</v>
      </c>
      <c r="Y254" t="str">
        <v>PAJ 0273 8V</v>
      </c>
      <c r="Z254" t="str">
        <v>PAJ 0273 8V</v>
      </c>
      <c r="AA254" t="str">
        <v>PAJ 0273 8V</v>
      </c>
      <c r="AB254" t="str">
        <v>PAJ 0273 8V</v>
      </c>
      <c r="AC254" t="str">
        <v>PAJ 0273 8V</v>
      </c>
      <c r="AD254" t="str">
        <v>PAJ 0273 8V</v>
      </c>
      <c r="AE254" t="str">
        <v>PAJ 0273 8V</v>
      </c>
      <c r="AF254" t="str">
        <v>PAJ 0273 8V</v>
      </c>
      <c r="AG254" t="str">
        <v>PAJ 0273 8V</v>
      </c>
      <c r="AH254" t="str">
        <v>PAJ 0273 8V</v>
      </c>
      <c r="AI254" t="str">
        <v>PAJ 0273 8V</v>
      </c>
      <c r="AJ254" t="str">
        <v>PAJ 0273 8V</v>
      </c>
      <c r="AK254" t="str">
        <v>PAJ 0273 8V</v>
      </c>
      <c r="AL254" t="str">
        <v>PAJ 0273 8V</v>
      </c>
      <c r="AM254" t="str">
        <v>PAJ 0273 8V</v>
      </c>
      <c r="AO254" t="s">
        <v>2183</v>
      </c>
      <c r="AP254" t="s">
        <v>2184</v>
      </c>
      <c r="AQ254" t="s">
        <v>2185</v>
      </c>
    </row>
    <row r="255" spans="9:43" x14ac:dyDescent="0.35">
      <c r="I255" s="65" t="s">
        <v>376</v>
      </c>
      <c r="J255" s="48" t="s">
        <v>699</v>
      </c>
      <c r="L255" t="str">
        <v>PAJ 0274 8V</v>
      </c>
      <c r="M255" t="str">
        <v>ACP250</v>
      </c>
      <c r="N255" t="str">
        <v>PAJ 0274 8V</v>
      </c>
      <c r="O255" t="str">
        <v>PAJ 0274 8V</v>
      </c>
      <c r="P255" t="str">
        <v>PAJ 0274 8V</v>
      </c>
      <c r="Q255" t="str">
        <v>PAJ 0274 8V</v>
      </c>
      <c r="R255" t="str">
        <v>PAJ 0274 8V</v>
      </c>
      <c r="S255" t="str">
        <v>PAJ 0274 8V</v>
      </c>
      <c r="T255" t="str">
        <v>PAJ 0274 8V</v>
      </c>
      <c r="U255" t="str">
        <v>PAJ 0274 8V</v>
      </c>
      <c r="V255" t="str">
        <v>PAJ 0274 8V</v>
      </c>
      <c r="W255" t="str">
        <v>PAJ 0274 8V</v>
      </c>
      <c r="X255" t="str">
        <v>PAJ 0274 8V</v>
      </c>
      <c r="Y255" t="str">
        <v>PAJ 0274 8V</v>
      </c>
      <c r="Z255" t="str">
        <v>PAJ 0274 8V</v>
      </c>
      <c r="AA255" t="str">
        <v>PAJ 0274 8V</v>
      </c>
      <c r="AB255" t="str">
        <v>PAJ 0274 8V</v>
      </c>
      <c r="AC255" t="str">
        <v>PAJ 0274 8V</v>
      </c>
      <c r="AD255" t="str">
        <v>PAJ 0274 8V</v>
      </c>
      <c r="AE255" t="str">
        <v>PAJ 0274 8V</v>
      </c>
      <c r="AF255" t="str">
        <v>PAJ 0274 8V</v>
      </c>
      <c r="AG255" t="str">
        <v>PAJ 0274 8V</v>
      </c>
      <c r="AH255" t="str">
        <v>PAJ 0274 8V</v>
      </c>
      <c r="AI255" t="str">
        <v>PAJ 0274 8V</v>
      </c>
      <c r="AJ255" t="str">
        <v>PAJ 0274 8V</v>
      </c>
      <c r="AK255" t="str">
        <v>PAJ 0274 8V</v>
      </c>
      <c r="AL255" t="str">
        <v>PAJ 0274 8V</v>
      </c>
      <c r="AM255" t="str">
        <v>PAJ 0274 8V</v>
      </c>
      <c r="AO255" t="s">
        <v>2183</v>
      </c>
      <c r="AP255" t="s">
        <v>2186</v>
      </c>
      <c r="AQ255" t="s">
        <v>2187</v>
      </c>
    </row>
    <row r="256" spans="9:43" x14ac:dyDescent="0.35">
      <c r="I256" s="65" t="s">
        <v>377</v>
      </c>
      <c r="J256" s="48" t="s">
        <v>700</v>
      </c>
      <c r="L256" t="str">
        <v>PAJ 0275 8V</v>
      </c>
      <c r="M256" t="str">
        <v>ACP251</v>
      </c>
      <c r="N256" t="str">
        <v>PAJ 0275 8V</v>
      </c>
      <c r="O256" t="str">
        <v>PAJ 0275 8V</v>
      </c>
      <c r="P256" t="str">
        <v>PAJ 0275 8V</v>
      </c>
      <c r="Q256" t="str">
        <v>PAJ 0275 8V</v>
      </c>
      <c r="R256" t="str">
        <v>PAJ 0275 8V</v>
      </c>
      <c r="S256" t="str">
        <v>PAJ 0275 8V</v>
      </c>
      <c r="T256" t="str">
        <v>PAJ 0275 8V</v>
      </c>
      <c r="U256" t="str">
        <v>PAJ 0275 8V</v>
      </c>
      <c r="V256" t="str">
        <v>PAJ 0275 8V</v>
      </c>
      <c r="W256" t="str">
        <v>PAJ 0275 8V</v>
      </c>
      <c r="X256" t="str">
        <v>PAJ 0275 8V</v>
      </c>
      <c r="Y256" t="str">
        <v>PAJ 0275 8V</v>
      </c>
      <c r="Z256" t="str">
        <v>PAJ 0275 8V</v>
      </c>
      <c r="AA256" t="str">
        <v>PAJ 0275 8V</v>
      </c>
      <c r="AB256" t="str">
        <v>PAJ 0275 8V</v>
      </c>
      <c r="AC256" t="str">
        <v>PAJ 0275 8V</v>
      </c>
      <c r="AD256" t="str">
        <v>PAJ 0275 8V</v>
      </c>
      <c r="AE256" t="str">
        <v>PAJ 0275 8V</v>
      </c>
      <c r="AF256" t="str">
        <v>PAJ 0275 8V</v>
      </c>
      <c r="AG256" t="str">
        <v>PAJ 0275 8V</v>
      </c>
      <c r="AH256" t="str">
        <v>PAJ 0275 8V</v>
      </c>
      <c r="AI256" t="str">
        <v>PAJ 0275 8V</v>
      </c>
      <c r="AJ256" t="str">
        <v>PAJ 0275 8V</v>
      </c>
      <c r="AK256" t="str">
        <v>PAJ 0275 8V</v>
      </c>
      <c r="AL256" t="str">
        <v>PAJ 0275 8V</v>
      </c>
      <c r="AM256" t="str">
        <v>PAJ 0275 8V</v>
      </c>
      <c r="AO256" t="s">
        <v>2188</v>
      </c>
      <c r="AP256" t="s">
        <v>2189</v>
      </c>
      <c r="AQ256" t="s">
        <v>2190</v>
      </c>
    </row>
    <row r="257" spans="9:43" x14ac:dyDescent="0.35">
      <c r="I257" s="65" t="s">
        <v>378</v>
      </c>
      <c r="J257" s="48" t="s">
        <v>701</v>
      </c>
      <c r="L257" t="str">
        <v>PAJ 0276 8V</v>
      </c>
      <c r="M257" t="str">
        <v>ACP252</v>
      </c>
      <c r="N257" t="str">
        <v>PAJ 0276 8V</v>
      </c>
      <c r="O257" t="str">
        <v>PAJ 0276 8V</v>
      </c>
      <c r="P257" t="str">
        <v>PAJ 0276 8V</v>
      </c>
      <c r="Q257" t="str">
        <v>PAJ 0276 8V</v>
      </c>
      <c r="R257" t="str">
        <v>PAJ 0276 8V</v>
      </c>
      <c r="S257" t="str">
        <v>PAJ 0276 8V</v>
      </c>
      <c r="T257" t="str">
        <v>PAJ 0276 8V</v>
      </c>
      <c r="U257" t="str">
        <v>PAJ 0276 8V</v>
      </c>
      <c r="V257" t="str">
        <v>PAJ 0276 8V</v>
      </c>
      <c r="W257" t="str">
        <v>PAJ 0276 8V</v>
      </c>
      <c r="X257" t="str">
        <v>PAJ 0276 8V</v>
      </c>
      <c r="Y257" t="str">
        <v>PAJ 0276 8V</v>
      </c>
      <c r="Z257" t="str">
        <v>PAJ 0276 8V</v>
      </c>
      <c r="AA257" t="str">
        <v>PAJ 0276 8V</v>
      </c>
      <c r="AB257" t="str">
        <v>PAJ 0276 8V</v>
      </c>
      <c r="AC257" t="str">
        <v>PAJ 0276 8V</v>
      </c>
      <c r="AD257" t="str">
        <v>PAJ 0276 8V</v>
      </c>
      <c r="AE257" t="str">
        <v>PAJ 0276 8V</v>
      </c>
      <c r="AF257" t="str">
        <v>PAJ 0276 8V</v>
      </c>
      <c r="AG257" t="str">
        <v>PAJ 0276 8V</v>
      </c>
      <c r="AH257" t="str">
        <v>PAJ 0276 8V</v>
      </c>
      <c r="AI257" t="str">
        <v>PAJ 0276 8V</v>
      </c>
      <c r="AJ257" t="str">
        <v>PAJ 0276 8V</v>
      </c>
      <c r="AK257" t="str">
        <v>PAJ 0276 8V</v>
      </c>
      <c r="AL257" t="str">
        <v>PAJ 0276 8V</v>
      </c>
      <c r="AM257" t="str">
        <v>PAJ 0276 8V</v>
      </c>
      <c r="AO257" t="s">
        <v>2191</v>
      </c>
      <c r="AP257" t="s">
        <v>2192</v>
      </c>
      <c r="AQ257" t="s">
        <v>2193</v>
      </c>
    </row>
    <row r="258" spans="9:43" x14ac:dyDescent="0.35">
      <c r="I258" s="65" t="s">
        <v>379</v>
      </c>
      <c r="J258" s="48" t="s">
        <v>702</v>
      </c>
      <c r="L258" t="str">
        <v>PAJ 0277 8V</v>
      </c>
      <c r="M258" t="str">
        <v>ACP253</v>
      </c>
      <c r="N258" t="str">
        <v>PAJ 0277 8V</v>
      </c>
      <c r="O258" t="str">
        <v>PAJ 0277 8V</v>
      </c>
      <c r="P258" t="str">
        <v>PAJ 0277 8V</v>
      </c>
      <c r="Q258" t="str">
        <v>PAJ 0277 8V</v>
      </c>
      <c r="R258" t="str">
        <v>PAJ 0277 8V</v>
      </c>
      <c r="S258" t="str">
        <v>PAJ 0277 8V</v>
      </c>
      <c r="T258" t="str">
        <v>PAJ 0277 8V</v>
      </c>
      <c r="U258" t="str">
        <v>PAJ 0277 8V</v>
      </c>
      <c r="V258" t="str">
        <v>PAJ 0277 8V</v>
      </c>
      <c r="W258" t="str">
        <v>PAJ 0277 8V</v>
      </c>
      <c r="X258" t="str">
        <v>PAJ 0277 8V</v>
      </c>
      <c r="Y258" t="str">
        <v>PAJ 0277 8V</v>
      </c>
      <c r="Z258" t="str">
        <v>PAJ 0277 8V</v>
      </c>
      <c r="AA258" t="str">
        <v>PAJ 0277 8V</v>
      </c>
      <c r="AB258" t="str">
        <v>PAJ 0277 8V</v>
      </c>
      <c r="AC258" t="str">
        <v>PAJ 0277 8V</v>
      </c>
      <c r="AD258" t="str">
        <v>PAJ 0277 8V</v>
      </c>
      <c r="AE258" t="str">
        <v>PAJ 0277 8V</v>
      </c>
      <c r="AF258" t="str">
        <v>PAJ 0277 8V</v>
      </c>
      <c r="AG258" t="str">
        <v>PAJ 0277 8V</v>
      </c>
      <c r="AH258" t="str">
        <v>PAJ 0277 8V</v>
      </c>
      <c r="AI258" t="str">
        <v>PAJ 0277 8V</v>
      </c>
      <c r="AJ258" t="str">
        <v>PAJ 0277 8V</v>
      </c>
      <c r="AK258" t="str">
        <v>PAJ 0277 8V</v>
      </c>
      <c r="AL258" t="str">
        <v>PAJ 0277 8V</v>
      </c>
      <c r="AM258" t="str">
        <v>PAJ 0277 8V</v>
      </c>
      <c r="AO258" t="s">
        <v>2194</v>
      </c>
      <c r="AP258" t="s">
        <v>2195</v>
      </c>
      <c r="AQ258" t="s">
        <v>2196</v>
      </c>
    </row>
    <row r="259" spans="9:43" x14ac:dyDescent="0.35">
      <c r="I259" s="65" t="s">
        <v>380</v>
      </c>
      <c r="J259" s="48" t="s">
        <v>703</v>
      </c>
      <c r="L259" t="str">
        <v>PAJ 0278 8V</v>
      </c>
      <c r="M259" t="str">
        <v>ACP254</v>
      </c>
      <c r="N259" t="str">
        <v>PAJ 0278 8V</v>
      </c>
      <c r="O259" t="str">
        <v>PAJ 0278 8V</v>
      </c>
      <c r="P259" t="str">
        <v>PAJ 0278 8V</v>
      </c>
      <c r="Q259" t="str">
        <v>PAJ 0278 8V</v>
      </c>
      <c r="R259" t="str">
        <v>PAJ 0278 8V</v>
      </c>
      <c r="S259" t="str">
        <v>PAJ 0278 8V</v>
      </c>
      <c r="T259" t="str">
        <v>PAJ 0278 8V</v>
      </c>
      <c r="U259" t="str">
        <v>PAJ 0278 8V</v>
      </c>
      <c r="V259" t="str">
        <v>PAJ 0278 8V</v>
      </c>
      <c r="W259" t="str">
        <v>PAJ 0278 8V</v>
      </c>
      <c r="X259" t="str">
        <v>PAJ 0278 8V</v>
      </c>
      <c r="Y259" t="str">
        <v>PAJ 0278 8V</v>
      </c>
      <c r="Z259" t="str">
        <v>PAJ 0278 8V</v>
      </c>
      <c r="AA259" t="str">
        <v>PAJ 0278 8V</v>
      </c>
      <c r="AB259" t="str">
        <v>PAJ 0278 8V</v>
      </c>
      <c r="AC259" t="str">
        <v>PAJ 0278 8V</v>
      </c>
      <c r="AD259" t="str">
        <v>PAJ 0278 8V</v>
      </c>
      <c r="AE259" t="str">
        <v>PAJ 0278 8V</v>
      </c>
      <c r="AF259" t="str">
        <v>PAJ 0278 8V</v>
      </c>
      <c r="AG259" t="str">
        <v>PAJ 0278 8V</v>
      </c>
      <c r="AH259" t="str">
        <v>PAJ 0278 8V</v>
      </c>
      <c r="AI259" t="str">
        <v>PAJ 0278 8V</v>
      </c>
      <c r="AJ259" t="str">
        <v>PAJ 0278 8V</v>
      </c>
      <c r="AK259" t="str">
        <v>PAJ 0278 8V</v>
      </c>
      <c r="AL259" t="str">
        <v>PAJ 0278 8V</v>
      </c>
      <c r="AM259" t="str">
        <v>PAJ 0278 8V</v>
      </c>
      <c r="AO259" t="s">
        <v>2197</v>
      </c>
      <c r="AP259" t="s">
        <v>2198</v>
      </c>
      <c r="AQ259" t="s">
        <v>2199</v>
      </c>
    </row>
    <row r="260" spans="9:43" x14ac:dyDescent="0.35">
      <c r="I260" s="65" t="s">
        <v>381</v>
      </c>
      <c r="J260" s="48" t="s">
        <v>704</v>
      </c>
      <c r="L260" t="str">
        <v>PAJ 0279 8V</v>
      </c>
      <c r="M260" t="str">
        <v>ACP255</v>
      </c>
      <c r="N260" t="str">
        <v>PAJ 0279 8V</v>
      </c>
      <c r="O260" t="str">
        <v>PAJ 0279 8V</v>
      </c>
      <c r="P260" t="str">
        <v>PAJ 0279 8V</v>
      </c>
      <c r="Q260" t="str">
        <v>PAJ 0279 8V</v>
      </c>
      <c r="R260" t="str">
        <v>PAJ 0279 8V</v>
      </c>
      <c r="S260" t="str">
        <v>PAJ 0279 8V</v>
      </c>
      <c r="T260" t="str">
        <v>PAJ 0279 8V</v>
      </c>
      <c r="U260" t="str">
        <v>PAJ 0279 8V</v>
      </c>
      <c r="V260" t="str">
        <v>PAJ 0279 8V</v>
      </c>
      <c r="W260" t="str">
        <v>PAJ 0279 8V</v>
      </c>
      <c r="X260" t="str">
        <v>PAJ 0279 8V</v>
      </c>
      <c r="Y260" t="str">
        <v>PAJ 0279 8V</v>
      </c>
      <c r="Z260" t="str">
        <v>PAJ 0279 8V</v>
      </c>
      <c r="AA260" t="str">
        <v>PAJ 0279 8V</v>
      </c>
      <c r="AB260" t="str">
        <v>PAJ 0279 8V</v>
      </c>
      <c r="AC260" t="str">
        <v>PAJ 0279 8V</v>
      </c>
      <c r="AD260" t="str">
        <v>PAJ 0279 8V</v>
      </c>
      <c r="AE260" t="str">
        <v>PAJ 0279 8V</v>
      </c>
      <c r="AF260" t="str">
        <v>PAJ 0279 8V</v>
      </c>
      <c r="AG260" t="str">
        <v>PAJ 0279 8V</v>
      </c>
      <c r="AH260" t="str">
        <v>PAJ 0279 8V</v>
      </c>
      <c r="AI260" t="str">
        <v>PAJ 0279 8V</v>
      </c>
      <c r="AJ260" t="str">
        <v>PAJ 0279 8V</v>
      </c>
      <c r="AK260" t="str">
        <v>PAJ 0279 8V</v>
      </c>
      <c r="AL260" t="str">
        <v>PAJ 0279 8V</v>
      </c>
      <c r="AM260" t="str">
        <v>PAJ 0279 8V</v>
      </c>
      <c r="AO260" t="s">
        <v>2200</v>
      </c>
      <c r="AP260" t="s">
        <v>2201</v>
      </c>
      <c r="AQ260" t="s">
        <v>2202</v>
      </c>
    </row>
    <row r="261" spans="9:43" x14ac:dyDescent="0.35">
      <c r="I261" s="65" t="s">
        <v>382</v>
      </c>
      <c r="J261" s="48" t="s">
        <v>705</v>
      </c>
      <c r="L261" t="str">
        <v>PAJ 0280 8V</v>
      </c>
      <c r="M261" t="str">
        <v>ACP256</v>
      </c>
      <c r="N261" t="str">
        <v>PAJ 0280 8V</v>
      </c>
      <c r="O261" t="str">
        <v>PAJ 0280 8V</v>
      </c>
      <c r="P261" t="str">
        <v>PAJ 0280 8V</v>
      </c>
      <c r="Q261" t="str">
        <v>PAJ 0280 8V</v>
      </c>
      <c r="R261" t="str">
        <v>PAJ 0280 8V</v>
      </c>
      <c r="S261" t="str">
        <v>PAJ 0280 8V</v>
      </c>
      <c r="T261" t="str">
        <v>PAJ 0280 8V</v>
      </c>
      <c r="U261" t="str">
        <v>PAJ 0280 8V</v>
      </c>
      <c r="V261" t="str">
        <v>PAJ 0280 8V</v>
      </c>
      <c r="W261" t="str">
        <v>PAJ 0280 8V</v>
      </c>
      <c r="X261" t="str">
        <v>PAJ 0280 8V</v>
      </c>
      <c r="Y261" t="str">
        <v>PAJ 0280 8V</v>
      </c>
      <c r="Z261" t="str">
        <v>PAJ 0280 8V</v>
      </c>
      <c r="AA261" t="str">
        <v>PAJ 0280 8V</v>
      </c>
      <c r="AB261" t="str">
        <v>PAJ 0280 8V</v>
      </c>
      <c r="AC261" t="str">
        <v>PAJ 0280 8V</v>
      </c>
      <c r="AD261" t="str">
        <v>PAJ 0280 8V</v>
      </c>
      <c r="AE261" t="str">
        <v>PAJ 0280 8V</v>
      </c>
      <c r="AF261" t="str">
        <v>PAJ 0280 8V</v>
      </c>
      <c r="AG261" t="str">
        <v>PAJ 0280 8V</v>
      </c>
      <c r="AH261" t="str">
        <v>PAJ 0280 8V</v>
      </c>
      <c r="AI261" t="str">
        <v>PAJ 0280 8V</v>
      </c>
      <c r="AJ261" t="str">
        <v>PAJ 0280 8V</v>
      </c>
      <c r="AK261" t="str">
        <v>PAJ 0280 8V</v>
      </c>
      <c r="AL261" t="str">
        <v>PAJ 0280 8V</v>
      </c>
      <c r="AM261" t="str">
        <v>PAJ 0280 8V</v>
      </c>
      <c r="AO261" t="s">
        <v>2203</v>
      </c>
      <c r="AP261" t="s">
        <v>2204</v>
      </c>
      <c r="AQ261" t="s">
        <v>2205</v>
      </c>
    </row>
    <row r="262" spans="9:43" x14ac:dyDescent="0.35">
      <c r="I262" s="65" t="s">
        <v>383</v>
      </c>
      <c r="J262" s="48" t="s">
        <v>706</v>
      </c>
      <c r="L262" t="str">
        <v>PAJ 0281 8V</v>
      </c>
      <c r="M262" t="str">
        <v>ACP257</v>
      </c>
      <c r="N262" t="str">
        <v>PAJ 0281 8V</v>
      </c>
      <c r="O262" t="str">
        <v>PAJ 0281 8V</v>
      </c>
      <c r="P262" t="str">
        <v>PAJ 0281 8V</v>
      </c>
      <c r="Q262" t="str">
        <v>PAJ 0281 8V</v>
      </c>
      <c r="R262" t="str">
        <v>PAJ 0281 8V</v>
      </c>
      <c r="S262" t="str">
        <v>PAJ 0281 8V</v>
      </c>
      <c r="T262" t="str">
        <v>PAJ 0281 8V</v>
      </c>
      <c r="U262" t="str">
        <v>PAJ 0281 8V</v>
      </c>
      <c r="V262" t="str">
        <v>PAJ 0281 8V</v>
      </c>
      <c r="W262" t="str">
        <v>PAJ 0281 8V</v>
      </c>
      <c r="X262" t="str">
        <v>PAJ 0281 8V</v>
      </c>
      <c r="Y262" t="str">
        <v>PAJ 0281 8V</v>
      </c>
      <c r="Z262" t="str">
        <v>PAJ 0281 8V</v>
      </c>
      <c r="AA262" t="str">
        <v>PAJ 0281 8V</v>
      </c>
      <c r="AB262" t="str">
        <v>PAJ 0281 8V</v>
      </c>
      <c r="AC262" t="str">
        <v>PAJ 0281 8V</v>
      </c>
      <c r="AD262" t="str">
        <v>PAJ 0281 8V</v>
      </c>
      <c r="AE262" t="str">
        <v>PAJ 0281 8V</v>
      </c>
      <c r="AF262" t="str">
        <v>PAJ 0281 8V</v>
      </c>
      <c r="AG262" t="str">
        <v>PAJ 0281 8V</v>
      </c>
      <c r="AH262" t="str">
        <v>PAJ 0281 8V</v>
      </c>
      <c r="AI262" t="str">
        <v>PAJ 0281 8V</v>
      </c>
      <c r="AJ262" t="str">
        <v>PAJ 0281 8V</v>
      </c>
      <c r="AK262" t="str">
        <v>PAJ 0281 8V</v>
      </c>
      <c r="AL262" t="str">
        <v>PAJ 0281 8V</v>
      </c>
      <c r="AM262" t="str">
        <v>PAJ 0281 8V</v>
      </c>
      <c r="AO262" t="s">
        <v>2206</v>
      </c>
      <c r="AP262" t="s">
        <v>2207</v>
      </c>
      <c r="AQ262" t="s">
        <v>2208</v>
      </c>
    </row>
    <row r="263" spans="9:43" x14ac:dyDescent="0.35">
      <c r="I263" s="65" t="s">
        <v>384</v>
      </c>
      <c r="J263" s="48" t="s">
        <v>707</v>
      </c>
      <c r="L263" t="str">
        <v>PAJ 0282 8V</v>
      </c>
      <c r="M263" t="str">
        <v>ACP258</v>
      </c>
      <c r="N263" t="str">
        <v>PAJ 0282 8V</v>
      </c>
      <c r="O263" t="str">
        <v>PAJ 0282 8V</v>
      </c>
      <c r="P263" t="str">
        <v>PAJ 0282 8V</v>
      </c>
      <c r="Q263" t="str">
        <v>PAJ 0282 8V</v>
      </c>
      <c r="R263" t="str">
        <v>PAJ 0282 8V</v>
      </c>
      <c r="S263" t="str">
        <v>PAJ 0282 8V</v>
      </c>
      <c r="T263" t="str">
        <v>PAJ 0282 8V</v>
      </c>
      <c r="U263" t="str">
        <v>PAJ 0282 8V</v>
      </c>
      <c r="V263" t="str">
        <v>PAJ 0282 8V</v>
      </c>
      <c r="W263" t="str">
        <v>PAJ 0282 8V</v>
      </c>
      <c r="X263" t="str">
        <v>PAJ 0282 8V</v>
      </c>
      <c r="Y263" t="str">
        <v>PAJ 0282 8V</v>
      </c>
      <c r="Z263" t="str">
        <v>PAJ 0282 8V</v>
      </c>
      <c r="AA263" t="str">
        <v>PAJ 0282 8V</v>
      </c>
      <c r="AB263" t="str">
        <v>PAJ 0282 8V</v>
      </c>
      <c r="AC263" t="str">
        <v>PAJ 0282 8V</v>
      </c>
      <c r="AD263" t="str">
        <v>PAJ 0282 8V</v>
      </c>
      <c r="AE263" t="str">
        <v>PAJ 0282 8V</v>
      </c>
      <c r="AF263" t="str">
        <v>PAJ 0282 8V</v>
      </c>
      <c r="AG263" t="str">
        <v>PAJ 0282 8V</v>
      </c>
      <c r="AH263" t="str">
        <v>PAJ 0282 8V</v>
      </c>
      <c r="AI263" t="str">
        <v>PAJ 0282 8V</v>
      </c>
      <c r="AJ263" t="str">
        <v>PAJ 0282 8V</v>
      </c>
      <c r="AK263" t="str">
        <v>PAJ 0282 8V</v>
      </c>
      <c r="AL263" t="str">
        <v>PAJ 0282 8V</v>
      </c>
      <c r="AM263" t="str">
        <v>PAJ 0282 8V</v>
      </c>
      <c r="AO263" t="s">
        <v>2209</v>
      </c>
      <c r="AP263" t="s">
        <v>2210</v>
      </c>
      <c r="AQ263" t="s">
        <v>2211</v>
      </c>
    </row>
    <row r="264" spans="9:43" x14ac:dyDescent="0.35">
      <c r="I264" s="65" t="s">
        <v>385</v>
      </c>
      <c r="J264" s="48" t="s">
        <v>708</v>
      </c>
      <c r="L264" t="str">
        <v>PAJ 0283 8V</v>
      </c>
      <c r="M264" t="str">
        <v>ACP259</v>
      </c>
      <c r="N264" t="str">
        <v>PAJ 0283 8V</v>
      </c>
      <c r="O264" t="str">
        <v>PAJ 0283 8V</v>
      </c>
      <c r="P264" t="str">
        <v>PAJ 0283 8V</v>
      </c>
      <c r="Q264" t="str">
        <v>PAJ 0283 8V</v>
      </c>
      <c r="R264" t="str">
        <v>PAJ 0283 8V</v>
      </c>
      <c r="S264" t="str">
        <v>PAJ 0283 8V</v>
      </c>
      <c r="T264" t="str">
        <v>PAJ 0283 8V</v>
      </c>
      <c r="U264" t="str">
        <v>PAJ 0283 8V</v>
      </c>
      <c r="V264" t="str">
        <v>PAJ 0283 8V</v>
      </c>
      <c r="W264" t="str">
        <v>PAJ 0283 8V</v>
      </c>
      <c r="X264" t="str">
        <v>PAJ 0283 8V</v>
      </c>
      <c r="Y264" t="str">
        <v>PAJ 0283 8V</v>
      </c>
      <c r="Z264" t="str">
        <v>PAJ 0283 8V</v>
      </c>
      <c r="AA264" t="str">
        <v>PAJ 0283 8V</v>
      </c>
      <c r="AB264" t="str">
        <v>PAJ 0283 8V</v>
      </c>
      <c r="AC264" t="str">
        <v>PAJ 0283 8V</v>
      </c>
      <c r="AD264" t="str">
        <v>PAJ 0283 8V</v>
      </c>
      <c r="AE264" t="str">
        <v>PAJ 0283 8V</v>
      </c>
      <c r="AF264" t="str">
        <v>PAJ 0283 8V</v>
      </c>
      <c r="AG264" t="str">
        <v>PAJ 0283 8V</v>
      </c>
      <c r="AH264" t="str">
        <v>PAJ 0283 8V</v>
      </c>
      <c r="AI264" t="str">
        <v>PAJ 0283 8V</v>
      </c>
      <c r="AJ264" t="str">
        <v>PAJ 0283 8V</v>
      </c>
      <c r="AK264" t="str">
        <v>PAJ 0283 8V</v>
      </c>
      <c r="AL264" t="str">
        <v>PAJ 0283 8V</v>
      </c>
      <c r="AM264" t="str">
        <v>PAJ 0283 8V</v>
      </c>
      <c r="AO264" t="s">
        <v>2212</v>
      </c>
      <c r="AP264" t="s">
        <v>2213</v>
      </c>
      <c r="AQ264" t="s">
        <v>2214</v>
      </c>
    </row>
    <row r="265" spans="9:43" x14ac:dyDescent="0.35">
      <c r="I265" s="65" t="s">
        <v>386</v>
      </c>
      <c r="J265" s="48" t="s">
        <v>709</v>
      </c>
      <c r="L265" t="str">
        <v>PAJ 0284 8V</v>
      </c>
      <c r="M265" t="str">
        <v>ACP260</v>
      </c>
      <c r="N265" t="str">
        <v>PAJ 0284 8V</v>
      </c>
      <c r="O265" t="str">
        <v>PAJ 0284 8V</v>
      </c>
      <c r="P265" t="str">
        <v>PAJ 0284 8V</v>
      </c>
      <c r="Q265" t="str">
        <v>PAJ 0284 8V</v>
      </c>
      <c r="R265" t="str">
        <v>PAJ 0284 8V</v>
      </c>
      <c r="S265" t="str">
        <v>PAJ 0284 8V</v>
      </c>
      <c r="T265" t="str">
        <v>PAJ 0284 8V</v>
      </c>
      <c r="U265" t="str">
        <v>PAJ 0284 8V</v>
      </c>
      <c r="V265" t="str">
        <v>PAJ 0284 8V</v>
      </c>
      <c r="W265" t="str">
        <v>PAJ 0284 8V</v>
      </c>
      <c r="X265" t="str">
        <v>PAJ 0284 8V</v>
      </c>
      <c r="Y265" t="str">
        <v>PAJ 0284 8V</v>
      </c>
      <c r="Z265" t="str">
        <v>PAJ 0284 8V</v>
      </c>
      <c r="AA265" t="str">
        <v>PAJ 0284 8V</v>
      </c>
      <c r="AB265" t="str">
        <v>PAJ 0284 8V</v>
      </c>
      <c r="AC265" t="str">
        <v>PAJ 0284 8V</v>
      </c>
      <c r="AD265" t="str">
        <v>PAJ 0284 8V</v>
      </c>
      <c r="AE265" t="str">
        <v>PAJ 0284 8V</v>
      </c>
      <c r="AF265" t="str">
        <v>PAJ 0284 8V</v>
      </c>
      <c r="AG265" t="str">
        <v>PAJ 0284 8V</v>
      </c>
      <c r="AH265" t="str">
        <v>PAJ 0284 8V</v>
      </c>
      <c r="AI265" t="str">
        <v>PAJ 0284 8V</v>
      </c>
      <c r="AJ265" t="str">
        <v>PAJ 0284 8V</v>
      </c>
      <c r="AK265" t="str">
        <v>PAJ 0284 8V</v>
      </c>
      <c r="AL265" t="str">
        <v>PAJ 0284 8V</v>
      </c>
      <c r="AM265" t="str">
        <v>PAJ 0284 8V</v>
      </c>
      <c r="AO265" t="s">
        <v>2215</v>
      </c>
      <c r="AP265" t="s">
        <v>2216</v>
      </c>
      <c r="AQ265" t="s">
        <v>2217</v>
      </c>
    </row>
    <row r="266" spans="9:43" x14ac:dyDescent="0.35">
      <c r="I266" s="65" t="s">
        <v>387</v>
      </c>
      <c r="J266" s="48" t="s">
        <v>710</v>
      </c>
      <c r="L266" t="str">
        <v>PAJ 0285 8V</v>
      </c>
      <c r="M266" t="str">
        <v>ACP261</v>
      </c>
      <c r="N266" t="str">
        <v>PAJ 0285 8V</v>
      </c>
      <c r="O266" t="str">
        <v>PAJ 0285 8V</v>
      </c>
      <c r="P266" t="str">
        <v>PAJ 0285 8V</v>
      </c>
      <c r="Q266" t="str">
        <v>PAJ 0285 8V</v>
      </c>
      <c r="R266" t="str">
        <v>PAJ 0285 8V</v>
      </c>
      <c r="S266" t="str">
        <v>PAJ 0285 8V</v>
      </c>
      <c r="T266" t="str">
        <v>PAJ 0285 8V</v>
      </c>
      <c r="U266" t="str">
        <v>PAJ 0285 8V</v>
      </c>
      <c r="V266" t="str">
        <v>PAJ 0285 8V</v>
      </c>
      <c r="W266" t="str">
        <v>PAJ 0285 8V</v>
      </c>
      <c r="X266" t="str">
        <v>PAJ 0285 8V</v>
      </c>
      <c r="Y266" t="str">
        <v>PAJ 0285 8V</v>
      </c>
      <c r="Z266" t="str">
        <v>PAJ 0285 8V</v>
      </c>
      <c r="AA266" t="str">
        <v>PAJ 0285 8V</v>
      </c>
      <c r="AB266" t="str">
        <v>PAJ 0285 8V</v>
      </c>
      <c r="AC266" t="str">
        <v>PAJ 0285 8V</v>
      </c>
      <c r="AD266" t="str">
        <v>PAJ 0285 8V</v>
      </c>
      <c r="AE266" t="str">
        <v>PAJ 0285 8V</v>
      </c>
      <c r="AF266" t="str">
        <v>PAJ 0285 8V</v>
      </c>
      <c r="AG266" t="str">
        <v>PAJ 0285 8V</v>
      </c>
      <c r="AH266" t="str">
        <v>PAJ 0285 8V</v>
      </c>
      <c r="AI266" t="str">
        <v>PAJ 0285 8V</v>
      </c>
      <c r="AJ266" t="str">
        <v>PAJ 0285 8V</v>
      </c>
      <c r="AK266" t="str">
        <v>PAJ 0285 8V</v>
      </c>
      <c r="AL266" t="str">
        <v>PAJ 0285 8V</v>
      </c>
      <c r="AM266" t="str">
        <v>PAJ 0285 8V</v>
      </c>
      <c r="AO266" t="s">
        <v>2218</v>
      </c>
      <c r="AP266" t="s">
        <v>2219</v>
      </c>
      <c r="AQ266" t="s">
        <v>2220</v>
      </c>
    </row>
    <row r="267" spans="9:43" x14ac:dyDescent="0.35">
      <c r="I267" s="65" t="s">
        <v>388</v>
      </c>
      <c r="J267" s="48" t="s">
        <v>711</v>
      </c>
      <c r="L267" t="str">
        <v>PAJ 0286 8V</v>
      </c>
      <c r="M267" t="str">
        <v>ACP262</v>
      </c>
      <c r="N267" t="str">
        <v>PAJ 0286 8V</v>
      </c>
      <c r="O267" t="str">
        <v>PAJ 0286 8V</v>
      </c>
      <c r="P267" t="str">
        <v>PAJ 0286 8V</v>
      </c>
      <c r="Q267" t="str">
        <v>PAJ 0286 8V</v>
      </c>
      <c r="R267" t="str">
        <v>PAJ 0286 8V</v>
      </c>
      <c r="S267" t="str">
        <v>PAJ 0286 8V</v>
      </c>
      <c r="T267" t="str">
        <v>PAJ 0286 8V</v>
      </c>
      <c r="U267" t="str">
        <v>PAJ 0286 8V</v>
      </c>
      <c r="V267" t="str">
        <v>PAJ 0286 8V</v>
      </c>
      <c r="W267" t="str">
        <v>PAJ 0286 8V</v>
      </c>
      <c r="X267" t="str">
        <v>PAJ 0286 8V</v>
      </c>
      <c r="Y267" t="str">
        <v>PAJ 0286 8V</v>
      </c>
      <c r="Z267" t="str">
        <v>PAJ 0286 8V</v>
      </c>
      <c r="AA267" t="str">
        <v>PAJ 0286 8V</v>
      </c>
      <c r="AB267" t="str">
        <v>PAJ 0286 8V</v>
      </c>
      <c r="AC267" t="str">
        <v>PAJ 0286 8V</v>
      </c>
      <c r="AD267" t="str">
        <v>PAJ 0286 8V</v>
      </c>
      <c r="AE267" t="str">
        <v>PAJ 0286 8V</v>
      </c>
      <c r="AF267" t="str">
        <v>PAJ 0286 8V</v>
      </c>
      <c r="AG267" t="str">
        <v>PAJ 0286 8V</v>
      </c>
      <c r="AH267" t="str">
        <v>PAJ 0286 8V</v>
      </c>
      <c r="AI267" t="str">
        <v>PAJ 0286 8V</v>
      </c>
      <c r="AJ267" t="str">
        <v>PAJ 0286 8V</v>
      </c>
      <c r="AK267" t="str">
        <v>PAJ 0286 8V</v>
      </c>
      <c r="AL267" t="str">
        <v>PAJ 0286 8V</v>
      </c>
      <c r="AM267" t="str">
        <v>PAJ 0286 8V</v>
      </c>
      <c r="AO267" t="s">
        <v>2221</v>
      </c>
      <c r="AP267" t="s">
        <v>2222</v>
      </c>
      <c r="AQ267" t="s">
        <v>2223</v>
      </c>
    </row>
    <row r="268" spans="9:43" x14ac:dyDescent="0.35">
      <c r="I268" s="65" t="s">
        <v>389</v>
      </c>
      <c r="J268" s="48" t="s">
        <v>712</v>
      </c>
      <c r="L268" t="str">
        <v>PAJ 0287 8V</v>
      </c>
      <c r="M268" t="str">
        <v>ACP263</v>
      </c>
      <c r="N268" t="str">
        <v>PAJ 0287 8V</v>
      </c>
      <c r="O268" t="str">
        <v>PAJ 0287 8V</v>
      </c>
      <c r="P268" t="str">
        <v>PAJ 0287 8V</v>
      </c>
      <c r="Q268" t="str">
        <v>PAJ 0287 8V</v>
      </c>
      <c r="R268" t="str">
        <v>PAJ 0287 8V</v>
      </c>
      <c r="S268" t="str">
        <v>PAJ 0287 8V</v>
      </c>
      <c r="T268" t="str">
        <v>PAJ 0287 8V</v>
      </c>
      <c r="U268" t="str">
        <v>PAJ 0287 8V</v>
      </c>
      <c r="V268" t="str">
        <v>PAJ 0287 8V</v>
      </c>
      <c r="W268" t="str">
        <v>PAJ 0287 8V</v>
      </c>
      <c r="X268" t="str">
        <v>PAJ 0287 8V</v>
      </c>
      <c r="Y268" t="str">
        <v>PAJ 0287 8V</v>
      </c>
      <c r="Z268" t="str">
        <v>PAJ 0287 8V</v>
      </c>
      <c r="AA268" t="str">
        <v>PAJ 0287 8V</v>
      </c>
      <c r="AB268" t="str">
        <v>PAJ 0287 8V</v>
      </c>
      <c r="AC268" t="str">
        <v>PAJ 0287 8V</v>
      </c>
      <c r="AD268" t="str">
        <v>PAJ 0287 8V</v>
      </c>
      <c r="AE268" t="str">
        <v>PAJ 0287 8V</v>
      </c>
      <c r="AF268" t="str">
        <v>PAJ 0287 8V</v>
      </c>
      <c r="AG268" t="str">
        <v>PAJ 0287 8V</v>
      </c>
      <c r="AH268" t="str">
        <v>PAJ 0287 8V</v>
      </c>
      <c r="AI268" t="str">
        <v>PAJ 0287 8V</v>
      </c>
      <c r="AJ268" t="str">
        <v>PAJ 0287 8V</v>
      </c>
      <c r="AK268" t="str">
        <v>PAJ 0287 8V</v>
      </c>
      <c r="AL268" t="str">
        <v>PAJ 0287 8V</v>
      </c>
      <c r="AM268" t="str">
        <v>PAJ 0287 8V</v>
      </c>
      <c r="AO268" t="s">
        <v>2224</v>
      </c>
      <c r="AP268" t="s">
        <v>2225</v>
      </c>
      <c r="AQ268" t="s">
        <v>2226</v>
      </c>
    </row>
    <row r="269" spans="9:43" x14ac:dyDescent="0.35">
      <c r="I269" s="65" t="s">
        <v>390</v>
      </c>
      <c r="J269" s="48" t="s">
        <v>713</v>
      </c>
      <c r="L269" t="str">
        <v>PAJ 0288 8V</v>
      </c>
      <c r="M269" t="str">
        <v>ACP264</v>
      </c>
      <c r="N269" t="str">
        <v>PAJ 0288 8V</v>
      </c>
      <c r="O269" t="str">
        <v>PAJ 0288 8V</v>
      </c>
      <c r="P269" t="str">
        <v>PAJ 0288 8V</v>
      </c>
      <c r="Q269" t="str">
        <v>PAJ 0288 8V</v>
      </c>
      <c r="R269" t="str">
        <v>PAJ 0288 8V</v>
      </c>
      <c r="S269" t="str">
        <v>PAJ 0288 8V</v>
      </c>
      <c r="T269" t="str">
        <v>PAJ 0288 8V</v>
      </c>
      <c r="U269" t="str">
        <v>PAJ 0288 8V</v>
      </c>
      <c r="V269" t="str">
        <v>PAJ 0288 8V</v>
      </c>
      <c r="W269" t="str">
        <v>PAJ 0288 8V</v>
      </c>
      <c r="X269" t="str">
        <v>PAJ 0288 8V</v>
      </c>
      <c r="Y269" t="str">
        <v>PAJ 0288 8V</v>
      </c>
      <c r="Z269" t="str">
        <v>PAJ 0288 8V</v>
      </c>
      <c r="AA269" t="str">
        <v>PAJ 0288 8V</v>
      </c>
      <c r="AB269" t="str">
        <v>PAJ 0288 8V</v>
      </c>
      <c r="AC269" t="str">
        <v>PAJ 0288 8V</v>
      </c>
      <c r="AD269" t="str">
        <v>PAJ 0288 8V</v>
      </c>
      <c r="AE269" t="str">
        <v>PAJ 0288 8V</v>
      </c>
      <c r="AF269" t="str">
        <v>PAJ 0288 8V</v>
      </c>
      <c r="AG269" t="str">
        <v>PAJ 0288 8V</v>
      </c>
      <c r="AH269" t="str">
        <v>PAJ 0288 8V</v>
      </c>
      <c r="AI269" t="str">
        <v>PAJ 0288 8V</v>
      </c>
      <c r="AJ269" t="str">
        <v>PAJ 0288 8V</v>
      </c>
      <c r="AK269" t="str">
        <v>PAJ 0288 8V</v>
      </c>
      <c r="AL269" t="str">
        <v>PAJ 0288 8V</v>
      </c>
      <c r="AM269" t="str">
        <v>PAJ 0288 8V</v>
      </c>
      <c r="AO269" t="s">
        <v>2227</v>
      </c>
      <c r="AP269" t="s">
        <v>2228</v>
      </c>
      <c r="AQ269" t="s">
        <v>2229</v>
      </c>
    </row>
    <row r="270" spans="9:43" x14ac:dyDescent="0.35">
      <c r="I270" s="65" t="s">
        <v>391</v>
      </c>
      <c r="J270" s="48" t="s">
        <v>714</v>
      </c>
      <c r="L270" t="str">
        <v>PAJ 0289 8V</v>
      </c>
      <c r="M270" t="str">
        <v>ACP265</v>
      </c>
      <c r="N270" t="str">
        <v>PAJ 0289 8V</v>
      </c>
      <c r="O270" t="str">
        <v>PAJ 0289 8V</v>
      </c>
      <c r="P270" t="str">
        <v>PAJ 0289 8V</v>
      </c>
      <c r="Q270" t="str">
        <v>PAJ 0289 8V</v>
      </c>
      <c r="R270" t="str">
        <v>PAJ 0289 8V</v>
      </c>
      <c r="S270" t="str">
        <v>PAJ 0289 8V</v>
      </c>
      <c r="T270" t="str">
        <v>PAJ 0289 8V</v>
      </c>
      <c r="U270" t="str">
        <v>PAJ 0289 8V</v>
      </c>
      <c r="V270" t="str">
        <v>PAJ 0289 8V</v>
      </c>
      <c r="W270" t="str">
        <v>PAJ 0289 8V</v>
      </c>
      <c r="X270" t="str">
        <v>PAJ 0289 8V</v>
      </c>
      <c r="Y270" t="str">
        <v>PAJ 0289 8V</v>
      </c>
      <c r="Z270" t="str">
        <v>PAJ 0289 8V</v>
      </c>
      <c r="AA270" t="str">
        <v>PAJ 0289 8V</v>
      </c>
      <c r="AB270" t="str">
        <v>PAJ 0289 8V</v>
      </c>
      <c r="AC270" t="str">
        <v>PAJ 0289 8V</v>
      </c>
      <c r="AD270" t="str">
        <v>PAJ 0289 8V</v>
      </c>
      <c r="AE270" t="str">
        <v>PAJ 0289 8V</v>
      </c>
      <c r="AF270" t="str">
        <v>PAJ 0289 8V</v>
      </c>
      <c r="AG270" t="str">
        <v>PAJ 0289 8V</v>
      </c>
      <c r="AH270" t="str">
        <v>PAJ 0289 8V</v>
      </c>
      <c r="AI270" t="str">
        <v>PAJ 0289 8V</v>
      </c>
      <c r="AJ270" t="str">
        <v>PAJ 0289 8V</v>
      </c>
      <c r="AK270" t="str">
        <v>PAJ 0289 8V</v>
      </c>
      <c r="AL270" t="str">
        <v>PAJ 0289 8V</v>
      </c>
      <c r="AM270" t="str">
        <v>PAJ 0289 8V</v>
      </c>
      <c r="AO270" t="s">
        <v>2230</v>
      </c>
      <c r="AP270" t="s">
        <v>2231</v>
      </c>
      <c r="AQ270" t="s">
        <v>2232</v>
      </c>
    </row>
    <row r="271" spans="9:43" x14ac:dyDescent="0.35">
      <c r="I271" s="65" t="s">
        <v>392</v>
      </c>
      <c r="J271" s="48" t="s">
        <v>715</v>
      </c>
      <c r="L271" t="str">
        <v>PAJ 0290 8V</v>
      </c>
      <c r="M271" t="str">
        <v>ACP266</v>
      </c>
      <c r="N271" t="str">
        <v>PAJ 0290 8V</v>
      </c>
      <c r="O271" t="str">
        <v>PAJ 0290 8V</v>
      </c>
      <c r="P271" t="str">
        <v>PAJ 0290 8V</v>
      </c>
      <c r="Q271" t="str">
        <v>PAJ 0290 8V</v>
      </c>
      <c r="R271" t="str">
        <v>PAJ 0290 8V</v>
      </c>
      <c r="S271" t="str">
        <v>PAJ 0290 8V</v>
      </c>
      <c r="T271" t="str">
        <v>PAJ 0290 8V</v>
      </c>
      <c r="U271" t="str">
        <v>PAJ 0290 8V</v>
      </c>
      <c r="V271" t="str">
        <v>PAJ 0290 8V</v>
      </c>
      <c r="W271" t="str">
        <v>PAJ 0290 8V</v>
      </c>
      <c r="X271" t="str">
        <v>PAJ 0290 8V</v>
      </c>
      <c r="Y271" t="str">
        <v>PAJ 0290 8V</v>
      </c>
      <c r="Z271" t="str">
        <v>PAJ 0290 8V</v>
      </c>
      <c r="AA271" t="str">
        <v>PAJ 0290 8V</v>
      </c>
      <c r="AB271" t="str">
        <v>PAJ 0290 8V</v>
      </c>
      <c r="AC271" t="str">
        <v>PAJ 0290 8V</v>
      </c>
      <c r="AD271" t="str">
        <v>PAJ 0290 8V</v>
      </c>
      <c r="AE271" t="str">
        <v>PAJ 0290 8V</v>
      </c>
      <c r="AF271" t="str">
        <v>PAJ 0290 8V</v>
      </c>
      <c r="AG271" t="str">
        <v>PAJ 0290 8V</v>
      </c>
      <c r="AH271" t="str">
        <v>PAJ 0290 8V</v>
      </c>
      <c r="AI271" t="str">
        <v>PAJ 0290 8V</v>
      </c>
      <c r="AJ271" t="str">
        <v>PAJ 0290 8V</v>
      </c>
      <c r="AK271" t="str">
        <v>PAJ 0290 8V</v>
      </c>
      <c r="AL271" t="str">
        <v>PAJ 0290 8V</v>
      </c>
      <c r="AM271" t="str">
        <v>PAJ 0290 8V</v>
      </c>
      <c r="AO271" t="s">
        <v>2233</v>
      </c>
      <c r="AP271" t="s">
        <v>2234</v>
      </c>
      <c r="AQ271" t="s">
        <v>2235</v>
      </c>
    </row>
    <row r="272" spans="9:43" x14ac:dyDescent="0.35">
      <c r="I272" s="65" t="s">
        <v>393</v>
      </c>
      <c r="J272" s="48" t="s">
        <v>716</v>
      </c>
      <c r="L272" t="str">
        <v>PAJ 0291 8V</v>
      </c>
      <c r="M272" t="str">
        <v>ACP267</v>
      </c>
      <c r="N272" t="str">
        <v>PAJ 0291 8V</v>
      </c>
      <c r="O272" t="str">
        <v>PAJ 0291 8V</v>
      </c>
      <c r="P272" t="str">
        <v>PAJ 0291 8V</v>
      </c>
      <c r="Q272" t="str">
        <v>PAJ 0291 8V</v>
      </c>
      <c r="R272" t="str">
        <v>PAJ 0291 8V</v>
      </c>
      <c r="S272" t="str">
        <v>PAJ 0291 8V</v>
      </c>
      <c r="T272" t="str">
        <v>PAJ 0291 8V</v>
      </c>
      <c r="U272" t="str">
        <v>PAJ 0291 8V</v>
      </c>
      <c r="V272" t="str">
        <v>PAJ 0291 8V</v>
      </c>
      <c r="W272" t="str">
        <v>PAJ 0291 8V</v>
      </c>
      <c r="X272" t="str">
        <v>PAJ 0291 8V</v>
      </c>
      <c r="Y272" t="str">
        <v>PAJ 0291 8V</v>
      </c>
      <c r="Z272" t="str">
        <v>PAJ 0291 8V</v>
      </c>
      <c r="AA272" t="str">
        <v>PAJ 0291 8V</v>
      </c>
      <c r="AB272" t="str">
        <v>PAJ 0291 8V</v>
      </c>
      <c r="AC272" t="str">
        <v>PAJ 0291 8V</v>
      </c>
      <c r="AD272" t="str">
        <v>PAJ 0291 8V</v>
      </c>
      <c r="AE272" t="str">
        <v>PAJ 0291 8V</v>
      </c>
      <c r="AF272" t="str">
        <v>PAJ 0291 8V</v>
      </c>
      <c r="AG272" t="str">
        <v>PAJ 0291 8V</v>
      </c>
      <c r="AH272" t="str">
        <v>PAJ 0291 8V</v>
      </c>
      <c r="AI272" t="str">
        <v>PAJ 0291 8V</v>
      </c>
      <c r="AJ272" t="str">
        <v>PAJ 0291 8V</v>
      </c>
      <c r="AK272" t="str">
        <v>PAJ 0291 8V</v>
      </c>
      <c r="AL272" t="str">
        <v>PAJ 0291 8V</v>
      </c>
      <c r="AM272" t="str">
        <v>PAJ 0291 8V</v>
      </c>
      <c r="AO272" t="s">
        <v>2236</v>
      </c>
      <c r="AP272" t="s">
        <v>2237</v>
      </c>
      <c r="AQ272" t="s">
        <v>2238</v>
      </c>
    </row>
    <row r="273" spans="9:43" x14ac:dyDescent="0.35">
      <c r="I273" s="65" t="s">
        <v>394</v>
      </c>
      <c r="J273" s="48" t="s">
        <v>717</v>
      </c>
      <c r="L273" t="str">
        <v>PAJ 0292 8V</v>
      </c>
      <c r="M273" t="str">
        <v>ACP268</v>
      </c>
      <c r="N273" t="str">
        <v>PAJ 0292 8V</v>
      </c>
      <c r="O273" t="str">
        <v>PAJ 0292 8V</v>
      </c>
      <c r="P273" t="str">
        <v>PAJ 0292 8V</v>
      </c>
      <c r="Q273" t="str">
        <v>PAJ 0292 8V</v>
      </c>
      <c r="R273" t="str">
        <v>PAJ 0292 8V</v>
      </c>
      <c r="S273" t="str">
        <v>PAJ 0292 8V</v>
      </c>
      <c r="T273" t="str">
        <v>PAJ 0292 8V</v>
      </c>
      <c r="U273" t="str">
        <v>PAJ 0292 8V</v>
      </c>
      <c r="V273" t="str">
        <v>PAJ 0292 8V</v>
      </c>
      <c r="W273" t="str">
        <v>PAJ 0292 8V</v>
      </c>
      <c r="X273" t="str">
        <v>PAJ 0292 8V</v>
      </c>
      <c r="Y273" t="str">
        <v>PAJ 0292 8V</v>
      </c>
      <c r="Z273" t="str">
        <v>PAJ 0292 8V</v>
      </c>
      <c r="AA273" t="str">
        <v>PAJ 0292 8V</v>
      </c>
      <c r="AB273" t="str">
        <v>PAJ 0292 8V</v>
      </c>
      <c r="AC273" t="str">
        <v>PAJ 0292 8V</v>
      </c>
      <c r="AD273" t="str">
        <v>PAJ 0292 8V</v>
      </c>
      <c r="AE273" t="str">
        <v>PAJ 0292 8V</v>
      </c>
      <c r="AF273" t="str">
        <v>PAJ 0292 8V</v>
      </c>
      <c r="AG273" t="str">
        <v>PAJ 0292 8V</v>
      </c>
      <c r="AH273" t="str">
        <v>PAJ 0292 8V</v>
      </c>
      <c r="AI273" t="str">
        <v>PAJ 0292 8V</v>
      </c>
      <c r="AJ273" t="str">
        <v>PAJ 0292 8V</v>
      </c>
      <c r="AK273" t="str">
        <v>PAJ 0292 8V</v>
      </c>
      <c r="AL273" t="str">
        <v>PAJ 0292 8V</v>
      </c>
      <c r="AM273" t="str">
        <v>PAJ 0292 8V</v>
      </c>
      <c r="AO273" t="s">
        <v>2239</v>
      </c>
      <c r="AP273" t="s">
        <v>2240</v>
      </c>
      <c r="AQ273" t="s">
        <v>2241</v>
      </c>
    </row>
    <row r="274" spans="9:43" x14ac:dyDescent="0.35">
      <c r="I274" s="65" t="s">
        <v>395</v>
      </c>
      <c r="J274" s="48" t="s">
        <v>718</v>
      </c>
      <c r="L274" t="str">
        <v>PAJ 0293 8V</v>
      </c>
      <c r="M274" t="str">
        <v>ACP269</v>
      </c>
      <c r="N274" t="str">
        <v>PAJ 0293 8V</v>
      </c>
      <c r="O274" t="str">
        <v>PAJ 0293 8V</v>
      </c>
      <c r="P274" t="str">
        <v>PAJ 0293 8V</v>
      </c>
      <c r="Q274" t="str">
        <v>PAJ 0293 8V</v>
      </c>
      <c r="R274" t="str">
        <v>PAJ 0293 8V</v>
      </c>
      <c r="S274" t="str">
        <v>PAJ 0293 8V</v>
      </c>
      <c r="T274" t="str">
        <v>PAJ 0293 8V</v>
      </c>
      <c r="U274" t="str">
        <v>PAJ 0293 8V</v>
      </c>
      <c r="V274" t="str">
        <v>PAJ 0293 8V</v>
      </c>
      <c r="W274" t="str">
        <v>PAJ 0293 8V</v>
      </c>
      <c r="X274" t="str">
        <v>PAJ 0293 8V</v>
      </c>
      <c r="Y274" t="str">
        <v>PAJ 0293 8V</v>
      </c>
      <c r="Z274" t="str">
        <v>PAJ 0293 8V</v>
      </c>
      <c r="AA274" t="str">
        <v>PAJ 0293 8V</v>
      </c>
      <c r="AB274" t="str">
        <v>PAJ 0293 8V</v>
      </c>
      <c r="AC274" t="str">
        <v>PAJ 0293 8V</v>
      </c>
      <c r="AD274" t="str">
        <v>PAJ 0293 8V</v>
      </c>
      <c r="AE274" t="str">
        <v>PAJ 0293 8V</v>
      </c>
      <c r="AF274" t="str">
        <v>PAJ 0293 8V</v>
      </c>
      <c r="AG274" t="str">
        <v>PAJ 0293 8V</v>
      </c>
      <c r="AH274" t="str">
        <v>PAJ 0293 8V</v>
      </c>
      <c r="AI274" t="str">
        <v>PAJ 0293 8V</v>
      </c>
      <c r="AJ274" t="str">
        <v>PAJ 0293 8V</v>
      </c>
      <c r="AK274" t="str">
        <v>PAJ 0293 8V</v>
      </c>
      <c r="AL274" t="str">
        <v>PAJ 0293 8V</v>
      </c>
      <c r="AM274" t="str">
        <v>PAJ 0293 8V</v>
      </c>
      <c r="AO274" t="s">
        <v>2242</v>
      </c>
      <c r="AP274" t="s">
        <v>2243</v>
      </c>
      <c r="AQ274" t="s">
        <v>2244</v>
      </c>
    </row>
    <row r="275" spans="9:43" x14ac:dyDescent="0.35">
      <c r="I275" s="65" t="s">
        <v>396</v>
      </c>
      <c r="J275" s="48" t="s">
        <v>719</v>
      </c>
      <c r="L275" t="str">
        <v>PAJ 0294 8V</v>
      </c>
      <c r="M275" t="str">
        <v>ACP270</v>
      </c>
      <c r="N275" t="str">
        <v>PAJ 0294 8V</v>
      </c>
      <c r="O275" t="str">
        <v>PAJ 0294 8V</v>
      </c>
      <c r="P275" t="str">
        <v>PAJ 0294 8V</v>
      </c>
      <c r="Q275" t="str">
        <v>PAJ 0294 8V</v>
      </c>
      <c r="R275" t="str">
        <v>PAJ 0294 8V</v>
      </c>
      <c r="S275" t="str">
        <v>PAJ 0294 8V</v>
      </c>
      <c r="T275" t="str">
        <v>PAJ 0294 8V</v>
      </c>
      <c r="U275" t="str">
        <v>PAJ 0294 8V</v>
      </c>
      <c r="V275" t="str">
        <v>PAJ 0294 8V</v>
      </c>
      <c r="W275" t="str">
        <v>PAJ 0294 8V</v>
      </c>
      <c r="X275" t="str">
        <v>PAJ 0294 8V</v>
      </c>
      <c r="Y275" t="str">
        <v>PAJ 0294 8V</v>
      </c>
      <c r="Z275" t="str">
        <v>PAJ 0294 8V</v>
      </c>
      <c r="AA275" t="str">
        <v>PAJ 0294 8V</v>
      </c>
      <c r="AB275" t="str">
        <v>PAJ 0294 8V</v>
      </c>
      <c r="AC275" t="str">
        <v>PAJ 0294 8V</v>
      </c>
      <c r="AD275" t="str">
        <v>PAJ 0294 8V</v>
      </c>
      <c r="AE275" t="str">
        <v>PAJ 0294 8V</v>
      </c>
      <c r="AF275" t="str">
        <v>PAJ 0294 8V</v>
      </c>
      <c r="AG275" t="str">
        <v>PAJ 0294 8V</v>
      </c>
      <c r="AH275" t="str">
        <v>PAJ 0294 8V</v>
      </c>
      <c r="AI275" t="str">
        <v>PAJ 0294 8V</v>
      </c>
      <c r="AJ275" t="str">
        <v>PAJ 0294 8V</v>
      </c>
      <c r="AK275" t="str">
        <v>PAJ 0294 8V</v>
      </c>
      <c r="AL275" t="str">
        <v>PAJ 0294 8V</v>
      </c>
      <c r="AM275" t="str">
        <v>PAJ 0294 8V</v>
      </c>
      <c r="AO275" t="s">
        <v>1360</v>
      </c>
      <c r="AP275" t="s">
        <v>2245</v>
      </c>
      <c r="AQ275" t="s">
        <v>2246</v>
      </c>
    </row>
    <row r="276" spans="9:43" x14ac:dyDescent="0.35">
      <c r="I276" s="65" t="s">
        <v>397</v>
      </c>
      <c r="J276" s="48" t="s">
        <v>720</v>
      </c>
      <c r="L276" t="str">
        <v>PAJ 0295 8V</v>
      </c>
      <c r="M276" t="str">
        <v>ACP271</v>
      </c>
      <c r="N276" t="str">
        <v>PAJ 0295 8V</v>
      </c>
      <c r="O276" t="str">
        <v>PAJ 0295 8V</v>
      </c>
      <c r="P276" t="str">
        <v>PAJ 0295 8V</v>
      </c>
      <c r="Q276" t="str">
        <v>PAJ 0295 8V</v>
      </c>
      <c r="R276" t="str">
        <v>PAJ 0295 8V</v>
      </c>
      <c r="S276" t="str">
        <v>PAJ 0295 8V</v>
      </c>
      <c r="T276" t="str">
        <v>PAJ 0295 8V</v>
      </c>
      <c r="U276" t="str">
        <v>PAJ 0295 8V</v>
      </c>
      <c r="V276" t="str">
        <v>PAJ 0295 8V</v>
      </c>
      <c r="W276" t="str">
        <v>PAJ 0295 8V</v>
      </c>
      <c r="X276" t="str">
        <v>PAJ 0295 8V</v>
      </c>
      <c r="Y276" t="str">
        <v>PAJ 0295 8V</v>
      </c>
      <c r="Z276" t="str">
        <v>PAJ 0295 8V</v>
      </c>
      <c r="AA276" t="str">
        <v>PAJ 0295 8V</v>
      </c>
      <c r="AB276" t="str">
        <v>PAJ 0295 8V</v>
      </c>
      <c r="AC276" t="str">
        <v>PAJ 0295 8V</v>
      </c>
      <c r="AD276" t="str">
        <v>PAJ 0295 8V</v>
      </c>
      <c r="AE276" t="str">
        <v>PAJ 0295 8V</v>
      </c>
      <c r="AF276" t="str">
        <v>PAJ 0295 8V</v>
      </c>
      <c r="AG276" t="str">
        <v>PAJ 0295 8V</v>
      </c>
      <c r="AH276" t="str">
        <v>PAJ 0295 8V</v>
      </c>
      <c r="AI276" t="str">
        <v>PAJ 0295 8V</v>
      </c>
      <c r="AJ276" t="str">
        <v>PAJ 0295 8V</v>
      </c>
      <c r="AK276" t="str">
        <v>PAJ 0295 8V</v>
      </c>
      <c r="AL276" t="str">
        <v>PAJ 0295 8V</v>
      </c>
      <c r="AM276" t="str">
        <v>PAJ 0295 8V</v>
      </c>
      <c r="AO276" t="s">
        <v>2247</v>
      </c>
      <c r="AP276" t="s">
        <v>2248</v>
      </c>
      <c r="AQ276" t="s">
        <v>2249</v>
      </c>
    </row>
    <row r="277" spans="9:43" x14ac:dyDescent="0.35">
      <c r="I277" s="65" t="s">
        <v>398</v>
      </c>
      <c r="J277" s="48" t="s">
        <v>721</v>
      </c>
      <c r="L277" t="str">
        <v>PAJ 0296 8V</v>
      </c>
      <c r="M277" t="str">
        <v>ACP272</v>
      </c>
      <c r="N277" t="str">
        <v>PAJ 0296 8V</v>
      </c>
      <c r="O277" t="str">
        <v>PAJ 0296 8V</v>
      </c>
      <c r="P277" t="str">
        <v>PAJ 0296 8V</v>
      </c>
      <c r="Q277" t="str">
        <v>PAJ 0296 8V</v>
      </c>
      <c r="R277" t="str">
        <v>PAJ 0296 8V</v>
      </c>
      <c r="S277" t="str">
        <v>PAJ 0296 8V</v>
      </c>
      <c r="T277" t="str">
        <v>PAJ 0296 8V</v>
      </c>
      <c r="U277" t="str">
        <v>PAJ 0296 8V</v>
      </c>
      <c r="V277" t="str">
        <v>PAJ 0296 8V</v>
      </c>
      <c r="W277" t="str">
        <v>PAJ 0296 8V</v>
      </c>
      <c r="X277" t="str">
        <v>PAJ 0296 8V</v>
      </c>
      <c r="Y277" t="str">
        <v>PAJ 0296 8V</v>
      </c>
      <c r="Z277" t="str">
        <v>PAJ 0296 8V</v>
      </c>
      <c r="AA277" t="str">
        <v>PAJ 0296 8V</v>
      </c>
      <c r="AB277" t="str">
        <v>PAJ 0296 8V</v>
      </c>
      <c r="AC277" t="str">
        <v>PAJ 0296 8V</v>
      </c>
      <c r="AD277" t="str">
        <v>PAJ 0296 8V</v>
      </c>
      <c r="AE277" t="str">
        <v>PAJ 0296 8V</v>
      </c>
      <c r="AF277" t="str">
        <v>PAJ 0296 8V</v>
      </c>
      <c r="AG277" t="str">
        <v>PAJ 0296 8V</v>
      </c>
      <c r="AH277" t="str">
        <v>PAJ 0296 8V</v>
      </c>
      <c r="AI277" t="str">
        <v>PAJ 0296 8V</v>
      </c>
      <c r="AJ277" t="str">
        <v>PAJ 0296 8V</v>
      </c>
      <c r="AK277" t="str">
        <v>PAJ 0296 8V</v>
      </c>
      <c r="AL277" t="str">
        <v>PAJ 0296 8V</v>
      </c>
      <c r="AM277" t="str">
        <v>PAJ 0296 8V</v>
      </c>
      <c r="AO277" t="s">
        <v>2250</v>
      </c>
      <c r="AP277" t="s">
        <v>2251</v>
      </c>
      <c r="AQ277" t="s">
        <v>2252</v>
      </c>
    </row>
    <row r="278" spans="9:43" x14ac:dyDescent="0.35">
      <c r="I278" s="65" t="s">
        <v>399</v>
      </c>
      <c r="J278" s="48" t="s">
        <v>722</v>
      </c>
      <c r="L278" t="str">
        <v>PAJ 0297 8V</v>
      </c>
      <c r="M278" t="str">
        <v>ACP273</v>
      </c>
      <c r="N278" t="str">
        <v>PAJ 0297 8V</v>
      </c>
      <c r="O278" t="str">
        <v>PAJ 0297 8V</v>
      </c>
      <c r="P278" t="str">
        <v>PAJ 0297 8V</v>
      </c>
      <c r="Q278" t="str">
        <v>PAJ 0297 8V</v>
      </c>
      <c r="R278" t="str">
        <v>PAJ 0297 8V</v>
      </c>
      <c r="S278" t="str">
        <v>PAJ 0297 8V</v>
      </c>
      <c r="T278" t="str">
        <v>PAJ 0297 8V</v>
      </c>
      <c r="U278" t="str">
        <v>PAJ 0297 8V</v>
      </c>
      <c r="V278" t="str">
        <v>PAJ 0297 8V</v>
      </c>
      <c r="W278" t="str">
        <v>PAJ 0297 8V</v>
      </c>
      <c r="X278" t="str">
        <v>PAJ 0297 8V</v>
      </c>
      <c r="Y278" t="str">
        <v>PAJ 0297 8V</v>
      </c>
      <c r="Z278" t="str">
        <v>PAJ 0297 8V</v>
      </c>
      <c r="AA278" t="str">
        <v>PAJ 0297 8V</v>
      </c>
      <c r="AB278" t="str">
        <v>PAJ 0297 8V</v>
      </c>
      <c r="AC278" t="str">
        <v>PAJ 0297 8V</v>
      </c>
      <c r="AD278" t="str">
        <v>PAJ 0297 8V</v>
      </c>
      <c r="AE278" t="str">
        <v>PAJ 0297 8V</v>
      </c>
      <c r="AF278" t="str">
        <v>PAJ 0297 8V</v>
      </c>
      <c r="AG278" t="str">
        <v>PAJ 0297 8V</v>
      </c>
      <c r="AH278" t="str">
        <v>PAJ 0297 8V</v>
      </c>
      <c r="AI278" t="str">
        <v>PAJ 0297 8V</v>
      </c>
      <c r="AJ278" t="str">
        <v>PAJ 0297 8V</v>
      </c>
      <c r="AK278" t="str">
        <v>PAJ 0297 8V</v>
      </c>
      <c r="AL278" t="str">
        <v>PAJ 0297 8V</v>
      </c>
      <c r="AM278" t="str">
        <v>PAJ 0297 8V</v>
      </c>
      <c r="AO278" t="s">
        <v>2253</v>
      </c>
      <c r="AP278" t="s">
        <v>2254</v>
      </c>
      <c r="AQ278" t="s">
        <v>2255</v>
      </c>
    </row>
    <row r="279" spans="9:43" x14ac:dyDescent="0.35">
      <c r="I279" s="65" t="s">
        <v>400</v>
      </c>
      <c r="J279" s="48" t="s">
        <v>723</v>
      </c>
      <c r="L279" t="str">
        <v>PAJ 0298 8V</v>
      </c>
      <c r="M279" t="str">
        <v>ACP274</v>
      </c>
      <c r="N279" t="str">
        <v>PAJ 0298 8V</v>
      </c>
      <c r="O279" t="str">
        <v>PAJ 0298 8V</v>
      </c>
      <c r="P279" t="str">
        <v>PAJ 0298 8V</v>
      </c>
      <c r="Q279" t="str">
        <v>PAJ 0298 8V</v>
      </c>
      <c r="R279" t="str">
        <v>PAJ 0298 8V</v>
      </c>
      <c r="S279" t="str">
        <v>PAJ 0298 8V</v>
      </c>
      <c r="T279" t="str">
        <v>PAJ 0298 8V</v>
      </c>
      <c r="U279" t="str">
        <v>PAJ 0298 8V</v>
      </c>
      <c r="V279" t="str">
        <v>PAJ 0298 8V</v>
      </c>
      <c r="W279" t="str">
        <v>PAJ 0298 8V</v>
      </c>
      <c r="X279" t="str">
        <v>PAJ 0298 8V</v>
      </c>
      <c r="Y279" t="str">
        <v>PAJ 0298 8V</v>
      </c>
      <c r="Z279" t="str">
        <v>PAJ 0298 8V</v>
      </c>
      <c r="AA279" t="str">
        <v>PAJ 0298 8V</v>
      </c>
      <c r="AB279" t="str">
        <v>PAJ 0298 8V</v>
      </c>
      <c r="AC279" t="str">
        <v>PAJ 0298 8V</v>
      </c>
      <c r="AD279" t="str">
        <v>PAJ 0298 8V</v>
      </c>
      <c r="AE279" t="str">
        <v>PAJ 0298 8V</v>
      </c>
      <c r="AF279" t="str">
        <v>PAJ 0298 8V</v>
      </c>
      <c r="AG279" t="str">
        <v>PAJ 0298 8V</v>
      </c>
      <c r="AH279" t="str">
        <v>PAJ 0298 8V</v>
      </c>
      <c r="AI279" t="str">
        <v>PAJ 0298 8V</v>
      </c>
      <c r="AJ279" t="str">
        <v>PAJ 0298 8V</v>
      </c>
      <c r="AK279" t="str">
        <v>PAJ 0298 8V</v>
      </c>
      <c r="AL279" t="str">
        <v>PAJ 0298 8V</v>
      </c>
      <c r="AM279" t="str">
        <v>PAJ 0298 8V</v>
      </c>
      <c r="AO279" t="s">
        <v>2256</v>
      </c>
      <c r="AP279" t="s">
        <v>2257</v>
      </c>
      <c r="AQ279" t="s">
        <v>2258</v>
      </c>
    </row>
    <row r="280" spans="9:43" x14ac:dyDescent="0.35">
      <c r="I280" s="65" t="s">
        <v>401</v>
      </c>
      <c r="J280" s="48" t="s">
        <v>724</v>
      </c>
      <c r="L280" t="str">
        <v>PAJ 0299 8V</v>
      </c>
      <c r="M280" t="str">
        <v>ACP275</v>
      </c>
      <c r="N280" t="str">
        <v>PAJ 0299 8V</v>
      </c>
      <c r="O280" t="str">
        <v>PAJ 0299 8V</v>
      </c>
      <c r="P280" t="str">
        <v>PAJ 0299 8V</v>
      </c>
      <c r="Q280" t="str">
        <v>PAJ 0299 8V</v>
      </c>
      <c r="R280" t="str">
        <v>PAJ 0299 8V</v>
      </c>
      <c r="S280" t="str">
        <v>PAJ 0299 8V</v>
      </c>
      <c r="T280" t="str">
        <v>PAJ 0299 8V</v>
      </c>
      <c r="U280" t="str">
        <v>PAJ 0299 8V</v>
      </c>
      <c r="V280" t="str">
        <v>PAJ 0299 8V</v>
      </c>
      <c r="W280" t="str">
        <v>PAJ 0299 8V</v>
      </c>
      <c r="X280" t="str">
        <v>PAJ 0299 8V</v>
      </c>
      <c r="Y280" t="str">
        <v>PAJ 0299 8V</v>
      </c>
      <c r="Z280" t="str">
        <v>PAJ 0299 8V</v>
      </c>
      <c r="AA280" t="str">
        <v>PAJ 0299 8V</v>
      </c>
      <c r="AB280" t="str">
        <v>PAJ 0299 8V</v>
      </c>
      <c r="AC280" t="str">
        <v>PAJ 0299 8V</v>
      </c>
      <c r="AD280" t="str">
        <v>PAJ 0299 8V</v>
      </c>
      <c r="AE280" t="str">
        <v>PAJ 0299 8V</v>
      </c>
      <c r="AF280" t="str">
        <v>PAJ 0299 8V</v>
      </c>
      <c r="AG280" t="str">
        <v>PAJ 0299 8V</v>
      </c>
      <c r="AH280" t="str">
        <v>PAJ 0299 8V</v>
      </c>
      <c r="AI280" t="str">
        <v>PAJ 0299 8V</v>
      </c>
      <c r="AJ280" t="str">
        <v>PAJ 0299 8V</v>
      </c>
      <c r="AK280" t="str">
        <v>PAJ 0299 8V</v>
      </c>
      <c r="AL280" t="str">
        <v>PAJ 0299 8V</v>
      </c>
      <c r="AM280" t="str">
        <v>PAJ 0299 8V</v>
      </c>
      <c r="AO280" t="s">
        <v>2259</v>
      </c>
      <c r="AP280" t="s">
        <v>2260</v>
      </c>
      <c r="AQ280" t="s">
        <v>2261</v>
      </c>
    </row>
    <row r="281" spans="9:43" x14ac:dyDescent="0.35">
      <c r="I281" s="65" t="s">
        <v>402</v>
      </c>
      <c r="J281" s="48" t="s">
        <v>725</v>
      </c>
      <c r="L281" t="str">
        <v>PAJ 0300 8V</v>
      </c>
      <c r="M281" t="str">
        <v>ACP276</v>
      </c>
      <c r="N281" t="str">
        <v>PAJ 0300 8V</v>
      </c>
      <c r="O281" t="str">
        <v>PAJ 0300 8V</v>
      </c>
      <c r="P281" t="str">
        <v>PAJ 0300 8V</v>
      </c>
      <c r="Q281" t="str">
        <v>PAJ 0300 8V</v>
      </c>
      <c r="R281" t="str">
        <v>PAJ 0300 8V</v>
      </c>
      <c r="S281" t="str">
        <v>PAJ 0300 8V</v>
      </c>
      <c r="T281" t="str">
        <v>PAJ 0300 8V</v>
      </c>
      <c r="U281" t="str">
        <v>PAJ 0300 8V</v>
      </c>
      <c r="V281" t="str">
        <v>PAJ 0300 8V</v>
      </c>
      <c r="W281" t="str">
        <v>PAJ 0300 8V</v>
      </c>
      <c r="X281" t="str">
        <v>PAJ 0300 8V</v>
      </c>
      <c r="Y281" t="str">
        <v>PAJ 0300 8V</v>
      </c>
      <c r="Z281" t="str">
        <v>PAJ 0300 8V</v>
      </c>
      <c r="AA281" t="str">
        <v>PAJ 0300 8V</v>
      </c>
      <c r="AB281" t="str">
        <v>PAJ 0300 8V</v>
      </c>
      <c r="AC281" t="str">
        <v>PAJ 0300 8V</v>
      </c>
      <c r="AD281" t="str">
        <v>PAJ 0300 8V</v>
      </c>
      <c r="AE281" t="str">
        <v>PAJ 0300 8V</v>
      </c>
      <c r="AF281" t="str">
        <v>PAJ 0300 8V</v>
      </c>
      <c r="AG281" t="str">
        <v>PAJ 0300 8V</v>
      </c>
      <c r="AH281" t="str">
        <v>PAJ 0300 8V</v>
      </c>
      <c r="AI281" t="str">
        <v>PAJ 0300 8V</v>
      </c>
      <c r="AJ281" t="str">
        <v>PAJ 0300 8V</v>
      </c>
      <c r="AK281" t="str">
        <v>PAJ 0300 8V</v>
      </c>
      <c r="AL281" t="str">
        <v>PAJ 0300 8V</v>
      </c>
      <c r="AM281" t="str">
        <v>PAJ 0300 8V</v>
      </c>
      <c r="AO281" t="s">
        <v>2262</v>
      </c>
      <c r="AP281" t="s">
        <v>2263</v>
      </c>
      <c r="AQ281" t="s">
        <v>2264</v>
      </c>
    </row>
    <row r="282" spans="9:43" x14ac:dyDescent="0.35">
      <c r="I282" s="65" t="s">
        <v>403</v>
      </c>
      <c r="J282" s="48" t="s">
        <v>726</v>
      </c>
      <c r="L282" t="str">
        <v>PAJ 0301 8V</v>
      </c>
      <c r="M282" t="str">
        <v>ACP277</v>
      </c>
      <c r="N282" t="str">
        <v>PAJ 0301 8V</v>
      </c>
      <c r="O282" t="str">
        <v>PAJ 0301 8V</v>
      </c>
      <c r="P282" t="str">
        <v>PAJ 0301 8V</v>
      </c>
      <c r="Q282" t="str">
        <v>PAJ 0301 8V</v>
      </c>
      <c r="R282" t="str">
        <v>PAJ 0301 8V</v>
      </c>
      <c r="S282" t="str">
        <v>PAJ 0301 8V</v>
      </c>
      <c r="T282" t="str">
        <v>PAJ 0301 8V</v>
      </c>
      <c r="U282" t="str">
        <v>PAJ 0301 8V</v>
      </c>
      <c r="V282" t="str">
        <v>PAJ 0301 8V</v>
      </c>
      <c r="W282" t="str">
        <v>PAJ 0301 8V</v>
      </c>
      <c r="X282" t="str">
        <v>PAJ 0301 8V</v>
      </c>
      <c r="Y282" t="str">
        <v>PAJ 0301 8V</v>
      </c>
      <c r="Z282" t="str">
        <v>PAJ 0301 8V</v>
      </c>
      <c r="AA282" t="str">
        <v>PAJ 0301 8V</v>
      </c>
      <c r="AB282" t="str">
        <v>PAJ 0301 8V</v>
      </c>
      <c r="AC282" t="str">
        <v>PAJ 0301 8V</v>
      </c>
      <c r="AD282" t="str">
        <v>PAJ 0301 8V</v>
      </c>
      <c r="AE282" t="str">
        <v>PAJ 0301 8V</v>
      </c>
      <c r="AF282" t="str">
        <v>PAJ 0301 8V</v>
      </c>
      <c r="AG282" t="str">
        <v>PAJ 0301 8V</v>
      </c>
      <c r="AH282" t="str">
        <v>PAJ 0301 8V</v>
      </c>
      <c r="AI282" t="str">
        <v>PAJ 0301 8V</v>
      </c>
      <c r="AJ282" t="str">
        <v>PAJ 0301 8V</v>
      </c>
      <c r="AK282" t="str">
        <v>PAJ 0301 8V</v>
      </c>
      <c r="AL282" t="str">
        <v>PAJ 0301 8V</v>
      </c>
      <c r="AM282" t="str">
        <v>PAJ 0301 8V</v>
      </c>
      <c r="AO282" t="s">
        <v>2265</v>
      </c>
      <c r="AP282" t="s">
        <v>2266</v>
      </c>
      <c r="AQ282" t="s">
        <v>2267</v>
      </c>
    </row>
    <row r="283" spans="9:43" x14ac:dyDescent="0.35">
      <c r="I283" s="65" t="s">
        <v>404</v>
      </c>
      <c r="J283" s="48" t="s">
        <v>727</v>
      </c>
      <c r="L283" t="str">
        <v>PAJ 0302 8V</v>
      </c>
      <c r="M283" t="str">
        <v>ACP278</v>
      </c>
      <c r="N283" t="str">
        <v>PAJ 0302 8V</v>
      </c>
      <c r="O283" t="str">
        <v>PAJ 0302 8V</v>
      </c>
      <c r="P283" t="str">
        <v>PAJ 0302 8V</v>
      </c>
      <c r="Q283" t="str">
        <v>PAJ 0302 8V</v>
      </c>
      <c r="R283" t="str">
        <v>PAJ 0302 8V</v>
      </c>
      <c r="S283" t="str">
        <v>PAJ 0302 8V</v>
      </c>
      <c r="T283" t="str">
        <v>PAJ 0302 8V</v>
      </c>
      <c r="U283" t="str">
        <v>PAJ 0302 8V</v>
      </c>
      <c r="V283" t="str">
        <v>PAJ 0302 8V</v>
      </c>
      <c r="W283" t="str">
        <v>PAJ 0302 8V</v>
      </c>
      <c r="X283" t="str">
        <v>PAJ 0302 8V</v>
      </c>
      <c r="Y283" t="str">
        <v>PAJ 0302 8V</v>
      </c>
      <c r="Z283" t="str">
        <v>PAJ 0302 8V</v>
      </c>
      <c r="AA283" t="str">
        <v>PAJ 0302 8V</v>
      </c>
      <c r="AB283" t="str">
        <v>PAJ 0302 8V</v>
      </c>
      <c r="AC283" t="str">
        <v>PAJ 0302 8V</v>
      </c>
      <c r="AD283" t="str">
        <v>PAJ 0302 8V</v>
      </c>
      <c r="AE283" t="str">
        <v>PAJ 0302 8V</v>
      </c>
      <c r="AF283" t="str">
        <v>PAJ 0302 8V</v>
      </c>
      <c r="AG283" t="str">
        <v>PAJ 0302 8V</v>
      </c>
      <c r="AH283" t="str">
        <v>PAJ 0302 8V</v>
      </c>
      <c r="AI283" t="str">
        <v>PAJ 0302 8V</v>
      </c>
      <c r="AJ283" t="str">
        <v>PAJ 0302 8V</v>
      </c>
      <c r="AK283" t="str">
        <v>PAJ 0302 8V</v>
      </c>
      <c r="AL283" t="str">
        <v>PAJ 0302 8V</v>
      </c>
      <c r="AM283" t="str">
        <v>PAJ 0302 8V</v>
      </c>
      <c r="AO283" t="s">
        <v>2268</v>
      </c>
      <c r="AP283" t="s">
        <v>2269</v>
      </c>
      <c r="AQ283" t="s">
        <v>2270</v>
      </c>
    </row>
    <row r="284" spans="9:43" x14ac:dyDescent="0.35">
      <c r="I284" s="65" t="s">
        <v>405</v>
      </c>
      <c r="J284" s="48" t="s">
        <v>728</v>
      </c>
      <c r="L284" t="str">
        <v>PAJ 0303 8V</v>
      </c>
      <c r="M284" t="str">
        <v>ACP279</v>
      </c>
      <c r="N284" t="str">
        <v>PAJ 0303 8V</v>
      </c>
      <c r="O284" t="str">
        <v>PAJ 0303 8V</v>
      </c>
      <c r="P284" t="str">
        <v>PAJ 0303 8V</v>
      </c>
      <c r="Q284" t="str">
        <v>PAJ 0303 8V</v>
      </c>
      <c r="R284" t="str">
        <v>PAJ 0303 8V</v>
      </c>
      <c r="S284" t="str">
        <v>PAJ 0303 8V</v>
      </c>
      <c r="T284" t="str">
        <v>PAJ 0303 8V</v>
      </c>
      <c r="U284" t="str">
        <v>PAJ 0303 8V</v>
      </c>
      <c r="V284" t="str">
        <v>PAJ 0303 8V</v>
      </c>
      <c r="W284" t="str">
        <v>PAJ 0303 8V</v>
      </c>
      <c r="X284" t="str">
        <v>PAJ 0303 8V</v>
      </c>
      <c r="Y284" t="str">
        <v>PAJ 0303 8V</v>
      </c>
      <c r="Z284" t="str">
        <v>PAJ 0303 8V</v>
      </c>
      <c r="AA284" t="str">
        <v>PAJ 0303 8V</v>
      </c>
      <c r="AB284" t="str">
        <v>PAJ 0303 8V</v>
      </c>
      <c r="AC284" t="str">
        <v>PAJ 0303 8V</v>
      </c>
      <c r="AD284" t="str">
        <v>PAJ 0303 8V</v>
      </c>
      <c r="AE284" t="str">
        <v>PAJ 0303 8V</v>
      </c>
      <c r="AF284" t="str">
        <v>PAJ 0303 8V</v>
      </c>
      <c r="AG284" t="str">
        <v>PAJ 0303 8V</v>
      </c>
      <c r="AH284" t="str">
        <v>PAJ 0303 8V</v>
      </c>
      <c r="AI284" t="str">
        <v>PAJ 0303 8V</v>
      </c>
      <c r="AJ284" t="str">
        <v>PAJ 0303 8V</v>
      </c>
      <c r="AK284" t="str">
        <v>PAJ 0303 8V</v>
      </c>
      <c r="AL284" t="str">
        <v>PAJ 0303 8V</v>
      </c>
      <c r="AM284" t="str">
        <v>PAJ 0303 8V</v>
      </c>
      <c r="AO284" t="s">
        <v>2271</v>
      </c>
      <c r="AP284" t="s">
        <v>2272</v>
      </c>
      <c r="AQ284" t="s">
        <v>2273</v>
      </c>
    </row>
    <row r="285" spans="9:43" x14ac:dyDescent="0.35">
      <c r="I285" s="65" t="s">
        <v>406</v>
      </c>
      <c r="J285" s="48" t="s">
        <v>729</v>
      </c>
      <c r="L285" t="str">
        <v>PAJ 0304 8V</v>
      </c>
      <c r="M285" t="str">
        <v>ACP280</v>
      </c>
      <c r="N285" t="str">
        <v>PAJ 0304 8V</v>
      </c>
      <c r="O285" t="str">
        <v>PAJ 0304 8V</v>
      </c>
      <c r="P285" t="str">
        <v>PAJ 0304 8V</v>
      </c>
      <c r="Q285" t="str">
        <v>PAJ 0304 8V</v>
      </c>
      <c r="R285" t="str">
        <v>PAJ 0304 8V</v>
      </c>
      <c r="S285" t="str">
        <v>PAJ 0304 8V</v>
      </c>
      <c r="T285" t="str">
        <v>PAJ 0304 8V</v>
      </c>
      <c r="U285" t="str">
        <v>PAJ 0304 8V</v>
      </c>
      <c r="V285" t="str">
        <v>PAJ 0304 8V</v>
      </c>
      <c r="W285" t="str">
        <v>PAJ 0304 8V</v>
      </c>
      <c r="X285" t="str">
        <v>PAJ 0304 8V</v>
      </c>
      <c r="Y285" t="str">
        <v>PAJ 0304 8V</v>
      </c>
      <c r="Z285" t="str">
        <v>PAJ 0304 8V</v>
      </c>
      <c r="AA285" t="str">
        <v>PAJ 0304 8V</v>
      </c>
      <c r="AB285" t="str">
        <v>PAJ 0304 8V</v>
      </c>
      <c r="AC285" t="str">
        <v>PAJ 0304 8V</v>
      </c>
      <c r="AD285" t="str">
        <v>PAJ 0304 8V</v>
      </c>
      <c r="AE285" t="str">
        <v>PAJ 0304 8V</v>
      </c>
      <c r="AF285" t="str">
        <v>PAJ 0304 8V</v>
      </c>
      <c r="AG285" t="str">
        <v>PAJ 0304 8V</v>
      </c>
      <c r="AH285" t="str">
        <v>PAJ 0304 8V</v>
      </c>
      <c r="AI285" t="str">
        <v>PAJ 0304 8V</v>
      </c>
      <c r="AJ285" t="str">
        <v>PAJ 0304 8V</v>
      </c>
      <c r="AK285" t="str">
        <v>PAJ 0304 8V</v>
      </c>
      <c r="AL285" t="str">
        <v>PAJ 0304 8V</v>
      </c>
      <c r="AM285" t="str">
        <v>PAJ 0304 8V</v>
      </c>
      <c r="AO285" t="s">
        <v>2274</v>
      </c>
      <c r="AP285" t="s">
        <v>2275</v>
      </c>
      <c r="AQ285" t="s">
        <v>2276</v>
      </c>
    </row>
    <row r="286" spans="9:43" x14ac:dyDescent="0.35">
      <c r="I286" s="65" t="s">
        <v>407</v>
      </c>
      <c r="J286" s="48" t="s">
        <v>730</v>
      </c>
      <c r="L286" t="str">
        <v>PAJ 0305 8V</v>
      </c>
      <c r="M286" t="str">
        <v>ACP281</v>
      </c>
      <c r="N286" t="str">
        <v>PAJ 0305 8V</v>
      </c>
      <c r="O286" t="str">
        <v>PAJ 0305 8V</v>
      </c>
      <c r="P286" t="str">
        <v>PAJ 0305 8V</v>
      </c>
      <c r="Q286" t="str">
        <v>PAJ 0305 8V</v>
      </c>
      <c r="R286" t="str">
        <v>PAJ 0305 8V</v>
      </c>
      <c r="S286" t="str">
        <v>PAJ 0305 8V</v>
      </c>
      <c r="T286" t="str">
        <v>PAJ 0305 8V</v>
      </c>
      <c r="U286" t="str">
        <v>PAJ 0305 8V</v>
      </c>
      <c r="V286" t="str">
        <v>PAJ 0305 8V</v>
      </c>
      <c r="W286" t="str">
        <v>PAJ 0305 8V</v>
      </c>
      <c r="X286" t="str">
        <v>PAJ 0305 8V</v>
      </c>
      <c r="Y286" t="str">
        <v>PAJ 0305 8V</v>
      </c>
      <c r="Z286" t="str">
        <v>PAJ 0305 8V</v>
      </c>
      <c r="AA286" t="str">
        <v>PAJ 0305 8V</v>
      </c>
      <c r="AB286" t="str">
        <v>PAJ 0305 8V</v>
      </c>
      <c r="AC286" t="str">
        <v>PAJ 0305 8V</v>
      </c>
      <c r="AD286" t="str">
        <v>PAJ 0305 8V</v>
      </c>
      <c r="AE286" t="str">
        <v>PAJ 0305 8V</v>
      </c>
      <c r="AF286" t="str">
        <v>PAJ 0305 8V</v>
      </c>
      <c r="AG286" t="str">
        <v>PAJ 0305 8V</v>
      </c>
      <c r="AH286" t="str">
        <v>PAJ 0305 8V</v>
      </c>
      <c r="AI286" t="str">
        <v>PAJ 0305 8V</v>
      </c>
      <c r="AJ286" t="str">
        <v>PAJ 0305 8V</v>
      </c>
      <c r="AK286" t="str">
        <v>PAJ 0305 8V</v>
      </c>
      <c r="AL286" t="str">
        <v>PAJ 0305 8V</v>
      </c>
      <c r="AM286" t="str">
        <v>PAJ 0305 8V</v>
      </c>
      <c r="AO286" t="s">
        <v>2277</v>
      </c>
      <c r="AP286" t="s">
        <v>2278</v>
      </c>
      <c r="AQ286" t="s">
        <v>2279</v>
      </c>
    </row>
    <row r="287" spans="9:43" x14ac:dyDescent="0.35">
      <c r="I287" s="65" t="s">
        <v>408</v>
      </c>
      <c r="J287" s="48" t="s">
        <v>731</v>
      </c>
      <c r="L287" t="str">
        <v>PAJ 0306 8V</v>
      </c>
      <c r="M287" t="str">
        <v>ACP282</v>
      </c>
      <c r="N287" t="str">
        <v>PAJ 0306 8V</v>
      </c>
      <c r="O287" t="str">
        <v>PAJ 0306 8V</v>
      </c>
      <c r="P287" t="str">
        <v>PAJ 0306 8V</v>
      </c>
      <c r="Q287" t="str">
        <v>PAJ 0306 8V</v>
      </c>
      <c r="R287" t="str">
        <v>PAJ 0306 8V</v>
      </c>
      <c r="S287" t="str">
        <v>PAJ 0306 8V</v>
      </c>
      <c r="T287" t="str">
        <v>PAJ 0306 8V</v>
      </c>
      <c r="U287" t="str">
        <v>PAJ 0306 8V</v>
      </c>
      <c r="V287" t="str">
        <v>PAJ 0306 8V</v>
      </c>
      <c r="W287" t="str">
        <v>PAJ 0306 8V</v>
      </c>
      <c r="X287" t="str">
        <v>PAJ 0306 8V</v>
      </c>
      <c r="Y287" t="str">
        <v>PAJ 0306 8V</v>
      </c>
      <c r="Z287" t="str">
        <v>PAJ 0306 8V</v>
      </c>
      <c r="AA287" t="str">
        <v>PAJ 0306 8V</v>
      </c>
      <c r="AB287" t="str">
        <v>PAJ 0306 8V</v>
      </c>
      <c r="AC287" t="str">
        <v>PAJ 0306 8V</v>
      </c>
      <c r="AD287" t="str">
        <v>PAJ 0306 8V</v>
      </c>
      <c r="AE287" t="str">
        <v>PAJ 0306 8V</v>
      </c>
      <c r="AF287" t="str">
        <v>PAJ 0306 8V</v>
      </c>
      <c r="AG287" t="str">
        <v>PAJ 0306 8V</v>
      </c>
      <c r="AH287" t="str">
        <v>PAJ 0306 8V</v>
      </c>
      <c r="AI287" t="str">
        <v>PAJ 0306 8V</v>
      </c>
      <c r="AJ287" t="str">
        <v>PAJ 0306 8V</v>
      </c>
      <c r="AK287" t="str">
        <v>PAJ 0306 8V</v>
      </c>
      <c r="AL287" t="str">
        <v>PAJ 0306 8V</v>
      </c>
      <c r="AM287" t="str">
        <v>PAJ 0306 8V</v>
      </c>
      <c r="AO287" t="s">
        <v>2280</v>
      </c>
      <c r="AP287" t="s">
        <v>2281</v>
      </c>
      <c r="AQ287" t="s">
        <v>2282</v>
      </c>
    </row>
    <row r="288" spans="9:43" x14ac:dyDescent="0.35">
      <c r="I288" s="65" t="s">
        <v>409</v>
      </c>
      <c r="J288" s="48" t="s">
        <v>732</v>
      </c>
      <c r="L288" t="str">
        <v>PAJ 0307 8V</v>
      </c>
      <c r="M288" t="str">
        <v>ACP283</v>
      </c>
      <c r="N288" t="str">
        <v>PAJ 0307 8V</v>
      </c>
      <c r="O288" t="str">
        <v>PAJ 0307 8V</v>
      </c>
      <c r="P288" t="str">
        <v>PAJ 0307 8V</v>
      </c>
      <c r="Q288" t="str">
        <v>PAJ 0307 8V</v>
      </c>
      <c r="R288" t="str">
        <v>PAJ 0307 8V</v>
      </c>
      <c r="S288" t="str">
        <v>PAJ 0307 8V</v>
      </c>
      <c r="T288" t="str">
        <v>PAJ 0307 8V</v>
      </c>
      <c r="U288" t="str">
        <v>PAJ 0307 8V</v>
      </c>
      <c r="V288" t="str">
        <v>PAJ 0307 8V</v>
      </c>
      <c r="W288" t="str">
        <v>PAJ 0307 8V</v>
      </c>
      <c r="X288" t="str">
        <v>PAJ 0307 8V</v>
      </c>
      <c r="Y288" t="str">
        <v>PAJ 0307 8V</v>
      </c>
      <c r="Z288" t="str">
        <v>PAJ 0307 8V</v>
      </c>
      <c r="AA288" t="str">
        <v>PAJ 0307 8V</v>
      </c>
      <c r="AB288" t="str">
        <v>PAJ 0307 8V</v>
      </c>
      <c r="AC288" t="str">
        <v>PAJ 0307 8V</v>
      </c>
      <c r="AD288" t="str">
        <v>PAJ 0307 8V</v>
      </c>
      <c r="AE288" t="str">
        <v>PAJ 0307 8V</v>
      </c>
      <c r="AF288" t="str">
        <v>PAJ 0307 8V</v>
      </c>
      <c r="AG288" t="str">
        <v>PAJ 0307 8V</v>
      </c>
      <c r="AH288" t="str">
        <v>PAJ 0307 8V</v>
      </c>
      <c r="AI288" t="str">
        <v>PAJ 0307 8V</v>
      </c>
      <c r="AJ288" t="str">
        <v>PAJ 0307 8V</v>
      </c>
      <c r="AK288" t="str">
        <v>PAJ 0307 8V</v>
      </c>
      <c r="AL288" t="str">
        <v>PAJ 0307 8V</v>
      </c>
      <c r="AM288" t="str">
        <v>PAJ 0307 8V</v>
      </c>
      <c r="AO288" t="s">
        <v>2283</v>
      </c>
      <c r="AP288" t="s">
        <v>2284</v>
      </c>
      <c r="AQ288" t="s">
        <v>2285</v>
      </c>
    </row>
    <row r="289" spans="9:43" x14ac:dyDescent="0.35">
      <c r="I289" s="65" t="s">
        <v>410</v>
      </c>
      <c r="J289" s="48" t="s">
        <v>733</v>
      </c>
      <c r="L289" t="str">
        <v>PAJ 0308 8V</v>
      </c>
      <c r="M289" t="str">
        <v>ACP284</v>
      </c>
      <c r="N289" t="str">
        <v>PAJ 0308 8V</v>
      </c>
      <c r="O289" t="str">
        <v>PAJ 0308 8V</v>
      </c>
      <c r="P289" t="str">
        <v>PAJ 0308 8V</v>
      </c>
      <c r="Q289" t="str">
        <v>PAJ 0308 8V</v>
      </c>
      <c r="R289" t="str">
        <v>PAJ 0308 8V</v>
      </c>
      <c r="S289" t="str">
        <v>PAJ 0308 8V</v>
      </c>
      <c r="T289" t="str">
        <v>PAJ 0308 8V</v>
      </c>
      <c r="U289" t="str">
        <v>PAJ 0308 8V</v>
      </c>
      <c r="V289" t="str">
        <v>PAJ 0308 8V</v>
      </c>
      <c r="W289" t="str">
        <v>PAJ 0308 8V</v>
      </c>
      <c r="X289" t="str">
        <v>PAJ 0308 8V</v>
      </c>
      <c r="Y289" t="str">
        <v>PAJ 0308 8V</v>
      </c>
      <c r="Z289" t="str">
        <v>PAJ 0308 8V</v>
      </c>
      <c r="AA289" t="str">
        <v>PAJ 0308 8V</v>
      </c>
      <c r="AB289" t="str">
        <v>PAJ 0308 8V</v>
      </c>
      <c r="AC289" t="str">
        <v>PAJ 0308 8V</v>
      </c>
      <c r="AD289" t="str">
        <v>PAJ 0308 8V</v>
      </c>
      <c r="AE289" t="str">
        <v>PAJ 0308 8V</v>
      </c>
      <c r="AF289" t="str">
        <v>PAJ 0308 8V</v>
      </c>
      <c r="AG289" t="str">
        <v>PAJ 0308 8V</v>
      </c>
      <c r="AH289" t="str">
        <v>PAJ 0308 8V</v>
      </c>
      <c r="AI289" t="str">
        <v>PAJ 0308 8V</v>
      </c>
      <c r="AJ289" t="str">
        <v>PAJ 0308 8V</v>
      </c>
      <c r="AK289" t="str">
        <v>PAJ 0308 8V</v>
      </c>
      <c r="AL289" t="str">
        <v>PAJ 0308 8V</v>
      </c>
      <c r="AM289" t="str">
        <v>PAJ 0308 8V</v>
      </c>
      <c r="AO289" t="s">
        <v>2286</v>
      </c>
      <c r="AP289" t="s">
        <v>2287</v>
      </c>
      <c r="AQ289" t="s">
        <v>2288</v>
      </c>
    </row>
    <row r="290" spans="9:43" x14ac:dyDescent="0.35">
      <c r="I290" s="65" t="s">
        <v>411</v>
      </c>
      <c r="J290" s="48" t="s">
        <v>734</v>
      </c>
      <c r="L290" t="str">
        <v>PAJ 0309 8V</v>
      </c>
      <c r="M290" t="str">
        <v>ACP285</v>
      </c>
      <c r="N290" t="str">
        <v>PAJ 0309 8V</v>
      </c>
      <c r="O290" t="str">
        <v>PAJ 0309 8V</v>
      </c>
      <c r="P290" t="str">
        <v>PAJ 0309 8V</v>
      </c>
      <c r="Q290" t="str">
        <v>PAJ 0309 8V</v>
      </c>
      <c r="R290" t="str">
        <v>PAJ 0309 8V</v>
      </c>
      <c r="S290" t="str">
        <v>PAJ 0309 8V</v>
      </c>
      <c r="T290" t="str">
        <v>PAJ 0309 8V</v>
      </c>
      <c r="U290" t="str">
        <v>PAJ 0309 8V</v>
      </c>
      <c r="V290" t="str">
        <v>PAJ 0309 8V</v>
      </c>
      <c r="W290" t="str">
        <v>PAJ 0309 8V</v>
      </c>
      <c r="X290" t="str">
        <v>PAJ 0309 8V</v>
      </c>
      <c r="Y290" t="str">
        <v>PAJ 0309 8V</v>
      </c>
      <c r="Z290" t="str">
        <v>PAJ 0309 8V</v>
      </c>
      <c r="AA290" t="str">
        <v>PAJ 0309 8V</v>
      </c>
      <c r="AB290" t="str">
        <v>PAJ 0309 8V</v>
      </c>
      <c r="AC290" t="str">
        <v>PAJ 0309 8V</v>
      </c>
      <c r="AD290" t="str">
        <v>PAJ 0309 8V</v>
      </c>
      <c r="AE290" t="str">
        <v>PAJ 0309 8V</v>
      </c>
      <c r="AF290" t="str">
        <v>PAJ 0309 8V</v>
      </c>
      <c r="AG290" t="str">
        <v>PAJ 0309 8V</v>
      </c>
      <c r="AH290" t="str">
        <v>PAJ 0309 8V</v>
      </c>
      <c r="AI290" t="str">
        <v>PAJ 0309 8V</v>
      </c>
      <c r="AJ290" t="str">
        <v>PAJ 0309 8V</v>
      </c>
      <c r="AK290" t="str">
        <v>PAJ 0309 8V</v>
      </c>
      <c r="AL290" t="str">
        <v>PAJ 0309 8V</v>
      </c>
      <c r="AM290" t="str">
        <v>PAJ 0309 8V</v>
      </c>
      <c r="AO290" t="s">
        <v>2289</v>
      </c>
      <c r="AP290" t="s">
        <v>2290</v>
      </c>
      <c r="AQ290" t="s">
        <v>2291</v>
      </c>
    </row>
    <row r="291" spans="9:43" x14ac:dyDescent="0.35">
      <c r="I291" s="65" t="s">
        <v>412</v>
      </c>
      <c r="J291" s="48" t="s">
        <v>735</v>
      </c>
      <c r="L291" t="str">
        <v>PAJ 0310 8V</v>
      </c>
      <c r="M291" t="str">
        <v>ACP286</v>
      </c>
      <c r="N291" t="str">
        <v>PAJ 0310 8V</v>
      </c>
      <c r="O291" t="str">
        <v>PAJ 0310 8V</v>
      </c>
      <c r="P291" t="str">
        <v>PAJ 0310 8V</v>
      </c>
      <c r="Q291" t="str">
        <v>PAJ 0310 8V</v>
      </c>
      <c r="R291" t="str">
        <v>PAJ 0310 8V</v>
      </c>
      <c r="S291" t="str">
        <v>PAJ 0310 8V</v>
      </c>
      <c r="T291" t="str">
        <v>PAJ 0310 8V</v>
      </c>
      <c r="U291" t="str">
        <v>PAJ 0310 8V</v>
      </c>
      <c r="V291" t="str">
        <v>PAJ 0310 8V</v>
      </c>
      <c r="W291" t="str">
        <v>PAJ 0310 8V</v>
      </c>
      <c r="X291" t="str">
        <v>PAJ 0310 8V</v>
      </c>
      <c r="Y291" t="str">
        <v>PAJ 0310 8V</v>
      </c>
      <c r="Z291" t="str">
        <v>PAJ 0310 8V</v>
      </c>
      <c r="AA291" t="str">
        <v>PAJ 0310 8V</v>
      </c>
      <c r="AB291" t="str">
        <v>PAJ 0310 8V</v>
      </c>
      <c r="AC291" t="str">
        <v>PAJ 0310 8V</v>
      </c>
      <c r="AD291" t="str">
        <v>PAJ 0310 8V</v>
      </c>
      <c r="AE291" t="str">
        <v>PAJ 0310 8V</v>
      </c>
      <c r="AF291" t="str">
        <v>PAJ 0310 8V</v>
      </c>
      <c r="AG291" t="str">
        <v>PAJ 0310 8V</v>
      </c>
      <c r="AH291" t="str">
        <v>PAJ 0310 8V</v>
      </c>
      <c r="AI291" t="str">
        <v>PAJ 0310 8V</v>
      </c>
      <c r="AJ291" t="str">
        <v>PAJ 0310 8V</v>
      </c>
      <c r="AK291" t="str">
        <v>PAJ 0310 8V</v>
      </c>
      <c r="AL291" t="str">
        <v>PAJ 0310 8V</v>
      </c>
      <c r="AM291" t="str">
        <v>PAJ 0310 8V</v>
      </c>
      <c r="AO291" t="s">
        <v>2292</v>
      </c>
      <c r="AP291" t="s">
        <v>2293</v>
      </c>
      <c r="AQ291" t="s">
        <v>2294</v>
      </c>
    </row>
    <row r="292" spans="9:43" x14ac:dyDescent="0.35">
      <c r="I292" s="65" t="s">
        <v>413</v>
      </c>
      <c r="J292" s="48" t="s">
        <v>736</v>
      </c>
      <c r="L292" t="str">
        <v>PAJ 0311 8V</v>
      </c>
      <c r="M292" t="str">
        <v>ACP287</v>
      </c>
      <c r="N292" t="str">
        <v>PAJ 0311 8V</v>
      </c>
      <c r="O292" t="str">
        <v>PAJ 0311 8V</v>
      </c>
      <c r="P292" t="str">
        <v>PAJ 0311 8V</v>
      </c>
      <c r="Q292" t="str">
        <v>PAJ 0311 8V</v>
      </c>
      <c r="R292" t="str">
        <v>PAJ 0311 8V</v>
      </c>
      <c r="S292" t="str">
        <v>PAJ 0311 8V</v>
      </c>
      <c r="T292" t="str">
        <v>PAJ 0311 8V</v>
      </c>
      <c r="U292" t="str">
        <v>PAJ 0311 8V</v>
      </c>
      <c r="V292" t="str">
        <v>PAJ 0311 8V</v>
      </c>
      <c r="W292" t="str">
        <v>PAJ 0311 8V</v>
      </c>
      <c r="X292" t="str">
        <v>PAJ 0311 8V</v>
      </c>
      <c r="Y292" t="str">
        <v>PAJ 0311 8V</v>
      </c>
      <c r="Z292" t="str">
        <v>PAJ 0311 8V</v>
      </c>
      <c r="AA292" t="str">
        <v>PAJ 0311 8V</v>
      </c>
      <c r="AB292" t="str">
        <v>PAJ 0311 8V</v>
      </c>
      <c r="AC292" t="str">
        <v>PAJ 0311 8V</v>
      </c>
      <c r="AD292" t="str">
        <v>PAJ 0311 8V</v>
      </c>
      <c r="AE292" t="str">
        <v>PAJ 0311 8V</v>
      </c>
      <c r="AF292" t="str">
        <v>PAJ 0311 8V</v>
      </c>
      <c r="AG292" t="str">
        <v>PAJ 0311 8V</v>
      </c>
      <c r="AH292" t="str">
        <v>PAJ 0311 8V</v>
      </c>
      <c r="AI292" t="str">
        <v>PAJ 0311 8V</v>
      </c>
      <c r="AJ292" t="str">
        <v>PAJ 0311 8V</v>
      </c>
      <c r="AK292" t="str">
        <v>PAJ 0311 8V</v>
      </c>
      <c r="AL292" t="str">
        <v>PAJ 0311 8V</v>
      </c>
      <c r="AM292" t="str">
        <v>PAJ 0311 8V</v>
      </c>
      <c r="AO292" t="s">
        <v>2295</v>
      </c>
      <c r="AP292" t="s">
        <v>2296</v>
      </c>
      <c r="AQ292" t="s">
        <v>2297</v>
      </c>
    </row>
    <row r="293" spans="9:43" x14ac:dyDescent="0.35">
      <c r="I293" s="65" t="s">
        <v>414</v>
      </c>
      <c r="J293" s="48" t="s">
        <v>737</v>
      </c>
      <c r="L293" t="str">
        <v>PAJ 0312 8V</v>
      </c>
      <c r="M293" t="str">
        <v>ACP288</v>
      </c>
      <c r="N293" t="str">
        <v>PAJ 0312 8V</v>
      </c>
      <c r="O293" t="str">
        <v>PAJ 0312 8V</v>
      </c>
      <c r="P293" t="str">
        <v>PAJ 0312 8V</v>
      </c>
      <c r="Q293" t="str">
        <v>PAJ 0312 8V</v>
      </c>
      <c r="R293" t="str">
        <v>PAJ 0312 8V</v>
      </c>
      <c r="S293" t="str">
        <v>PAJ 0312 8V</v>
      </c>
      <c r="T293" t="str">
        <v>PAJ 0312 8V</v>
      </c>
      <c r="U293" t="str">
        <v>PAJ 0312 8V</v>
      </c>
      <c r="V293" t="str">
        <v>PAJ 0312 8V</v>
      </c>
      <c r="W293" t="str">
        <v>PAJ 0312 8V</v>
      </c>
      <c r="X293" t="str">
        <v>PAJ 0312 8V</v>
      </c>
      <c r="Y293" t="str">
        <v>PAJ 0312 8V</v>
      </c>
      <c r="Z293" t="str">
        <v>PAJ 0312 8V</v>
      </c>
      <c r="AA293" t="str">
        <v>PAJ 0312 8V</v>
      </c>
      <c r="AB293" t="str">
        <v>PAJ 0312 8V</v>
      </c>
      <c r="AC293" t="str">
        <v>PAJ 0312 8V</v>
      </c>
      <c r="AD293" t="str">
        <v>PAJ 0312 8V</v>
      </c>
      <c r="AE293" t="str">
        <v>PAJ 0312 8V</v>
      </c>
      <c r="AF293" t="str">
        <v>PAJ 0312 8V</v>
      </c>
      <c r="AG293" t="str">
        <v>PAJ 0312 8V</v>
      </c>
      <c r="AH293" t="str">
        <v>PAJ 0312 8V</v>
      </c>
      <c r="AI293" t="str">
        <v>PAJ 0312 8V</v>
      </c>
      <c r="AJ293" t="str">
        <v>PAJ 0312 8V</v>
      </c>
      <c r="AK293" t="str">
        <v>PAJ 0312 8V</v>
      </c>
      <c r="AL293" t="str">
        <v>PAJ 0312 8V</v>
      </c>
      <c r="AM293" t="str">
        <v>PAJ 0312 8V</v>
      </c>
      <c r="AO293" t="s">
        <v>2298</v>
      </c>
      <c r="AP293" t="s">
        <v>2299</v>
      </c>
      <c r="AQ293" t="s">
        <v>2300</v>
      </c>
    </row>
    <row r="294" spans="9:43" x14ac:dyDescent="0.35">
      <c r="I294" s="65" t="s">
        <v>415</v>
      </c>
      <c r="J294" s="48" t="s">
        <v>738</v>
      </c>
      <c r="L294" t="str">
        <v>PAJ 0313 8V</v>
      </c>
      <c r="M294" t="str">
        <v>ACP289</v>
      </c>
      <c r="N294" t="str">
        <v>PAJ 0313 8V</v>
      </c>
      <c r="O294" t="str">
        <v>PAJ 0313 8V</v>
      </c>
      <c r="P294" t="str">
        <v>PAJ 0313 8V</v>
      </c>
      <c r="Q294" t="str">
        <v>PAJ 0313 8V</v>
      </c>
      <c r="R294" t="str">
        <v>PAJ 0313 8V</v>
      </c>
      <c r="S294" t="str">
        <v>PAJ 0313 8V</v>
      </c>
      <c r="T294" t="str">
        <v>PAJ 0313 8V</v>
      </c>
      <c r="U294" t="str">
        <v>PAJ 0313 8V</v>
      </c>
      <c r="V294" t="str">
        <v>PAJ 0313 8V</v>
      </c>
      <c r="W294" t="str">
        <v>PAJ 0313 8V</v>
      </c>
      <c r="X294" t="str">
        <v>PAJ 0313 8V</v>
      </c>
      <c r="Y294" t="str">
        <v>PAJ 0313 8V</v>
      </c>
      <c r="Z294" t="str">
        <v>PAJ 0313 8V</v>
      </c>
      <c r="AA294" t="str">
        <v>PAJ 0313 8V</v>
      </c>
      <c r="AB294" t="str">
        <v>PAJ 0313 8V</v>
      </c>
      <c r="AC294" t="str">
        <v>PAJ 0313 8V</v>
      </c>
      <c r="AD294" t="str">
        <v>PAJ 0313 8V</v>
      </c>
      <c r="AE294" t="str">
        <v>PAJ 0313 8V</v>
      </c>
      <c r="AF294" t="str">
        <v>PAJ 0313 8V</v>
      </c>
      <c r="AG294" t="str">
        <v>PAJ 0313 8V</v>
      </c>
      <c r="AH294" t="str">
        <v>PAJ 0313 8V</v>
      </c>
      <c r="AI294" t="str">
        <v>PAJ 0313 8V</v>
      </c>
      <c r="AJ294" t="str">
        <v>PAJ 0313 8V</v>
      </c>
      <c r="AK294" t="str">
        <v>PAJ 0313 8V</v>
      </c>
      <c r="AL294" t="str">
        <v>PAJ 0313 8V</v>
      </c>
      <c r="AM294" t="str">
        <v>PAJ 0313 8V</v>
      </c>
      <c r="AO294" t="s">
        <v>2301</v>
      </c>
      <c r="AP294" t="s">
        <v>2302</v>
      </c>
      <c r="AQ294" t="s">
        <v>2303</v>
      </c>
    </row>
    <row r="295" spans="9:43" x14ac:dyDescent="0.35">
      <c r="I295" s="65" t="s">
        <v>416</v>
      </c>
      <c r="J295" s="48" t="s">
        <v>739</v>
      </c>
      <c r="L295" t="str">
        <v>PAJ 0314 8V</v>
      </c>
      <c r="M295" t="str">
        <v>ACP290</v>
      </c>
      <c r="N295" t="str">
        <v>PAJ 0314 8V</v>
      </c>
      <c r="O295" t="str">
        <v>PAJ 0314 8V</v>
      </c>
      <c r="P295" t="str">
        <v>PAJ 0314 8V</v>
      </c>
      <c r="Q295" t="str">
        <v>PAJ 0314 8V</v>
      </c>
      <c r="R295" t="str">
        <v>PAJ 0314 8V</v>
      </c>
      <c r="S295" t="str">
        <v>PAJ 0314 8V</v>
      </c>
      <c r="T295" t="str">
        <v>PAJ 0314 8V</v>
      </c>
      <c r="U295" t="str">
        <v>PAJ 0314 8V</v>
      </c>
      <c r="V295" t="str">
        <v>PAJ 0314 8V</v>
      </c>
      <c r="W295" t="str">
        <v>PAJ 0314 8V</v>
      </c>
      <c r="X295" t="str">
        <v>PAJ 0314 8V</v>
      </c>
      <c r="Y295" t="str">
        <v>PAJ 0314 8V</v>
      </c>
      <c r="Z295" t="str">
        <v>PAJ 0314 8V</v>
      </c>
      <c r="AA295" t="str">
        <v>PAJ 0314 8V</v>
      </c>
      <c r="AB295" t="str">
        <v>PAJ 0314 8V</v>
      </c>
      <c r="AC295" t="str">
        <v>PAJ 0314 8V</v>
      </c>
      <c r="AD295" t="str">
        <v>PAJ 0314 8V</v>
      </c>
      <c r="AE295" t="str">
        <v>PAJ 0314 8V</v>
      </c>
      <c r="AF295" t="str">
        <v>PAJ 0314 8V</v>
      </c>
      <c r="AG295" t="str">
        <v>PAJ 0314 8V</v>
      </c>
      <c r="AH295" t="str">
        <v>PAJ 0314 8V</v>
      </c>
      <c r="AI295" t="str">
        <v>PAJ 0314 8V</v>
      </c>
      <c r="AJ295" t="str">
        <v>PAJ 0314 8V</v>
      </c>
      <c r="AK295" t="str">
        <v>PAJ 0314 8V</v>
      </c>
      <c r="AL295" t="str">
        <v>PAJ 0314 8V</v>
      </c>
      <c r="AM295" t="str">
        <v>PAJ 0314 8V</v>
      </c>
      <c r="AO295" t="s">
        <v>2304</v>
      </c>
      <c r="AP295" t="s">
        <v>2305</v>
      </c>
      <c r="AQ295" t="s">
        <v>2306</v>
      </c>
    </row>
    <row r="296" spans="9:43" x14ac:dyDescent="0.35">
      <c r="I296" s="65" t="s">
        <v>417</v>
      </c>
      <c r="J296" s="48" t="s">
        <v>740</v>
      </c>
      <c r="L296" t="str">
        <v>PAJ 0315 8V</v>
      </c>
      <c r="M296" t="str">
        <v>ACP291</v>
      </c>
      <c r="N296" t="str">
        <v>PAJ 0315 8V</v>
      </c>
      <c r="O296" t="str">
        <v>PAJ 0315 8V</v>
      </c>
      <c r="P296" t="str">
        <v>PAJ 0315 8V</v>
      </c>
      <c r="Q296" t="str">
        <v>PAJ 0315 8V</v>
      </c>
      <c r="R296" t="str">
        <v>PAJ 0315 8V</v>
      </c>
      <c r="S296" t="str">
        <v>PAJ 0315 8V</v>
      </c>
      <c r="T296" t="str">
        <v>PAJ 0315 8V</v>
      </c>
      <c r="U296" t="str">
        <v>PAJ 0315 8V</v>
      </c>
      <c r="V296" t="str">
        <v>PAJ 0315 8V</v>
      </c>
      <c r="W296" t="str">
        <v>PAJ 0315 8V</v>
      </c>
      <c r="X296" t="str">
        <v>PAJ 0315 8V</v>
      </c>
      <c r="Y296" t="str">
        <v>PAJ 0315 8V</v>
      </c>
      <c r="Z296" t="str">
        <v>PAJ 0315 8V</v>
      </c>
      <c r="AA296" t="str">
        <v>PAJ 0315 8V</v>
      </c>
      <c r="AB296" t="str">
        <v>PAJ 0315 8V</v>
      </c>
      <c r="AC296" t="str">
        <v>PAJ 0315 8V</v>
      </c>
      <c r="AD296" t="str">
        <v>PAJ 0315 8V</v>
      </c>
      <c r="AE296" t="str">
        <v>PAJ 0315 8V</v>
      </c>
      <c r="AF296" t="str">
        <v>PAJ 0315 8V</v>
      </c>
      <c r="AG296" t="str">
        <v>PAJ 0315 8V</v>
      </c>
      <c r="AH296" t="str">
        <v>PAJ 0315 8V</v>
      </c>
      <c r="AI296" t="str">
        <v>PAJ 0315 8V</v>
      </c>
      <c r="AJ296" t="str">
        <v>PAJ 0315 8V</v>
      </c>
      <c r="AK296" t="str">
        <v>PAJ 0315 8V</v>
      </c>
      <c r="AL296" t="str">
        <v>PAJ 0315 8V</v>
      </c>
      <c r="AM296" t="str">
        <v>PAJ 0315 8V</v>
      </c>
      <c r="AO296" t="s">
        <v>2307</v>
      </c>
      <c r="AP296" t="s">
        <v>2308</v>
      </c>
      <c r="AQ296" t="s">
        <v>2309</v>
      </c>
    </row>
    <row r="297" spans="9:43" x14ac:dyDescent="0.35">
      <c r="I297" s="65" t="s">
        <v>418</v>
      </c>
      <c r="J297" s="48" t="s">
        <v>741</v>
      </c>
      <c r="L297" t="str">
        <v>PAJ 0316 8V</v>
      </c>
      <c r="M297" t="str">
        <v>ACP292</v>
      </c>
      <c r="N297" t="str">
        <v>PAJ 0316 8V</v>
      </c>
      <c r="O297" t="str">
        <v>PAJ 0316 8V</v>
      </c>
      <c r="P297" t="str">
        <v>PAJ 0316 8V</v>
      </c>
      <c r="Q297" t="str">
        <v>PAJ 0316 8V</v>
      </c>
      <c r="R297" t="str">
        <v>PAJ 0316 8V</v>
      </c>
      <c r="S297" t="str">
        <v>PAJ 0316 8V</v>
      </c>
      <c r="T297" t="str">
        <v>PAJ 0316 8V</v>
      </c>
      <c r="U297" t="str">
        <v>PAJ 0316 8V</v>
      </c>
      <c r="V297" t="str">
        <v>PAJ 0316 8V</v>
      </c>
      <c r="W297" t="str">
        <v>PAJ 0316 8V</v>
      </c>
      <c r="X297" t="str">
        <v>PAJ 0316 8V</v>
      </c>
      <c r="Y297" t="str">
        <v>PAJ 0316 8V</v>
      </c>
      <c r="Z297" t="str">
        <v>PAJ 0316 8V</v>
      </c>
      <c r="AA297" t="str">
        <v>PAJ 0316 8V</v>
      </c>
      <c r="AB297" t="str">
        <v>PAJ 0316 8V</v>
      </c>
      <c r="AC297" t="str">
        <v>PAJ 0316 8V</v>
      </c>
      <c r="AD297" t="str">
        <v>PAJ 0316 8V</v>
      </c>
      <c r="AE297" t="str">
        <v>PAJ 0316 8V</v>
      </c>
      <c r="AF297" t="str">
        <v>PAJ 0316 8V</v>
      </c>
      <c r="AG297" t="str">
        <v>PAJ 0316 8V</v>
      </c>
      <c r="AH297" t="str">
        <v>PAJ 0316 8V</v>
      </c>
      <c r="AI297" t="str">
        <v>PAJ 0316 8V</v>
      </c>
      <c r="AJ297" t="str">
        <v>PAJ 0316 8V</v>
      </c>
      <c r="AK297" t="str">
        <v>PAJ 0316 8V</v>
      </c>
      <c r="AL297" t="str">
        <v>PAJ 0316 8V</v>
      </c>
      <c r="AM297" t="str">
        <v>PAJ 0316 8V</v>
      </c>
      <c r="AO297" t="s">
        <v>2310</v>
      </c>
      <c r="AP297" t="s">
        <v>2311</v>
      </c>
      <c r="AQ297" t="s">
        <v>2312</v>
      </c>
    </row>
    <row r="298" spans="9:43" x14ac:dyDescent="0.35">
      <c r="I298" s="65" t="s">
        <v>419</v>
      </c>
      <c r="J298" s="48" t="s">
        <v>742</v>
      </c>
      <c r="L298" t="str">
        <v>PAJ 0317 8V</v>
      </c>
      <c r="M298" t="str">
        <v>ACP293</v>
      </c>
      <c r="N298" t="str">
        <v>PAJ 0317 8V</v>
      </c>
      <c r="O298" t="str">
        <v>PAJ 0317 8V</v>
      </c>
      <c r="P298" t="str">
        <v>PAJ 0317 8V</v>
      </c>
      <c r="Q298" t="str">
        <v>PAJ 0317 8V</v>
      </c>
      <c r="R298" t="str">
        <v>PAJ 0317 8V</v>
      </c>
      <c r="S298" t="str">
        <v>PAJ 0317 8V</v>
      </c>
      <c r="T298" t="str">
        <v>PAJ 0317 8V</v>
      </c>
      <c r="U298" t="str">
        <v>PAJ 0317 8V</v>
      </c>
      <c r="V298" t="str">
        <v>PAJ 0317 8V</v>
      </c>
      <c r="W298" t="str">
        <v>PAJ 0317 8V</v>
      </c>
      <c r="X298" t="str">
        <v>PAJ 0317 8V</v>
      </c>
      <c r="Y298" t="str">
        <v>PAJ 0317 8V</v>
      </c>
      <c r="Z298" t="str">
        <v>PAJ 0317 8V</v>
      </c>
      <c r="AA298" t="str">
        <v>PAJ 0317 8V</v>
      </c>
      <c r="AB298" t="str">
        <v>PAJ 0317 8V</v>
      </c>
      <c r="AC298" t="str">
        <v>PAJ 0317 8V</v>
      </c>
      <c r="AD298" t="str">
        <v>PAJ 0317 8V</v>
      </c>
      <c r="AE298" t="str">
        <v>PAJ 0317 8V</v>
      </c>
      <c r="AF298" t="str">
        <v>PAJ 0317 8V</v>
      </c>
      <c r="AG298" t="str">
        <v>PAJ 0317 8V</v>
      </c>
      <c r="AH298" t="str">
        <v>PAJ 0317 8V</v>
      </c>
      <c r="AI298" t="str">
        <v>PAJ 0317 8V</v>
      </c>
      <c r="AJ298" t="str">
        <v>PAJ 0317 8V</v>
      </c>
      <c r="AK298" t="str">
        <v>PAJ 0317 8V</v>
      </c>
      <c r="AL298" t="str">
        <v>PAJ 0317 8V</v>
      </c>
      <c r="AM298" t="str">
        <v>PAJ 0317 8V</v>
      </c>
      <c r="AO298" t="s">
        <v>2313</v>
      </c>
      <c r="AP298" t="s">
        <v>2314</v>
      </c>
      <c r="AQ298" t="s">
        <v>2315</v>
      </c>
    </row>
    <row r="299" spans="9:43" x14ac:dyDescent="0.35">
      <c r="I299" s="65" t="s">
        <v>420</v>
      </c>
      <c r="J299" s="48" t="s">
        <v>743</v>
      </c>
      <c r="L299" t="str">
        <v>PAJ 0318 8V</v>
      </c>
      <c r="M299" t="str">
        <v>ACP294</v>
      </c>
      <c r="N299" t="str">
        <v>PAJ 0318 8V</v>
      </c>
      <c r="O299" t="str">
        <v>PAJ 0318 8V</v>
      </c>
      <c r="P299" t="str">
        <v>PAJ 0318 8V</v>
      </c>
      <c r="Q299" t="str">
        <v>PAJ 0318 8V</v>
      </c>
      <c r="R299" t="str">
        <v>PAJ 0318 8V</v>
      </c>
      <c r="S299" t="str">
        <v>PAJ 0318 8V</v>
      </c>
      <c r="T299" t="str">
        <v>PAJ 0318 8V</v>
      </c>
      <c r="U299" t="str">
        <v>PAJ 0318 8V</v>
      </c>
      <c r="V299" t="str">
        <v>PAJ 0318 8V</v>
      </c>
      <c r="W299" t="str">
        <v>PAJ 0318 8V</v>
      </c>
      <c r="X299" t="str">
        <v>PAJ 0318 8V</v>
      </c>
      <c r="Y299" t="str">
        <v>PAJ 0318 8V</v>
      </c>
      <c r="Z299" t="str">
        <v>PAJ 0318 8V</v>
      </c>
      <c r="AA299" t="str">
        <v>PAJ 0318 8V</v>
      </c>
      <c r="AB299" t="str">
        <v>PAJ 0318 8V</v>
      </c>
      <c r="AC299" t="str">
        <v>PAJ 0318 8V</v>
      </c>
      <c r="AD299" t="str">
        <v>PAJ 0318 8V</v>
      </c>
      <c r="AE299" t="str">
        <v>PAJ 0318 8V</v>
      </c>
      <c r="AF299" t="str">
        <v>PAJ 0318 8V</v>
      </c>
      <c r="AG299" t="str">
        <v>PAJ 0318 8V</v>
      </c>
      <c r="AH299" t="str">
        <v>PAJ 0318 8V</v>
      </c>
      <c r="AI299" t="str">
        <v>PAJ 0318 8V</v>
      </c>
      <c r="AJ299" t="str">
        <v>PAJ 0318 8V</v>
      </c>
      <c r="AK299" t="str">
        <v>PAJ 0318 8V</v>
      </c>
      <c r="AL299" t="str">
        <v>PAJ 0318 8V</v>
      </c>
      <c r="AM299" t="str">
        <v>PAJ 0318 8V</v>
      </c>
      <c r="AO299" t="s">
        <v>2316</v>
      </c>
      <c r="AP299" t="s">
        <v>2317</v>
      </c>
      <c r="AQ299" t="s">
        <v>2318</v>
      </c>
    </row>
    <row r="300" spans="9:43" x14ac:dyDescent="0.35">
      <c r="I300" s="65" t="s">
        <v>421</v>
      </c>
      <c r="J300" s="48" t="s">
        <v>744</v>
      </c>
      <c r="L300" t="str">
        <v>PAJ 0319 8V</v>
      </c>
      <c r="M300" t="str">
        <v>ACP295</v>
      </c>
      <c r="N300" t="str">
        <v>PAJ 0319 8V</v>
      </c>
      <c r="O300" t="str">
        <v>PAJ 0319 8V</v>
      </c>
      <c r="P300" t="str">
        <v>PAJ 0319 8V</v>
      </c>
      <c r="Q300" t="str">
        <v>PAJ 0319 8V</v>
      </c>
      <c r="R300" t="str">
        <v>PAJ 0319 8V</v>
      </c>
      <c r="S300" t="str">
        <v>PAJ 0319 8V</v>
      </c>
      <c r="T300" t="str">
        <v>PAJ 0319 8V</v>
      </c>
      <c r="U300" t="str">
        <v>PAJ 0319 8V</v>
      </c>
      <c r="V300" t="str">
        <v>PAJ 0319 8V</v>
      </c>
      <c r="W300" t="str">
        <v>PAJ 0319 8V</v>
      </c>
      <c r="X300" t="str">
        <v>PAJ 0319 8V</v>
      </c>
      <c r="Y300" t="str">
        <v>PAJ 0319 8V</v>
      </c>
      <c r="Z300" t="str">
        <v>PAJ 0319 8V</v>
      </c>
      <c r="AA300" t="str">
        <v>PAJ 0319 8V</v>
      </c>
      <c r="AB300" t="str">
        <v>PAJ 0319 8V</v>
      </c>
      <c r="AC300" t="str">
        <v>PAJ 0319 8V</v>
      </c>
      <c r="AD300" t="str">
        <v>PAJ 0319 8V</v>
      </c>
      <c r="AE300" t="str">
        <v>PAJ 0319 8V</v>
      </c>
      <c r="AF300" t="str">
        <v>PAJ 0319 8V</v>
      </c>
      <c r="AG300" t="str">
        <v>PAJ 0319 8V</v>
      </c>
      <c r="AH300" t="str">
        <v>PAJ 0319 8V</v>
      </c>
      <c r="AI300" t="str">
        <v>PAJ 0319 8V</v>
      </c>
      <c r="AJ300" t="str">
        <v>PAJ 0319 8V</v>
      </c>
      <c r="AK300" t="str">
        <v>PAJ 0319 8V</v>
      </c>
      <c r="AL300" t="str">
        <v>PAJ 0319 8V</v>
      </c>
      <c r="AM300" t="str">
        <v>PAJ 0319 8V</v>
      </c>
      <c r="AO300" t="s">
        <v>2316</v>
      </c>
      <c r="AP300" t="s">
        <v>2319</v>
      </c>
      <c r="AQ300" t="s">
        <v>2320</v>
      </c>
    </row>
    <row r="301" spans="9:43" x14ac:dyDescent="0.35">
      <c r="I301" s="65" t="s">
        <v>422</v>
      </c>
      <c r="J301" s="48" t="s">
        <v>745</v>
      </c>
      <c r="L301" t="str">
        <v>PAJ 0320 8V</v>
      </c>
      <c r="M301" t="str">
        <v>ACP296</v>
      </c>
      <c r="N301" t="str">
        <v>PAJ 0320 8V</v>
      </c>
      <c r="O301" t="str">
        <v>PAJ 0320 8V</v>
      </c>
      <c r="P301" t="str">
        <v>PAJ 0320 8V</v>
      </c>
      <c r="Q301" t="str">
        <v>PAJ 0320 8V</v>
      </c>
      <c r="R301" t="str">
        <v>PAJ 0320 8V</v>
      </c>
      <c r="S301" t="str">
        <v>PAJ 0320 8V</v>
      </c>
      <c r="T301" t="str">
        <v>PAJ 0320 8V</v>
      </c>
      <c r="U301" t="str">
        <v>PAJ 0320 8V</v>
      </c>
      <c r="V301" t="str">
        <v>PAJ 0320 8V</v>
      </c>
      <c r="W301" t="str">
        <v>PAJ 0320 8V</v>
      </c>
      <c r="X301" t="str">
        <v>PAJ 0320 8V</v>
      </c>
      <c r="Y301" t="str">
        <v>PAJ 0320 8V</v>
      </c>
      <c r="Z301" t="str">
        <v>PAJ 0320 8V</v>
      </c>
      <c r="AA301" t="str">
        <v>PAJ 0320 8V</v>
      </c>
      <c r="AB301" t="str">
        <v>PAJ 0320 8V</v>
      </c>
      <c r="AC301" t="str">
        <v>PAJ 0320 8V</v>
      </c>
      <c r="AD301" t="str">
        <v>PAJ 0320 8V</v>
      </c>
      <c r="AE301" t="str">
        <v>PAJ 0320 8V</v>
      </c>
      <c r="AF301" t="str">
        <v>PAJ 0320 8V</v>
      </c>
      <c r="AG301" t="str">
        <v>PAJ 0320 8V</v>
      </c>
      <c r="AH301" t="str">
        <v>PAJ 0320 8V</v>
      </c>
      <c r="AI301" t="str">
        <v>PAJ 0320 8V</v>
      </c>
      <c r="AJ301" t="str">
        <v>PAJ 0320 8V</v>
      </c>
      <c r="AK301" t="str">
        <v>PAJ 0320 8V</v>
      </c>
      <c r="AL301" t="str">
        <v>PAJ 0320 8V</v>
      </c>
      <c r="AM301" t="str">
        <v>PAJ 0320 8V</v>
      </c>
      <c r="AO301" t="s">
        <v>2321</v>
      </c>
      <c r="AP301" t="s">
        <v>2322</v>
      </c>
      <c r="AQ301" t="s">
        <v>2323</v>
      </c>
    </row>
    <row r="302" spans="9:43" x14ac:dyDescent="0.35">
      <c r="I302" s="65" t="s">
        <v>423</v>
      </c>
      <c r="J302" s="48" t="s">
        <v>746</v>
      </c>
      <c r="L302" t="str">
        <v>PAJ 0321 8V</v>
      </c>
      <c r="M302" t="str">
        <v>ACP297</v>
      </c>
      <c r="N302" t="str">
        <v>PAJ 0321 8V</v>
      </c>
      <c r="O302" t="str">
        <v>PAJ 0321 8V</v>
      </c>
      <c r="P302" t="str">
        <v>PAJ 0321 8V</v>
      </c>
      <c r="Q302" t="str">
        <v>PAJ 0321 8V</v>
      </c>
      <c r="R302" t="str">
        <v>PAJ 0321 8V</v>
      </c>
      <c r="S302" t="str">
        <v>PAJ 0321 8V</v>
      </c>
      <c r="T302" t="str">
        <v>PAJ 0321 8V</v>
      </c>
      <c r="U302" t="str">
        <v>PAJ 0321 8V</v>
      </c>
      <c r="V302" t="str">
        <v>PAJ 0321 8V</v>
      </c>
      <c r="W302" t="str">
        <v>PAJ 0321 8V</v>
      </c>
      <c r="X302" t="str">
        <v>PAJ 0321 8V</v>
      </c>
      <c r="Y302" t="str">
        <v>PAJ 0321 8V</v>
      </c>
      <c r="Z302" t="str">
        <v>PAJ 0321 8V</v>
      </c>
      <c r="AA302" t="str">
        <v>PAJ 0321 8V</v>
      </c>
      <c r="AB302" t="str">
        <v>PAJ 0321 8V</v>
      </c>
      <c r="AC302" t="str">
        <v>PAJ 0321 8V</v>
      </c>
      <c r="AD302" t="str">
        <v>PAJ 0321 8V</v>
      </c>
      <c r="AE302" t="str">
        <v>PAJ 0321 8V</v>
      </c>
      <c r="AF302" t="str">
        <v>PAJ 0321 8V</v>
      </c>
      <c r="AG302" t="str">
        <v>PAJ 0321 8V</v>
      </c>
      <c r="AH302" t="str">
        <v>PAJ 0321 8V</v>
      </c>
      <c r="AI302" t="str">
        <v>PAJ 0321 8V</v>
      </c>
      <c r="AJ302" t="str">
        <v>PAJ 0321 8V</v>
      </c>
      <c r="AK302" t="str">
        <v>PAJ 0321 8V</v>
      </c>
      <c r="AL302" t="str">
        <v>PAJ 0321 8V</v>
      </c>
      <c r="AM302" t="str">
        <v>PAJ 0321 8V</v>
      </c>
      <c r="AO302" t="s">
        <v>2324</v>
      </c>
      <c r="AP302" t="s">
        <v>2325</v>
      </c>
      <c r="AQ302" t="s">
        <v>2326</v>
      </c>
    </row>
    <row r="303" spans="9:43" x14ac:dyDescent="0.35">
      <c r="I303" s="65" t="s">
        <v>424</v>
      </c>
      <c r="J303" s="48" t="s">
        <v>747</v>
      </c>
      <c r="L303" t="str">
        <v>PAJ 0322 8V</v>
      </c>
      <c r="M303" t="str">
        <v>ACP298</v>
      </c>
      <c r="N303" t="str">
        <v>PAJ 0322 8V</v>
      </c>
      <c r="O303" t="str">
        <v>PAJ 0322 8V</v>
      </c>
      <c r="P303" t="str">
        <v>PAJ 0322 8V</v>
      </c>
      <c r="Q303" t="str">
        <v>PAJ 0322 8V</v>
      </c>
      <c r="R303" t="str">
        <v>PAJ 0322 8V</v>
      </c>
      <c r="S303" t="str">
        <v>PAJ 0322 8V</v>
      </c>
      <c r="T303" t="str">
        <v>PAJ 0322 8V</v>
      </c>
      <c r="U303" t="str">
        <v>PAJ 0322 8V</v>
      </c>
      <c r="V303" t="str">
        <v>PAJ 0322 8V</v>
      </c>
      <c r="W303" t="str">
        <v>PAJ 0322 8V</v>
      </c>
      <c r="X303" t="str">
        <v>PAJ 0322 8V</v>
      </c>
      <c r="Y303" t="str">
        <v>PAJ 0322 8V</v>
      </c>
      <c r="Z303" t="str">
        <v>PAJ 0322 8V</v>
      </c>
      <c r="AA303" t="str">
        <v>PAJ 0322 8V</v>
      </c>
      <c r="AB303" t="str">
        <v>PAJ 0322 8V</v>
      </c>
      <c r="AC303" t="str">
        <v>PAJ 0322 8V</v>
      </c>
      <c r="AD303" t="str">
        <v>PAJ 0322 8V</v>
      </c>
      <c r="AE303" t="str">
        <v>PAJ 0322 8V</v>
      </c>
      <c r="AF303" t="str">
        <v>PAJ 0322 8V</v>
      </c>
      <c r="AG303" t="str">
        <v>PAJ 0322 8V</v>
      </c>
      <c r="AH303" t="str">
        <v>PAJ 0322 8V</v>
      </c>
      <c r="AI303" t="str">
        <v>PAJ 0322 8V</v>
      </c>
      <c r="AJ303" t="str">
        <v>PAJ 0322 8V</v>
      </c>
      <c r="AK303" t="str">
        <v>PAJ 0322 8V</v>
      </c>
      <c r="AL303" t="str">
        <v>PAJ 0322 8V</v>
      </c>
      <c r="AM303" t="str">
        <v>PAJ 0322 8V</v>
      </c>
      <c r="AO303" t="s">
        <v>2327</v>
      </c>
      <c r="AP303" t="s">
        <v>2328</v>
      </c>
      <c r="AQ303" t="s">
        <v>2329</v>
      </c>
    </row>
    <row r="304" spans="9:43" ht="15" thickBot="1" x14ac:dyDescent="0.4">
      <c r="I304" s="65" t="s">
        <v>425</v>
      </c>
      <c r="J304" s="49" t="s">
        <v>748</v>
      </c>
      <c r="L304" t="str">
        <v>PAJ 0323 8V</v>
      </c>
      <c r="M304" t="str">
        <v>ACP299</v>
      </c>
      <c r="N304" t="str">
        <v>PAJ 0323 8V</v>
      </c>
      <c r="O304" t="str">
        <v>PAJ 0323 8V</v>
      </c>
      <c r="P304" t="str">
        <v>PAJ 0323 8V</v>
      </c>
      <c r="Q304" t="str">
        <v>PAJ 0323 8V</v>
      </c>
      <c r="R304" t="str">
        <v>PAJ 0323 8V</v>
      </c>
      <c r="S304" t="str">
        <v>PAJ 0323 8V</v>
      </c>
      <c r="T304" t="str">
        <v>PAJ 0323 8V</v>
      </c>
      <c r="U304" t="str">
        <v>PAJ 0323 8V</v>
      </c>
      <c r="V304" t="str">
        <v>PAJ 0323 8V</v>
      </c>
      <c r="W304" t="str">
        <v>PAJ 0323 8V</v>
      </c>
      <c r="X304" t="str">
        <v>PAJ 0323 8V</v>
      </c>
      <c r="Y304" t="str">
        <v>PAJ 0323 8V</v>
      </c>
      <c r="Z304" t="str">
        <v>PAJ 0323 8V</v>
      </c>
      <c r="AA304" t="str">
        <v>PAJ 0323 8V</v>
      </c>
      <c r="AB304" t="str">
        <v>PAJ 0323 8V</v>
      </c>
      <c r="AC304" t="str">
        <v>PAJ 0323 8V</v>
      </c>
      <c r="AD304" t="str">
        <v>PAJ 0323 8V</v>
      </c>
      <c r="AE304" t="str">
        <v>PAJ 0323 8V</v>
      </c>
      <c r="AF304" t="str">
        <v>PAJ 0323 8V</v>
      </c>
      <c r="AG304" t="str">
        <v>PAJ 0323 8V</v>
      </c>
      <c r="AH304" t="str">
        <v>PAJ 0323 8V</v>
      </c>
      <c r="AI304" t="str">
        <v>PAJ 0323 8V</v>
      </c>
      <c r="AJ304" t="str">
        <v>PAJ 0323 8V</v>
      </c>
      <c r="AK304" t="str">
        <v>PAJ 0323 8V</v>
      </c>
      <c r="AL304" t="str">
        <v>PAJ 0323 8V</v>
      </c>
      <c r="AM304" t="str">
        <v>PAJ 0323 8V</v>
      </c>
      <c r="AO304" t="s">
        <v>2330</v>
      </c>
      <c r="AP304" t="s">
        <v>2331</v>
      </c>
      <c r="AQ304" t="s">
        <v>2332</v>
      </c>
    </row>
    <row r="305" spans="9:43" ht="15" thickBot="1" x14ac:dyDescent="0.4">
      <c r="I305" s="68" t="s">
        <v>426</v>
      </c>
      <c r="J305" s="49" t="s">
        <v>749</v>
      </c>
      <c r="L305" t="str">
        <v>PAJ 0324 8V</v>
      </c>
      <c r="M305" t="str">
        <v>ACP300</v>
      </c>
      <c r="N305" t="str">
        <v>PAJ 0324 8V</v>
      </c>
      <c r="O305" t="str">
        <v>PAJ 0324 8V</v>
      </c>
      <c r="P305" t="str">
        <v>PAJ 0324 8V</v>
      </c>
      <c r="Q305" t="str">
        <v>PAJ 0324 8V</v>
      </c>
      <c r="R305" t="str">
        <v>PAJ 0324 8V</v>
      </c>
      <c r="S305" t="str">
        <v>PAJ 0324 8V</v>
      </c>
      <c r="T305" t="str">
        <v>PAJ 0324 8V</v>
      </c>
      <c r="U305" t="str">
        <v>PAJ 0324 8V</v>
      </c>
      <c r="V305" t="str">
        <v>PAJ 0324 8V</v>
      </c>
      <c r="W305" t="str">
        <v>PAJ 0324 8V</v>
      </c>
      <c r="X305" t="str">
        <v>PAJ 0324 8V</v>
      </c>
      <c r="Y305" t="str">
        <v>PAJ 0324 8V</v>
      </c>
      <c r="Z305" t="str">
        <v>PAJ 0324 8V</v>
      </c>
      <c r="AA305" t="str">
        <v>PAJ 0324 8V</v>
      </c>
      <c r="AB305" t="str">
        <v>PAJ 0324 8V</v>
      </c>
      <c r="AC305" t="str">
        <v>PAJ 0324 8V</v>
      </c>
      <c r="AD305" t="str">
        <v>PAJ 0324 8V</v>
      </c>
      <c r="AE305" t="str">
        <v>PAJ 0324 8V</v>
      </c>
      <c r="AF305" t="str">
        <v>PAJ 0324 8V</v>
      </c>
      <c r="AG305" t="str">
        <v>PAJ 0324 8V</v>
      </c>
      <c r="AH305" t="str">
        <v>PAJ 0324 8V</v>
      </c>
      <c r="AI305" t="str">
        <v>PAJ 0324 8V</v>
      </c>
      <c r="AJ305" t="str">
        <v>PAJ 0324 8V</v>
      </c>
      <c r="AK305" t="str">
        <v>PAJ 0324 8V</v>
      </c>
      <c r="AL305" t="str">
        <v>PAJ 0324 8V</v>
      </c>
      <c r="AM305" t="str">
        <v>PAJ 0324 8V</v>
      </c>
      <c r="AO305" t="s">
        <v>2333</v>
      </c>
      <c r="AP305" t="s">
        <v>2334</v>
      </c>
      <c r="AQ305" t="s">
        <v>2335</v>
      </c>
    </row>
    <row r="306" spans="9:43" ht="15" thickBot="1" x14ac:dyDescent="0.4">
      <c r="I306" s="68" t="s">
        <v>427</v>
      </c>
      <c r="J306" s="49" t="s">
        <v>750</v>
      </c>
      <c r="L306" t="str">
        <v>PAJ 0325 8V</v>
      </c>
      <c r="M306" t="str">
        <v>ACP301</v>
      </c>
      <c r="N306" t="str">
        <v>PAJ 0325 8V</v>
      </c>
      <c r="O306" t="str">
        <v>PAJ 0325 8V</v>
      </c>
      <c r="P306" t="str">
        <v>PAJ 0325 8V</v>
      </c>
      <c r="Q306" t="str">
        <v>PAJ 0325 8V</v>
      </c>
      <c r="R306" t="str">
        <v>PAJ 0325 8V</v>
      </c>
      <c r="S306" t="str">
        <v>PAJ 0325 8V</v>
      </c>
      <c r="T306" t="str">
        <v>PAJ 0325 8V</v>
      </c>
      <c r="U306" t="str">
        <v>PAJ 0325 8V</v>
      </c>
      <c r="V306" t="str">
        <v>PAJ 0325 8V</v>
      </c>
      <c r="W306" t="str">
        <v>PAJ 0325 8V</v>
      </c>
      <c r="X306" t="str">
        <v>PAJ 0325 8V</v>
      </c>
      <c r="Y306" t="str">
        <v>PAJ 0325 8V</v>
      </c>
      <c r="Z306" t="str">
        <v>PAJ 0325 8V</v>
      </c>
      <c r="AA306" t="str">
        <v>PAJ 0325 8V</v>
      </c>
      <c r="AB306" t="str">
        <v>PAJ 0325 8V</v>
      </c>
      <c r="AC306" t="str">
        <v>PAJ 0325 8V</v>
      </c>
      <c r="AD306" t="str">
        <v>PAJ 0325 8V</v>
      </c>
      <c r="AE306" t="str">
        <v>PAJ 0325 8V</v>
      </c>
      <c r="AF306" t="str">
        <v>PAJ 0325 8V</v>
      </c>
      <c r="AG306" t="str">
        <v>PAJ 0325 8V</v>
      </c>
      <c r="AH306" t="str">
        <v>PAJ 0325 8V</v>
      </c>
      <c r="AI306" t="str">
        <v>PAJ 0325 8V</v>
      </c>
      <c r="AJ306" t="str">
        <v>PAJ 0325 8V</v>
      </c>
      <c r="AK306" t="str">
        <v>PAJ 0325 8V</v>
      </c>
      <c r="AL306" t="str">
        <v>PAJ 0325 8V</v>
      </c>
      <c r="AM306" t="str">
        <v>PAJ 0325 8V</v>
      </c>
      <c r="AO306" t="s">
        <v>2336</v>
      </c>
      <c r="AP306" t="s">
        <v>2337</v>
      </c>
      <c r="AQ306" t="s">
        <v>2338</v>
      </c>
    </row>
    <row r="307" spans="9:43" ht="15" thickBot="1" x14ac:dyDescent="0.4">
      <c r="I307" s="68" t="s">
        <v>428</v>
      </c>
      <c r="J307" s="49" t="s">
        <v>751</v>
      </c>
      <c r="L307" t="str">
        <v>PAJ 0326 8V</v>
      </c>
      <c r="M307" t="str">
        <v>ACP302</v>
      </c>
      <c r="N307" t="str">
        <v>PAJ 0326 8V</v>
      </c>
      <c r="O307" t="str">
        <v>PAJ 0326 8V</v>
      </c>
      <c r="P307" t="str">
        <v>PAJ 0326 8V</v>
      </c>
      <c r="Q307" t="str">
        <v>PAJ 0326 8V</v>
      </c>
      <c r="R307" t="str">
        <v>PAJ 0326 8V</v>
      </c>
      <c r="S307" t="str">
        <v>PAJ 0326 8V</v>
      </c>
      <c r="T307" t="str">
        <v>PAJ 0326 8V</v>
      </c>
      <c r="U307" t="str">
        <v>PAJ 0326 8V</v>
      </c>
      <c r="V307" t="str">
        <v>PAJ 0326 8V</v>
      </c>
      <c r="W307" t="str">
        <v>PAJ 0326 8V</v>
      </c>
      <c r="X307" t="str">
        <v>PAJ 0326 8V</v>
      </c>
      <c r="Y307" t="str">
        <v>PAJ 0326 8V</v>
      </c>
      <c r="Z307" t="str">
        <v>PAJ 0326 8V</v>
      </c>
      <c r="AA307" t="str">
        <v>PAJ 0326 8V</v>
      </c>
      <c r="AB307" t="str">
        <v>PAJ 0326 8V</v>
      </c>
      <c r="AC307" t="str">
        <v>PAJ 0326 8V</v>
      </c>
      <c r="AD307" t="str">
        <v>PAJ 0326 8V</v>
      </c>
      <c r="AE307" t="str">
        <v>PAJ 0326 8V</v>
      </c>
      <c r="AF307" t="str">
        <v>PAJ 0326 8V</v>
      </c>
      <c r="AG307" t="str">
        <v>PAJ 0326 8V</v>
      </c>
      <c r="AH307" t="str">
        <v>PAJ 0326 8V</v>
      </c>
      <c r="AI307" t="str">
        <v>PAJ 0326 8V</v>
      </c>
      <c r="AJ307" t="str">
        <v>PAJ 0326 8V</v>
      </c>
      <c r="AK307" t="str">
        <v>PAJ 0326 8V</v>
      </c>
      <c r="AL307" t="str">
        <v>PAJ 0326 8V</v>
      </c>
      <c r="AM307" t="str">
        <v>PAJ 0326 8V</v>
      </c>
      <c r="AO307" t="s">
        <v>2336</v>
      </c>
      <c r="AP307" t="s">
        <v>2299</v>
      </c>
      <c r="AQ307" t="s">
        <v>2339</v>
      </c>
    </row>
    <row r="308" spans="9:43" ht="15" thickBot="1" x14ac:dyDescent="0.4">
      <c r="I308" s="68" t="s">
        <v>429</v>
      </c>
      <c r="J308" s="49" t="s">
        <v>752</v>
      </c>
      <c r="L308" t="str">
        <v>PAJ 0327 8V</v>
      </c>
      <c r="M308" t="str">
        <v>ACP303</v>
      </c>
      <c r="N308" t="str">
        <v>PAJ 0327 8V</v>
      </c>
      <c r="O308" t="str">
        <v>PAJ 0327 8V</v>
      </c>
      <c r="P308" t="str">
        <v>PAJ 0327 8V</v>
      </c>
      <c r="Q308" t="str">
        <v>PAJ 0327 8V</v>
      </c>
      <c r="R308" t="str">
        <v>PAJ 0327 8V</v>
      </c>
      <c r="S308" t="str">
        <v>PAJ 0327 8V</v>
      </c>
      <c r="T308" t="str">
        <v>PAJ 0327 8V</v>
      </c>
      <c r="U308" t="str">
        <v>PAJ 0327 8V</v>
      </c>
      <c r="V308" t="str">
        <v>PAJ 0327 8V</v>
      </c>
      <c r="W308" t="str">
        <v>PAJ 0327 8V</v>
      </c>
      <c r="X308" t="str">
        <v>PAJ 0327 8V</v>
      </c>
      <c r="Y308" t="str">
        <v>PAJ 0327 8V</v>
      </c>
      <c r="Z308" t="str">
        <v>PAJ 0327 8V</v>
      </c>
      <c r="AA308" t="str">
        <v>PAJ 0327 8V</v>
      </c>
      <c r="AB308" t="str">
        <v>PAJ 0327 8V</v>
      </c>
      <c r="AC308" t="str">
        <v>PAJ 0327 8V</v>
      </c>
      <c r="AD308" t="str">
        <v>PAJ 0327 8V</v>
      </c>
      <c r="AE308" t="str">
        <v>PAJ 0327 8V</v>
      </c>
      <c r="AF308" t="str">
        <v>PAJ 0327 8V</v>
      </c>
      <c r="AG308" t="str">
        <v>PAJ 0327 8V</v>
      </c>
      <c r="AH308" t="str">
        <v>PAJ 0327 8V</v>
      </c>
      <c r="AI308" t="str">
        <v>PAJ 0327 8V</v>
      </c>
      <c r="AJ308" t="str">
        <v>PAJ 0327 8V</v>
      </c>
      <c r="AK308" t="str">
        <v>PAJ 0327 8V</v>
      </c>
      <c r="AL308" t="str">
        <v>PAJ 0327 8V</v>
      </c>
      <c r="AM308" t="str">
        <v>PAJ 0327 8V</v>
      </c>
      <c r="AO308" t="s">
        <v>2340</v>
      </c>
      <c r="AP308" t="s">
        <v>2341</v>
      </c>
      <c r="AQ308" t="s">
        <v>2342</v>
      </c>
    </row>
    <row r="309" spans="9:43" ht="15" thickBot="1" x14ac:dyDescent="0.4">
      <c r="I309" s="68" t="s">
        <v>430</v>
      </c>
      <c r="J309" s="49" t="s">
        <v>753</v>
      </c>
      <c r="L309" t="str">
        <v>PAJ 0328 8V</v>
      </c>
      <c r="M309" t="str">
        <v>ACP304</v>
      </c>
      <c r="N309" t="str">
        <v>PAJ 0328 8V</v>
      </c>
      <c r="O309" t="str">
        <v>PAJ 0328 8V</v>
      </c>
      <c r="P309" t="str">
        <v>PAJ 0328 8V</v>
      </c>
      <c r="Q309" t="str">
        <v>PAJ 0328 8V</v>
      </c>
      <c r="R309" t="str">
        <v>PAJ 0328 8V</v>
      </c>
      <c r="S309" t="str">
        <v>PAJ 0328 8V</v>
      </c>
      <c r="T309" t="str">
        <v>PAJ 0328 8V</v>
      </c>
      <c r="U309" t="str">
        <v>PAJ 0328 8V</v>
      </c>
      <c r="V309" t="str">
        <v>PAJ 0328 8V</v>
      </c>
      <c r="W309" t="str">
        <v>PAJ 0328 8V</v>
      </c>
      <c r="X309" t="str">
        <v>PAJ 0328 8V</v>
      </c>
      <c r="Y309" t="str">
        <v>PAJ 0328 8V</v>
      </c>
      <c r="Z309" t="str">
        <v>PAJ 0328 8V</v>
      </c>
      <c r="AA309" t="str">
        <v>PAJ 0328 8V</v>
      </c>
      <c r="AB309" t="str">
        <v>PAJ 0328 8V</v>
      </c>
      <c r="AC309" t="str">
        <v>PAJ 0328 8V</v>
      </c>
      <c r="AD309" t="str">
        <v>PAJ 0328 8V</v>
      </c>
      <c r="AE309" t="str">
        <v>PAJ 0328 8V</v>
      </c>
      <c r="AF309" t="str">
        <v>PAJ 0328 8V</v>
      </c>
      <c r="AG309" t="str">
        <v>PAJ 0328 8V</v>
      </c>
      <c r="AH309" t="str">
        <v>PAJ 0328 8V</v>
      </c>
      <c r="AI309" t="str">
        <v>PAJ 0328 8V</v>
      </c>
      <c r="AJ309" t="str">
        <v>PAJ 0328 8V</v>
      </c>
      <c r="AK309" t="str">
        <v>PAJ 0328 8V</v>
      </c>
      <c r="AL309" t="str">
        <v>PAJ 0328 8V</v>
      </c>
      <c r="AM309" t="str">
        <v>PAJ 0328 8V</v>
      </c>
      <c r="AO309" t="s">
        <v>2343</v>
      </c>
      <c r="AP309" t="s">
        <v>2344</v>
      </c>
      <c r="AQ309" t="s">
        <v>2345</v>
      </c>
    </row>
    <row r="310" spans="9:43" ht="15" thickBot="1" x14ac:dyDescent="0.4">
      <c r="I310" s="68" t="s">
        <v>431</v>
      </c>
      <c r="J310" s="49" t="s">
        <v>754</v>
      </c>
      <c r="L310" t="str">
        <v>PAJ 0329 8V</v>
      </c>
      <c r="M310" t="str">
        <v>ACP305</v>
      </c>
      <c r="N310" t="str">
        <v>PAJ 0329 8V</v>
      </c>
      <c r="O310" t="str">
        <v>PAJ 0329 8V</v>
      </c>
      <c r="P310" t="str">
        <v>PAJ 0329 8V</v>
      </c>
      <c r="Q310" t="str">
        <v>PAJ 0329 8V</v>
      </c>
      <c r="R310" t="str">
        <v>PAJ 0329 8V</v>
      </c>
      <c r="S310" t="str">
        <v>PAJ 0329 8V</v>
      </c>
      <c r="T310" t="str">
        <v>PAJ 0329 8V</v>
      </c>
      <c r="U310" t="str">
        <v>PAJ 0329 8V</v>
      </c>
      <c r="V310" t="str">
        <v>PAJ 0329 8V</v>
      </c>
      <c r="W310" t="str">
        <v>PAJ 0329 8V</v>
      </c>
      <c r="X310" t="str">
        <v>PAJ 0329 8V</v>
      </c>
      <c r="Y310" t="str">
        <v>PAJ 0329 8V</v>
      </c>
      <c r="Z310" t="str">
        <v>PAJ 0329 8V</v>
      </c>
      <c r="AA310" t="str">
        <v>PAJ 0329 8V</v>
      </c>
      <c r="AB310" t="str">
        <v>PAJ 0329 8V</v>
      </c>
      <c r="AC310" t="str">
        <v>PAJ 0329 8V</v>
      </c>
      <c r="AD310" t="str">
        <v>PAJ 0329 8V</v>
      </c>
      <c r="AE310" t="str">
        <v>PAJ 0329 8V</v>
      </c>
      <c r="AF310" t="str">
        <v>PAJ 0329 8V</v>
      </c>
      <c r="AG310" t="str">
        <v>PAJ 0329 8V</v>
      </c>
      <c r="AH310" t="str">
        <v>PAJ 0329 8V</v>
      </c>
      <c r="AI310" t="str">
        <v>PAJ 0329 8V</v>
      </c>
      <c r="AJ310" t="str">
        <v>PAJ 0329 8V</v>
      </c>
      <c r="AK310" t="str">
        <v>PAJ 0329 8V</v>
      </c>
      <c r="AL310" t="str">
        <v>PAJ 0329 8V</v>
      </c>
      <c r="AM310" t="str">
        <v>PAJ 0329 8V</v>
      </c>
      <c r="AO310" t="s">
        <v>2346</v>
      </c>
      <c r="AP310" t="s">
        <v>2347</v>
      </c>
      <c r="AQ310" t="s">
        <v>2348</v>
      </c>
    </row>
    <row r="311" spans="9:43" ht="15" thickBot="1" x14ac:dyDescent="0.4">
      <c r="I311" s="68" t="s">
        <v>432</v>
      </c>
      <c r="J311" s="49" t="s">
        <v>755</v>
      </c>
      <c r="L311" t="str">
        <v>PAJ 0330 8V</v>
      </c>
      <c r="M311" t="str">
        <v>ACP306</v>
      </c>
      <c r="N311" t="str">
        <v>PAJ 0330 8V</v>
      </c>
      <c r="O311" t="str">
        <v>PAJ 0330 8V</v>
      </c>
      <c r="P311" t="str">
        <v>PAJ 0330 8V</v>
      </c>
      <c r="Q311" t="str">
        <v>PAJ 0330 8V</v>
      </c>
      <c r="R311" t="str">
        <v>PAJ 0330 8V</v>
      </c>
      <c r="S311" t="str">
        <v>PAJ 0330 8V</v>
      </c>
      <c r="T311" t="str">
        <v>PAJ 0330 8V</v>
      </c>
      <c r="U311" t="str">
        <v>PAJ 0330 8V</v>
      </c>
      <c r="V311" t="str">
        <v>PAJ 0330 8V</v>
      </c>
      <c r="W311" t="str">
        <v>PAJ 0330 8V</v>
      </c>
      <c r="X311" t="str">
        <v>PAJ 0330 8V</v>
      </c>
      <c r="Y311" t="str">
        <v>PAJ 0330 8V</v>
      </c>
      <c r="Z311" t="str">
        <v>PAJ 0330 8V</v>
      </c>
      <c r="AA311" t="str">
        <v>PAJ 0330 8V</v>
      </c>
      <c r="AB311" t="str">
        <v>PAJ 0330 8V</v>
      </c>
      <c r="AC311" t="str">
        <v>PAJ 0330 8V</v>
      </c>
      <c r="AD311" t="str">
        <v>PAJ 0330 8V</v>
      </c>
      <c r="AE311" t="str">
        <v>PAJ 0330 8V</v>
      </c>
      <c r="AF311" t="str">
        <v>PAJ 0330 8V</v>
      </c>
      <c r="AG311" t="str">
        <v>PAJ 0330 8V</v>
      </c>
      <c r="AH311" t="str">
        <v>PAJ 0330 8V</v>
      </c>
      <c r="AI311" t="str">
        <v>PAJ 0330 8V</v>
      </c>
      <c r="AJ311" t="str">
        <v>PAJ 0330 8V</v>
      </c>
      <c r="AK311" t="str">
        <v>PAJ 0330 8V</v>
      </c>
      <c r="AL311" t="str">
        <v>PAJ 0330 8V</v>
      </c>
      <c r="AM311" t="str">
        <v>PAJ 0330 8V</v>
      </c>
      <c r="AO311" t="s">
        <v>2349</v>
      </c>
      <c r="AP311" t="s">
        <v>2350</v>
      </c>
      <c r="AQ311" t="s">
        <v>2351</v>
      </c>
    </row>
    <row r="312" spans="9:43" ht="15" thickBot="1" x14ac:dyDescent="0.4">
      <c r="I312" s="68" t="s">
        <v>433</v>
      </c>
      <c r="J312" s="49" t="s">
        <v>756</v>
      </c>
      <c r="L312" t="str">
        <v>PAJ 0331 8V</v>
      </c>
      <c r="M312" t="str">
        <v>ACP307</v>
      </c>
      <c r="N312" t="str">
        <v>PAJ 0331 8V</v>
      </c>
      <c r="O312" t="str">
        <v>PAJ 0331 8V</v>
      </c>
      <c r="P312" t="str">
        <v>PAJ 0331 8V</v>
      </c>
      <c r="Q312" t="str">
        <v>PAJ 0331 8V</v>
      </c>
      <c r="R312" t="str">
        <v>PAJ 0331 8V</v>
      </c>
      <c r="S312" t="str">
        <v>PAJ 0331 8V</v>
      </c>
      <c r="T312" t="str">
        <v>PAJ 0331 8V</v>
      </c>
      <c r="U312" t="str">
        <v>PAJ 0331 8V</v>
      </c>
      <c r="V312" t="str">
        <v>PAJ 0331 8V</v>
      </c>
      <c r="W312" t="str">
        <v>PAJ 0331 8V</v>
      </c>
      <c r="X312" t="str">
        <v>PAJ 0331 8V</v>
      </c>
      <c r="Y312" t="str">
        <v>PAJ 0331 8V</v>
      </c>
      <c r="Z312" t="str">
        <v>PAJ 0331 8V</v>
      </c>
      <c r="AA312" t="str">
        <v>PAJ 0331 8V</v>
      </c>
      <c r="AB312" t="str">
        <v>PAJ 0331 8V</v>
      </c>
      <c r="AC312" t="str">
        <v>PAJ 0331 8V</v>
      </c>
      <c r="AD312" t="str">
        <v>PAJ 0331 8V</v>
      </c>
      <c r="AE312" t="str">
        <v>PAJ 0331 8V</v>
      </c>
      <c r="AF312" t="str">
        <v>PAJ 0331 8V</v>
      </c>
      <c r="AG312" t="str">
        <v>PAJ 0331 8V</v>
      </c>
      <c r="AH312" t="str">
        <v>PAJ 0331 8V</v>
      </c>
      <c r="AI312" t="str">
        <v>PAJ 0331 8V</v>
      </c>
      <c r="AJ312" t="str">
        <v>PAJ 0331 8V</v>
      </c>
      <c r="AK312" t="str">
        <v>PAJ 0331 8V</v>
      </c>
      <c r="AL312" t="str">
        <v>PAJ 0331 8V</v>
      </c>
      <c r="AM312" t="str">
        <v>PAJ 0331 8V</v>
      </c>
      <c r="AO312" t="s">
        <v>2352</v>
      </c>
      <c r="AP312" t="s">
        <v>2353</v>
      </c>
      <c r="AQ312" t="s">
        <v>2354</v>
      </c>
    </row>
    <row r="313" spans="9:43" ht="15" thickBot="1" x14ac:dyDescent="0.4">
      <c r="I313" s="68" t="s">
        <v>434</v>
      </c>
      <c r="J313" s="49" t="s">
        <v>757</v>
      </c>
      <c r="L313" t="str">
        <v>PAJ 0332 8V</v>
      </c>
      <c r="M313" t="str">
        <v>ACP308</v>
      </c>
      <c r="N313" t="str">
        <v>PAJ 0332 8V</v>
      </c>
      <c r="O313" t="str">
        <v>PAJ 0332 8V</v>
      </c>
      <c r="P313" t="str">
        <v>PAJ 0332 8V</v>
      </c>
      <c r="Q313" t="str">
        <v>PAJ 0332 8V</v>
      </c>
      <c r="R313" t="str">
        <v>PAJ 0332 8V</v>
      </c>
      <c r="S313" t="str">
        <v>PAJ 0332 8V</v>
      </c>
      <c r="T313" t="str">
        <v>PAJ 0332 8V</v>
      </c>
      <c r="U313" t="str">
        <v>PAJ 0332 8V</v>
      </c>
      <c r="V313" t="str">
        <v>PAJ 0332 8V</v>
      </c>
      <c r="W313" t="str">
        <v>PAJ 0332 8V</v>
      </c>
      <c r="X313" t="str">
        <v>PAJ 0332 8V</v>
      </c>
      <c r="Y313" t="str">
        <v>PAJ 0332 8V</v>
      </c>
      <c r="Z313" t="str">
        <v>PAJ 0332 8V</v>
      </c>
      <c r="AA313" t="str">
        <v>PAJ 0332 8V</v>
      </c>
      <c r="AB313" t="str">
        <v>PAJ 0332 8V</v>
      </c>
      <c r="AC313" t="str">
        <v>PAJ 0332 8V</v>
      </c>
      <c r="AD313" t="str">
        <v>PAJ 0332 8V</v>
      </c>
      <c r="AE313" t="str">
        <v>PAJ 0332 8V</v>
      </c>
      <c r="AF313" t="str">
        <v>PAJ 0332 8V</v>
      </c>
      <c r="AG313" t="str">
        <v>PAJ 0332 8V</v>
      </c>
      <c r="AH313" t="str">
        <v>PAJ 0332 8V</v>
      </c>
      <c r="AI313" t="str">
        <v>PAJ 0332 8V</v>
      </c>
      <c r="AJ313" t="str">
        <v>PAJ 0332 8V</v>
      </c>
      <c r="AK313" t="str">
        <v>PAJ 0332 8V</v>
      </c>
      <c r="AL313" t="str">
        <v>PAJ 0332 8V</v>
      </c>
      <c r="AM313" t="str">
        <v>PAJ 0332 8V</v>
      </c>
      <c r="AO313" t="s">
        <v>2355</v>
      </c>
      <c r="AP313" t="s">
        <v>2356</v>
      </c>
      <c r="AQ313" t="s">
        <v>2357</v>
      </c>
    </row>
    <row r="314" spans="9:43" ht="15" thickBot="1" x14ac:dyDescent="0.4">
      <c r="I314" s="68" t="s">
        <v>435</v>
      </c>
      <c r="J314" s="49" t="s">
        <v>758</v>
      </c>
      <c r="L314" t="str">
        <v>PAJ 0333 8V</v>
      </c>
      <c r="M314" t="str">
        <v>ACP309</v>
      </c>
      <c r="N314" t="str">
        <v>PAJ 0333 8V</v>
      </c>
      <c r="O314" t="str">
        <v>PAJ 0333 8V</v>
      </c>
      <c r="P314" t="str">
        <v>PAJ 0333 8V</v>
      </c>
      <c r="Q314" t="str">
        <v>PAJ 0333 8V</v>
      </c>
      <c r="R314" t="str">
        <v>PAJ 0333 8V</v>
      </c>
      <c r="S314" t="str">
        <v>PAJ 0333 8V</v>
      </c>
      <c r="T314" t="str">
        <v>PAJ 0333 8V</v>
      </c>
      <c r="U314" t="str">
        <v>PAJ 0333 8V</v>
      </c>
      <c r="V314" t="str">
        <v>PAJ 0333 8V</v>
      </c>
      <c r="W314" t="str">
        <v>PAJ 0333 8V</v>
      </c>
      <c r="X314" t="str">
        <v>PAJ 0333 8V</v>
      </c>
      <c r="Y314" t="str">
        <v>PAJ 0333 8V</v>
      </c>
      <c r="Z314" t="str">
        <v>PAJ 0333 8V</v>
      </c>
      <c r="AA314" t="str">
        <v>PAJ 0333 8V</v>
      </c>
      <c r="AB314" t="str">
        <v>PAJ 0333 8V</v>
      </c>
      <c r="AC314" t="str">
        <v>PAJ 0333 8V</v>
      </c>
      <c r="AD314" t="str">
        <v>PAJ 0333 8V</v>
      </c>
      <c r="AE314" t="str">
        <v>PAJ 0333 8V</v>
      </c>
      <c r="AF314" t="str">
        <v>PAJ 0333 8V</v>
      </c>
      <c r="AG314" t="str">
        <v>PAJ 0333 8V</v>
      </c>
      <c r="AH314" t="str">
        <v>PAJ 0333 8V</v>
      </c>
      <c r="AI314" t="str">
        <v>PAJ 0333 8V</v>
      </c>
      <c r="AJ314" t="str">
        <v>PAJ 0333 8V</v>
      </c>
      <c r="AK314" t="str">
        <v>PAJ 0333 8V</v>
      </c>
      <c r="AL314" t="str">
        <v>PAJ 0333 8V</v>
      </c>
      <c r="AM314" t="str">
        <v>PAJ 0333 8V</v>
      </c>
      <c r="AO314" t="s">
        <v>2358</v>
      </c>
      <c r="AP314" t="s">
        <v>2359</v>
      </c>
      <c r="AQ314" t="s">
        <v>2360</v>
      </c>
    </row>
    <row r="315" spans="9:43" ht="15" thickBot="1" x14ac:dyDescent="0.4">
      <c r="I315" s="68" t="s">
        <v>436</v>
      </c>
      <c r="J315" s="49" t="s">
        <v>759</v>
      </c>
      <c r="L315" t="str">
        <v>PAJ 0334 8V</v>
      </c>
      <c r="M315" t="str">
        <v>ACP310</v>
      </c>
      <c r="N315" t="str">
        <v>PAJ 0334 8V</v>
      </c>
      <c r="O315" t="str">
        <v>PAJ 0334 8V</v>
      </c>
      <c r="P315" t="str">
        <v>PAJ 0334 8V</v>
      </c>
      <c r="Q315" t="str">
        <v>PAJ 0334 8V</v>
      </c>
      <c r="R315" t="str">
        <v>PAJ 0334 8V</v>
      </c>
      <c r="S315" t="str">
        <v>PAJ 0334 8V</v>
      </c>
      <c r="T315" t="str">
        <v>PAJ 0334 8V</v>
      </c>
      <c r="U315" t="str">
        <v>PAJ 0334 8V</v>
      </c>
      <c r="V315" t="str">
        <v>PAJ 0334 8V</v>
      </c>
      <c r="W315" t="str">
        <v>PAJ 0334 8V</v>
      </c>
      <c r="X315" t="str">
        <v>PAJ 0334 8V</v>
      </c>
      <c r="Y315" t="str">
        <v>PAJ 0334 8V</v>
      </c>
      <c r="Z315" t="str">
        <v>PAJ 0334 8V</v>
      </c>
      <c r="AA315" t="str">
        <v>PAJ 0334 8V</v>
      </c>
      <c r="AB315" t="str">
        <v>PAJ 0334 8V</v>
      </c>
      <c r="AC315" t="str">
        <v>PAJ 0334 8V</v>
      </c>
      <c r="AD315" t="str">
        <v>PAJ 0334 8V</v>
      </c>
      <c r="AE315" t="str">
        <v>PAJ 0334 8V</v>
      </c>
      <c r="AF315" t="str">
        <v>PAJ 0334 8V</v>
      </c>
      <c r="AG315" t="str">
        <v>PAJ 0334 8V</v>
      </c>
      <c r="AH315" t="str">
        <v>PAJ 0334 8V</v>
      </c>
      <c r="AI315" t="str">
        <v>PAJ 0334 8V</v>
      </c>
      <c r="AJ315" t="str">
        <v>PAJ 0334 8V</v>
      </c>
      <c r="AK315" t="str">
        <v>PAJ 0334 8V</v>
      </c>
      <c r="AL315" t="str">
        <v>PAJ 0334 8V</v>
      </c>
      <c r="AM315" t="str">
        <v>PAJ 0334 8V</v>
      </c>
      <c r="AO315" t="s">
        <v>2361</v>
      </c>
      <c r="AP315" t="s">
        <v>2362</v>
      </c>
      <c r="AQ315" t="s">
        <v>2363</v>
      </c>
    </row>
    <row r="316" spans="9:43" ht="15" thickBot="1" x14ac:dyDescent="0.4">
      <c r="I316" s="68" t="s">
        <v>437</v>
      </c>
      <c r="J316" s="49" t="s">
        <v>760</v>
      </c>
      <c r="L316" t="str">
        <v>PAJ 0335 8V</v>
      </c>
      <c r="M316" t="str">
        <v>ACP311</v>
      </c>
      <c r="N316" t="str">
        <v>PAJ 0335 8V</v>
      </c>
      <c r="O316" t="str">
        <v>PAJ 0335 8V</v>
      </c>
      <c r="P316" t="str">
        <v>PAJ 0335 8V</v>
      </c>
      <c r="Q316" t="str">
        <v>PAJ 0335 8V</v>
      </c>
      <c r="R316" t="str">
        <v>PAJ 0335 8V</v>
      </c>
      <c r="S316" t="str">
        <v>PAJ 0335 8V</v>
      </c>
      <c r="T316" t="str">
        <v>PAJ 0335 8V</v>
      </c>
      <c r="U316" t="str">
        <v>PAJ 0335 8V</v>
      </c>
      <c r="V316" t="str">
        <v>PAJ 0335 8V</v>
      </c>
      <c r="W316" t="str">
        <v>PAJ 0335 8V</v>
      </c>
      <c r="X316" t="str">
        <v>PAJ 0335 8V</v>
      </c>
      <c r="Y316" t="str">
        <v>PAJ 0335 8V</v>
      </c>
      <c r="Z316" t="str">
        <v>PAJ 0335 8V</v>
      </c>
      <c r="AA316" t="str">
        <v>PAJ 0335 8V</v>
      </c>
      <c r="AB316" t="str">
        <v>PAJ 0335 8V</v>
      </c>
      <c r="AC316" t="str">
        <v>PAJ 0335 8V</v>
      </c>
      <c r="AD316" t="str">
        <v>PAJ 0335 8V</v>
      </c>
      <c r="AE316" t="str">
        <v>PAJ 0335 8V</v>
      </c>
      <c r="AF316" t="str">
        <v>PAJ 0335 8V</v>
      </c>
      <c r="AG316" t="str">
        <v>PAJ 0335 8V</v>
      </c>
      <c r="AH316" t="str">
        <v>PAJ 0335 8V</v>
      </c>
      <c r="AI316" t="str">
        <v>PAJ 0335 8V</v>
      </c>
      <c r="AJ316" t="str">
        <v>PAJ 0335 8V</v>
      </c>
      <c r="AK316" t="str">
        <v>PAJ 0335 8V</v>
      </c>
      <c r="AL316" t="str">
        <v>PAJ 0335 8V</v>
      </c>
      <c r="AM316" t="str">
        <v>PAJ 0335 8V</v>
      </c>
      <c r="AO316" t="s">
        <v>2364</v>
      </c>
      <c r="AP316" t="s">
        <v>2365</v>
      </c>
      <c r="AQ316" t="s">
        <v>2366</v>
      </c>
    </row>
    <row r="317" spans="9:43" ht="15" thickBot="1" x14ac:dyDescent="0.4">
      <c r="I317" s="68" t="s">
        <v>438</v>
      </c>
      <c r="J317" s="49" t="s">
        <v>761</v>
      </c>
      <c r="L317" t="str">
        <v>PAJ 0336 8V</v>
      </c>
      <c r="M317" t="str">
        <v>ACP312</v>
      </c>
      <c r="N317" t="str">
        <v>PAJ 0336 8V</v>
      </c>
      <c r="O317" t="str">
        <v>PAJ 0336 8V</v>
      </c>
      <c r="P317" t="str">
        <v>PAJ 0336 8V</v>
      </c>
      <c r="Q317" t="str">
        <v>PAJ 0336 8V</v>
      </c>
      <c r="R317" t="str">
        <v>PAJ 0336 8V</v>
      </c>
      <c r="S317" t="str">
        <v>PAJ 0336 8V</v>
      </c>
      <c r="T317" t="str">
        <v>PAJ 0336 8V</v>
      </c>
      <c r="U317" t="str">
        <v>PAJ 0336 8V</v>
      </c>
      <c r="V317" t="str">
        <v>PAJ 0336 8V</v>
      </c>
      <c r="W317" t="str">
        <v>PAJ 0336 8V</v>
      </c>
      <c r="X317" t="str">
        <v>PAJ 0336 8V</v>
      </c>
      <c r="Y317" t="str">
        <v>PAJ 0336 8V</v>
      </c>
      <c r="Z317" t="str">
        <v>PAJ 0336 8V</v>
      </c>
      <c r="AA317" t="str">
        <v>PAJ 0336 8V</v>
      </c>
      <c r="AB317" t="str">
        <v>PAJ 0336 8V</v>
      </c>
      <c r="AC317" t="str">
        <v>PAJ 0336 8V</v>
      </c>
      <c r="AD317" t="str">
        <v>PAJ 0336 8V</v>
      </c>
      <c r="AE317" t="str">
        <v>PAJ 0336 8V</v>
      </c>
      <c r="AF317" t="str">
        <v>PAJ 0336 8V</v>
      </c>
      <c r="AG317" t="str">
        <v>PAJ 0336 8V</v>
      </c>
      <c r="AH317" t="str">
        <v>PAJ 0336 8V</v>
      </c>
      <c r="AI317" t="str">
        <v>PAJ 0336 8V</v>
      </c>
      <c r="AJ317" t="str">
        <v>PAJ 0336 8V</v>
      </c>
      <c r="AK317" t="str">
        <v>PAJ 0336 8V</v>
      </c>
      <c r="AL317" t="str">
        <v>PAJ 0336 8V</v>
      </c>
      <c r="AM317" t="str">
        <v>PAJ 0336 8V</v>
      </c>
      <c r="AO317" t="s">
        <v>2367</v>
      </c>
      <c r="AP317" t="s">
        <v>2367</v>
      </c>
      <c r="AQ317" t="s">
        <v>2368</v>
      </c>
    </row>
    <row r="318" spans="9:43" ht="15" thickBot="1" x14ac:dyDescent="0.4">
      <c r="I318" s="68" t="s">
        <v>439</v>
      </c>
      <c r="J318" s="49" t="s">
        <v>762</v>
      </c>
      <c r="L318" t="str">
        <v>PAJ 0337 8V</v>
      </c>
      <c r="M318" t="str">
        <v>ACP313</v>
      </c>
      <c r="N318" t="str">
        <v>PAJ 0337 8V</v>
      </c>
      <c r="O318" t="str">
        <v>PAJ 0337 8V</v>
      </c>
      <c r="P318" t="str">
        <v>PAJ 0337 8V</v>
      </c>
      <c r="Q318" t="str">
        <v>PAJ 0337 8V</v>
      </c>
      <c r="R318" t="str">
        <v>PAJ 0337 8V</v>
      </c>
      <c r="S318" t="str">
        <v>PAJ 0337 8V</v>
      </c>
      <c r="T318" t="str">
        <v>PAJ 0337 8V</v>
      </c>
      <c r="U318" t="str">
        <v>PAJ 0337 8V</v>
      </c>
      <c r="V318" t="str">
        <v>PAJ 0337 8V</v>
      </c>
      <c r="W318" t="str">
        <v>PAJ 0337 8V</v>
      </c>
      <c r="X318" t="str">
        <v>PAJ 0337 8V</v>
      </c>
      <c r="Y318" t="str">
        <v>PAJ 0337 8V</v>
      </c>
      <c r="Z318" t="str">
        <v>PAJ 0337 8V</v>
      </c>
      <c r="AA318" t="str">
        <v>PAJ 0337 8V</v>
      </c>
      <c r="AB318" t="str">
        <v>PAJ 0337 8V</v>
      </c>
      <c r="AC318" t="str">
        <v>PAJ 0337 8V</v>
      </c>
      <c r="AD318" t="str">
        <v>PAJ 0337 8V</v>
      </c>
      <c r="AE318" t="str">
        <v>PAJ 0337 8V</v>
      </c>
      <c r="AF318" t="str">
        <v>PAJ 0337 8V</v>
      </c>
      <c r="AG318" t="str">
        <v>PAJ 0337 8V</v>
      </c>
      <c r="AH318" t="str">
        <v>PAJ 0337 8V</v>
      </c>
      <c r="AI318" t="str">
        <v>PAJ 0337 8V</v>
      </c>
      <c r="AJ318" t="str">
        <v>PAJ 0337 8V</v>
      </c>
      <c r="AK318" t="str">
        <v>PAJ 0337 8V</v>
      </c>
      <c r="AL318" t="str">
        <v>PAJ 0337 8V</v>
      </c>
      <c r="AM318" t="str">
        <v>PAJ 0337 8V</v>
      </c>
      <c r="AO318" t="s">
        <v>2369</v>
      </c>
      <c r="AP318" t="s">
        <v>2370</v>
      </c>
      <c r="AQ318" t="s">
        <v>2371</v>
      </c>
    </row>
    <row r="319" spans="9:43" ht="15" thickBot="1" x14ac:dyDescent="0.4">
      <c r="I319" s="68" t="s">
        <v>440</v>
      </c>
      <c r="J319" s="49" t="s">
        <v>763</v>
      </c>
      <c r="L319" t="str">
        <v>PAJ 0356 8V</v>
      </c>
      <c r="M319" t="str">
        <v>ACP314</v>
      </c>
      <c r="N319" t="str">
        <v>PAJ 0356 8V</v>
      </c>
      <c r="O319" t="str">
        <v>PAJ 0356 8V</v>
      </c>
      <c r="P319" t="str">
        <v>PAJ 0356 8V</v>
      </c>
      <c r="Q319" t="str">
        <v>PAJ 0356 8V</v>
      </c>
      <c r="R319" t="str">
        <v>PAJ 0356 8V</v>
      </c>
      <c r="S319" t="str">
        <v>PAJ 0356 8V</v>
      </c>
      <c r="T319" t="str">
        <v>PAJ 0356 8V</v>
      </c>
      <c r="U319" t="str">
        <v>PAJ 0356 8V</v>
      </c>
      <c r="V319" t="str">
        <v>PAJ 0356 8V</v>
      </c>
      <c r="W319" t="str">
        <v>PAJ 0356 8V</v>
      </c>
      <c r="X319" t="str">
        <v>PAJ 0356 8V</v>
      </c>
      <c r="Y319" t="str">
        <v>PAJ 0356 8V</v>
      </c>
      <c r="Z319" t="str">
        <v>PAJ 0356 8V</v>
      </c>
      <c r="AA319" t="str">
        <v>PAJ 0356 8V</v>
      </c>
      <c r="AB319" t="str">
        <v>PAJ 0356 8V</v>
      </c>
      <c r="AC319" t="str">
        <v>PAJ 0356 8V</v>
      </c>
      <c r="AD319" t="str">
        <v>PAJ 0356 8V</v>
      </c>
      <c r="AE319" t="str">
        <v>PAJ 0356 8V</v>
      </c>
      <c r="AF319" t="str">
        <v>PAJ 0356 8V</v>
      </c>
      <c r="AG319" t="str">
        <v>PAJ 0356 8V</v>
      </c>
      <c r="AH319" t="str">
        <v>PAJ 0356 8V</v>
      </c>
      <c r="AI319" t="str">
        <v>PAJ 0356 8V</v>
      </c>
      <c r="AJ319" t="str">
        <v>PAJ 0356 8V</v>
      </c>
      <c r="AK319" t="str">
        <v>PAJ 0356 8V</v>
      </c>
      <c r="AL319" t="str">
        <v>PAJ 0356 8V</v>
      </c>
      <c r="AM319" t="str">
        <v>PAJ 0356 8V</v>
      </c>
      <c r="AO319" t="s">
        <v>2372</v>
      </c>
      <c r="AP319" t="s">
        <v>2373</v>
      </c>
      <c r="AQ319" t="s">
        <v>2374</v>
      </c>
    </row>
    <row r="320" spans="9:43" ht="15" thickBot="1" x14ac:dyDescent="0.4">
      <c r="I320" s="68" t="s">
        <v>441</v>
      </c>
      <c r="J320" s="49" t="s">
        <v>764</v>
      </c>
      <c r="L320" t="str">
        <v>PAJ 0357 8V</v>
      </c>
      <c r="M320" t="str">
        <v>ACP315</v>
      </c>
      <c r="N320" t="str">
        <v>PAJ 0357 8V</v>
      </c>
      <c r="O320" t="str">
        <v>PAJ 0357 8V</v>
      </c>
      <c r="P320" t="str">
        <v>PAJ 0357 8V</v>
      </c>
      <c r="Q320" t="str">
        <v>PAJ 0357 8V</v>
      </c>
      <c r="R320" t="str">
        <v>PAJ 0357 8V</v>
      </c>
      <c r="S320" t="str">
        <v>PAJ 0357 8V</v>
      </c>
      <c r="T320" t="str">
        <v>PAJ 0357 8V</v>
      </c>
      <c r="U320" t="str">
        <v>PAJ 0357 8V</v>
      </c>
      <c r="V320" t="str">
        <v>PAJ 0357 8V</v>
      </c>
      <c r="W320" t="str">
        <v>PAJ 0357 8V</v>
      </c>
      <c r="X320" t="str">
        <v>PAJ 0357 8V</v>
      </c>
      <c r="Y320" t="str">
        <v>PAJ 0357 8V</v>
      </c>
      <c r="Z320" t="str">
        <v>PAJ 0357 8V</v>
      </c>
      <c r="AA320" t="str">
        <v>PAJ 0357 8V</v>
      </c>
      <c r="AB320" t="str">
        <v>PAJ 0357 8V</v>
      </c>
      <c r="AC320" t="str">
        <v>PAJ 0357 8V</v>
      </c>
      <c r="AD320" t="str">
        <v>PAJ 0357 8V</v>
      </c>
      <c r="AE320" t="str">
        <v>PAJ 0357 8V</v>
      </c>
      <c r="AF320" t="str">
        <v>PAJ 0357 8V</v>
      </c>
      <c r="AG320" t="str">
        <v>PAJ 0357 8V</v>
      </c>
      <c r="AH320" t="str">
        <v>PAJ 0357 8V</v>
      </c>
      <c r="AI320" t="str">
        <v>PAJ 0357 8V</v>
      </c>
      <c r="AJ320" t="str">
        <v>PAJ 0357 8V</v>
      </c>
      <c r="AK320" t="str">
        <v>PAJ 0357 8V</v>
      </c>
      <c r="AL320" t="str">
        <v>PAJ 0357 8V</v>
      </c>
      <c r="AM320" t="str">
        <v>PAJ 0357 8V</v>
      </c>
      <c r="AO320" t="s">
        <v>2375</v>
      </c>
      <c r="AP320" t="s">
        <v>2376</v>
      </c>
      <c r="AQ320" t="s">
        <v>2377</v>
      </c>
    </row>
    <row r="321" spans="9:43" ht="15" thickBot="1" x14ac:dyDescent="0.4">
      <c r="I321" s="68" t="s">
        <v>442</v>
      </c>
      <c r="J321" s="49" t="s">
        <v>765</v>
      </c>
      <c r="L321" t="str">
        <v>PAJ 0358 8V</v>
      </c>
      <c r="M321" t="str">
        <v>ACP316</v>
      </c>
      <c r="N321" t="str">
        <v>PAJ 0358 8V</v>
      </c>
      <c r="O321" t="str">
        <v>PAJ 0358 8V</v>
      </c>
      <c r="P321" t="str">
        <v>PAJ 0358 8V</v>
      </c>
      <c r="Q321" t="str">
        <v>PAJ 0358 8V</v>
      </c>
      <c r="R321" t="str">
        <v>PAJ 0358 8V</v>
      </c>
      <c r="S321" t="str">
        <v>PAJ 0358 8V</v>
      </c>
      <c r="T321" t="str">
        <v>PAJ 0358 8V</v>
      </c>
      <c r="U321" t="str">
        <v>PAJ 0358 8V</v>
      </c>
      <c r="V321" t="str">
        <v>PAJ 0358 8V</v>
      </c>
      <c r="W321" t="str">
        <v>PAJ 0358 8V</v>
      </c>
      <c r="X321" t="str">
        <v>PAJ 0358 8V</v>
      </c>
      <c r="Y321" t="str">
        <v>PAJ 0358 8V</v>
      </c>
      <c r="Z321" t="str">
        <v>PAJ 0358 8V</v>
      </c>
      <c r="AA321" t="str">
        <v>PAJ 0358 8V</v>
      </c>
      <c r="AB321" t="str">
        <v>PAJ 0358 8V</v>
      </c>
      <c r="AC321" t="str">
        <v>PAJ 0358 8V</v>
      </c>
      <c r="AD321" t="str">
        <v>PAJ 0358 8V</v>
      </c>
      <c r="AE321" t="str">
        <v>PAJ 0358 8V</v>
      </c>
      <c r="AF321" t="str">
        <v>PAJ 0358 8V</v>
      </c>
      <c r="AG321" t="str">
        <v>PAJ 0358 8V</v>
      </c>
      <c r="AH321" t="str">
        <v>PAJ 0358 8V</v>
      </c>
      <c r="AI321" t="str">
        <v>PAJ 0358 8V</v>
      </c>
      <c r="AJ321" t="str">
        <v>PAJ 0358 8V</v>
      </c>
      <c r="AK321" t="str">
        <v>PAJ 0358 8V</v>
      </c>
      <c r="AL321" t="str">
        <v>PAJ 0358 8V</v>
      </c>
      <c r="AM321" t="str">
        <v>PAJ 0358 8V</v>
      </c>
      <c r="AO321" t="s">
        <v>2378</v>
      </c>
      <c r="AP321" t="s">
        <v>2379</v>
      </c>
      <c r="AQ321" t="s">
        <v>2380</v>
      </c>
    </row>
    <row r="322" spans="9:43" ht="15" thickBot="1" x14ac:dyDescent="0.4">
      <c r="I322" s="68" t="s">
        <v>443</v>
      </c>
      <c r="J322" s="49" t="s">
        <v>766</v>
      </c>
      <c r="L322" t="str">
        <v>PAJ 0359 8V</v>
      </c>
      <c r="M322" t="str">
        <v>ACP317</v>
      </c>
      <c r="N322" t="str">
        <v>PAJ 0359 8V</v>
      </c>
      <c r="O322" t="str">
        <v>PAJ 0359 8V</v>
      </c>
      <c r="P322" t="str">
        <v>PAJ 0359 8V</v>
      </c>
      <c r="Q322" t="str">
        <v>PAJ 0359 8V</v>
      </c>
      <c r="R322" t="str">
        <v>PAJ 0359 8V</v>
      </c>
      <c r="S322" t="str">
        <v>PAJ 0359 8V</v>
      </c>
      <c r="T322" t="str">
        <v>PAJ 0359 8V</v>
      </c>
      <c r="U322" t="str">
        <v>PAJ 0359 8V</v>
      </c>
      <c r="V322" t="str">
        <v>PAJ 0359 8V</v>
      </c>
      <c r="W322" t="str">
        <v>PAJ 0359 8V</v>
      </c>
      <c r="X322" t="str">
        <v>PAJ 0359 8V</v>
      </c>
      <c r="Y322" t="str">
        <v>PAJ 0359 8V</v>
      </c>
      <c r="Z322" t="str">
        <v>PAJ 0359 8V</v>
      </c>
      <c r="AA322" t="str">
        <v>PAJ 0359 8V</v>
      </c>
      <c r="AB322" t="str">
        <v>PAJ 0359 8V</v>
      </c>
      <c r="AC322" t="str">
        <v>PAJ 0359 8V</v>
      </c>
      <c r="AD322" t="str">
        <v>PAJ 0359 8V</v>
      </c>
      <c r="AE322" t="str">
        <v>PAJ 0359 8V</v>
      </c>
      <c r="AF322" t="str">
        <v>PAJ 0359 8V</v>
      </c>
      <c r="AG322" t="str">
        <v>PAJ 0359 8V</v>
      </c>
      <c r="AH322" t="str">
        <v>PAJ 0359 8V</v>
      </c>
      <c r="AI322" t="str">
        <v>PAJ 0359 8V</v>
      </c>
      <c r="AJ322" t="str">
        <v>PAJ 0359 8V</v>
      </c>
      <c r="AK322" t="str">
        <v>PAJ 0359 8V</v>
      </c>
      <c r="AL322" t="str">
        <v>PAJ 0359 8V</v>
      </c>
      <c r="AM322" t="str">
        <v>PAJ 0359 8V</v>
      </c>
      <c r="AO322" t="s">
        <v>2381</v>
      </c>
      <c r="AP322" t="s">
        <v>2382</v>
      </c>
      <c r="AQ322" t="s">
        <v>2383</v>
      </c>
    </row>
    <row r="323" spans="9:43" ht="15" thickBot="1" x14ac:dyDescent="0.4">
      <c r="I323" s="68" t="s">
        <v>444</v>
      </c>
      <c r="J323" s="49" t="s">
        <v>767</v>
      </c>
      <c r="L323" t="str">
        <v>PAJ 0360 8V</v>
      </c>
      <c r="M323" t="str">
        <v>ACP318</v>
      </c>
      <c r="N323" t="str">
        <v>PAJ 0360 8V</v>
      </c>
      <c r="O323" t="str">
        <v>PAJ 0360 8V</v>
      </c>
      <c r="P323" t="str">
        <v>PAJ 0360 8V</v>
      </c>
      <c r="Q323" t="str">
        <v>PAJ 0360 8V</v>
      </c>
      <c r="R323" t="str">
        <v>PAJ 0360 8V</v>
      </c>
      <c r="S323" t="str">
        <v>PAJ 0360 8V</v>
      </c>
      <c r="T323" t="str">
        <v>PAJ 0360 8V</v>
      </c>
      <c r="U323" t="str">
        <v>PAJ 0360 8V</v>
      </c>
      <c r="V323" t="str">
        <v>PAJ 0360 8V</v>
      </c>
      <c r="W323" t="str">
        <v>PAJ 0360 8V</v>
      </c>
      <c r="X323" t="str">
        <v>PAJ 0360 8V</v>
      </c>
      <c r="Y323" t="str">
        <v>PAJ 0360 8V</v>
      </c>
      <c r="Z323" t="str">
        <v>PAJ 0360 8V</v>
      </c>
      <c r="AA323" t="str">
        <v>PAJ 0360 8V</v>
      </c>
      <c r="AB323" t="str">
        <v>PAJ 0360 8V</v>
      </c>
      <c r="AC323" t="str">
        <v>PAJ 0360 8V</v>
      </c>
      <c r="AD323" t="str">
        <v>PAJ 0360 8V</v>
      </c>
      <c r="AE323" t="str">
        <v>PAJ 0360 8V</v>
      </c>
      <c r="AF323" t="str">
        <v>PAJ 0360 8V</v>
      </c>
      <c r="AG323" t="str">
        <v>PAJ 0360 8V</v>
      </c>
      <c r="AH323" t="str">
        <v>PAJ 0360 8V</v>
      </c>
      <c r="AI323" t="str">
        <v>PAJ 0360 8V</v>
      </c>
      <c r="AJ323" t="str">
        <v>PAJ 0360 8V</v>
      </c>
      <c r="AK323" t="str">
        <v>PAJ 0360 8V</v>
      </c>
      <c r="AL323" t="str">
        <v>PAJ 0360 8V</v>
      </c>
      <c r="AM323" t="str">
        <v>PAJ 0360 8V</v>
      </c>
      <c r="AO323" t="s">
        <v>2384</v>
      </c>
      <c r="AP323" t="s">
        <v>2385</v>
      </c>
      <c r="AQ323" t="s">
        <v>2386</v>
      </c>
    </row>
    <row r="324" spans="9:43" ht="15" thickBot="1" x14ac:dyDescent="0.4">
      <c r="I324" s="68" t="s">
        <v>445</v>
      </c>
      <c r="J324" s="49" t="s">
        <v>768</v>
      </c>
      <c r="L324" t="str">
        <v>PAJ 0361 8V</v>
      </c>
      <c r="M324" t="str">
        <v>ACP319</v>
      </c>
      <c r="N324" t="str">
        <v>PAJ 0361 8V</v>
      </c>
      <c r="O324" t="str">
        <v>PAJ 0361 8V</v>
      </c>
      <c r="P324" t="str">
        <v>PAJ 0361 8V</v>
      </c>
      <c r="Q324" t="str">
        <v>PAJ 0361 8V</v>
      </c>
      <c r="R324" t="str">
        <v>PAJ 0361 8V</v>
      </c>
      <c r="S324" t="str">
        <v>PAJ 0361 8V</v>
      </c>
      <c r="T324" t="str">
        <v>PAJ 0361 8V</v>
      </c>
      <c r="U324" t="str">
        <v>PAJ 0361 8V</v>
      </c>
      <c r="V324" t="str">
        <v>PAJ 0361 8V</v>
      </c>
      <c r="W324" t="str">
        <v>PAJ 0361 8V</v>
      </c>
      <c r="X324" t="str">
        <v>PAJ 0361 8V</v>
      </c>
      <c r="Y324" t="str">
        <v>PAJ 0361 8V</v>
      </c>
      <c r="Z324" t="str">
        <v>PAJ 0361 8V</v>
      </c>
      <c r="AA324" t="str">
        <v>PAJ 0361 8V</v>
      </c>
      <c r="AB324" t="str">
        <v>PAJ 0361 8V</v>
      </c>
      <c r="AC324" t="str">
        <v>PAJ 0361 8V</v>
      </c>
      <c r="AD324" t="str">
        <v>PAJ 0361 8V</v>
      </c>
      <c r="AE324" t="str">
        <v>PAJ 0361 8V</v>
      </c>
      <c r="AF324" t="str">
        <v>PAJ 0361 8V</v>
      </c>
      <c r="AG324" t="str">
        <v>PAJ 0361 8V</v>
      </c>
      <c r="AH324" t="str">
        <v>PAJ 0361 8V</v>
      </c>
      <c r="AI324" t="str">
        <v>PAJ 0361 8V</v>
      </c>
      <c r="AJ324" t="str">
        <v>PAJ 0361 8V</v>
      </c>
      <c r="AK324" t="str">
        <v>PAJ 0361 8V</v>
      </c>
      <c r="AL324" t="str">
        <v>PAJ 0361 8V</v>
      </c>
      <c r="AM324" t="str">
        <v>PAJ 0361 8V</v>
      </c>
      <c r="AO324" t="s">
        <v>2387</v>
      </c>
      <c r="AP324" t="s">
        <v>2388</v>
      </c>
      <c r="AQ324" t="s">
        <v>2389</v>
      </c>
    </row>
    <row r="325" spans="9:43" ht="15" thickBot="1" x14ac:dyDescent="0.4">
      <c r="I325" s="68" t="s">
        <v>446</v>
      </c>
      <c r="J325" s="49" t="s">
        <v>769</v>
      </c>
      <c r="L325" t="str">
        <v>PAJ 0362 8V</v>
      </c>
      <c r="M325" t="str">
        <v>ACP320</v>
      </c>
      <c r="N325" t="str">
        <v>PAJ 0362 8V</v>
      </c>
      <c r="O325" t="str">
        <v>PAJ 0362 8V</v>
      </c>
      <c r="P325" t="str">
        <v>PAJ 0362 8V</v>
      </c>
      <c r="Q325" t="str">
        <v>PAJ 0362 8V</v>
      </c>
      <c r="R325" t="str">
        <v>PAJ 0362 8V</v>
      </c>
      <c r="S325" t="str">
        <v>PAJ 0362 8V</v>
      </c>
      <c r="T325" t="str">
        <v>PAJ 0362 8V</v>
      </c>
      <c r="U325" t="str">
        <v>PAJ 0362 8V</v>
      </c>
      <c r="V325" t="str">
        <v>PAJ 0362 8V</v>
      </c>
      <c r="W325" t="str">
        <v>PAJ 0362 8V</v>
      </c>
      <c r="X325" t="str">
        <v>PAJ 0362 8V</v>
      </c>
      <c r="Y325" t="str">
        <v>PAJ 0362 8V</v>
      </c>
      <c r="Z325" t="str">
        <v>PAJ 0362 8V</v>
      </c>
      <c r="AA325" t="str">
        <v>PAJ 0362 8V</v>
      </c>
      <c r="AB325" t="str">
        <v>PAJ 0362 8V</v>
      </c>
      <c r="AC325" t="str">
        <v>PAJ 0362 8V</v>
      </c>
      <c r="AD325" t="str">
        <v>PAJ 0362 8V</v>
      </c>
      <c r="AE325" t="str">
        <v>PAJ 0362 8V</v>
      </c>
      <c r="AF325" t="str">
        <v>PAJ 0362 8V</v>
      </c>
      <c r="AG325" t="str">
        <v>PAJ 0362 8V</v>
      </c>
      <c r="AH325" t="str">
        <v>PAJ 0362 8V</v>
      </c>
      <c r="AI325" t="str">
        <v>PAJ 0362 8V</v>
      </c>
      <c r="AJ325" t="str">
        <v>PAJ 0362 8V</v>
      </c>
      <c r="AK325" t="str">
        <v>PAJ 0362 8V</v>
      </c>
      <c r="AL325" t="str">
        <v>PAJ 0362 8V</v>
      </c>
      <c r="AM325" t="str">
        <v>PAJ 0362 8V</v>
      </c>
      <c r="AO325" t="s">
        <v>2390</v>
      </c>
      <c r="AP325" t="s">
        <v>2391</v>
      </c>
      <c r="AQ325" t="s">
        <v>2392</v>
      </c>
    </row>
    <row r="326" spans="9:43" ht="15" thickBot="1" x14ac:dyDescent="0.4">
      <c r="I326" s="68" t="s">
        <v>447</v>
      </c>
      <c r="J326" s="49" t="s">
        <v>770</v>
      </c>
      <c r="L326" t="str">
        <v>PAJ 0363 8V</v>
      </c>
      <c r="M326" t="str">
        <v>ACP321</v>
      </c>
      <c r="N326" t="str">
        <v>PAJ 0363 8V</v>
      </c>
      <c r="O326" t="str">
        <v>PAJ 0363 8V</v>
      </c>
      <c r="P326" t="str">
        <v>PAJ 0363 8V</v>
      </c>
      <c r="Q326" t="str">
        <v>PAJ 0363 8V</v>
      </c>
      <c r="R326" t="str">
        <v>PAJ 0363 8V</v>
      </c>
      <c r="S326" t="str">
        <v>PAJ 0363 8V</v>
      </c>
      <c r="T326" t="str">
        <v>PAJ 0363 8V</v>
      </c>
      <c r="U326" t="str">
        <v>PAJ 0363 8V</v>
      </c>
      <c r="V326" t="str">
        <v>PAJ 0363 8V</v>
      </c>
      <c r="W326" t="str">
        <v>PAJ 0363 8V</v>
      </c>
      <c r="X326" t="str">
        <v>PAJ 0363 8V</v>
      </c>
      <c r="Y326" t="str">
        <v>PAJ 0363 8V</v>
      </c>
      <c r="Z326" t="str">
        <v>PAJ 0363 8V</v>
      </c>
      <c r="AA326" t="str">
        <v>PAJ 0363 8V</v>
      </c>
      <c r="AB326" t="str">
        <v>PAJ 0363 8V</v>
      </c>
      <c r="AC326" t="str">
        <v>PAJ 0363 8V</v>
      </c>
      <c r="AD326" t="str">
        <v>PAJ 0363 8V</v>
      </c>
      <c r="AE326" t="str">
        <v>PAJ 0363 8V</v>
      </c>
      <c r="AF326" t="str">
        <v>PAJ 0363 8V</v>
      </c>
      <c r="AG326" t="str">
        <v>PAJ 0363 8V</v>
      </c>
      <c r="AH326" t="str">
        <v>PAJ 0363 8V</v>
      </c>
      <c r="AI326" t="str">
        <v>PAJ 0363 8V</v>
      </c>
      <c r="AJ326" t="str">
        <v>PAJ 0363 8V</v>
      </c>
      <c r="AK326" t="str">
        <v>PAJ 0363 8V</v>
      </c>
      <c r="AL326" t="str">
        <v>PAJ 0363 8V</v>
      </c>
      <c r="AM326" t="str">
        <v>PAJ 0363 8V</v>
      </c>
      <c r="AO326" t="s">
        <v>2393</v>
      </c>
      <c r="AP326" t="s">
        <v>2394</v>
      </c>
      <c r="AQ326" t="s">
        <v>2395</v>
      </c>
    </row>
    <row r="327" spans="9:43" ht="15" thickBot="1" x14ac:dyDescent="0.4">
      <c r="I327" s="69" t="s">
        <v>448</v>
      </c>
      <c r="J327" s="49" t="s">
        <v>771</v>
      </c>
      <c r="L327" t="str">
        <v>PAJ 0364 8V</v>
      </c>
      <c r="M327" t="str">
        <v>ACP322</v>
      </c>
      <c r="N327" t="str">
        <v>PAJ 0364 8V</v>
      </c>
      <c r="O327" t="str">
        <v>PAJ 0364 8V</v>
      </c>
      <c r="P327" t="str">
        <v>PAJ 0364 8V</v>
      </c>
      <c r="Q327" t="str">
        <v>PAJ 0364 8V</v>
      </c>
      <c r="R327" t="str">
        <v>PAJ 0364 8V</v>
      </c>
      <c r="S327" t="str">
        <v>PAJ 0364 8V</v>
      </c>
      <c r="T327" t="str">
        <v>PAJ 0364 8V</v>
      </c>
      <c r="U327" t="str">
        <v>PAJ 0364 8V</v>
      </c>
      <c r="V327" t="str">
        <v>PAJ 0364 8V</v>
      </c>
      <c r="W327" t="str">
        <v>PAJ 0364 8V</v>
      </c>
      <c r="X327" t="str">
        <v>PAJ 0364 8V</v>
      </c>
      <c r="Y327" t="str">
        <v>PAJ 0364 8V</v>
      </c>
      <c r="Z327" t="str">
        <v>PAJ 0364 8V</v>
      </c>
      <c r="AA327" t="str">
        <v>PAJ 0364 8V</v>
      </c>
      <c r="AB327" t="str">
        <v>PAJ 0364 8V</v>
      </c>
      <c r="AC327" t="str">
        <v>PAJ 0364 8V</v>
      </c>
      <c r="AD327" t="str">
        <v>PAJ 0364 8V</v>
      </c>
      <c r="AE327" t="str">
        <v>PAJ 0364 8V</v>
      </c>
      <c r="AF327" t="str">
        <v>PAJ 0364 8V</v>
      </c>
      <c r="AG327" t="str">
        <v>PAJ 0364 8V</v>
      </c>
      <c r="AH327" t="str">
        <v>PAJ 0364 8V</v>
      </c>
      <c r="AI327" t="str">
        <v>PAJ 0364 8V</v>
      </c>
      <c r="AJ327" t="str">
        <v>PAJ 0364 8V</v>
      </c>
      <c r="AK327" t="str">
        <v>PAJ 0364 8V</v>
      </c>
      <c r="AL327" t="str">
        <v>PAJ 0364 8V</v>
      </c>
      <c r="AM327" t="str">
        <v>PAJ 0364 8V</v>
      </c>
      <c r="AO327" t="s">
        <v>2396</v>
      </c>
      <c r="AP327" t="s">
        <v>2397</v>
      </c>
      <c r="AQ327" t="s">
        <v>2398</v>
      </c>
    </row>
    <row r="328" spans="9:43" ht="15" thickBot="1" x14ac:dyDescent="0.4">
      <c r="I328" s="72"/>
      <c r="J328" s="49" t="s">
        <v>772</v>
      </c>
      <c r="L328" t="str">
        <v>PAJ 0366 8V</v>
      </c>
      <c r="M328" t="str">
        <v>ACP323</v>
      </c>
      <c r="N328" t="str">
        <v>PAJ 0366 8V</v>
      </c>
      <c r="O328" t="str">
        <v>PAJ 0366 8V</v>
      </c>
      <c r="P328" t="str">
        <v>PAJ 0366 8V</v>
      </c>
      <c r="Q328" t="str">
        <v>PAJ 0366 8V</v>
      </c>
      <c r="R328" t="str">
        <v>PAJ 0366 8V</v>
      </c>
      <c r="S328" t="str">
        <v>PAJ 0366 8V</v>
      </c>
      <c r="T328" t="str">
        <v>PAJ 0366 8V</v>
      </c>
      <c r="U328" t="str">
        <v>PAJ 0366 8V</v>
      </c>
      <c r="V328" t="str">
        <v>PAJ 0366 8V</v>
      </c>
      <c r="W328" t="str">
        <v>PAJ 0366 8V</v>
      </c>
      <c r="X328" t="str">
        <v>PAJ 0366 8V</v>
      </c>
      <c r="Y328" t="str">
        <v>PAJ 0366 8V</v>
      </c>
      <c r="Z328" t="str">
        <v>PAJ 0366 8V</v>
      </c>
      <c r="AA328" t="str">
        <v>PAJ 0366 8V</v>
      </c>
      <c r="AB328" t="str">
        <v>PAJ 0366 8V</v>
      </c>
      <c r="AC328" t="str">
        <v>PAJ 0366 8V</v>
      </c>
      <c r="AD328" t="str">
        <v>PAJ 0366 8V</v>
      </c>
      <c r="AE328" t="str">
        <v>PAJ 0366 8V</v>
      </c>
      <c r="AF328" t="str">
        <v>PAJ 0366 8V</v>
      </c>
      <c r="AG328" t="str">
        <v>PAJ 0366 8V</v>
      </c>
      <c r="AH328" t="str">
        <v>PAJ 0366 8V</v>
      </c>
      <c r="AI328" t="str">
        <v>PAJ 0366 8V</v>
      </c>
      <c r="AJ328" t="str">
        <v>PAJ 0366 8V</v>
      </c>
      <c r="AK328" t="str">
        <v>PAJ 0366 8V</v>
      </c>
      <c r="AL328" t="str">
        <v>PAJ 0366 8V</v>
      </c>
      <c r="AM328" t="str">
        <v>PAJ 0366 8V</v>
      </c>
      <c r="AO328" t="s">
        <v>2399</v>
      </c>
      <c r="AP328" t="s">
        <v>2400</v>
      </c>
      <c r="AQ328" t="s">
        <v>2401</v>
      </c>
    </row>
    <row r="329" spans="9:43" ht="15" thickBot="1" x14ac:dyDescent="0.4">
      <c r="I329" s="72"/>
      <c r="J329" s="49" t="s">
        <v>773</v>
      </c>
      <c r="M329" t="str">
        <v>ACP324</v>
      </c>
      <c r="AO329" t="s">
        <v>2402</v>
      </c>
      <c r="AP329" t="s">
        <v>2403</v>
      </c>
      <c r="AQ329" t="s">
        <v>2404</v>
      </c>
    </row>
    <row r="330" spans="9:43" ht="15" thickBot="1" x14ac:dyDescent="0.4">
      <c r="I330" s="72"/>
      <c r="J330" s="49" t="s">
        <v>774</v>
      </c>
      <c r="M330" t="str">
        <v>ACP325</v>
      </c>
      <c r="AO330" t="s">
        <v>2405</v>
      </c>
      <c r="AP330" t="s">
        <v>2406</v>
      </c>
      <c r="AQ330" t="s">
        <v>2407</v>
      </c>
    </row>
    <row r="331" spans="9:43" ht="15" thickBot="1" x14ac:dyDescent="0.4">
      <c r="I331" s="72"/>
      <c r="J331" s="49" t="s">
        <v>775</v>
      </c>
      <c r="M331" t="str">
        <v>ACP326</v>
      </c>
      <c r="AO331" t="s">
        <v>2408</v>
      </c>
      <c r="AP331" t="s">
        <v>2409</v>
      </c>
      <c r="AQ331" t="s">
        <v>2410</v>
      </c>
    </row>
    <row r="332" spans="9:43" ht="15" thickBot="1" x14ac:dyDescent="0.4">
      <c r="I332" s="72"/>
      <c r="J332" s="49" t="s">
        <v>776</v>
      </c>
      <c r="M332" t="str">
        <v>ACP327</v>
      </c>
      <c r="AO332" t="s">
        <v>2411</v>
      </c>
      <c r="AP332" t="s">
        <v>2412</v>
      </c>
      <c r="AQ332" t="s">
        <v>2413</v>
      </c>
    </row>
    <row r="333" spans="9:43" ht="15" thickBot="1" x14ac:dyDescent="0.4">
      <c r="I333" s="72"/>
      <c r="J333" s="49" t="s">
        <v>777</v>
      </c>
      <c r="M333" t="str">
        <v>ACP328</v>
      </c>
      <c r="AO333" t="s">
        <v>2411</v>
      </c>
      <c r="AP333" t="s">
        <v>2414</v>
      </c>
      <c r="AQ333" t="s">
        <v>2415</v>
      </c>
    </row>
    <row r="334" spans="9:43" ht="15" thickBot="1" x14ac:dyDescent="0.4">
      <c r="I334" s="72"/>
      <c r="J334" s="49" t="s">
        <v>778</v>
      </c>
      <c r="M334" t="str">
        <v>ACP329</v>
      </c>
      <c r="AO334" t="s">
        <v>2416</v>
      </c>
      <c r="AP334" t="s">
        <v>2417</v>
      </c>
      <c r="AQ334" t="s">
        <v>2418</v>
      </c>
    </row>
    <row r="335" spans="9:43" ht="15" thickBot="1" x14ac:dyDescent="0.4">
      <c r="I335" s="72"/>
      <c r="J335" s="49" t="s">
        <v>779</v>
      </c>
      <c r="M335" t="str">
        <v>ACP330</v>
      </c>
      <c r="AO335" t="s">
        <v>2419</v>
      </c>
      <c r="AP335" t="s">
        <v>2420</v>
      </c>
      <c r="AQ335" t="s">
        <v>2421</v>
      </c>
    </row>
    <row r="336" spans="9:43" ht="15" thickBot="1" x14ac:dyDescent="0.4">
      <c r="I336" s="72"/>
      <c r="J336" s="49" t="s">
        <v>780</v>
      </c>
      <c r="M336" t="str">
        <v>ACP331</v>
      </c>
      <c r="AO336" t="s">
        <v>2422</v>
      </c>
      <c r="AP336" t="s">
        <v>2423</v>
      </c>
      <c r="AQ336" t="s">
        <v>2424</v>
      </c>
    </row>
    <row r="337" spans="9:43" ht="15" thickBot="1" x14ac:dyDescent="0.4">
      <c r="I337" s="72"/>
      <c r="J337" s="49" t="s">
        <v>781</v>
      </c>
      <c r="M337" t="str">
        <v>ACP332</v>
      </c>
      <c r="AO337" t="s">
        <v>2425</v>
      </c>
      <c r="AP337" t="s">
        <v>2426</v>
      </c>
      <c r="AQ337" t="s">
        <v>2427</v>
      </c>
    </row>
    <row r="338" spans="9:43" ht="15" thickBot="1" x14ac:dyDescent="0.4">
      <c r="I338" s="72"/>
      <c r="J338" s="49" t="s">
        <v>782</v>
      </c>
      <c r="M338" t="str">
        <v>ACP333</v>
      </c>
      <c r="AO338" t="s">
        <v>2428</v>
      </c>
      <c r="AP338" t="s">
        <v>2429</v>
      </c>
      <c r="AQ338" t="s">
        <v>2430</v>
      </c>
    </row>
    <row r="339" spans="9:43" ht="15" thickBot="1" x14ac:dyDescent="0.4">
      <c r="I339" s="72"/>
      <c r="J339" s="49" t="s">
        <v>783</v>
      </c>
      <c r="M339" t="str">
        <v>ACP334</v>
      </c>
      <c r="AO339" t="s">
        <v>2431</v>
      </c>
      <c r="AP339" t="s">
        <v>2432</v>
      </c>
      <c r="AQ339" t="s">
        <v>2433</v>
      </c>
    </row>
    <row r="340" spans="9:43" ht="15" thickBot="1" x14ac:dyDescent="0.4">
      <c r="I340" s="72"/>
      <c r="J340" s="49" t="s">
        <v>784</v>
      </c>
      <c r="M340" t="str">
        <v>ACP335</v>
      </c>
      <c r="AO340" t="s">
        <v>2434</v>
      </c>
      <c r="AP340" t="s">
        <v>2435</v>
      </c>
      <c r="AQ340" t="s">
        <v>2436</v>
      </c>
    </row>
    <row r="341" spans="9:43" ht="15" thickBot="1" x14ac:dyDescent="0.4">
      <c r="I341" s="72"/>
      <c r="J341" s="49" t="s">
        <v>785</v>
      </c>
      <c r="M341" t="str">
        <v>ACP336</v>
      </c>
      <c r="AO341" t="s">
        <v>2437</v>
      </c>
      <c r="AP341" t="s">
        <v>2438</v>
      </c>
      <c r="AQ341" t="s">
        <v>2439</v>
      </c>
    </row>
    <row r="342" spans="9:43" ht="15" thickBot="1" x14ac:dyDescent="0.4">
      <c r="I342" s="72"/>
      <c r="J342" s="49" t="s">
        <v>786</v>
      </c>
      <c r="M342" t="str">
        <v>ACP337</v>
      </c>
      <c r="AO342" t="s">
        <v>2440</v>
      </c>
      <c r="AP342" t="s">
        <v>2441</v>
      </c>
      <c r="AQ342" t="s">
        <v>2442</v>
      </c>
    </row>
    <row r="343" spans="9:43" ht="15" thickBot="1" x14ac:dyDescent="0.4">
      <c r="I343" s="72"/>
      <c r="J343" s="49" t="s">
        <v>787</v>
      </c>
      <c r="M343" t="str">
        <v>ACP338</v>
      </c>
      <c r="AO343" t="s">
        <v>2443</v>
      </c>
      <c r="AP343" t="s">
        <v>2444</v>
      </c>
      <c r="AQ343" t="s">
        <v>2445</v>
      </c>
    </row>
    <row r="344" spans="9:43" ht="15" thickBot="1" x14ac:dyDescent="0.4">
      <c r="I344" s="72"/>
      <c r="J344" s="49" t="s">
        <v>788</v>
      </c>
      <c r="M344" t="str">
        <v>ACP339</v>
      </c>
      <c r="AO344" t="s">
        <v>2446</v>
      </c>
      <c r="AP344" t="s">
        <v>2447</v>
      </c>
      <c r="AQ344" t="s">
        <v>2448</v>
      </c>
    </row>
    <row r="345" spans="9:43" ht="15" thickBot="1" x14ac:dyDescent="0.4">
      <c r="I345" s="72"/>
      <c r="J345" s="49" t="s">
        <v>789</v>
      </c>
      <c r="M345" t="str">
        <v>ACP340</v>
      </c>
      <c r="AO345" t="s">
        <v>2449</v>
      </c>
      <c r="AP345" t="s">
        <v>2450</v>
      </c>
      <c r="AQ345" t="s">
        <v>2451</v>
      </c>
    </row>
    <row r="346" spans="9:43" ht="15" thickBot="1" x14ac:dyDescent="0.4">
      <c r="I346" s="72"/>
      <c r="J346" s="49" t="s">
        <v>790</v>
      </c>
      <c r="M346" t="str">
        <v>ACP341</v>
      </c>
      <c r="AO346" t="s">
        <v>2452</v>
      </c>
      <c r="AP346" t="s">
        <v>2453</v>
      </c>
      <c r="AQ346" t="s">
        <v>2454</v>
      </c>
    </row>
    <row r="347" spans="9:43" ht="15" thickBot="1" x14ac:dyDescent="0.4">
      <c r="I347" s="72"/>
      <c r="J347" s="49" t="s">
        <v>791</v>
      </c>
      <c r="M347" t="str">
        <v>ACP342</v>
      </c>
      <c r="AO347" t="s">
        <v>2455</v>
      </c>
      <c r="AP347" t="s">
        <v>2456</v>
      </c>
      <c r="AQ347" t="s">
        <v>2457</v>
      </c>
    </row>
    <row r="348" spans="9:43" ht="15" thickBot="1" x14ac:dyDescent="0.4">
      <c r="I348" s="72"/>
      <c r="J348" s="49" t="s">
        <v>792</v>
      </c>
      <c r="M348" t="str">
        <v>ACP343</v>
      </c>
      <c r="AO348" t="s">
        <v>2458</v>
      </c>
      <c r="AP348" t="s">
        <v>2459</v>
      </c>
      <c r="AQ348" t="s">
        <v>2460</v>
      </c>
    </row>
    <row r="349" spans="9:43" ht="15" thickBot="1" x14ac:dyDescent="0.4">
      <c r="I349" s="72"/>
      <c r="J349" s="49" t="s">
        <v>793</v>
      </c>
      <c r="M349" t="str">
        <v>ACP344</v>
      </c>
      <c r="AO349" t="s">
        <v>2461</v>
      </c>
      <c r="AP349" t="s">
        <v>2462</v>
      </c>
      <c r="AQ349" t="s">
        <v>2463</v>
      </c>
    </row>
    <row r="350" spans="9:43" ht="15" thickBot="1" x14ac:dyDescent="0.4">
      <c r="I350" s="72"/>
      <c r="J350" s="49" t="s">
        <v>794</v>
      </c>
      <c r="M350" t="str">
        <v>ACP345</v>
      </c>
      <c r="AO350" t="s">
        <v>2464</v>
      </c>
      <c r="AP350" t="s">
        <v>2465</v>
      </c>
      <c r="AQ350" t="s">
        <v>2466</v>
      </c>
    </row>
    <row r="351" spans="9:43" ht="15" thickBot="1" x14ac:dyDescent="0.4">
      <c r="I351" s="72"/>
      <c r="J351" s="49" t="s">
        <v>795</v>
      </c>
      <c r="M351" t="str">
        <v>ACP346</v>
      </c>
      <c r="AO351" t="s">
        <v>2467</v>
      </c>
      <c r="AP351" t="s">
        <v>2468</v>
      </c>
      <c r="AQ351" t="s">
        <v>2469</v>
      </c>
    </row>
    <row r="352" spans="9:43" ht="15" thickBot="1" x14ac:dyDescent="0.4">
      <c r="I352" s="72"/>
      <c r="J352" s="49" t="s">
        <v>796</v>
      </c>
      <c r="M352" t="str">
        <v>ACP347</v>
      </c>
      <c r="AO352" t="s">
        <v>2470</v>
      </c>
      <c r="AP352" t="s">
        <v>2471</v>
      </c>
      <c r="AQ352" t="s">
        <v>2472</v>
      </c>
    </row>
    <row r="353" spans="9:43" ht="15" thickBot="1" x14ac:dyDescent="0.4">
      <c r="I353" s="72"/>
      <c r="J353" s="49" t="s">
        <v>797</v>
      </c>
      <c r="M353" t="str">
        <v>ACP348</v>
      </c>
      <c r="AO353" t="s">
        <v>2473</v>
      </c>
      <c r="AP353" t="s">
        <v>2474</v>
      </c>
      <c r="AQ353" t="s">
        <v>2475</v>
      </c>
    </row>
    <row r="354" spans="9:43" ht="15" thickBot="1" x14ac:dyDescent="0.4">
      <c r="I354" s="72"/>
      <c r="J354" s="49" t="s">
        <v>798</v>
      </c>
      <c r="M354" t="str">
        <v>ACP349</v>
      </c>
      <c r="AO354" t="s">
        <v>2476</v>
      </c>
      <c r="AP354" t="s">
        <v>2477</v>
      </c>
      <c r="AQ354" t="s">
        <v>2478</v>
      </c>
    </row>
    <row r="355" spans="9:43" ht="15" thickBot="1" x14ac:dyDescent="0.4">
      <c r="I355" s="72"/>
      <c r="J355" s="49" t="s">
        <v>799</v>
      </c>
      <c r="M355" t="str">
        <v>ACP350</v>
      </c>
      <c r="AO355" t="s">
        <v>2479</v>
      </c>
      <c r="AP355" t="s">
        <v>2480</v>
      </c>
      <c r="AQ355" t="s">
        <v>2481</v>
      </c>
    </row>
    <row r="356" spans="9:43" ht="15" thickBot="1" x14ac:dyDescent="0.4">
      <c r="I356" s="72"/>
      <c r="J356" s="49" t="s">
        <v>800</v>
      </c>
      <c r="M356" t="str">
        <v>ACP351</v>
      </c>
      <c r="AO356" t="s">
        <v>2482</v>
      </c>
      <c r="AP356" t="s">
        <v>2483</v>
      </c>
      <c r="AQ356" t="s">
        <v>2484</v>
      </c>
    </row>
    <row r="357" spans="9:43" ht="15" thickBot="1" x14ac:dyDescent="0.4">
      <c r="I357" s="72"/>
      <c r="J357" s="49" t="s">
        <v>801</v>
      </c>
      <c r="M357" t="str">
        <v>ACP352</v>
      </c>
      <c r="AO357" t="s">
        <v>2485</v>
      </c>
      <c r="AP357" t="s">
        <v>2486</v>
      </c>
      <c r="AQ357" t="s">
        <v>2487</v>
      </c>
    </row>
    <row r="358" spans="9:43" ht="15" thickBot="1" x14ac:dyDescent="0.4">
      <c r="I358" s="72"/>
      <c r="J358" s="49" t="s">
        <v>802</v>
      </c>
      <c r="M358" t="str">
        <v>ACP353</v>
      </c>
      <c r="AO358" t="s">
        <v>2488</v>
      </c>
      <c r="AP358" t="s">
        <v>2489</v>
      </c>
      <c r="AQ358" t="s">
        <v>2490</v>
      </c>
    </row>
    <row r="359" spans="9:43" ht="15" thickBot="1" x14ac:dyDescent="0.4">
      <c r="I359" s="72"/>
      <c r="J359" s="49" t="s">
        <v>803</v>
      </c>
      <c r="M359" t="str">
        <v>ACP354</v>
      </c>
      <c r="AO359" t="s">
        <v>2491</v>
      </c>
      <c r="AP359" t="s">
        <v>2492</v>
      </c>
      <c r="AQ359" t="s">
        <v>2493</v>
      </c>
    </row>
    <row r="360" spans="9:43" ht="15" thickBot="1" x14ac:dyDescent="0.4">
      <c r="I360" s="72"/>
      <c r="J360" s="49" t="s">
        <v>804</v>
      </c>
      <c r="M360" t="str">
        <v>ACP355</v>
      </c>
      <c r="AO360" t="s">
        <v>2494</v>
      </c>
      <c r="AP360" t="s">
        <v>2495</v>
      </c>
      <c r="AQ360" t="s">
        <v>2496</v>
      </c>
    </row>
    <row r="361" spans="9:43" ht="15" thickBot="1" x14ac:dyDescent="0.4">
      <c r="I361" s="72"/>
      <c r="J361" s="49" t="s">
        <v>805</v>
      </c>
      <c r="M361" t="str">
        <v>ACP356</v>
      </c>
      <c r="AO361" t="s">
        <v>2497</v>
      </c>
      <c r="AP361" t="s">
        <v>2498</v>
      </c>
      <c r="AQ361" t="s">
        <v>2499</v>
      </c>
    </row>
    <row r="362" spans="9:43" ht="15" thickBot="1" x14ac:dyDescent="0.4">
      <c r="I362" s="72"/>
      <c r="J362" s="49" t="s">
        <v>806</v>
      </c>
      <c r="M362" t="str">
        <v>ACP357</v>
      </c>
      <c r="AO362" t="s">
        <v>2500</v>
      </c>
      <c r="AP362" t="s">
        <v>2501</v>
      </c>
      <c r="AQ362" t="s">
        <v>2502</v>
      </c>
    </row>
    <row r="363" spans="9:43" ht="15" thickBot="1" x14ac:dyDescent="0.4">
      <c r="I363" s="72"/>
      <c r="J363" s="49" t="s">
        <v>807</v>
      </c>
      <c r="M363" t="str">
        <v>ACP358</v>
      </c>
      <c r="AO363" t="s">
        <v>2503</v>
      </c>
      <c r="AP363" t="s">
        <v>2504</v>
      </c>
      <c r="AQ363" t="s">
        <v>2505</v>
      </c>
    </row>
    <row r="364" spans="9:43" ht="15" thickBot="1" x14ac:dyDescent="0.4">
      <c r="I364" s="72"/>
      <c r="J364" s="49" t="s">
        <v>808</v>
      </c>
      <c r="M364" t="str">
        <v>ACP359</v>
      </c>
      <c r="AO364" t="s">
        <v>2506</v>
      </c>
      <c r="AP364" t="s">
        <v>2507</v>
      </c>
      <c r="AQ364" t="s">
        <v>2508</v>
      </c>
    </row>
    <row r="365" spans="9:43" ht="15" thickBot="1" x14ac:dyDescent="0.4">
      <c r="I365" s="72"/>
      <c r="J365" s="49" t="s">
        <v>809</v>
      </c>
      <c r="M365" t="str">
        <v>ACP360</v>
      </c>
      <c r="AO365" t="s">
        <v>2509</v>
      </c>
      <c r="AP365" t="s">
        <v>2510</v>
      </c>
      <c r="AQ365" t="s">
        <v>2511</v>
      </c>
    </row>
    <row r="366" spans="9:43" ht="15" thickBot="1" x14ac:dyDescent="0.4">
      <c r="I366" s="72"/>
      <c r="J366" s="49" t="s">
        <v>810</v>
      </c>
      <c r="M366" t="str">
        <v>ACP361</v>
      </c>
      <c r="AO366" t="s">
        <v>2512</v>
      </c>
      <c r="AP366" t="s">
        <v>2513</v>
      </c>
      <c r="AQ366" t="s">
        <v>2514</v>
      </c>
    </row>
    <row r="367" spans="9:43" ht="15" thickBot="1" x14ac:dyDescent="0.4">
      <c r="I367" s="72"/>
      <c r="J367" s="49" t="s">
        <v>811</v>
      </c>
      <c r="M367" t="str">
        <v>ACP362</v>
      </c>
      <c r="AO367" t="s">
        <v>2515</v>
      </c>
      <c r="AP367" t="s">
        <v>2516</v>
      </c>
      <c r="AQ367" t="s">
        <v>2517</v>
      </c>
    </row>
    <row r="368" spans="9:43" ht="15" thickBot="1" x14ac:dyDescent="0.4">
      <c r="I368" s="72"/>
      <c r="J368" s="49" t="s">
        <v>812</v>
      </c>
      <c r="M368" t="str">
        <v>ACP363</v>
      </c>
      <c r="AO368" t="s">
        <v>2518</v>
      </c>
      <c r="AP368" t="s">
        <v>2519</v>
      </c>
      <c r="AQ368" t="s">
        <v>2520</v>
      </c>
    </row>
    <row r="369" spans="9:43" ht="15" thickBot="1" x14ac:dyDescent="0.4">
      <c r="I369" s="72"/>
      <c r="J369" s="49" t="s">
        <v>813</v>
      </c>
      <c r="M369" t="str">
        <v>ACP364</v>
      </c>
      <c r="AO369" t="s">
        <v>2521</v>
      </c>
      <c r="AP369" t="s">
        <v>2522</v>
      </c>
      <c r="AQ369" t="s">
        <v>2523</v>
      </c>
    </row>
    <row r="370" spans="9:43" ht="15" thickBot="1" x14ac:dyDescent="0.4">
      <c r="I370" s="72"/>
      <c r="J370" s="49" t="s">
        <v>814</v>
      </c>
      <c r="M370" t="str">
        <v>ACP365</v>
      </c>
      <c r="AO370" t="s">
        <v>2524</v>
      </c>
      <c r="AP370" t="s">
        <v>2525</v>
      </c>
      <c r="AQ370" t="s">
        <v>2526</v>
      </c>
    </row>
    <row r="371" spans="9:43" ht="15" thickBot="1" x14ac:dyDescent="0.4">
      <c r="I371" s="72"/>
      <c r="J371" s="49" t="s">
        <v>815</v>
      </c>
      <c r="M371" t="str">
        <v>ACP366</v>
      </c>
      <c r="AO371" t="s">
        <v>2527</v>
      </c>
      <c r="AP371" t="s">
        <v>2528</v>
      </c>
      <c r="AQ371" t="s">
        <v>2529</v>
      </c>
    </row>
    <row r="372" spans="9:43" ht="15" thickBot="1" x14ac:dyDescent="0.4">
      <c r="I372" s="72"/>
      <c r="J372" s="49" t="s">
        <v>816</v>
      </c>
      <c r="M372" t="str">
        <v>ACP367</v>
      </c>
      <c r="AO372" t="s">
        <v>2530</v>
      </c>
      <c r="AP372" t="s">
        <v>2531</v>
      </c>
      <c r="AQ372" t="s">
        <v>2532</v>
      </c>
    </row>
    <row r="373" spans="9:43" ht="15" thickBot="1" x14ac:dyDescent="0.4">
      <c r="I373" s="72"/>
      <c r="J373" s="49" t="s">
        <v>817</v>
      </c>
      <c r="M373" t="str">
        <v>ACP368</v>
      </c>
      <c r="AO373" t="s">
        <v>2533</v>
      </c>
      <c r="AP373" t="s">
        <v>2534</v>
      </c>
      <c r="AQ373" t="s">
        <v>2535</v>
      </c>
    </row>
    <row r="374" spans="9:43" ht="15" thickBot="1" x14ac:dyDescent="0.4">
      <c r="I374" s="72"/>
      <c r="J374" s="49" t="s">
        <v>818</v>
      </c>
      <c r="M374" t="str">
        <v>ACP369</v>
      </c>
      <c r="AO374" t="s">
        <v>2536</v>
      </c>
      <c r="AP374" t="s">
        <v>2537</v>
      </c>
      <c r="AQ374" t="s">
        <v>2538</v>
      </c>
    </row>
    <row r="375" spans="9:43" ht="15" thickBot="1" x14ac:dyDescent="0.4">
      <c r="I375" s="72"/>
      <c r="J375" s="49" t="s">
        <v>819</v>
      </c>
      <c r="M375" t="str">
        <v>ACP370</v>
      </c>
      <c r="AO375" t="s">
        <v>2539</v>
      </c>
      <c r="AP375" t="s">
        <v>2540</v>
      </c>
      <c r="AQ375" t="s">
        <v>2541</v>
      </c>
    </row>
    <row r="376" spans="9:43" ht="15" thickBot="1" x14ac:dyDescent="0.4">
      <c r="I376" s="72"/>
      <c r="J376" s="49" t="s">
        <v>820</v>
      </c>
      <c r="M376" t="str">
        <v>ACP371</v>
      </c>
      <c r="AO376" t="s">
        <v>2542</v>
      </c>
      <c r="AP376" t="s">
        <v>2543</v>
      </c>
      <c r="AQ376" t="s">
        <v>2544</v>
      </c>
    </row>
    <row r="377" spans="9:43" ht="15" thickBot="1" x14ac:dyDescent="0.4">
      <c r="I377" s="72"/>
      <c r="J377" s="49" t="s">
        <v>821</v>
      </c>
      <c r="M377" t="str">
        <v>ACP372</v>
      </c>
      <c r="AO377" t="s">
        <v>2545</v>
      </c>
      <c r="AP377" t="s">
        <v>2546</v>
      </c>
      <c r="AQ377" t="s">
        <v>2547</v>
      </c>
    </row>
    <row r="378" spans="9:43" ht="15" thickBot="1" x14ac:dyDescent="0.4">
      <c r="I378" s="72"/>
      <c r="J378" s="49" t="s">
        <v>822</v>
      </c>
      <c r="M378" t="str">
        <v>ACP373</v>
      </c>
      <c r="AO378" t="s">
        <v>2548</v>
      </c>
      <c r="AP378" t="s">
        <v>2549</v>
      </c>
      <c r="AQ378" t="s">
        <v>2550</v>
      </c>
    </row>
    <row r="379" spans="9:43" ht="15" thickBot="1" x14ac:dyDescent="0.4">
      <c r="I379" s="72"/>
      <c r="J379" s="49" t="s">
        <v>823</v>
      </c>
      <c r="M379" t="str">
        <v>ACP374</v>
      </c>
      <c r="AO379" t="s">
        <v>2551</v>
      </c>
      <c r="AP379" t="s">
        <v>2552</v>
      </c>
      <c r="AQ379" t="s">
        <v>2553</v>
      </c>
    </row>
    <row r="380" spans="9:43" ht="15" thickBot="1" x14ac:dyDescent="0.4">
      <c r="I380" s="72"/>
      <c r="J380" s="49" t="s">
        <v>824</v>
      </c>
      <c r="M380" t="str">
        <v>ACP375</v>
      </c>
      <c r="AO380" t="s">
        <v>2554</v>
      </c>
      <c r="AP380" t="s">
        <v>2555</v>
      </c>
      <c r="AQ380" t="s">
        <v>2556</v>
      </c>
    </row>
    <row r="381" spans="9:43" ht="15" thickBot="1" x14ac:dyDescent="0.4">
      <c r="I381" s="72"/>
      <c r="J381" s="49" t="s">
        <v>825</v>
      </c>
      <c r="M381" t="str">
        <v>ACP376</v>
      </c>
      <c r="AO381" t="s">
        <v>2557</v>
      </c>
      <c r="AP381" t="s">
        <v>2558</v>
      </c>
      <c r="AQ381" t="s">
        <v>2559</v>
      </c>
    </row>
    <row r="382" spans="9:43" ht="15" thickBot="1" x14ac:dyDescent="0.4">
      <c r="I382" s="72"/>
      <c r="J382" s="49" t="s">
        <v>826</v>
      </c>
      <c r="M382" t="str">
        <v>ACP377</v>
      </c>
      <c r="AO382" t="s">
        <v>2560</v>
      </c>
      <c r="AP382" t="s">
        <v>2561</v>
      </c>
      <c r="AQ382" t="s">
        <v>2562</v>
      </c>
    </row>
    <row r="383" spans="9:43" ht="15" thickBot="1" x14ac:dyDescent="0.4">
      <c r="I383" s="72"/>
      <c r="J383" s="49" t="s">
        <v>827</v>
      </c>
      <c r="M383" t="str">
        <v>ACP378</v>
      </c>
      <c r="AO383" t="s">
        <v>2563</v>
      </c>
      <c r="AP383" t="s">
        <v>2564</v>
      </c>
      <c r="AQ383" t="s">
        <v>2565</v>
      </c>
    </row>
    <row r="384" spans="9:43" ht="15" thickBot="1" x14ac:dyDescent="0.4">
      <c r="I384" s="72"/>
      <c r="J384" s="49" t="s">
        <v>828</v>
      </c>
      <c r="M384" t="str">
        <v>ACP379</v>
      </c>
      <c r="AO384" t="s">
        <v>2566</v>
      </c>
      <c r="AP384" t="s">
        <v>2567</v>
      </c>
      <c r="AQ384" t="s">
        <v>2568</v>
      </c>
    </row>
    <row r="385" spans="9:43" ht="15" thickBot="1" x14ac:dyDescent="0.4">
      <c r="I385" s="72"/>
      <c r="J385" s="49" t="s">
        <v>829</v>
      </c>
      <c r="M385" t="str">
        <v>ACP380</v>
      </c>
      <c r="AO385" t="s">
        <v>2569</v>
      </c>
      <c r="AP385" t="s">
        <v>2570</v>
      </c>
      <c r="AQ385" t="s">
        <v>2571</v>
      </c>
    </row>
    <row r="386" spans="9:43" ht="15" thickBot="1" x14ac:dyDescent="0.4">
      <c r="I386" s="72"/>
      <c r="J386" s="49" t="s">
        <v>830</v>
      </c>
      <c r="M386" t="str">
        <v>ACP381</v>
      </c>
      <c r="AO386" t="s">
        <v>2572</v>
      </c>
      <c r="AP386" t="s">
        <v>2573</v>
      </c>
      <c r="AQ386" t="s">
        <v>2574</v>
      </c>
    </row>
    <row r="387" spans="9:43" ht="15" thickBot="1" x14ac:dyDescent="0.4">
      <c r="I387" s="72"/>
      <c r="J387" s="49" t="s">
        <v>831</v>
      </c>
      <c r="M387" t="str">
        <v>ACP382</v>
      </c>
      <c r="AO387" t="s">
        <v>2575</v>
      </c>
      <c r="AP387" t="s">
        <v>2576</v>
      </c>
      <c r="AQ387" t="s">
        <v>2577</v>
      </c>
    </row>
    <row r="388" spans="9:43" ht="15" thickBot="1" x14ac:dyDescent="0.4">
      <c r="I388" s="72"/>
      <c r="J388" s="49" t="s">
        <v>832</v>
      </c>
      <c r="M388" t="str">
        <v>ACP383</v>
      </c>
      <c r="AO388" t="s">
        <v>2578</v>
      </c>
      <c r="AP388" t="s">
        <v>2579</v>
      </c>
      <c r="AQ388" t="s">
        <v>2580</v>
      </c>
    </row>
    <row r="389" spans="9:43" ht="15" thickBot="1" x14ac:dyDescent="0.4">
      <c r="I389" s="72"/>
      <c r="J389" s="49" t="s">
        <v>833</v>
      </c>
      <c r="M389" t="str">
        <v>ACP384</v>
      </c>
      <c r="AO389" t="s">
        <v>2581</v>
      </c>
      <c r="AP389" t="s">
        <v>2582</v>
      </c>
      <c r="AQ389" t="s">
        <v>2583</v>
      </c>
    </row>
    <row r="390" spans="9:43" ht="15" thickBot="1" x14ac:dyDescent="0.4">
      <c r="I390" s="72"/>
      <c r="J390" s="49" t="s">
        <v>834</v>
      </c>
      <c r="M390" t="str">
        <v>ACP385</v>
      </c>
      <c r="AO390" t="s">
        <v>2584</v>
      </c>
      <c r="AP390" t="s">
        <v>2585</v>
      </c>
      <c r="AQ390" t="s">
        <v>2586</v>
      </c>
    </row>
    <row r="391" spans="9:43" ht="15" thickBot="1" x14ac:dyDescent="0.4">
      <c r="I391" s="72"/>
      <c r="J391" s="49" t="s">
        <v>835</v>
      </c>
      <c r="M391" t="str">
        <v>ACP386</v>
      </c>
      <c r="AO391" t="s">
        <v>2587</v>
      </c>
      <c r="AP391" t="s">
        <v>2588</v>
      </c>
      <c r="AQ391" t="s">
        <v>2589</v>
      </c>
    </row>
    <row r="392" spans="9:43" ht="15" thickBot="1" x14ac:dyDescent="0.4">
      <c r="I392" s="72"/>
      <c r="J392" s="49" t="s">
        <v>836</v>
      </c>
      <c r="M392" t="str">
        <v>ACP387</v>
      </c>
      <c r="AO392" t="s">
        <v>2590</v>
      </c>
      <c r="AP392" t="s">
        <v>2591</v>
      </c>
      <c r="AQ392" t="s">
        <v>2592</v>
      </c>
    </row>
    <row r="393" spans="9:43" ht="15" thickBot="1" x14ac:dyDescent="0.4">
      <c r="I393" s="72"/>
      <c r="J393" s="49" t="s">
        <v>837</v>
      </c>
      <c r="M393" t="str">
        <v>ACP388</v>
      </c>
      <c r="AO393" t="s">
        <v>2593</v>
      </c>
      <c r="AP393" t="s">
        <v>2594</v>
      </c>
      <c r="AQ393" t="s">
        <v>2595</v>
      </c>
    </row>
    <row r="394" spans="9:43" ht="15" thickBot="1" x14ac:dyDescent="0.4">
      <c r="I394" s="72"/>
      <c r="J394" s="49" t="s">
        <v>838</v>
      </c>
      <c r="M394" t="str">
        <v>ACP389</v>
      </c>
      <c r="AO394" t="s">
        <v>2596</v>
      </c>
      <c r="AP394" t="s">
        <v>2597</v>
      </c>
      <c r="AQ394" t="s">
        <v>2598</v>
      </c>
    </row>
    <row r="395" spans="9:43" ht="15" thickBot="1" x14ac:dyDescent="0.4">
      <c r="I395" s="72"/>
      <c r="J395" s="49" t="s">
        <v>839</v>
      </c>
      <c r="M395" t="str">
        <v>ACP390</v>
      </c>
      <c r="AO395" t="s">
        <v>2599</v>
      </c>
      <c r="AP395" t="s">
        <v>2600</v>
      </c>
      <c r="AQ395" t="s">
        <v>2601</v>
      </c>
    </row>
    <row r="396" spans="9:43" ht="15" thickBot="1" x14ac:dyDescent="0.4">
      <c r="I396" s="72"/>
      <c r="J396" s="49" t="s">
        <v>840</v>
      </c>
      <c r="M396" t="str">
        <v>ACP391</v>
      </c>
      <c r="AO396" t="s">
        <v>2602</v>
      </c>
      <c r="AP396" t="s">
        <v>2603</v>
      </c>
      <c r="AQ396" t="s">
        <v>2604</v>
      </c>
    </row>
    <row r="397" spans="9:43" ht="15" thickBot="1" x14ac:dyDescent="0.4">
      <c r="I397" s="72"/>
      <c r="J397" s="49" t="s">
        <v>841</v>
      </c>
      <c r="M397" t="str">
        <v>ACP392</v>
      </c>
      <c r="AO397" t="s">
        <v>2605</v>
      </c>
      <c r="AP397" t="s">
        <v>2606</v>
      </c>
      <c r="AQ397" t="s">
        <v>2607</v>
      </c>
    </row>
    <row r="398" spans="9:43" ht="15" thickBot="1" x14ac:dyDescent="0.4">
      <c r="I398" s="72"/>
      <c r="J398" s="49" t="s">
        <v>842</v>
      </c>
      <c r="M398" t="str">
        <v>ACP393</v>
      </c>
      <c r="AO398" t="s">
        <v>2608</v>
      </c>
      <c r="AP398" t="s">
        <v>2609</v>
      </c>
      <c r="AQ398" t="s">
        <v>2610</v>
      </c>
    </row>
    <row r="399" spans="9:43" ht="15" thickBot="1" x14ac:dyDescent="0.4">
      <c r="I399" s="72"/>
      <c r="J399" s="49" t="s">
        <v>843</v>
      </c>
      <c r="M399" t="str">
        <v>ACP394</v>
      </c>
      <c r="AO399" t="s">
        <v>2611</v>
      </c>
      <c r="AP399" t="s">
        <v>2612</v>
      </c>
      <c r="AQ399" t="s">
        <v>2613</v>
      </c>
    </row>
    <row r="400" spans="9:43" ht="15" thickBot="1" x14ac:dyDescent="0.4">
      <c r="I400" s="72"/>
      <c r="J400" s="49" t="s">
        <v>844</v>
      </c>
      <c r="M400" t="str">
        <v>ACP395</v>
      </c>
      <c r="AO400" t="s">
        <v>2614</v>
      </c>
      <c r="AP400" t="s">
        <v>2615</v>
      </c>
      <c r="AQ400" t="s">
        <v>2616</v>
      </c>
    </row>
    <row r="401" spans="9:43" ht="15" thickBot="1" x14ac:dyDescent="0.4">
      <c r="I401" s="72"/>
      <c r="J401" s="49" t="s">
        <v>845</v>
      </c>
      <c r="M401" t="str">
        <v>ACP396</v>
      </c>
      <c r="AO401" t="s">
        <v>2617</v>
      </c>
      <c r="AP401" t="s">
        <v>2618</v>
      </c>
      <c r="AQ401" t="s">
        <v>2619</v>
      </c>
    </row>
    <row r="402" spans="9:43" ht="15" thickBot="1" x14ac:dyDescent="0.4">
      <c r="I402" s="72"/>
      <c r="J402" s="49" t="s">
        <v>846</v>
      </c>
      <c r="M402" t="str">
        <v>ACP397</v>
      </c>
      <c r="AO402" t="s">
        <v>2620</v>
      </c>
      <c r="AP402" t="s">
        <v>2621</v>
      </c>
      <c r="AQ402" t="s">
        <v>2622</v>
      </c>
    </row>
    <row r="403" spans="9:43" ht="15" thickBot="1" x14ac:dyDescent="0.4">
      <c r="I403" s="72"/>
      <c r="J403" s="49" t="s">
        <v>847</v>
      </c>
      <c r="M403" t="str">
        <v>ACP398</v>
      </c>
      <c r="AO403" t="s">
        <v>2623</v>
      </c>
      <c r="AP403" t="s">
        <v>2624</v>
      </c>
      <c r="AQ403" t="s">
        <v>2625</v>
      </c>
    </row>
    <row r="404" spans="9:43" ht="15" thickBot="1" x14ac:dyDescent="0.4">
      <c r="I404" s="72"/>
      <c r="J404" s="49" t="s">
        <v>848</v>
      </c>
      <c r="M404" t="str">
        <v>ACP399</v>
      </c>
      <c r="AO404" t="s">
        <v>1362</v>
      </c>
      <c r="AP404" t="s">
        <v>2626</v>
      </c>
      <c r="AQ404" t="s">
        <v>2627</v>
      </c>
    </row>
    <row r="405" spans="9:43" ht="15" thickBot="1" x14ac:dyDescent="0.4">
      <c r="I405" s="72"/>
      <c r="J405" s="49" t="s">
        <v>849</v>
      </c>
      <c r="M405" t="str">
        <v>ACP400</v>
      </c>
      <c r="AO405" t="s">
        <v>2628</v>
      </c>
      <c r="AP405" t="s">
        <v>2629</v>
      </c>
      <c r="AQ405" t="s">
        <v>2630</v>
      </c>
    </row>
    <row r="406" spans="9:43" ht="15" thickBot="1" x14ac:dyDescent="0.4">
      <c r="I406" s="72"/>
      <c r="J406" s="49" t="s">
        <v>850</v>
      </c>
      <c r="M406" t="str">
        <v>ACP401</v>
      </c>
      <c r="AO406" t="s">
        <v>2631</v>
      </c>
      <c r="AP406" t="s">
        <v>2632</v>
      </c>
      <c r="AQ406" t="s">
        <v>2633</v>
      </c>
    </row>
    <row r="407" spans="9:43" ht="15" thickBot="1" x14ac:dyDescent="0.4">
      <c r="I407" s="72"/>
      <c r="J407" s="49" t="s">
        <v>851</v>
      </c>
      <c r="M407" t="str">
        <v>ACP402</v>
      </c>
      <c r="AO407" t="s">
        <v>2634</v>
      </c>
      <c r="AP407" t="s">
        <v>2635</v>
      </c>
      <c r="AQ407" t="s">
        <v>2636</v>
      </c>
    </row>
    <row r="408" spans="9:43" ht="15" thickBot="1" x14ac:dyDescent="0.4">
      <c r="I408" s="72"/>
      <c r="J408" s="49" t="s">
        <v>852</v>
      </c>
      <c r="M408" t="str">
        <v>ACP403</v>
      </c>
      <c r="AO408" t="s">
        <v>2637</v>
      </c>
      <c r="AP408" t="s">
        <v>2638</v>
      </c>
      <c r="AQ408" t="s">
        <v>2639</v>
      </c>
    </row>
    <row r="409" spans="9:43" ht="15" thickBot="1" x14ac:dyDescent="0.4">
      <c r="I409" s="72"/>
      <c r="J409" s="49" t="s">
        <v>853</v>
      </c>
      <c r="M409" t="str">
        <v>ACP404</v>
      </c>
      <c r="AO409" t="s">
        <v>2640</v>
      </c>
      <c r="AP409" t="s">
        <v>2641</v>
      </c>
      <c r="AQ409" t="s">
        <v>2642</v>
      </c>
    </row>
    <row r="410" spans="9:43" ht="15" thickBot="1" x14ac:dyDescent="0.4">
      <c r="I410" s="72"/>
      <c r="J410" s="49" t="s">
        <v>854</v>
      </c>
      <c r="M410" t="str">
        <v>ACP405</v>
      </c>
      <c r="AO410" t="s">
        <v>2643</v>
      </c>
      <c r="AP410" t="s">
        <v>2644</v>
      </c>
      <c r="AQ410" t="s">
        <v>2645</v>
      </c>
    </row>
    <row r="411" spans="9:43" ht="15" thickBot="1" x14ac:dyDescent="0.4">
      <c r="I411" s="72"/>
      <c r="J411" s="49" t="s">
        <v>855</v>
      </c>
      <c r="M411" t="str">
        <v>ACP406</v>
      </c>
      <c r="AO411" t="s">
        <v>2646</v>
      </c>
      <c r="AP411" t="s">
        <v>2647</v>
      </c>
      <c r="AQ411" t="s">
        <v>2648</v>
      </c>
    </row>
    <row r="412" spans="9:43" ht="15" thickBot="1" x14ac:dyDescent="0.4">
      <c r="I412" s="72"/>
      <c r="J412" s="49" t="s">
        <v>856</v>
      </c>
      <c r="M412" t="str">
        <v>ACP407</v>
      </c>
      <c r="AO412" t="s">
        <v>2649</v>
      </c>
      <c r="AP412" t="s">
        <v>2650</v>
      </c>
      <c r="AQ412" t="s">
        <v>2651</v>
      </c>
    </row>
    <row r="413" spans="9:43" ht="15" thickBot="1" x14ac:dyDescent="0.4">
      <c r="I413" s="72"/>
      <c r="J413" s="49" t="s">
        <v>857</v>
      </c>
      <c r="M413" t="str">
        <v>ACP408</v>
      </c>
      <c r="AO413" t="s">
        <v>2652</v>
      </c>
      <c r="AP413" t="s">
        <v>2653</v>
      </c>
      <c r="AQ413" t="s">
        <v>2654</v>
      </c>
    </row>
    <row r="414" spans="9:43" ht="15" thickBot="1" x14ac:dyDescent="0.4">
      <c r="I414" s="72"/>
      <c r="J414" s="49" t="s">
        <v>858</v>
      </c>
      <c r="M414" t="str">
        <v>ACP409</v>
      </c>
      <c r="AO414" t="s">
        <v>2655</v>
      </c>
      <c r="AP414" t="s">
        <v>2656</v>
      </c>
      <c r="AQ414" t="s">
        <v>2657</v>
      </c>
    </row>
    <row r="415" spans="9:43" ht="15" thickBot="1" x14ac:dyDescent="0.4">
      <c r="I415" s="72"/>
      <c r="J415" s="49" t="s">
        <v>859</v>
      </c>
      <c r="M415" t="str">
        <v>ACP410</v>
      </c>
      <c r="AO415" t="s">
        <v>2658</v>
      </c>
      <c r="AP415" t="s">
        <v>2659</v>
      </c>
      <c r="AQ415" t="s">
        <v>2660</v>
      </c>
    </row>
    <row r="416" spans="9:43" ht="15" thickBot="1" x14ac:dyDescent="0.4">
      <c r="I416" s="72"/>
      <c r="J416" s="49" t="s">
        <v>860</v>
      </c>
      <c r="M416" t="str">
        <v>ACP411</v>
      </c>
      <c r="AO416" t="s">
        <v>2661</v>
      </c>
      <c r="AP416" t="s">
        <v>2662</v>
      </c>
      <c r="AQ416" t="s">
        <v>2663</v>
      </c>
    </row>
    <row r="417" spans="9:43" ht="15" thickBot="1" x14ac:dyDescent="0.4">
      <c r="I417" s="72"/>
      <c r="J417" s="49" t="s">
        <v>861</v>
      </c>
      <c r="M417" t="str">
        <v>ACP412</v>
      </c>
      <c r="AO417" t="s">
        <v>2664</v>
      </c>
      <c r="AP417" t="s">
        <v>2665</v>
      </c>
      <c r="AQ417" t="s">
        <v>2666</v>
      </c>
    </row>
    <row r="418" spans="9:43" ht="15" thickBot="1" x14ac:dyDescent="0.4">
      <c r="I418" s="72"/>
      <c r="J418" s="49" t="s">
        <v>862</v>
      </c>
      <c r="M418" t="str">
        <v>ACP413</v>
      </c>
      <c r="AO418" t="s">
        <v>2667</v>
      </c>
      <c r="AP418" t="s">
        <v>2668</v>
      </c>
      <c r="AQ418" t="s">
        <v>2669</v>
      </c>
    </row>
    <row r="419" spans="9:43" ht="15" thickBot="1" x14ac:dyDescent="0.4">
      <c r="I419" s="72"/>
      <c r="J419" s="49" t="s">
        <v>863</v>
      </c>
      <c r="M419" t="str">
        <v>ACP414</v>
      </c>
      <c r="AO419" t="s">
        <v>2670</v>
      </c>
      <c r="AP419" t="s">
        <v>2671</v>
      </c>
      <c r="AQ419" t="s">
        <v>2672</v>
      </c>
    </row>
    <row r="420" spans="9:43" ht="15" thickBot="1" x14ac:dyDescent="0.4">
      <c r="I420" s="72"/>
      <c r="J420" s="49" t="s">
        <v>864</v>
      </c>
      <c r="M420" t="str">
        <v>ACP415</v>
      </c>
      <c r="AO420" t="s">
        <v>2673</v>
      </c>
      <c r="AP420" t="s">
        <v>2674</v>
      </c>
      <c r="AQ420" t="s">
        <v>2675</v>
      </c>
    </row>
    <row r="421" spans="9:43" ht="15" thickBot="1" x14ac:dyDescent="0.4">
      <c r="I421" s="72"/>
      <c r="J421" s="49" t="s">
        <v>865</v>
      </c>
      <c r="M421" t="str">
        <v>ACP416</v>
      </c>
      <c r="AO421" t="s">
        <v>2676</v>
      </c>
      <c r="AP421" t="s">
        <v>2677</v>
      </c>
      <c r="AQ421" t="s">
        <v>2678</v>
      </c>
    </row>
    <row r="422" spans="9:43" ht="15" thickBot="1" x14ac:dyDescent="0.4">
      <c r="I422" s="72"/>
      <c r="J422" s="49" t="s">
        <v>866</v>
      </c>
      <c r="M422" t="str">
        <v>ACP417</v>
      </c>
      <c r="AO422" t="s">
        <v>2679</v>
      </c>
      <c r="AP422" t="s">
        <v>2680</v>
      </c>
      <c r="AQ422" t="s">
        <v>2681</v>
      </c>
    </row>
    <row r="423" spans="9:43" ht="15" thickBot="1" x14ac:dyDescent="0.4">
      <c r="I423" s="72"/>
      <c r="J423" s="49" t="s">
        <v>867</v>
      </c>
      <c r="M423" t="str">
        <v>ACP418</v>
      </c>
      <c r="AO423" t="s">
        <v>2682</v>
      </c>
      <c r="AP423" t="s">
        <v>2683</v>
      </c>
      <c r="AQ423" t="s">
        <v>2684</v>
      </c>
    </row>
    <row r="424" spans="9:43" ht="15" thickBot="1" x14ac:dyDescent="0.4">
      <c r="I424" s="72"/>
      <c r="J424" s="49" t="s">
        <v>868</v>
      </c>
      <c r="M424" t="str">
        <v>ACP419</v>
      </c>
      <c r="AO424" t="s">
        <v>2685</v>
      </c>
      <c r="AP424" t="s">
        <v>2686</v>
      </c>
      <c r="AQ424" t="s">
        <v>2687</v>
      </c>
    </row>
    <row r="425" spans="9:43" ht="15" thickBot="1" x14ac:dyDescent="0.4">
      <c r="I425" s="72"/>
      <c r="J425" s="49" t="s">
        <v>869</v>
      </c>
      <c r="M425" t="str">
        <v>ACP420</v>
      </c>
      <c r="AO425" t="s">
        <v>2688</v>
      </c>
      <c r="AP425" t="s">
        <v>2689</v>
      </c>
      <c r="AQ425" t="s">
        <v>2690</v>
      </c>
    </row>
    <row r="426" spans="9:43" ht="15" thickBot="1" x14ac:dyDescent="0.4">
      <c r="I426" s="72"/>
      <c r="J426" s="49" t="s">
        <v>870</v>
      </c>
      <c r="M426" t="str">
        <v>ACP421</v>
      </c>
      <c r="AO426" t="s">
        <v>2691</v>
      </c>
      <c r="AP426" t="s">
        <v>2692</v>
      </c>
      <c r="AQ426" t="s">
        <v>2693</v>
      </c>
    </row>
    <row r="427" spans="9:43" ht="15" thickBot="1" x14ac:dyDescent="0.4">
      <c r="I427" s="72"/>
      <c r="J427" s="49" t="s">
        <v>871</v>
      </c>
      <c r="M427" t="str">
        <v>ACP422</v>
      </c>
      <c r="AO427" t="s">
        <v>2694</v>
      </c>
      <c r="AP427" t="s">
        <v>2695</v>
      </c>
      <c r="AQ427" t="s">
        <v>2696</v>
      </c>
    </row>
    <row r="428" spans="9:43" ht="15" thickBot="1" x14ac:dyDescent="0.4">
      <c r="I428" s="72"/>
      <c r="J428" s="49" t="s">
        <v>872</v>
      </c>
      <c r="M428" t="str">
        <v>ACP423</v>
      </c>
      <c r="AO428" t="s">
        <v>2697</v>
      </c>
      <c r="AP428" t="s">
        <v>2698</v>
      </c>
      <c r="AQ428" t="s">
        <v>2699</v>
      </c>
    </row>
    <row r="429" spans="9:43" ht="15" thickBot="1" x14ac:dyDescent="0.4">
      <c r="I429" s="72"/>
      <c r="J429" s="49" t="s">
        <v>873</v>
      </c>
      <c r="M429" t="str">
        <v>ACP424</v>
      </c>
      <c r="AO429" t="s">
        <v>2700</v>
      </c>
      <c r="AP429" t="s">
        <v>2701</v>
      </c>
      <c r="AQ429" t="s">
        <v>2702</v>
      </c>
    </row>
    <row r="430" spans="9:43" ht="15" thickBot="1" x14ac:dyDescent="0.4">
      <c r="I430" s="72"/>
      <c r="J430" s="49" t="s">
        <v>874</v>
      </c>
      <c r="M430" t="str">
        <v>ACP425</v>
      </c>
      <c r="AO430" t="s">
        <v>2703</v>
      </c>
      <c r="AP430" t="s">
        <v>2704</v>
      </c>
      <c r="AQ430" t="s">
        <v>2705</v>
      </c>
    </row>
    <row r="431" spans="9:43" ht="15" thickBot="1" x14ac:dyDescent="0.4">
      <c r="I431" s="72"/>
      <c r="J431" s="49" t="s">
        <v>875</v>
      </c>
      <c r="M431" t="str">
        <v>ACP426</v>
      </c>
      <c r="AO431" t="s">
        <v>2706</v>
      </c>
      <c r="AP431" t="s">
        <v>2707</v>
      </c>
      <c r="AQ431" t="s">
        <v>2708</v>
      </c>
    </row>
    <row r="432" spans="9:43" ht="15" thickBot="1" x14ac:dyDescent="0.4">
      <c r="I432" s="72"/>
      <c r="J432" s="49" t="s">
        <v>876</v>
      </c>
      <c r="M432" t="str">
        <v>ACP427</v>
      </c>
      <c r="AO432" t="s">
        <v>2709</v>
      </c>
      <c r="AP432" t="s">
        <v>2710</v>
      </c>
      <c r="AQ432" t="s">
        <v>2711</v>
      </c>
    </row>
    <row r="433" spans="9:43" ht="15" thickBot="1" x14ac:dyDescent="0.4">
      <c r="I433" s="72"/>
      <c r="J433" s="49" t="s">
        <v>877</v>
      </c>
      <c r="M433" t="str">
        <v>ACP428</v>
      </c>
      <c r="AO433" t="s">
        <v>2712</v>
      </c>
      <c r="AP433" t="s">
        <v>2713</v>
      </c>
      <c r="AQ433" t="s">
        <v>2714</v>
      </c>
    </row>
    <row r="434" spans="9:43" ht="15" thickBot="1" x14ac:dyDescent="0.4">
      <c r="I434" s="72"/>
      <c r="J434" s="49" t="s">
        <v>878</v>
      </c>
      <c r="M434" t="str">
        <v>ACP429</v>
      </c>
      <c r="AO434" t="s">
        <v>2715</v>
      </c>
      <c r="AP434" t="s">
        <v>2716</v>
      </c>
      <c r="AQ434" t="s">
        <v>2717</v>
      </c>
    </row>
    <row r="435" spans="9:43" ht="15" thickBot="1" x14ac:dyDescent="0.4">
      <c r="I435" s="72"/>
      <c r="J435" s="49" t="s">
        <v>879</v>
      </c>
      <c r="M435" t="str">
        <v>ACP430</v>
      </c>
      <c r="AO435" t="s">
        <v>2718</v>
      </c>
      <c r="AP435" t="s">
        <v>2719</v>
      </c>
      <c r="AQ435" t="s">
        <v>2720</v>
      </c>
    </row>
    <row r="436" spans="9:43" ht="15" thickBot="1" x14ac:dyDescent="0.4">
      <c r="I436" s="72"/>
      <c r="J436" s="49" t="s">
        <v>880</v>
      </c>
      <c r="M436" t="str">
        <v>ACP431</v>
      </c>
      <c r="AO436" t="s">
        <v>2721</v>
      </c>
      <c r="AP436" t="s">
        <v>2722</v>
      </c>
      <c r="AQ436" t="s">
        <v>2723</v>
      </c>
    </row>
    <row r="437" spans="9:43" ht="15" thickBot="1" x14ac:dyDescent="0.4">
      <c r="I437" s="72"/>
      <c r="J437" s="49" t="s">
        <v>881</v>
      </c>
      <c r="M437" t="str">
        <v>ACP432</v>
      </c>
      <c r="AO437" t="s">
        <v>2724</v>
      </c>
      <c r="AP437" t="s">
        <v>2725</v>
      </c>
      <c r="AQ437" t="s">
        <v>2726</v>
      </c>
    </row>
    <row r="438" spans="9:43" ht="15" thickBot="1" x14ac:dyDescent="0.4">
      <c r="I438" s="72"/>
      <c r="J438" s="49" t="s">
        <v>882</v>
      </c>
      <c r="M438" t="str">
        <v>ACP433</v>
      </c>
      <c r="AO438" t="s">
        <v>2727</v>
      </c>
      <c r="AP438" t="s">
        <v>2728</v>
      </c>
      <c r="AQ438" t="s">
        <v>2729</v>
      </c>
    </row>
    <row r="439" spans="9:43" ht="15" thickBot="1" x14ac:dyDescent="0.4">
      <c r="I439" s="72"/>
      <c r="J439" s="49" t="s">
        <v>883</v>
      </c>
      <c r="M439" t="str">
        <v>ACP434</v>
      </c>
      <c r="AO439" t="s">
        <v>2730</v>
      </c>
      <c r="AP439" t="s">
        <v>2731</v>
      </c>
      <c r="AQ439" t="s">
        <v>2732</v>
      </c>
    </row>
    <row r="440" spans="9:43" ht="15" thickBot="1" x14ac:dyDescent="0.4">
      <c r="I440" s="72"/>
      <c r="J440" s="49" t="s">
        <v>884</v>
      </c>
      <c r="M440" t="str">
        <v>ACP435</v>
      </c>
      <c r="AO440" t="s">
        <v>2733</v>
      </c>
      <c r="AP440" t="s">
        <v>2734</v>
      </c>
      <c r="AQ440" t="s">
        <v>2735</v>
      </c>
    </row>
    <row r="441" spans="9:43" ht="15" thickBot="1" x14ac:dyDescent="0.4">
      <c r="I441" s="72"/>
      <c r="J441" s="49" t="s">
        <v>885</v>
      </c>
      <c r="M441" t="str">
        <v>ACP436</v>
      </c>
      <c r="AO441" t="s">
        <v>2736</v>
      </c>
      <c r="AP441" t="s">
        <v>2737</v>
      </c>
      <c r="AQ441" t="s">
        <v>2738</v>
      </c>
    </row>
    <row r="442" spans="9:43" ht="15" thickBot="1" x14ac:dyDescent="0.4">
      <c r="I442" s="72"/>
      <c r="J442" s="49" t="s">
        <v>886</v>
      </c>
      <c r="M442" t="str">
        <v>ACP437</v>
      </c>
      <c r="AO442" t="s">
        <v>2739</v>
      </c>
      <c r="AP442" t="s">
        <v>2740</v>
      </c>
      <c r="AQ442" t="s">
        <v>2741</v>
      </c>
    </row>
    <row r="443" spans="9:43" ht="15" thickBot="1" x14ac:dyDescent="0.4">
      <c r="I443" s="72"/>
      <c r="J443" s="49" t="s">
        <v>887</v>
      </c>
      <c r="M443" t="str">
        <v>ACP438</v>
      </c>
      <c r="AO443" t="s">
        <v>2742</v>
      </c>
      <c r="AP443" t="s">
        <v>2743</v>
      </c>
      <c r="AQ443" t="s">
        <v>2744</v>
      </c>
    </row>
    <row r="444" spans="9:43" ht="15" thickBot="1" x14ac:dyDescent="0.4">
      <c r="I444" s="72"/>
      <c r="J444" s="49" t="s">
        <v>888</v>
      </c>
      <c r="M444" t="str">
        <v>ACP439</v>
      </c>
      <c r="AO444" t="s">
        <v>2745</v>
      </c>
      <c r="AP444" t="s">
        <v>2746</v>
      </c>
      <c r="AQ444" t="s">
        <v>2747</v>
      </c>
    </row>
    <row r="445" spans="9:43" ht="15" thickBot="1" x14ac:dyDescent="0.4">
      <c r="I445" s="72"/>
      <c r="J445" s="49" t="s">
        <v>889</v>
      </c>
      <c r="M445" t="str">
        <v>ACP440</v>
      </c>
      <c r="AO445" t="s">
        <v>2748</v>
      </c>
      <c r="AP445" t="s">
        <v>2749</v>
      </c>
      <c r="AQ445" t="s">
        <v>2750</v>
      </c>
    </row>
    <row r="446" spans="9:43" ht="15" thickBot="1" x14ac:dyDescent="0.4">
      <c r="I446" s="72"/>
      <c r="J446" s="49" t="s">
        <v>890</v>
      </c>
      <c r="M446" t="str">
        <v>ACP441</v>
      </c>
      <c r="AO446" t="s">
        <v>2751</v>
      </c>
      <c r="AP446" t="s">
        <v>2752</v>
      </c>
      <c r="AQ446" t="s">
        <v>2753</v>
      </c>
    </row>
    <row r="447" spans="9:43" ht="15" thickBot="1" x14ac:dyDescent="0.4">
      <c r="I447" s="72"/>
      <c r="J447" s="49" t="s">
        <v>891</v>
      </c>
      <c r="M447" t="str">
        <v>ACP442</v>
      </c>
      <c r="AO447" t="s">
        <v>2754</v>
      </c>
      <c r="AP447" t="s">
        <v>2755</v>
      </c>
      <c r="AQ447" t="s">
        <v>2756</v>
      </c>
    </row>
    <row r="448" spans="9:43" ht="15" thickBot="1" x14ac:dyDescent="0.4">
      <c r="I448" s="72"/>
      <c r="J448" s="49" t="s">
        <v>892</v>
      </c>
      <c r="M448" t="str">
        <v>ACP443</v>
      </c>
      <c r="AO448" t="s">
        <v>2757</v>
      </c>
      <c r="AP448" t="s">
        <v>2758</v>
      </c>
      <c r="AQ448" t="s">
        <v>2759</v>
      </c>
    </row>
    <row r="449" spans="9:43" ht="15" thickBot="1" x14ac:dyDescent="0.4">
      <c r="I449" s="72"/>
      <c r="J449" s="49" t="s">
        <v>893</v>
      </c>
      <c r="M449" t="str">
        <v>ACP444</v>
      </c>
      <c r="AO449" t="s">
        <v>2760</v>
      </c>
      <c r="AP449" t="s">
        <v>2761</v>
      </c>
      <c r="AQ449" t="s">
        <v>2762</v>
      </c>
    </row>
    <row r="450" spans="9:43" ht="15" thickBot="1" x14ac:dyDescent="0.4">
      <c r="I450" s="72"/>
      <c r="J450" s="49" t="s">
        <v>894</v>
      </c>
      <c r="M450" t="str">
        <v>ACP445</v>
      </c>
      <c r="AO450" t="s">
        <v>2763</v>
      </c>
      <c r="AP450" t="s">
        <v>2764</v>
      </c>
      <c r="AQ450" t="s">
        <v>2765</v>
      </c>
    </row>
    <row r="451" spans="9:43" ht="15" thickBot="1" x14ac:dyDescent="0.4">
      <c r="I451" s="72"/>
      <c r="J451" s="49" t="s">
        <v>895</v>
      </c>
      <c r="M451" t="str">
        <v>ACP446</v>
      </c>
      <c r="AO451" t="s">
        <v>2766</v>
      </c>
      <c r="AP451" t="s">
        <v>2767</v>
      </c>
      <c r="AQ451" t="s">
        <v>2768</v>
      </c>
    </row>
    <row r="452" spans="9:43" ht="15" thickBot="1" x14ac:dyDescent="0.4">
      <c r="I452" s="72"/>
      <c r="J452" s="49" t="s">
        <v>896</v>
      </c>
      <c r="M452" t="str">
        <v>ACP447</v>
      </c>
      <c r="AO452" t="s">
        <v>2769</v>
      </c>
      <c r="AP452" t="s">
        <v>2770</v>
      </c>
      <c r="AQ452" t="s">
        <v>2771</v>
      </c>
    </row>
    <row r="453" spans="9:43" ht="15" thickBot="1" x14ac:dyDescent="0.4">
      <c r="I453" s="72"/>
      <c r="J453" s="49" t="s">
        <v>897</v>
      </c>
      <c r="M453" t="str">
        <v>ACP448</v>
      </c>
      <c r="AO453" t="s">
        <v>2772</v>
      </c>
      <c r="AP453" t="s">
        <v>2773</v>
      </c>
      <c r="AQ453" t="s">
        <v>2774</v>
      </c>
    </row>
    <row r="454" spans="9:43" ht="15" thickBot="1" x14ac:dyDescent="0.4">
      <c r="I454" s="72"/>
      <c r="J454" s="49" t="s">
        <v>898</v>
      </c>
      <c r="M454" t="str">
        <v>ACP449</v>
      </c>
      <c r="AO454" t="s">
        <v>2775</v>
      </c>
      <c r="AP454" t="s">
        <v>2776</v>
      </c>
      <c r="AQ454" t="s">
        <v>2777</v>
      </c>
    </row>
    <row r="455" spans="9:43" ht="15" thickBot="1" x14ac:dyDescent="0.4">
      <c r="I455" s="72"/>
      <c r="J455" s="49" t="s">
        <v>899</v>
      </c>
      <c r="M455" t="str">
        <v>ACP450</v>
      </c>
      <c r="AO455" t="s">
        <v>2778</v>
      </c>
      <c r="AP455" t="s">
        <v>2779</v>
      </c>
      <c r="AQ455" t="s">
        <v>2780</v>
      </c>
    </row>
    <row r="456" spans="9:43" ht="15" thickBot="1" x14ac:dyDescent="0.4">
      <c r="I456" s="72"/>
      <c r="J456" s="49" t="s">
        <v>900</v>
      </c>
      <c r="M456" t="str">
        <v>ACP451</v>
      </c>
      <c r="AO456" t="s">
        <v>2781</v>
      </c>
      <c r="AP456" t="s">
        <v>2782</v>
      </c>
      <c r="AQ456" t="s">
        <v>2783</v>
      </c>
    </row>
    <row r="457" spans="9:43" ht="15" thickBot="1" x14ac:dyDescent="0.4">
      <c r="I457" s="72"/>
      <c r="J457" s="49" t="s">
        <v>901</v>
      </c>
      <c r="M457" t="str">
        <v>ACP452</v>
      </c>
    </row>
    <row r="458" spans="9:43" ht="15" thickBot="1" x14ac:dyDescent="0.4">
      <c r="I458" s="72"/>
      <c r="J458" s="49" t="s">
        <v>902</v>
      </c>
      <c r="M458" t="str">
        <v>ACP453</v>
      </c>
    </row>
    <row r="459" spans="9:43" ht="15" thickBot="1" x14ac:dyDescent="0.4">
      <c r="I459" s="72"/>
      <c r="J459" s="49" t="s">
        <v>903</v>
      </c>
      <c r="M459" t="str">
        <v>ACP454</v>
      </c>
    </row>
    <row r="460" spans="9:43" ht="15" thickBot="1" x14ac:dyDescent="0.4">
      <c r="I460" s="72"/>
      <c r="J460" s="49" t="s">
        <v>904</v>
      </c>
      <c r="M460" t="str">
        <v>ACP455</v>
      </c>
    </row>
    <row r="461" spans="9:43" ht="15" thickBot="1" x14ac:dyDescent="0.4">
      <c r="I461" s="72"/>
      <c r="J461" s="49" t="s">
        <v>905</v>
      </c>
      <c r="M461" t="str">
        <v>ACP456</v>
      </c>
    </row>
    <row r="462" spans="9:43" ht="15" thickBot="1" x14ac:dyDescent="0.4">
      <c r="I462" s="72"/>
      <c r="J462" s="49" t="s">
        <v>906</v>
      </c>
      <c r="M462" t="str">
        <v>ACP457</v>
      </c>
    </row>
    <row r="463" spans="9:43" ht="15" thickBot="1" x14ac:dyDescent="0.4">
      <c r="I463" s="72"/>
      <c r="J463" s="49" t="s">
        <v>907</v>
      </c>
      <c r="M463" t="str">
        <v>ACP458</v>
      </c>
    </row>
    <row r="464" spans="9:43" ht="15" thickBot="1" x14ac:dyDescent="0.4">
      <c r="I464" s="72"/>
      <c r="J464" s="49" t="s">
        <v>908</v>
      </c>
      <c r="M464" t="str">
        <v>ACP459</v>
      </c>
    </row>
    <row r="465" spans="9:13" ht="15" thickBot="1" x14ac:dyDescent="0.4">
      <c r="I465" s="72"/>
      <c r="J465" s="49" t="s">
        <v>909</v>
      </c>
      <c r="M465" t="str">
        <v>ACP460</v>
      </c>
    </row>
    <row r="466" spans="9:13" ht="15" thickBot="1" x14ac:dyDescent="0.4">
      <c r="I466" s="72"/>
      <c r="J466" s="49" t="s">
        <v>910</v>
      </c>
      <c r="M466" t="str">
        <v>ACP461</v>
      </c>
    </row>
    <row r="467" spans="9:13" ht="15" thickBot="1" x14ac:dyDescent="0.4">
      <c r="I467" s="72"/>
      <c r="J467" s="49" t="s">
        <v>911</v>
      </c>
      <c r="M467" t="str">
        <v>ACP462</v>
      </c>
    </row>
    <row r="468" spans="9:13" ht="15" thickBot="1" x14ac:dyDescent="0.4">
      <c r="I468" s="72"/>
      <c r="J468" s="49" t="s">
        <v>912</v>
      </c>
      <c r="M468" t="str">
        <v>ACP463</v>
      </c>
    </row>
    <row r="469" spans="9:13" ht="15" thickBot="1" x14ac:dyDescent="0.4">
      <c r="I469" s="72"/>
      <c r="J469" s="49" t="s">
        <v>913</v>
      </c>
      <c r="M469" t="str">
        <v>ACP464</v>
      </c>
    </row>
    <row r="470" spans="9:13" ht="15" thickBot="1" x14ac:dyDescent="0.4">
      <c r="I470" s="72"/>
      <c r="J470" s="49" t="s">
        <v>914</v>
      </c>
      <c r="M470" t="str">
        <v>ACP465</v>
      </c>
    </row>
    <row r="471" spans="9:13" ht="15" thickBot="1" x14ac:dyDescent="0.4">
      <c r="I471" s="72"/>
      <c r="J471" s="49" t="s">
        <v>915</v>
      </c>
      <c r="M471" t="str">
        <v>ACP466</v>
      </c>
    </row>
    <row r="472" spans="9:13" ht="15" thickBot="1" x14ac:dyDescent="0.4">
      <c r="I472" s="72"/>
      <c r="J472" s="49" t="s">
        <v>916</v>
      </c>
      <c r="M472" t="str">
        <v>ACP467</v>
      </c>
    </row>
    <row r="473" spans="9:13" ht="15" thickBot="1" x14ac:dyDescent="0.4">
      <c r="I473" s="72"/>
      <c r="J473" s="49" t="s">
        <v>917</v>
      </c>
      <c r="M473" t="str">
        <v>ACP468</v>
      </c>
    </row>
    <row r="474" spans="9:13" ht="15" thickBot="1" x14ac:dyDescent="0.4">
      <c r="I474" s="72"/>
      <c r="J474" s="49" t="s">
        <v>918</v>
      </c>
      <c r="M474" t="str">
        <v>ACP469</v>
      </c>
    </row>
    <row r="475" spans="9:13" ht="15" thickBot="1" x14ac:dyDescent="0.4">
      <c r="I475" s="72"/>
      <c r="J475" s="49" t="s">
        <v>919</v>
      </c>
      <c r="M475" t="str">
        <v>ACP470</v>
      </c>
    </row>
    <row r="476" spans="9:13" ht="15" thickBot="1" x14ac:dyDescent="0.4">
      <c r="I476" s="72"/>
      <c r="J476" s="49" t="s">
        <v>920</v>
      </c>
      <c r="M476" t="str">
        <v>ACP471</v>
      </c>
    </row>
    <row r="477" spans="9:13" ht="15" thickBot="1" x14ac:dyDescent="0.4">
      <c r="I477" s="72"/>
      <c r="J477" s="49" t="s">
        <v>921</v>
      </c>
      <c r="M477" t="str">
        <v>ACP472</v>
      </c>
    </row>
    <row r="478" spans="9:13" ht="15" thickBot="1" x14ac:dyDescent="0.4">
      <c r="I478" s="72"/>
      <c r="J478" s="49" t="s">
        <v>922</v>
      </c>
      <c r="M478" t="str">
        <v>ACP473</v>
      </c>
    </row>
    <row r="479" spans="9:13" ht="15" thickBot="1" x14ac:dyDescent="0.4">
      <c r="I479" s="72"/>
      <c r="J479" s="49" t="s">
        <v>923</v>
      </c>
      <c r="M479" t="str">
        <v>ACP474</v>
      </c>
    </row>
    <row r="480" spans="9:13" ht="15" thickBot="1" x14ac:dyDescent="0.4">
      <c r="I480" s="72"/>
      <c r="J480" s="49" t="s">
        <v>924</v>
      </c>
      <c r="M480" t="str">
        <v>ACP475</v>
      </c>
    </row>
    <row r="481" spans="9:13" ht="15" thickBot="1" x14ac:dyDescent="0.4">
      <c r="I481" s="72"/>
      <c r="J481" s="49" t="s">
        <v>925</v>
      </c>
      <c r="M481" t="str">
        <v>ACP476</v>
      </c>
    </row>
    <row r="482" spans="9:13" ht="15" thickBot="1" x14ac:dyDescent="0.4">
      <c r="I482" s="72"/>
      <c r="J482" s="49" t="s">
        <v>926</v>
      </c>
      <c r="M482" t="str">
        <v>ACP477</v>
      </c>
    </row>
    <row r="483" spans="9:13" ht="15" thickBot="1" x14ac:dyDescent="0.4">
      <c r="I483" s="72"/>
      <c r="J483" s="49" t="s">
        <v>927</v>
      </c>
      <c r="M483" t="str">
        <v>ACP478</v>
      </c>
    </row>
    <row r="484" spans="9:13" ht="15" thickBot="1" x14ac:dyDescent="0.4">
      <c r="I484" s="72"/>
      <c r="J484" s="49" t="s">
        <v>928</v>
      </c>
      <c r="M484" t="str">
        <v>ACP479</v>
      </c>
    </row>
    <row r="485" spans="9:13" ht="15" thickBot="1" x14ac:dyDescent="0.4">
      <c r="I485" s="72"/>
      <c r="J485" s="49" t="s">
        <v>929</v>
      </c>
      <c r="M485" t="str">
        <v>ACP480</v>
      </c>
    </row>
    <row r="486" spans="9:13" ht="15" thickBot="1" x14ac:dyDescent="0.4">
      <c r="I486" s="72"/>
      <c r="J486" s="49" t="s">
        <v>930</v>
      </c>
      <c r="M486" t="str">
        <v>ACP481</v>
      </c>
    </row>
    <row r="487" spans="9:13" ht="15" thickBot="1" x14ac:dyDescent="0.4">
      <c r="I487" s="72"/>
      <c r="J487" s="49" t="s">
        <v>931</v>
      </c>
      <c r="M487" t="str">
        <v>ACP482</v>
      </c>
    </row>
    <row r="488" spans="9:13" ht="15" thickBot="1" x14ac:dyDescent="0.4">
      <c r="I488" s="72"/>
      <c r="J488" s="49" t="s">
        <v>932</v>
      </c>
      <c r="M488" t="str">
        <v>ACP483</v>
      </c>
    </row>
    <row r="489" spans="9:13" ht="15" thickBot="1" x14ac:dyDescent="0.4">
      <c r="I489" s="72"/>
      <c r="J489" s="49" t="s">
        <v>933</v>
      </c>
      <c r="M489" t="str">
        <v>ACP484</v>
      </c>
    </row>
    <row r="490" spans="9:13" ht="15" thickBot="1" x14ac:dyDescent="0.4">
      <c r="I490" s="72"/>
      <c r="J490" s="49" t="s">
        <v>934</v>
      </c>
      <c r="M490" t="str">
        <v>ACP485</v>
      </c>
    </row>
    <row r="491" spans="9:13" ht="15" thickBot="1" x14ac:dyDescent="0.4">
      <c r="I491" s="72"/>
      <c r="J491" s="49" t="s">
        <v>935</v>
      </c>
      <c r="M491" t="str">
        <v>ACP486</v>
      </c>
    </row>
    <row r="492" spans="9:13" ht="15" thickBot="1" x14ac:dyDescent="0.4">
      <c r="I492" s="72"/>
      <c r="J492" s="49" t="s">
        <v>936</v>
      </c>
      <c r="M492" t="str">
        <v>ACP487</v>
      </c>
    </row>
    <row r="493" spans="9:13" ht="15" thickBot="1" x14ac:dyDescent="0.4">
      <c r="I493" s="72"/>
      <c r="J493" s="49" t="s">
        <v>937</v>
      </c>
      <c r="M493" t="str">
        <v>ACP488</v>
      </c>
    </row>
    <row r="494" spans="9:13" ht="15" thickBot="1" x14ac:dyDescent="0.4">
      <c r="I494" s="72"/>
      <c r="J494" s="49" t="s">
        <v>938</v>
      </c>
      <c r="M494" t="str">
        <v>ACP489</v>
      </c>
    </row>
    <row r="495" spans="9:13" ht="15" thickBot="1" x14ac:dyDescent="0.4">
      <c r="I495" s="72"/>
      <c r="J495" s="49" t="s">
        <v>939</v>
      </c>
      <c r="M495" t="str">
        <v>ACP490</v>
      </c>
    </row>
    <row r="496" spans="9:13" ht="15" thickBot="1" x14ac:dyDescent="0.4">
      <c r="I496" s="72"/>
      <c r="J496" s="49" t="s">
        <v>940</v>
      </c>
      <c r="M496" t="str">
        <v>ACP491</v>
      </c>
    </row>
    <row r="497" spans="9:13" ht="15" thickBot="1" x14ac:dyDescent="0.4">
      <c r="I497" s="72"/>
      <c r="J497" s="49" t="s">
        <v>941</v>
      </c>
      <c r="M497" t="str">
        <v>ACP492</v>
      </c>
    </row>
    <row r="498" spans="9:13" ht="15" thickBot="1" x14ac:dyDescent="0.4">
      <c r="I498" s="72"/>
      <c r="J498" s="49" t="s">
        <v>942</v>
      </c>
      <c r="M498" t="str">
        <v>ACP493</v>
      </c>
    </row>
    <row r="499" spans="9:13" ht="15" thickBot="1" x14ac:dyDescent="0.4">
      <c r="I499" s="72"/>
      <c r="J499" s="49" t="s">
        <v>943</v>
      </c>
      <c r="M499" t="str">
        <v>ACP494</v>
      </c>
    </row>
    <row r="500" spans="9:13" ht="15" thickBot="1" x14ac:dyDescent="0.4">
      <c r="I500" s="72"/>
      <c r="J500" s="49" t="s">
        <v>944</v>
      </c>
      <c r="M500" t="str">
        <v>ACP495</v>
      </c>
    </row>
    <row r="501" spans="9:13" ht="15" thickBot="1" x14ac:dyDescent="0.4">
      <c r="I501" s="72"/>
      <c r="J501" s="49" t="s">
        <v>945</v>
      </c>
      <c r="M501" t="str">
        <v>ACP496</v>
      </c>
    </row>
    <row r="502" spans="9:13" ht="15" thickBot="1" x14ac:dyDescent="0.4">
      <c r="I502" s="72"/>
      <c r="J502" s="49" t="s">
        <v>946</v>
      </c>
      <c r="M502" t="str">
        <v>ACP497</v>
      </c>
    </row>
    <row r="503" spans="9:13" ht="15" thickBot="1" x14ac:dyDescent="0.4">
      <c r="I503" s="72"/>
      <c r="J503" s="49" t="s">
        <v>947</v>
      </c>
      <c r="M503" t="str">
        <v>ACP498</v>
      </c>
    </row>
    <row r="504" spans="9:13" ht="15" thickBot="1" x14ac:dyDescent="0.4">
      <c r="I504" s="72"/>
      <c r="J504" s="49" t="s">
        <v>948</v>
      </c>
      <c r="M504" t="str">
        <v>ACP499</v>
      </c>
    </row>
    <row r="505" spans="9:13" ht="15" thickBot="1" x14ac:dyDescent="0.4">
      <c r="I505" s="72"/>
      <c r="J505" s="49" t="s">
        <v>949</v>
      </c>
      <c r="M505" t="str">
        <v>ACP500</v>
      </c>
    </row>
    <row r="506" spans="9:13" ht="15" thickBot="1" x14ac:dyDescent="0.4">
      <c r="I506" s="72"/>
      <c r="J506" s="49" t="s">
        <v>950</v>
      </c>
      <c r="M506" t="str">
        <v>ACP501</v>
      </c>
    </row>
    <row r="507" spans="9:13" ht="15" thickBot="1" x14ac:dyDescent="0.4">
      <c r="I507" s="72"/>
      <c r="J507" s="49" t="s">
        <v>951</v>
      </c>
      <c r="M507" t="str">
        <v>ACP502</v>
      </c>
    </row>
    <row r="508" spans="9:13" ht="15" thickBot="1" x14ac:dyDescent="0.4">
      <c r="I508" s="72"/>
      <c r="J508" s="49" t="s">
        <v>952</v>
      </c>
      <c r="M508" t="str">
        <v>ACP503</v>
      </c>
    </row>
    <row r="509" spans="9:13" ht="15" thickBot="1" x14ac:dyDescent="0.4">
      <c r="I509" s="72"/>
      <c r="J509" s="49" t="s">
        <v>953</v>
      </c>
      <c r="M509" t="str">
        <v>ACP504</v>
      </c>
    </row>
    <row r="510" spans="9:13" ht="15" thickBot="1" x14ac:dyDescent="0.4">
      <c r="I510" s="72"/>
      <c r="J510" s="49" t="s">
        <v>954</v>
      </c>
      <c r="M510" t="str">
        <v>ACP505</v>
      </c>
    </row>
    <row r="511" spans="9:13" ht="15" thickBot="1" x14ac:dyDescent="0.4">
      <c r="I511" s="72"/>
      <c r="J511" s="49" t="s">
        <v>955</v>
      </c>
      <c r="M511" t="str">
        <v>ACP506</v>
      </c>
    </row>
    <row r="512" spans="9:13" ht="15" thickBot="1" x14ac:dyDescent="0.4">
      <c r="I512" s="72"/>
      <c r="J512" s="49" t="s">
        <v>956</v>
      </c>
      <c r="M512" t="str">
        <v>ACP507</v>
      </c>
    </row>
    <row r="513" spans="9:13" ht="15" thickBot="1" x14ac:dyDescent="0.4">
      <c r="I513" s="72"/>
      <c r="J513" s="49" t="s">
        <v>957</v>
      </c>
      <c r="M513" t="str">
        <v>ACP508</v>
      </c>
    </row>
    <row r="514" spans="9:13" ht="15" thickBot="1" x14ac:dyDescent="0.4">
      <c r="I514" s="72"/>
      <c r="J514" s="49" t="s">
        <v>958</v>
      </c>
      <c r="M514" t="str">
        <v>ACP509</v>
      </c>
    </row>
    <row r="515" spans="9:13" ht="15" thickBot="1" x14ac:dyDescent="0.4">
      <c r="I515" s="72"/>
      <c r="J515" s="49" t="s">
        <v>959</v>
      </c>
      <c r="M515" t="str">
        <v>ACP510</v>
      </c>
    </row>
    <row r="516" spans="9:13" ht="15" thickBot="1" x14ac:dyDescent="0.4">
      <c r="I516" s="72"/>
      <c r="J516" s="49" t="s">
        <v>960</v>
      </c>
      <c r="M516" t="str">
        <v>ACP511</v>
      </c>
    </row>
    <row r="517" spans="9:13" ht="15" thickBot="1" x14ac:dyDescent="0.4">
      <c r="I517" s="72"/>
      <c r="J517" s="49" t="s">
        <v>961</v>
      </c>
      <c r="M517" t="str">
        <v>ACP512</v>
      </c>
    </row>
    <row r="518" spans="9:13" ht="15" thickBot="1" x14ac:dyDescent="0.4">
      <c r="I518" s="72"/>
      <c r="J518" s="49" t="s">
        <v>962</v>
      </c>
      <c r="M518" t="str">
        <v>ACP513</v>
      </c>
    </row>
    <row r="519" spans="9:13" ht="15" thickBot="1" x14ac:dyDescent="0.4">
      <c r="I519" s="72"/>
      <c r="J519" s="49" t="s">
        <v>963</v>
      </c>
      <c r="M519" t="str">
        <v>ACP514</v>
      </c>
    </row>
    <row r="520" spans="9:13" ht="15" thickBot="1" x14ac:dyDescent="0.4">
      <c r="I520" s="72"/>
      <c r="J520" s="49" t="s">
        <v>964</v>
      </c>
      <c r="M520" t="str">
        <v>ACP515</v>
      </c>
    </row>
    <row r="521" spans="9:13" ht="15" thickBot="1" x14ac:dyDescent="0.4">
      <c r="I521" s="72"/>
      <c r="J521" s="49" t="s">
        <v>965</v>
      </c>
      <c r="M521" t="str">
        <v>ACP516</v>
      </c>
    </row>
    <row r="522" spans="9:13" ht="15" thickBot="1" x14ac:dyDescent="0.4">
      <c r="I522" s="72"/>
      <c r="J522" s="49" t="s">
        <v>966</v>
      </c>
      <c r="M522" t="str">
        <v>ACP517</v>
      </c>
    </row>
    <row r="523" spans="9:13" ht="15" thickBot="1" x14ac:dyDescent="0.4">
      <c r="I523" s="72"/>
      <c r="J523" s="49" t="s">
        <v>967</v>
      </c>
      <c r="M523" t="str">
        <v>ACP518</v>
      </c>
    </row>
    <row r="524" spans="9:13" ht="15" thickBot="1" x14ac:dyDescent="0.4">
      <c r="I524" s="72"/>
      <c r="J524" s="49" t="s">
        <v>968</v>
      </c>
      <c r="M524" t="str">
        <v>ACP519</v>
      </c>
    </row>
    <row r="525" spans="9:13" ht="15" thickBot="1" x14ac:dyDescent="0.4">
      <c r="I525" s="72"/>
      <c r="J525" s="49" t="s">
        <v>969</v>
      </c>
      <c r="M525" t="str">
        <v>ACP520</v>
      </c>
    </row>
    <row r="526" spans="9:13" ht="15" thickBot="1" x14ac:dyDescent="0.4">
      <c r="I526" s="72"/>
      <c r="J526" s="49" t="s">
        <v>970</v>
      </c>
      <c r="M526" t="str">
        <v>ACP521</v>
      </c>
    </row>
    <row r="527" spans="9:13" ht="15" thickBot="1" x14ac:dyDescent="0.4">
      <c r="I527" s="72"/>
      <c r="J527" s="49" t="s">
        <v>971</v>
      </c>
      <c r="M527" t="str">
        <v>ACP522</v>
      </c>
    </row>
    <row r="528" spans="9:13" ht="15" thickBot="1" x14ac:dyDescent="0.4">
      <c r="I528" s="72"/>
      <c r="J528" s="49" t="s">
        <v>972</v>
      </c>
      <c r="M528" t="str">
        <v>ACP523</v>
      </c>
    </row>
    <row r="529" spans="9:13" ht="15" thickBot="1" x14ac:dyDescent="0.4">
      <c r="I529" s="72"/>
      <c r="J529" s="49" t="s">
        <v>973</v>
      </c>
      <c r="M529" t="str">
        <v>ACP524</v>
      </c>
    </row>
    <row r="530" spans="9:13" ht="15" thickBot="1" x14ac:dyDescent="0.4">
      <c r="I530" s="72"/>
      <c r="J530" s="49" t="s">
        <v>974</v>
      </c>
      <c r="M530" t="str">
        <v>ACP525</v>
      </c>
    </row>
    <row r="531" spans="9:13" ht="15" thickBot="1" x14ac:dyDescent="0.4">
      <c r="I531" s="72"/>
      <c r="J531" s="49" t="s">
        <v>975</v>
      </c>
      <c r="M531" t="str">
        <v>ACP526</v>
      </c>
    </row>
    <row r="532" spans="9:13" ht="15" thickBot="1" x14ac:dyDescent="0.4">
      <c r="I532" s="72"/>
      <c r="J532" s="49" t="s">
        <v>976</v>
      </c>
      <c r="M532" t="str">
        <v>ACP527</v>
      </c>
    </row>
    <row r="533" spans="9:13" ht="15" thickBot="1" x14ac:dyDescent="0.4">
      <c r="I533" s="72"/>
      <c r="J533" s="49" t="s">
        <v>977</v>
      </c>
      <c r="M533" t="str">
        <v>ACP528</v>
      </c>
    </row>
    <row r="534" spans="9:13" ht="15" thickBot="1" x14ac:dyDescent="0.4">
      <c r="I534" s="72"/>
      <c r="J534" s="49" t="s">
        <v>978</v>
      </c>
      <c r="M534" t="str">
        <v>ACP529</v>
      </c>
    </row>
    <row r="535" spans="9:13" ht="15" thickBot="1" x14ac:dyDescent="0.4">
      <c r="I535" s="72"/>
      <c r="J535" s="49" t="s">
        <v>979</v>
      </c>
      <c r="M535" t="str">
        <v>ACP530</v>
      </c>
    </row>
    <row r="536" spans="9:13" ht="15" thickBot="1" x14ac:dyDescent="0.4">
      <c r="I536" s="72"/>
      <c r="J536" s="49" t="s">
        <v>980</v>
      </c>
      <c r="M536" t="str">
        <v>ACP531</v>
      </c>
    </row>
    <row r="537" spans="9:13" ht="15" thickBot="1" x14ac:dyDescent="0.4">
      <c r="I537" s="72"/>
      <c r="J537" s="49" t="s">
        <v>981</v>
      </c>
      <c r="M537" t="str">
        <v>ACP532</v>
      </c>
    </row>
    <row r="538" spans="9:13" ht="15" thickBot="1" x14ac:dyDescent="0.4">
      <c r="I538" s="72"/>
      <c r="J538" s="49" t="s">
        <v>982</v>
      </c>
      <c r="M538" t="str">
        <v>ACP533</v>
      </c>
    </row>
    <row r="539" spans="9:13" ht="15" thickBot="1" x14ac:dyDescent="0.4">
      <c r="I539" s="72"/>
      <c r="J539" s="49" t="s">
        <v>983</v>
      </c>
      <c r="M539" t="str">
        <v>ACP534</v>
      </c>
    </row>
    <row r="540" spans="9:13" ht="15" thickBot="1" x14ac:dyDescent="0.4">
      <c r="I540" s="72"/>
      <c r="J540" s="49" t="s">
        <v>984</v>
      </c>
      <c r="M540" t="str">
        <v>ACP535</v>
      </c>
    </row>
    <row r="541" spans="9:13" ht="15" thickBot="1" x14ac:dyDescent="0.4">
      <c r="I541" s="72"/>
      <c r="J541" s="49" t="s">
        <v>985</v>
      </c>
      <c r="M541" t="str">
        <v>ACP536</v>
      </c>
    </row>
    <row r="542" spans="9:13" ht="15" thickBot="1" x14ac:dyDescent="0.4">
      <c r="I542" s="72"/>
      <c r="J542" s="49" t="s">
        <v>986</v>
      </c>
      <c r="M542" t="str">
        <v>ACP537</v>
      </c>
    </row>
    <row r="543" spans="9:13" ht="15" thickBot="1" x14ac:dyDescent="0.4">
      <c r="I543" s="72"/>
      <c r="J543" s="49" t="s">
        <v>987</v>
      </c>
      <c r="M543" t="str">
        <v>ACP538</v>
      </c>
    </row>
    <row r="544" spans="9:13" ht="15" thickBot="1" x14ac:dyDescent="0.4">
      <c r="I544" s="72"/>
      <c r="J544" s="49" t="s">
        <v>988</v>
      </c>
      <c r="M544" t="str">
        <v>ACP539</v>
      </c>
    </row>
    <row r="545" spans="9:13" ht="15" thickBot="1" x14ac:dyDescent="0.4">
      <c r="I545" s="72"/>
      <c r="J545" s="49" t="s">
        <v>989</v>
      </c>
      <c r="M545" t="str">
        <v>ACP540</v>
      </c>
    </row>
    <row r="546" spans="9:13" ht="15" thickBot="1" x14ac:dyDescent="0.4">
      <c r="I546" s="72"/>
      <c r="J546" s="49" t="s">
        <v>990</v>
      </c>
      <c r="M546" t="str">
        <v>ACP541</v>
      </c>
    </row>
    <row r="547" spans="9:13" ht="15" thickBot="1" x14ac:dyDescent="0.4">
      <c r="I547" s="72"/>
      <c r="J547" s="49" t="s">
        <v>991</v>
      </c>
      <c r="M547" t="str">
        <v>ACP542</v>
      </c>
    </row>
    <row r="548" spans="9:13" ht="15" thickBot="1" x14ac:dyDescent="0.4">
      <c r="I548" s="72"/>
      <c r="J548" s="49" t="s">
        <v>992</v>
      </c>
      <c r="M548" t="str">
        <v>ACP543</v>
      </c>
    </row>
    <row r="549" spans="9:13" ht="15" thickBot="1" x14ac:dyDescent="0.4">
      <c r="I549" s="72"/>
      <c r="J549" s="49" t="s">
        <v>993</v>
      </c>
      <c r="M549" t="str">
        <v>ACP544</v>
      </c>
    </row>
    <row r="550" spans="9:13" ht="15" thickBot="1" x14ac:dyDescent="0.4">
      <c r="I550" s="72"/>
      <c r="J550" s="49" t="s">
        <v>994</v>
      </c>
      <c r="M550" t="str">
        <v>ACP545</v>
      </c>
    </row>
    <row r="551" spans="9:13" ht="15" thickBot="1" x14ac:dyDescent="0.4">
      <c r="I551" s="72"/>
      <c r="J551" s="49" t="s">
        <v>995</v>
      </c>
      <c r="M551" t="str">
        <v>ACP546</v>
      </c>
    </row>
    <row r="552" spans="9:13" ht="15" thickBot="1" x14ac:dyDescent="0.4">
      <c r="I552" s="72"/>
      <c r="J552" s="49" t="s">
        <v>996</v>
      </c>
      <c r="M552" t="str">
        <v>ACP547</v>
      </c>
    </row>
    <row r="553" spans="9:13" ht="15" thickBot="1" x14ac:dyDescent="0.4">
      <c r="I553" s="72"/>
      <c r="J553" s="49" t="s">
        <v>997</v>
      </c>
      <c r="M553" t="str">
        <v>ACP548</v>
      </c>
    </row>
    <row r="554" spans="9:13" ht="15" thickBot="1" x14ac:dyDescent="0.4">
      <c r="I554" s="72"/>
      <c r="J554" s="49" t="s">
        <v>998</v>
      </c>
      <c r="M554" t="str">
        <v>ACP549</v>
      </c>
    </row>
    <row r="555" spans="9:13" ht="15" thickBot="1" x14ac:dyDescent="0.4">
      <c r="I555" s="72"/>
      <c r="J555" s="49" t="s">
        <v>999</v>
      </c>
      <c r="M555" t="str">
        <v>ACP550</v>
      </c>
    </row>
    <row r="556" spans="9:13" ht="15" thickBot="1" x14ac:dyDescent="0.4">
      <c r="I556" s="72"/>
      <c r="J556" s="49" t="s">
        <v>1000</v>
      </c>
      <c r="M556" t="str">
        <v>ACP551</v>
      </c>
    </row>
    <row r="557" spans="9:13" ht="15" thickBot="1" x14ac:dyDescent="0.4">
      <c r="I557" s="72"/>
      <c r="J557" s="49" t="s">
        <v>1001</v>
      </c>
      <c r="M557" t="str">
        <v>ACP552</v>
      </c>
    </row>
    <row r="558" spans="9:13" ht="15" thickBot="1" x14ac:dyDescent="0.4">
      <c r="I558" s="72"/>
      <c r="J558" s="49" t="s">
        <v>1002</v>
      </c>
      <c r="M558" t="str">
        <v>ACP553</v>
      </c>
    </row>
    <row r="559" spans="9:13" ht="15" thickBot="1" x14ac:dyDescent="0.4">
      <c r="I559" s="72"/>
      <c r="J559" s="49" t="s">
        <v>1003</v>
      </c>
      <c r="M559" t="str">
        <v>ACP554</v>
      </c>
    </row>
    <row r="560" spans="9:13" ht="15" thickBot="1" x14ac:dyDescent="0.4">
      <c r="I560" s="72"/>
      <c r="J560" s="49" t="s">
        <v>1004</v>
      </c>
      <c r="M560" t="str">
        <v>ACP555</v>
      </c>
    </row>
    <row r="561" spans="9:13" ht="15" thickBot="1" x14ac:dyDescent="0.4">
      <c r="I561" s="72"/>
      <c r="J561" s="49" t="s">
        <v>1005</v>
      </c>
      <c r="M561" t="str">
        <v>ACP556</v>
      </c>
    </row>
    <row r="562" spans="9:13" ht="15" thickBot="1" x14ac:dyDescent="0.4">
      <c r="I562" s="72"/>
      <c r="J562" s="49" t="s">
        <v>1006</v>
      </c>
      <c r="M562" t="str">
        <v>ACP557</v>
      </c>
    </row>
    <row r="563" spans="9:13" ht="15" thickBot="1" x14ac:dyDescent="0.4">
      <c r="I563" s="72"/>
      <c r="J563" s="49" t="s">
        <v>1007</v>
      </c>
      <c r="M563" t="str">
        <v>ACP558</v>
      </c>
    </row>
    <row r="564" spans="9:13" ht="15" thickBot="1" x14ac:dyDescent="0.4">
      <c r="I564" s="72"/>
      <c r="J564" s="49" t="s">
        <v>1008</v>
      </c>
      <c r="M564" t="str">
        <v>ACP559</v>
      </c>
    </row>
    <row r="565" spans="9:13" ht="15" thickBot="1" x14ac:dyDescent="0.4">
      <c r="I565" s="72"/>
      <c r="J565" s="49" t="s">
        <v>1009</v>
      </c>
      <c r="M565" t="str">
        <v>ACP560</v>
      </c>
    </row>
    <row r="566" spans="9:13" ht="15" thickBot="1" x14ac:dyDescent="0.4">
      <c r="I566" s="72"/>
      <c r="J566" s="49" t="s">
        <v>1010</v>
      </c>
      <c r="M566" t="str">
        <v>ACP561</v>
      </c>
    </row>
    <row r="567" spans="9:13" ht="15" thickBot="1" x14ac:dyDescent="0.4">
      <c r="I567" s="72"/>
      <c r="J567" s="49" t="s">
        <v>1011</v>
      </c>
      <c r="M567" t="str">
        <v>ACP562</v>
      </c>
    </row>
    <row r="568" spans="9:13" ht="15" thickBot="1" x14ac:dyDescent="0.4">
      <c r="I568" s="72"/>
      <c r="J568" s="49" t="s">
        <v>1012</v>
      </c>
      <c r="M568" t="str">
        <v>ACP563</v>
      </c>
    </row>
    <row r="569" spans="9:13" ht="15" thickBot="1" x14ac:dyDescent="0.4">
      <c r="I569" s="72"/>
      <c r="J569" s="49" t="s">
        <v>1013</v>
      </c>
      <c r="M569" t="str">
        <v>ACP564</v>
      </c>
    </row>
    <row r="570" spans="9:13" ht="15" thickBot="1" x14ac:dyDescent="0.4">
      <c r="I570" s="72"/>
      <c r="J570" s="49" t="s">
        <v>1014</v>
      </c>
      <c r="M570" t="str">
        <v>ACP565</v>
      </c>
    </row>
    <row r="571" spans="9:13" ht="15" thickBot="1" x14ac:dyDescent="0.4">
      <c r="I571" s="72"/>
      <c r="J571" s="49" t="s">
        <v>1015</v>
      </c>
      <c r="M571" t="str">
        <v>ACP566</v>
      </c>
    </row>
    <row r="572" spans="9:13" ht="15" thickBot="1" x14ac:dyDescent="0.4">
      <c r="I572" s="72"/>
      <c r="J572" s="49" t="s">
        <v>1016</v>
      </c>
      <c r="M572" t="str">
        <v>ACP567</v>
      </c>
    </row>
    <row r="573" spans="9:13" ht="15" thickBot="1" x14ac:dyDescent="0.4">
      <c r="I573" s="72"/>
      <c r="J573" s="49" t="s">
        <v>1017</v>
      </c>
      <c r="M573" t="str">
        <v>ACP568</v>
      </c>
    </row>
    <row r="574" spans="9:13" ht="15" thickBot="1" x14ac:dyDescent="0.4">
      <c r="I574" s="72"/>
      <c r="J574" s="49" t="s">
        <v>1018</v>
      </c>
      <c r="M574" t="str">
        <v>ACP569</v>
      </c>
    </row>
    <row r="575" spans="9:13" ht="15" thickBot="1" x14ac:dyDescent="0.4">
      <c r="I575" s="72"/>
      <c r="J575" s="49" t="s">
        <v>1019</v>
      </c>
      <c r="M575" t="str">
        <v>ACP570</v>
      </c>
    </row>
    <row r="576" spans="9:13" ht="15" thickBot="1" x14ac:dyDescent="0.4">
      <c r="I576" s="72"/>
      <c r="J576" s="49" t="s">
        <v>1020</v>
      </c>
      <c r="M576" t="str">
        <v>ACP571</v>
      </c>
    </row>
    <row r="577" spans="9:13" ht="15" thickBot="1" x14ac:dyDescent="0.4">
      <c r="I577" s="72"/>
      <c r="J577" s="49" t="s">
        <v>1021</v>
      </c>
      <c r="M577" t="str">
        <v>ACP572</v>
      </c>
    </row>
    <row r="578" spans="9:13" ht="15" thickBot="1" x14ac:dyDescent="0.4">
      <c r="I578" s="72"/>
      <c r="J578" s="49" t="s">
        <v>1022</v>
      </c>
      <c r="M578" t="str">
        <v>ACP573</v>
      </c>
    </row>
    <row r="579" spans="9:13" ht="15" thickBot="1" x14ac:dyDescent="0.4">
      <c r="I579" s="72"/>
      <c r="J579" s="49" t="s">
        <v>1023</v>
      </c>
      <c r="M579" t="str">
        <v>ACP574</v>
      </c>
    </row>
    <row r="580" spans="9:13" ht="15" thickBot="1" x14ac:dyDescent="0.4">
      <c r="I580" s="72"/>
      <c r="J580" s="49" t="s">
        <v>1024</v>
      </c>
      <c r="M580" t="str">
        <v>ACP575</v>
      </c>
    </row>
    <row r="581" spans="9:13" ht="15" thickBot="1" x14ac:dyDescent="0.4">
      <c r="I581" s="72"/>
      <c r="J581" s="49" t="s">
        <v>1025</v>
      </c>
      <c r="M581" t="str">
        <v>ACP576</v>
      </c>
    </row>
    <row r="582" spans="9:13" ht="15" thickBot="1" x14ac:dyDescent="0.4">
      <c r="I582" s="72"/>
      <c r="J582" s="49" t="s">
        <v>1026</v>
      </c>
      <c r="M582" t="str">
        <v>ACP577</v>
      </c>
    </row>
    <row r="583" spans="9:13" ht="15" thickBot="1" x14ac:dyDescent="0.4">
      <c r="I583" s="72"/>
      <c r="J583" s="49" t="s">
        <v>1027</v>
      </c>
      <c r="M583" t="str">
        <v>ACP578</v>
      </c>
    </row>
    <row r="584" spans="9:13" ht="15" thickBot="1" x14ac:dyDescent="0.4">
      <c r="I584" s="72"/>
      <c r="J584" s="49" t="s">
        <v>1028</v>
      </c>
      <c r="M584" t="str">
        <v>ACP579</v>
      </c>
    </row>
    <row r="585" spans="9:13" ht="15" thickBot="1" x14ac:dyDescent="0.4">
      <c r="I585" s="72"/>
      <c r="J585" s="49" t="s">
        <v>1029</v>
      </c>
      <c r="M585" t="str">
        <v>ACP580</v>
      </c>
    </row>
    <row r="586" spans="9:13" ht="15" thickBot="1" x14ac:dyDescent="0.4">
      <c r="I586" s="72"/>
      <c r="J586" s="49" t="s">
        <v>1030</v>
      </c>
      <c r="M586" t="str">
        <v>ACP581</v>
      </c>
    </row>
    <row r="587" spans="9:13" ht="15" thickBot="1" x14ac:dyDescent="0.4">
      <c r="I587" s="72"/>
      <c r="J587" s="49" t="s">
        <v>1031</v>
      </c>
      <c r="M587" t="str">
        <v>ACP582</v>
      </c>
    </row>
    <row r="588" spans="9:13" ht="15" thickBot="1" x14ac:dyDescent="0.4">
      <c r="I588" s="72"/>
      <c r="J588" s="49" t="s">
        <v>1032</v>
      </c>
      <c r="M588" t="str">
        <v>ACP583</v>
      </c>
    </row>
    <row r="589" spans="9:13" ht="15" thickBot="1" x14ac:dyDescent="0.4">
      <c r="I589" s="72"/>
      <c r="J589" s="49" t="s">
        <v>1033</v>
      </c>
      <c r="M589" t="str">
        <v>ACP584</v>
      </c>
    </row>
    <row r="590" spans="9:13" ht="15" thickBot="1" x14ac:dyDescent="0.4">
      <c r="I590" s="72"/>
      <c r="J590" s="49" t="s">
        <v>1034</v>
      </c>
      <c r="M590" t="str">
        <v>ACP585</v>
      </c>
    </row>
    <row r="591" spans="9:13" ht="15" thickBot="1" x14ac:dyDescent="0.4">
      <c r="I591" s="72"/>
      <c r="J591" s="49" t="s">
        <v>1035</v>
      </c>
      <c r="M591" t="str">
        <v>ACP586</v>
      </c>
    </row>
    <row r="592" spans="9:13" ht="15" thickBot="1" x14ac:dyDescent="0.4">
      <c r="I592" s="72"/>
      <c r="J592" s="49" t="s">
        <v>1036</v>
      </c>
      <c r="M592" t="str">
        <v>ACP587</v>
      </c>
    </row>
    <row r="593" spans="9:13" ht="15" thickBot="1" x14ac:dyDescent="0.4">
      <c r="I593" s="72"/>
      <c r="J593" s="49" t="s">
        <v>1037</v>
      </c>
      <c r="M593" t="str">
        <v>ACP588</v>
      </c>
    </row>
    <row r="594" spans="9:13" ht="15" thickBot="1" x14ac:dyDescent="0.4">
      <c r="I594" s="72"/>
      <c r="J594" s="49" t="s">
        <v>1038</v>
      </c>
      <c r="M594" t="str">
        <v>ACP589</v>
      </c>
    </row>
    <row r="595" spans="9:13" ht="15" thickBot="1" x14ac:dyDescent="0.4">
      <c r="I595" s="72"/>
      <c r="J595" s="49" t="s">
        <v>1039</v>
      </c>
      <c r="M595" t="str">
        <v>ACP590</v>
      </c>
    </row>
    <row r="596" spans="9:13" ht="15" thickBot="1" x14ac:dyDescent="0.4">
      <c r="I596" s="72"/>
      <c r="J596" s="49" t="s">
        <v>1040</v>
      </c>
      <c r="M596" t="str">
        <v>ACP591</v>
      </c>
    </row>
    <row r="597" spans="9:13" ht="15" thickBot="1" x14ac:dyDescent="0.4">
      <c r="I597" s="72"/>
      <c r="J597" s="49" t="s">
        <v>1041</v>
      </c>
      <c r="M597" t="str">
        <v>ACP592</v>
      </c>
    </row>
    <row r="598" spans="9:13" ht="15" thickBot="1" x14ac:dyDescent="0.4">
      <c r="I598" s="72"/>
      <c r="J598" s="49" t="s">
        <v>1042</v>
      </c>
      <c r="M598" t="str">
        <v>ACP593</v>
      </c>
    </row>
    <row r="599" spans="9:13" ht="15" thickBot="1" x14ac:dyDescent="0.4">
      <c r="I599" s="72"/>
      <c r="J599" s="49" t="s">
        <v>1043</v>
      </c>
      <c r="M599" t="str">
        <v>ACP594</v>
      </c>
    </row>
    <row r="600" spans="9:13" ht="15" thickBot="1" x14ac:dyDescent="0.4">
      <c r="I600" s="72"/>
      <c r="J600" s="49" t="s">
        <v>1044</v>
      </c>
      <c r="M600" t="str">
        <v>ACP595</v>
      </c>
    </row>
    <row r="601" spans="9:13" ht="15" thickBot="1" x14ac:dyDescent="0.4">
      <c r="I601" s="72"/>
      <c r="J601" s="49" t="s">
        <v>1045</v>
      </c>
      <c r="M601" t="str">
        <v>ACP596</v>
      </c>
    </row>
    <row r="602" spans="9:13" ht="15" thickBot="1" x14ac:dyDescent="0.4">
      <c r="I602" s="72"/>
      <c r="J602" s="49" t="s">
        <v>1046</v>
      </c>
      <c r="M602" t="str">
        <v>ACP597</v>
      </c>
    </row>
    <row r="603" spans="9:13" ht="15" thickBot="1" x14ac:dyDescent="0.4">
      <c r="I603" s="72"/>
      <c r="J603" s="49" t="s">
        <v>1047</v>
      </c>
      <c r="M603" t="str">
        <v>ACP598</v>
      </c>
    </row>
    <row r="604" spans="9:13" ht="15" thickBot="1" x14ac:dyDescent="0.4">
      <c r="I604" s="72"/>
      <c r="J604" s="49" t="s">
        <v>1048</v>
      </c>
      <c r="M604" t="str">
        <v>ACP599</v>
      </c>
    </row>
    <row r="605" spans="9:13" ht="15" thickBot="1" x14ac:dyDescent="0.4">
      <c r="I605" s="72"/>
      <c r="J605" s="49" t="s">
        <v>1049</v>
      </c>
      <c r="M605" t="str">
        <v>ACP600</v>
      </c>
    </row>
    <row r="606" spans="9:13" ht="15" thickBot="1" x14ac:dyDescent="0.4">
      <c r="I606" s="72"/>
      <c r="J606" s="49" t="s">
        <v>1050</v>
      </c>
      <c r="M606" t="str">
        <v>ACP601</v>
      </c>
    </row>
    <row r="607" spans="9:13" ht="15" thickBot="1" x14ac:dyDescent="0.4">
      <c r="I607" s="72"/>
      <c r="J607" s="49" t="s">
        <v>1051</v>
      </c>
      <c r="M607" t="str">
        <v>ACP602</v>
      </c>
    </row>
    <row r="608" spans="9:13" ht="15" thickBot="1" x14ac:dyDescent="0.4">
      <c r="I608" s="72"/>
      <c r="J608" s="49" t="s">
        <v>1052</v>
      </c>
      <c r="M608" t="str">
        <v>ACP603</v>
      </c>
    </row>
    <row r="609" spans="9:13" ht="15" thickBot="1" x14ac:dyDescent="0.4">
      <c r="I609" s="72"/>
      <c r="J609" s="49" t="s">
        <v>1053</v>
      </c>
      <c r="M609" t="str">
        <v>ACP604</v>
      </c>
    </row>
    <row r="610" spans="9:13" ht="15" thickBot="1" x14ac:dyDescent="0.4">
      <c r="I610" s="72"/>
      <c r="J610" s="49" t="s">
        <v>1054</v>
      </c>
      <c r="M610" t="str">
        <v>ACP605</v>
      </c>
    </row>
    <row r="611" spans="9:13" ht="15" thickBot="1" x14ac:dyDescent="0.4">
      <c r="I611" s="72"/>
      <c r="J611" s="49" t="s">
        <v>1055</v>
      </c>
      <c r="M611" t="str">
        <v>ACP606</v>
      </c>
    </row>
    <row r="612" spans="9:13" ht="15" thickBot="1" x14ac:dyDescent="0.4">
      <c r="I612" s="72"/>
      <c r="J612" s="49" t="s">
        <v>1056</v>
      </c>
      <c r="M612" t="str">
        <v>ACP607</v>
      </c>
    </row>
    <row r="613" spans="9:13" ht="15" thickBot="1" x14ac:dyDescent="0.4">
      <c r="I613" s="72"/>
      <c r="J613" s="49" t="s">
        <v>1057</v>
      </c>
      <c r="M613" t="str">
        <v>ACP608</v>
      </c>
    </row>
    <row r="614" spans="9:13" ht="15" thickBot="1" x14ac:dyDescent="0.4">
      <c r="I614" s="72"/>
      <c r="J614" s="49" t="s">
        <v>1058</v>
      </c>
      <c r="M614" t="str">
        <v>ACP609</v>
      </c>
    </row>
    <row r="615" spans="9:13" ht="15" thickBot="1" x14ac:dyDescent="0.4">
      <c r="I615" s="72"/>
      <c r="J615" s="49" t="s">
        <v>1059</v>
      </c>
      <c r="M615" t="str">
        <v>ACP610</v>
      </c>
    </row>
    <row r="616" spans="9:13" ht="15" thickBot="1" x14ac:dyDescent="0.4">
      <c r="I616" s="72"/>
      <c r="J616" s="49" t="s">
        <v>1060</v>
      </c>
      <c r="M616" t="str">
        <v>ACP611</v>
      </c>
    </row>
    <row r="617" spans="9:13" ht="15" thickBot="1" x14ac:dyDescent="0.4">
      <c r="I617" s="72"/>
      <c r="J617" s="49" t="s">
        <v>1061</v>
      </c>
      <c r="M617" t="str">
        <v>ACP612</v>
      </c>
    </row>
    <row r="618" spans="9:13" ht="15" thickBot="1" x14ac:dyDescent="0.4">
      <c r="I618" s="72"/>
      <c r="J618" s="49" t="s">
        <v>1062</v>
      </c>
      <c r="M618" t="str">
        <v>ACP613</v>
      </c>
    </row>
    <row r="619" spans="9:13" ht="15" thickBot="1" x14ac:dyDescent="0.4">
      <c r="I619" s="72"/>
      <c r="J619" s="49" t="s">
        <v>1063</v>
      </c>
      <c r="M619" t="str">
        <v>ACP614</v>
      </c>
    </row>
    <row r="620" spans="9:13" ht="15" thickBot="1" x14ac:dyDescent="0.4">
      <c r="I620" s="72"/>
      <c r="J620" s="49" t="s">
        <v>1064</v>
      </c>
      <c r="M620" t="str">
        <v>ACP615</v>
      </c>
    </row>
    <row r="621" spans="9:13" ht="15" thickBot="1" x14ac:dyDescent="0.4">
      <c r="I621" s="72"/>
      <c r="J621" s="49" t="s">
        <v>1065</v>
      </c>
      <c r="M621" t="str">
        <v>ACP616</v>
      </c>
    </row>
    <row r="622" spans="9:13" ht="15" thickBot="1" x14ac:dyDescent="0.4">
      <c r="I622" s="72"/>
      <c r="J622" s="49" t="s">
        <v>1066</v>
      </c>
      <c r="M622" t="str">
        <v>ACP617</v>
      </c>
    </row>
    <row r="623" spans="9:13" ht="15" thickBot="1" x14ac:dyDescent="0.4">
      <c r="I623" s="72"/>
      <c r="J623" s="49" t="s">
        <v>1067</v>
      </c>
      <c r="M623" t="str">
        <v>ACP618</v>
      </c>
    </row>
    <row r="624" spans="9:13" ht="15" thickBot="1" x14ac:dyDescent="0.4">
      <c r="I624" s="72"/>
      <c r="J624" s="49" t="s">
        <v>1068</v>
      </c>
      <c r="M624" t="str">
        <v>ACP619</v>
      </c>
    </row>
    <row r="625" spans="9:13" ht="15" thickBot="1" x14ac:dyDescent="0.4">
      <c r="I625" s="72"/>
      <c r="J625" s="49" t="s">
        <v>1069</v>
      </c>
      <c r="M625" t="str">
        <v>ACP620</v>
      </c>
    </row>
    <row r="626" spans="9:13" ht="15" thickBot="1" x14ac:dyDescent="0.4">
      <c r="I626" s="72"/>
      <c r="J626" s="49" t="s">
        <v>1070</v>
      </c>
      <c r="M626" t="str">
        <v>ACP621</v>
      </c>
    </row>
    <row r="627" spans="9:13" ht="15" thickBot="1" x14ac:dyDescent="0.4">
      <c r="I627" s="72"/>
      <c r="J627" s="49" t="s">
        <v>1071</v>
      </c>
      <c r="M627" t="str">
        <v>ACP622</v>
      </c>
    </row>
    <row r="628" spans="9:13" ht="15" thickBot="1" x14ac:dyDescent="0.4">
      <c r="I628" s="72"/>
      <c r="J628" s="49" t="s">
        <v>1072</v>
      </c>
      <c r="M628" t="str">
        <v>ACP623</v>
      </c>
    </row>
    <row r="629" spans="9:13" ht="15" thickBot="1" x14ac:dyDescent="0.4">
      <c r="I629" s="72"/>
      <c r="J629" s="49" t="s">
        <v>1073</v>
      </c>
      <c r="M629" t="str">
        <v>ACP624</v>
      </c>
    </row>
    <row r="630" spans="9:13" ht="15" thickBot="1" x14ac:dyDescent="0.4">
      <c r="I630" s="72"/>
      <c r="J630" s="49" t="s">
        <v>1074</v>
      </c>
      <c r="M630" t="str">
        <v>ACP625</v>
      </c>
    </row>
    <row r="631" spans="9:13" ht="15" thickBot="1" x14ac:dyDescent="0.4">
      <c r="I631" s="72"/>
      <c r="J631" s="49" t="s">
        <v>1075</v>
      </c>
      <c r="M631" t="str">
        <v>ACP626</v>
      </c>
    </row>
    <row r="632" spans="9:13" ht="15" thickBot="1" x14ac:dyDescent="0.4">
      <c r="I632" s="72"/>
      <c r="J632" s="49" t="s">
        <v>1076</v>
      </c>
      <c r="M632" t="str">
        <v>ACP627</v>
      </c>
    </row>
    <row r="633" spans="9:13" ht="15" thickBot="1" x14ac:dyDescent="0.4">
      <c r="I633" s="72"/>
      <c r="J633" s="49" t="s">
        <v>1077</v>
      </c>
      <c r="M633" t="str">
        <v>ACP628</v>
      </c>
    </row>
    <row r="634" spans="9:13" ht="15" thickBot="1" x14ac:dyDescent="0.4">
      <c r="I634" s="72"/>
      <c r="J634" s="49" t="s">
        <v>1078</v>
      </c>
      <c r="M634" t="str">
        <v>ACP629</v>
      </c>
    </row>
    <row r="635" spans="9:13" ht="15" thickBot="1" x14ac:dyDescent="0.4">
      <c r="I635" s="72"/>
      <c r="J635" s="49" t="s">
        <v>1079</v>
      </c>
      <c r="M635" t="str">
        <v>ACP630</v>
      </c>
    </row>
    <row r="636" spans="9:13" ht="15" thickBot="1" x14ac:dyDescent="0.4">
      <c r="I636" s="72"/>
      <c r="J636" s="49" t="s">
        <v>1080</v>
      </c>
      <c r="M636" t="str">
        <v>ACP631</v>
      </c>
    </row>
    <row r="637" spans="9:13" ht="15" thickBot="1" x14ac:dyDescent="0.4">
      <c r="I637" s="72"/>
      <c r="J637" s="49" t="s">
        <v>1081</v>
      </c>
      <c r="M637" t="str">
        <v>ACP632</v>
      </c>
    </row>
    <row r="638" spans="9:13" ht="15" thickBot="1" x14ac:dyDescent="0.4">
      <c r="I638" s="72"/>
      <c r="J638" s="49" t="s">
        <v>1082</v>
      </c>
      <c r="M638" t="str">
        <v>ACP633</v>
      </c>
    </row>
    <row r="639" spans="9:13" ht="15" thickBot="1" x14ac:dyDescent="0.4">
      <c r="I639" s="72"/>
      <c r="J639" s="49" t="s">
        <v>1083</v>
      </c>
      <c r="M639" t="str">
        <v>ACP634</v>
      </c>
    </row>
    <row r="640" spans="9:13" ht="15" thickBot="1" x14ac:dyDescent="0.4">
      <c r="I640" s="72"/>
      <c r="J640" s="49" t="s">
        <v>1084</v>
      </c>
      <c r="M640" t="str">
        <v>ACP635</v>
      </c>
    </row>
    <row r="641" spans="9:13" ht="15" thickBot="1" x14ac:dyDescent="0.4">
      <c r="I641" s="72"/>
      <c r="J641" s="49" t="s">
        <v>1085</v>
      </c>
      <c r="M641" t="str">
        <v>ACP636</v>
      </c>
    </row>
    <row r="642" spans="9:13" ht="15" thickBot="1" x14ac:dyDescent="0.4">
      <c r="I642" s="72"/>
      <c r="J642" s="49" t="s">
        <v>1086</v>
      </c>
      <c r="M642" t="str">
        <v>ACP637</v>
      </c>
    </row>
    <row r="643" spans="9:13" ht="15" thickBot="1" x14ac:dyDescent="0.4">
      <c r="I643" s="72"/>
      <c r="J643" s="49" t="s">
        <v>1087</v>
      </c>
      <c r="M643" t="str">
        <v>ACP638</v>
      </c>
    </row>
    <row r="644" spans="9:13" ht="15" thickBot="1" x14ac:dyDescent="0.4">
      <c r="I644" s="72"/>
      <c r="J644" s="49" t="s">
        <v>1088</v>
      </c>
      <c r="M644" t="str">
        <v>ACP639</v>
      </c>
    </row>
    <row r="645" spans="9:13" ht="15" thickBot="1" x14ac:dyDescent="0.4">
      <c r="I645" s="72"/>
      <c r="J645" s="49" t="s">
        <v>1089</v>
      </c>
      <c r="M645" t="str">
        <v>ACP640</v>
      </c>
    </row>
    <row r="646" spans="9:13" ht="15" thickBot="1" x14ac:dyDescent="0.4">
      <c r="I646" s="72"/>
      <c r="J646" s="49" t="s">
        <v>1090</v>
      </c>
      <c r="M646" t="str">
        <v>ACP641</v>
      </c>
    </row>
    <row r="647" spans="9:13" ht="15" thickBot="1" x14ac:dyDescent="0.4">
      <c r="I647" s="72"/>
      <c r="J647" s="49" t="s">
        <v>1091</v>
      </c>
      <c r="M647" t="str">
        <v>ACP642</v>
      </c>
    </row>
    <row r="648" spans="9:13" ht="15" thickBot="1" x14ac:dyDescent="0.4">
      <c r="I648" s="72"/>
      <c r="J648" s="49" t="s">
        <v>1092</v>
      </c>
      <c r="M648" t="str">
        <v>ACP643</v>
      </c>
    </row>
    <row r="649" spans="9:13" ht="15" thickBot="1" x14ac:dyDescent="0.4">
      <c r="I649" s="72"/>
      <c r="J649" s="49" t="s">
        <v>1093</v>
      </c>
      <c r="M649" t="str">
        <v>ACP644</v>
      </c>
    </row>
    <row r="650" spans="9:13" ht="15" thickBot="1" x14ac:dyDescent="0.4">
      <c r="I650" s="72"/>
      <c r="J650" s="49" t="s">
        <v>1094</v>
      </c>
      <c r="M650" t="str">
        <v>ACP645</v>
      </c>
    </row>
    <row r="651" spans="9:13" ht="15" thickBot="1" x14ac:dyDescent="0.4">
      <c r="I651" s="72"/>
      <c r="J651" s="49" t="s">
        <v>1095</v>
      </c>
      <c r="M651" t="str">
        <v>ACP646</v>
      </c>
    </row>
    <row r="652" spans="9:13" ht="15" thickBot="1" x14ac:dyDescent="0.4">
      <c r="I652" s="72"/>
      <c r="J652" s="49" t="s">
        <v>1096</v>
      </c>
      <c r="M652" t="str">
        <v>ACP647</v>
      </c>
    </row>
    <row r="653" spans="9:13" ht="15" thickBot="1" x14ac:dyDescent="0.4">
      <c r="I653" s="72"/>
      <c r="J653" s="49" t="s">
        <v>1097</v>
      </c>
      <c r="M653" t="str">
        <v>ACP648</v>
      </c>
    </row>
    <row r="654" spans="9:13" ht="15" thickBot="1" x14ac:dyDescent="0.4">
      <c r="I654" s="72"/>
      <c r="J654" s="49" t="s">
        <v>1098</v>
      </c>
      <c r="M654" t="str">
        <v>ACP649</v>
      </c>
    </row>
    <row r="655" spans="9:13" ht="15" thickBot="1" x14ac:dyDescent="0.4">
      <c r="I655" s="72"/>
      <c r="J655" s="49" t="s">
        <v>1099</v>
      </c>
      <c r="M655" t="str">
        <v>ACP650</v>
      </c>
    </row>
    <row r="656" spans="9:13" ht="15" thickBot="1" x14ac:dyDescent="0.4">
      <c r="I656" s="72"/>
      <c r="J656" s="49" t="s">
        <v>1100</v>
      </c>
      <c r="M656" t="str">
        <v>ACP651</v>
      </c>
    </row>
    <row r="657" spans="9:13" ht="15" thickBot="1" x14ac:dyDescent="0.4">
      <c r="I657" s="72"/>
      <c r="J657" s="49" t="s">
        <v>1101</v>
      </c>
      <c r="M657" t="str">
        <v>ACP652</v>
      </c>
    </row>
    <row r="658" spans="9:13" ht="15" thickBot="1" x14ac:dyDescent="0.4">
      <c r="I658" s="72"/>
      <c r="J658" s="49" t="s">
        <v>1102</v>
      </c>
      <c r="M658" t="str">
        <v>ACP653</v>
      </c>
    </row>
    <row r="659" spans="9:13" ht="15" thickBot="1" x14ac:dyDescent="0.4">
      <c r="I659" s="72"/>
      <c r="J659" s="49" t="s">
        <v>1103</v>
      </c>
      <c r="M659" t="str">
        <v>ACP654</v>
      </c>
    </row>
    <row r="660" spans="9:13" ht="15" thickBot="1" x14ac:dyDescent="0.4">
      <c r="I660" s="72"/>
      <c r="J660" s="49" t="s">
        <v>1104</v>
      </c>
      <c r="M660" t="str">
        <v>ACP655</v>
      </c>
    </row>
    <row r="661" spans="9:13" ht="15" thickBot="1" x14ac:dyDescent="0.4">
      <c r="I661" s="72"/>
      <c r="J661" s="49" t="s">
        <v>1105</v>
      </c>
      <c r="M661" t="str">
        <v>ACP656</v>
      </c>
    </row>
    <row r="662" spans="9:13" ht="15" thickBot="1" x14ac:dyDescent="0.4">
      <c r="I662" s="72"/>
      <c r="J662" s="49" t="s">
        <v>1106</v>
      </c>
      <c r="M662" t="str">
        <v>ACP657</v>
      </c>
    </row>
    <row r="663" spans="9:13" ht="15" thickBot="1" x14ac:dyDescent="0.4">
      <c r="I663" s="72"/>
      <c r="J663" s="49" t="s">
        <v>1107</v>
      </c>
      <c r="M663" t="str">
        <v>ACP658</v>
      </c>
    </row>
    <row r="664" spans="9:13" ht="15" thickBot="1" x14ac:dyDescent="0.4">
      <c r="I664" s="72"/>
      <c r="J664" s="49" t="s">
        <v>1108</v>
      </c>
      <c r="M664" t="str">
        <v>ACP659</v>
      </c>
    </row>
    <row r="665" spans="9:13" ht="15" thickBot="1" x14ac:dyDescent="0.4">
      <c r="I665" s="72"/>
      <c r="J665" s="49" t="s">
        <v>1109</v>
      </c>
      <c r="M665" t="str">
        <v>ACP660</v>
      </c>
    </row>
    <row r="666" spans="9:13" ht="15" thickBot="1" x14ac:dyDescent="0.4">
      <c r="I666" s="72"/>
      <c r="J666" s="49" t="s">
        <v>1110</v>
      </c>
      <c r="M666" t="str">
        <v>ACP661</v>
      </c>
    </row>
    <row r="667" spans="9:13" ht="15" thickBot="1" x14ac:dyDescent="0.4">
      <c r="I667" s="72"/>
      <c r="J667" s="49" t="s">
        <v>1111</v>
      </c>
      <c r="M667" t="str">
        <v>ACP662</v>
      </c>
    </row>
    <row r="668" spans="9:13" ht="15" thickBot="1" x14ac:dyDescent="0.4">
      <c r="I668" s="72"/>
      <c r="J668" s="49" t="s">
        <v>1112</v>
      </c>
      <c r="M668" t="str">
        <v>ACP663</v>
      </c>
    </row>
    <row r="669" spans="9:13" ht="15" thickBot="1" x14ac:dyDescent="0.4">
      <c r="I669" s="72"/>
      <c r="J669" s="49" t="s">
        <v>1113</v>
      </c>
      <c r="M669" t="str">
        <v>ACP664</v>
      </c>
    </row>
    <row r="670" spans="9:13" ht="15" thickBot="1" x14ac:dyDescent="0.4">
      <c r="I670" s="72"/>
      <c r="J670" s="49" t="s">
        <v>1114</v>
      </c>
      <c r="M670" t="str">
        <v>ACP665</v>
      </c>
    </row>
    <row r="671" spans="9:13" ht="15" thickBot="1" x14ac:dyDescent="0.4">
      <c r="I671" s="72"/>
      <c r="J671" s="49" t="s">
        <v>1115</v>
      </c>
      <c r="M671" t="str">
        <v>ACP666</v>
      </c>
    </row>
    <row r="672" spans="9:13" ht="15" thickBot="1" x14ac:dyDescent="0.4">
      <c r="I672" s="72"/>
      <c r="J672" s="49" t="s">
        <v>1116</v>
      </c>
      <c r="M672" t="str">
        <v>ACP667</v>
      </c>
    </row>
    <row r="673" spans="9:13" ht="15" thickBot="1" x14ac:dyDescent="0.4">
      <c r="I673" s="72"/>
      <c r="J673" s="49" t="s">
        <v>1117</v>
      </c>
      <c r="M673" t="str">
        <v>ACP668</v>
      </c>
    </row>
    <row r="674" spans="9:13" ht="15" thickBot="1" x14ac:dyDescent="0.4">
      <c r="I674" s="72"/>
      <c r="J674" s="49" t="s">
        <v>1118</v>
      </c>
      <c r="M674" t="str">
        <v>ACP669</v>
      </c>
    </row>
    <row r="675" spans="9:13" ht="15" thickBot="1" x14ac:dyDescent="0.4">
      <c r="I675" s="72"/>
      <c r="J675" s="49" t="s">
        <v>1119</v>
      </c>
      <c r="M675" t="str">
        <v>ACP670</v>
      </c>
    </row>
    <row r="676" spans="9:13" ht="15" thickBot="1" x14ac:dyDescent="0.4">
      <c r="I676" s="72"/>
      <c r="J676" s="49" t="s">
        <v>1120</v>
      </c>
      <c r="M676" t="str">
        <v>ACP671</v>
      </c>
    </row>
    <row r="677" spans="9:13" ht="15" thickBot="1" x14ac:dyDescent="0.4">
      <c r="I677" s="72"/>
      <c r="J677" s="49" t="s">
        <v>1121</v>
      </c>
      <c r="M677" t="str">
        <v>ACP672</v>
      </c>
    </row>
    <row r="678" spans="9:13" ht="15" thickBot="1" x14ac:dyDescent="0.4">
      <c r="I678" s="72"/>
      <c r="J678" s="49" t="s">
        <v>1122</v>
      </c>
      <c r="M678" t="str">
        <v>ACP673</v>
      </c>
    </row>
    <row r="679" spans="9:13" ht="15" thickBot="1" x14ac:dyDescent="0.4">
      <c r="I679" s="72"/>
      <c r="J679" s="49" t="s">
        <v>1123</v>
      </c>
      <c r="M679" t="str">
        <v>ACP674</v>
      </c>
    </row>
    <row r="680" spans="9:13" ht="15" thickBot="1" x14ac:dyDescent="0.4">
      <c r="I680" s="72"/>
      <c r="J680" s="49" t="s">
        <v>1124</v>
      </c>
      <c r="M680" t="str">
        <v>ACP675</v>
      </c>
    </row>
    <row r="681" spans="9:13" ht="15" thickBot="1" x14ac:dyDescent="0.4">
      <c r="I681" s="72"/>
      <c r="J681" s="49" t="s">
        <v>1125</v>
      </c>
      <c r="M681" t="str">
        <v>ACP676</v>
      </c>
    </row>
    <row r="682" spans="9:13" ht="15" thickBot="1" x14ac:dyDescent="0.4">
      <c r="I682" s="72"/>
      <c r="J682" s="49" t="s">
        <v>1126</v>
      </c>
      <c r="M682" t="str">
        <v>ACP677</v>
      </c>
    </row>
    <row r="683" spans="9:13" ht="15" thickBot="1" x14ac:dyDescent="0.4">
      <c r="I683" s="72"/>
      <c r="J683" s="49" t="s">
        <v>1127</v>
      </c>
      <c r="M683" t="str">
        <v>ACP678</v>
      </c>
    </row>
    <row r="684" spans="9:13" ht="15" thickBot="1" x14ac:dyDescent="0.4">
      <c r="I684" s="72"/>
      <c r="J684" s="49" t="s">
        <v>1128</v>
      </c>
      <c r="M684" t="str">
        <v>ACP679</v>
      </c>
    </row>
    <row r="685" spans="9:13" ht="15" thickBot="1" x14ac:dyDescent="0.4">
      <c r="I685" s="72"/>
      <c r="J685" s="49" t="s">
        <v>1129</v>
      </c>
      <c r="M685" t="str">
        <v>ACP680</v>
      </c>
    </row>
    <row r="686" spans="9:13" ht="15" thickBot="1" x14ac:dyDescent="0.4">
      <c r="I686" s="72"/>
      <c r="J686" s="49" t="s">
        <v>1130</v>
      </c>
      <c r="M686" t="str">
        <v>ACP681</v>
      </c>
    </row>
    <row r="687" spans="9:13" ht="15" thickBot="1" x14ac:dyDescent="0.4">
      <c r="I687" s="72"/>
      <c r="J687" s="49" t="s">
        <v>1131</v>
      </c>
      <c r="M687" t="str">
        <v>ACP682</v>
      </c>
    </row>
    <row r="688" spans="9:13" ht="15" thickBot="1" x14ac:dyDescent="0.4">
      <c r="I688" s="72"/>
      <c r="J688" s="49" t="s">
        <v>1132</v>
      </c>
      <c r="M688" t="str">
        <v>ACP683</v>
      </c>
    </row>
    <row r="689" spans="9:13" ht="15" thickBot="1" x14ac:dyDescent="0.4">
      <c r="I689" s="72"/>
      <c r="J689" s="49" t="s">
        <v>1133</v>
      </c>
      <c r="M689" t="str">
        <v>ACP684</v>
      </c>
    </row>
    <row r="690" spans="9:13" ht="15" thickBot="1" x14ac:dyDescent="0.4">
      <c r="I690" s="72"/>
      <c r="J690" s="49" t="s">
        <v>1134</v>
      </c>
      <c r="M690" t="str">
        <v>ACP685</v>
      </c>
    </row>
    <row r="691" spans="9:13" ht="15" thickBot="1" x14ac:dyDescent="0.4">
      <c r="I691" s="72"/>
      <c r="J691" s="49" t="s">
        <v>1135</v>
      </c>
      <c r="M691" t="str">
        <v>ACP686</v>
      </c>
    </row>
    <row r="692" spans="9:13" ht="15" thickBot="1" x14ac:dyDescent="0.4">
      <c r="I692" s="72"/>
      <c r="J692" s="49" t="s">
        <v>1136</v>
      </c>
      <c r="M692" t="str">
        <v>ACP687</v>
      </c>
    </row>
    <row r="693" spans="9:13" ht="15" thickBot="1" x14ac:dyDescent="0.4">
      <c r="I693" s="72"/>
      <c r="J693" s="49" t="s">
        <v>1137</v>
      </c>
      <c r="M693" t="str">
        <v>ACP688</v>
      </c>
    </row>
    <row r="694" spans="9:13" ht="15" thickBot="1" x14ac:dyDescent="0.4">
      <c r="I694" s="72"/>
      <c r="J694" s="49" t="s">
        <v>1138</v>
      </c>
      <c r="M694" t="str">
        <v>ACP689</v>
      </c>
    </row>
    <row r="695" spans="9:13" ht="15" thickBot="1" x14ac:dyDescent="0.4">
      <c r="I695" s="72"/>
      <c r="J695" s="49" t="s">
        <v>1139</v>
      </c>
      <c r="M695" t="str">
        <v>ACP690</v>
      </c>
    </row>
    <row r="696" spans="9:13" ht="15" thickBot="1" x14ac:dyDescent="0.4">
      <c r="I696" s="72"/>
      <c r="J696" s="49" t="s">
        <v>1140</v>
      </c>
      <c r="M696" t="str">
        <v>ACP691</v>
      </c>
    </row>
    <row r="697" spans="9:13" ht="15" thickBot="1" x14ac:dyDescent="0.4">
      <c r="I697" s="72"/>
      <c r="J697" s="49" t="s">
        <v>1141</v>
      </c>
      <c r="M697" t="str">
        <v>ACP692</v>
      </c>
    </row>
    <row r="698" spans="9:13" ht="15" thickBot="1" x14ac:dyDescent="0.4">
      <c r="I698" s="72"/>
      <c r="J698" s="49" t="s">
        <v>1142</v>
      </c>
      <c r="M698" t="str">
        <v>ACP693</v>
      </c>
    </row>
    <row r="699" spans="9:13" ht="15" thickBot="1" x14ac:dyDescent="0.4">
      <c r="I699" s="72"/>
      <c r="J699" s="49" t="s">
        <v>1143</v>
      </c>
      <c r="M699" t="str">
        <v>ACP694</v>
      </c>
    </row>
    <row r="700" spans="9:13" ht="15" thickBot="1" x14ac:dyDescent="0.4">
      <c r="I700" s="72"/>
      <c r="J700" s="49" t="s">
        <v>1144</v>
      </c>
      <c r="M700" t="str">
        <v>ACP695</v>
      </c>
    </row>
    <row r="701" spans="9:13" ht="15" thickBot="1" x14ac:dyDescent="0.4">
      <c r="I701" s="72"/>
      <c r="J701" s="49" t="s">
        <v>1145</v>
      </c>
      <c r="M701" t="str">
        <v>ACP696</v>
      </c>
    </row>
    <row r="702" spans="9:13" ht="15" thickBot="1" x14ac:dyDescent="0.4">
      <c r="I702" s="72"/>
      <c r="J702" s="49" t="s">
        <v>1146</v>
      </c>
      <c r="M702" t="str">
        <v>ACP697</v>
      </c>
    </row>
    <row r="703" spans="9:13" ht="15" thickBot="1" x14ac:dyDescent="0.4">
      <c r="I703" s="72"/>
      <c r="J703" s="49" t="s">
        <v>1147</v>
      </c>
      <c r="M703" t="str">
        <v>ACP698</v>
      </c>
    </row>
    <row r="704" spans="9:13" ht="15" thickBot="1" x14ac:dyDescent="0.4">
      <c r="I704" s="72"/>
      <c r="J704" s="49" t="s">
        <v>1148</v>
      </c>
      <c r="M704" t="str">
        <v>ACP699</v>
      </c>
    </row>
    <row r="705" spans="9:13" ht="15" thickBot="1" x14ac:dyDescent="0.4">
      <c r="I705" s="72"/>
      <c r="J705" s="49" t="s">
        <v>1149</v>
      </c>
      <c r="M705" t="str">
        <v>ACP700</v>
      </c>
    </row>
    <row r="706" spans="9:13" ht="15" thickBot="1" x14ac:dyDescent="0.4">
      <c r="I706" s="72"/>
      <c r="J706" s="49" t="s">
        <v>1150</v>
      </c>
      <c r="M706" t="str">
        <v>ACP701</v>
      </c>
    </row>
    <row r="707" spans="9:13" ht="15" thickBot="1" x14ac:dyDescent="0.4">
      <c r="I707" s="72"/>
      <c r="J707" s="49" t="s">
        <v>1151</v>
      </c>
      <c r="M707" t="str">
        <v>ACP702</v>
      </c>
    </row>
    <row r="708" spans="9:13" ht="15" thickBot="1" x14ac:dyDescent="0.4">
      <c r="I708" s="72"/>
      <c r="J708" s="49" t="s">
        <v>1152</v>
      </c>
      <c r="M708" t="str">
        <v>ACP703</v>
      </c>
    </row>
    <row r="709" spans="9:13" ht="15" thickBot="1" x14ac:dyDescent="0.4">
      <c r="I709" s="72"/>
      <c r="J709" s="49" t="s">
        <v>1153</v>
      </c>
      <c r="M709" t="str">
        <v>ACP704</v>
      </c>
    </row>
    <row r="710" spans="9:13" ht="15" thickBot="1" x14ac:dyDescent="0.4">
      <c r="I710" s="72"/>
      <c r="J710" s="49" t="s">
        <v>1154</v>
      </c>
      <c r="M710" t="str">
        <v>ACP705</v>
      </c>
    </row>
    <row r="711" spans="9:13" ht="15" thickBot="1" x14ac:dyDescent="0.4">
      <c r="I711" s="72"/>
      <c r="J711" s="49" t="s">
        <v>1155</v>
      </c>
      <c r="M711" t="str">
        <v>ACP706</v>
      </c>
    </row>
    <row r="712" spans="9:13" ht="15" thickBot="1" x14ac:dyDescent="0.4">
      <c r="I712" s="72"/>
      <c r="J712" s="49" t="s">
        <v>1156</v>
      </c>
      <c r="M712" t="str">
        <v>ACP707</v>
      </c>
    </row>
    <row r="713" spans="9:13" ht="15" thickBot="1" x14ac:dyDescent="0.4">
      <c r="I713" s="72"/>
      <c r="J713" s="49" t="s">
        <v>1157</v>
      </c>
      <c r="M713" t="str">
        <v>ACP708</v>
      </c>
    </row>
    <row r="714" spans="9:13" ht="15" thickBot="1" x14ac:dyDescent="0.4">
      <c r="I714" s="72"/>
      <c r="J714" s="49" t="s">
        <v>1158</v>
      </c>
      <c r="M714" t="str">
        <v>ACP709</v>
      </c>
    </row>
    <row r="715" spans="9:13" ht="15" thickBot="1" x14ac:dyDescent="0.4">
      <c r="I715" s="72"/>
      <c r="J715" s="49" t="s">
        <v>1159</v>
      </c>
      <c r="M715" t="str">
        <v>ACP710</v>
      </c>
    </row>
    <row r="716" spans="9:13" ht="15" thickBot="1" x14ac:dyDescent="0.4">
      <c r="I716" s="72"/>
      <c r="J716" s="49" t="s">
        <v>1160</v>
      </c>
      <c r="M716" t="str">
        <v>ACP711</v>
      </c>
    </row>
    <row r="717" spans="9:13" ht="15" thickBot="1" x14ac:dyDescent="0.4">
      <c r="I717" s="72"/>
      <c r="J717" s="49" t="s">
        <v>1161</v>
      </c>
      <c r="M717" t="str">
        <v>ACP712</v>
      </c>
    </row>
    <row r="718" spans="9:13" ht="15" thickBot="1" x14ac:dyDescent="0.4">
      <c r="I718" s="72"/>
      <c r="J718" s="49" t="s">
        <v>1162</v>
      </c>
      <c r="M718" t="str">
        <v>ACP713</v>
      </c>
    </row>
    <row r="719" spans="9:13" ht="15" thickBot="1" x14ac:dyDescent="0.4">
      <c r="I719" s="72"/>
      <c r="J719" s="49" t="s">
        <v>1163</v>
      </c>
      <c r="M719" t="str">
        <v>ACP714</v>
      </c>
    </row>
    <row r="720" spans="9:13" ht="15" thickBot="1" x14ac:dyDescent="0.4">
      <c r="I720" s="72"/>
      <c r="J720" s="49" t="s">
        <v>1164</v>
      </c>
      <c r="M720" t="str">
        <v>ACP715</v>
      </c>
    </row>
    <row r="721" spans="9:13" ht="15" thickBot="1" x14ac:dyDescent="0.4">
      <c r="I721" s="72"/>
      <c r="J721" s="49" t="s">
        <v>1165</v>
      </c>
      <c r="M721" t="str">
        <v>ACP716</v>
      </c>
    </row>
    <row r="722" spans="9:13" ht="15" thickBot="1" x14ac:dyDescent="0.4">
      <c r="I722" s="72"/>
      <c r="J722" s="49" t="s">
        <v>1166</v>
      </c>
      <c r="M722" t="str">
        <v>ACP717</v>
      </c>
    </row>
    <row r="723" spans="9:13" ht="15" thickBot="1" x14ac:dyDescent="0.4">
      <c r="I723" s="72"/>
      <c r="J723" s="49" t="s">
        <v>1167</v>
      </c>
      <c r="M723" t="str">
        <v>ACP718</v>
      </c>
    </row>
    <row r="724" spans="9:13" ht="15" thickBot="1" x14ac:dyDescent="0.4">
      <c r="I724" s="72"/>
      <c r="J724" s="49" t="s">
        <v>1168</v>
      </c>
      <c r="M724" t="str">
        <v>ACP719</v>
      </c>
    </row>
    <row r="725" spans="9:13" ht="15" thickBot="1" x14ac:dyDescent="0.4">
      <c r="I725" s="72"/>
      <c r="J725" s="49" t="s">
        <v>1169</v>
      </c>
      <c r="M725" t="str">
        <v>ACP720</v>
      </c>
    </row>
    <row r="726" spans="9:13" ht="15" thickBot="1" x14ac:dyDescent="0.4">
      <c r="I726" s="72"/>
      <c r="J726" s="49" t="s">
        <v>1170</v>
      </c>
      <c r="M726" t="str">
        <v>ACP721</v>
      </c>
    </row>
    <row r="727" spans="9:13" ht="15" thickBot="1" x14ac:dyDescent="0.4">
      <c r="I727" s="72"/>
      <c r="J727" s="49" t="s">
        <v>1171</v>
      </c>
      <c r="M727" t="str">
        <v>ACP722</v>
      </c>
    </row>
    <row r="728" spans="9:13" ht="15" thickBot="1" x14ac:dyDescent="0.4">
      <c r="I728" s="72"/>
      <c r="J728" s="49" t="s">
        <v>1172</v>
      </c>
      <c r="M728" t="str">
        <v>ACP723</v>
      </c>
    </row>
    <row r="729" spans="9:13" ht="15" thickBot="1" x14ac:dyDescent="0.4">
      <c r="I729" s="72"/>
      <c r="J729" s="49" t="s">
        <v>1173</v>
      </c>
      <c r="M729" t="str">
        <v>ACP724</v>
      </c>
    </row>
    <row r="730" spans="9:13" ht="15" thickBot="1" x14ac:dyDescent="0.4">
      <c r="I730" s="72"/>
      <c r="J730" s="49" t="s">
        <v>1174</v>
      </c>
      <c r="M730" t="str">
        <v>ACP725</v>
      </c>
    </row>
    <row r="731" spans="9:13" ht="15" thickBot="1" x14ac:dyDescent="0.4">
      <c r="I731" s="72"/>
      <c r="J731" s="49" t="s">
        <v>1175</v>
      </c>
      <c r="M731" t="str">
        <v>ACP726</v>
      </c>
    </row>
    <row r="732" spans="9:13" ht="15" thickBot="1" x14ac:dyDescent="0.4">
      <c r="I732" s="72"/>
      <c r="J732" s="49" t="s">
        <v>1176</v>
      </c>
      <c r="M732" t="str">
        <v>ACP727</v>
      </c>
    </row>
    <row r="733" spans="9:13" ht="15" thickBot="1" x14ac:dyDescent="0.4">
      <c r="I733" s="72"/>
      <c r="J733" s="49" t="s">
        <v>1177</v>
      </c>
      <c r="M733" t="str">
        <v>ACP728</v>
      </c>
    </row>
    <row r="734" spans="9:13" ht="15" thickBot="1" x14ac:dyDescent="0.4">
      <c r="I734" s="72"/>
      <c r="J734" s="49" t="s">
        <v>1178</v>
      </c>
      <c r="M734" t="str">
        <v>ACP729</v>
      </c>
    </row>
    <row r="735" spans="9:13" ht="15" thickBot="1" x14ac:dyDescent="0.4">
      <c r="I735" s="72"/>
      <c r="J735" s="49" t="s">
        <v>1179</v>
      </c>
      <c r="M735" t="str">
        <v>ACP730</v>
      </c>
    </row>
    <row r="736" spans="9:13" ht="15" thickBot="1" x14ac:dyDescent="0.4">
      <c r="I736" s="72"/>
      <c r="J736" s="49" t="s">
        <v>1180</v>
      </c>
      <c r="M736" t="str">
        <v>ACP731</v>
      </c>
    </row>
    <row r="737" spans="9:13" ht="15" thickBot="1" x14ac:dyDescent="0.4">
      <c r="I737" s="72"/>
      <c r="J737" s="49" t="s">
        <v>1181</v>
      </c>
      <c r="M737" t="str">
        <v>ACP732</v>
      </c>
    </row>
    <row r="738" spans="9:13" ht="15" thickBot="1" x14ac:dyDescent="0.4">
      <c r="I738" s="72"/>
      <c r="J738" s="49" t="s">
        <v>1182</v>
      </c>
      <c r="M738" t="str">
        <v>ACP733</v>
      </c>
    </row>
    <row r="739" spans="9:13" ht="15" thickBot="1" x14ac:dyDescent="0.4">
      <c r="I739" s="72"/>
      <c r="J739" s="49" t="s">
        <v>1183</v>
      </c>
      <c r="M739" t="str">
        <v>ACP734</v>
      </c>
    </row>
    <row r="740" spans="9:13" ht="15" thickBot="1" x14ac:dyDescent="0.4">
      <c r="I740" s="72"/>
      <c r="J740" s="49" t="s">
        <v>1184</v>
      </c>
      <c r="M740" t="str">
        <v>ACP735</v>
      </c>
    </row>
    <row r="741" spans="9:13" ht="15" thickBot="1" x14ac:dyDescent="0.4">
      <c r="I741" s="72"/>
      <c r="J741" s="49" t="s">
        <v>1185</v>
      </c>
      <c r="M741" t="str">
        <v>ACP736</v>
      </c>
    </row>
    <row r="742" spans="9:13" ht="15" thickBot="1" x14ac:dyDescent="0.4">
      <c r="I742" s="72"/>
      <c r="J742" s="49" t="s">
        <v>1186</v>
      </c>
      <c r="M742" t="str">
        <v>ACP737</v>
      </c>
    </row>
    <row r="743" spans="9:13" ht="15" thickBot="1" x14ac:dyDescent="0.4">
      <c r="I743" s="72"/>
      <c r="J743" s="49" t="s">
        <v>1187</v>
      </c>
      <c r="M743" t="str">
        <v>ACP738</v>
      </c>
    </row>
    <row r="744" spans="9:13" ht="15" thickBot="1" x14ac:dyDescent="0.4">
      <c r="I744" s="72"/>
      <c r="J744" s="49" t="s">
        <v>1188</v>
      </c>
      <c r="M744" t="str">
        <v>ACP739</v>
      </c>
    </row>
    <row r="745" spans="9:13" ht="15" thickBot="1" x14ac:dyDescent="0.4">
      <c r="I745" s="72"/>
      <c r="J745" s="49" t="s">
        <v>1189</v>
      </c>
      <c r="M745" t="str">
        <v>ACP740</v>
      </c>
    </row>
    <row r="746" spans="9:13" ht="15" thickBot="1" x14ac:dyDescent="0.4">
      <c r="I746" s="72"/>
      <c r="J746" s="49" t="s">
        <v>1190</v>
      </c>
      <c r="M746" t="str">
        <v>ACP741</v>
      </c>
    </row>
    <row r="747" spans="9:13" ht="15" thickBot="1" x14ac:dyDescent="0.4">
      <c r="I747" s="72"/>
      <c r="J747" s="49" t="s">
        <v>1191</v>
      </c>
      <c r="M747" t="str">
        <v>ACP742</v>
      </c>
    </row>
    <row r="748" spans="9:13" ht="15" thickBot="1" x14ac:dyDescent="0.4">
      <c r="I748" s="72"/>
      <c r="J748" s="49" t="s">
        <v>1192</v>
      </c>
      <c r="M748" t="str">
        <v>ACP743</v>
      </c>
    </row>
    <row r="749" spans="9:13" ht="15" thickBot="1" x14ac:dyDescent="0.4">
      <c r="I749" s="72"/>
      <c r="J749" s="49" t="s">
        <v>1193</v>
      </c>
      <c r="M749" t="str">
        <v>ACP744</v>
      </c>
    </row>
    <row r="750" spans="9:13" ht="15" thickBot="1" x14ac:dyDescent="0.4">
      <c r="I750" s="72"/>
      <c r="J750" s="49" t="s">
        <v>1194</v>
      </c>
      <c r="M750" t="str">
        <v>ACP745</v>
      </c>
    </row>
    <row r="751" spans="9:13" ht="15" thickBot="1" x14ac:dyDescent="0.4">
      <c r="I751" s="72"/>
      <c r="J751" s="49" t="s">
        <v>1195</v>
      </c>
      <c r="M751" t="str">
        <v>ACP746</v>
      </c>
    </row>
    <row r="752" spans="9:13" ht="15" thickBot="1" x14ac:dyDescent="0.4">
      <c r="I752" s="72"/>
      <c r="J752" s="49" t="s">
        <v>1196</v>
      </c>
      <c r="M752" t="str">
        <v>ACP747</v>
      </c>
    </row>
    <row r="753" spans="9:13" ht="15" thickBot="1" x14ac:dyDescent="0.4">
      <c r="I753" s="72"/>
      <c r="J753" s="49" t="s">
        <v>1197</v>
      </c>
      <c r="M753" t="str">
        <v>ACP748</v>
      </c>
    </row>
    <row r="754" spans="9:13" ht="15" thickBot="1" x14ac:dyDescent="0.4">
      <c r="I754" s="72"/>
      <c r="J754" s="49" t="s">
        <v>1198</v>
      </c>
      <c r="M754" t="str">
        <v>ACP749</v>
      </c>
    </row>
    <row r="755" spans="9:13" ht="15" thickBot="1" x14ac:dyDescent="0.4">
      <c r="I755" s="72"/>
      <c r="J755" s="49" t="s">
        <v>1199</v>
      </c>
      <c r="M755" t="str">
        <v>ACP750</v>
      </c>
    </row>
    <row r="756" spans="9:13" ht="15" thickBot="1" x14ac:dyDescent="0.4">
      <c r="I756" s="72"/>
      <c r="J756" s="49" t="s">
        <v>1200</v>
      </c>
      <c r="M756" t="str">
        <v>ACP751</v>
      </c>
    </row>
    <row r="757" spans="9:13" ht="15" thickBot="1" x14ac:dyDescent="0.4">
      <c r="I757" s="72"/>
      <c r="J757" s="49" t="s">
        <v>1201</v>
      </c>
      <c r="M757" t="str">
        <v>ACP752</v>
      </c>
    </row>
    <row r="758" spans="9:13" ht="15" thickBot="1" x14ac:dyDescent="0.4">
      <c r="I758" s="72"/>
      <c r="J758" s="49" t="s">
        <v>1202</v>
      </c>
      <c r="M758" t="str">
        <v>ACP753</v>
      </c>
    </row>
    <row r="759" spans="9:13" ht="15" thickBot="1" x14ac:dyDescent="0.4">
      <c r="I759" s="72"/>
      <c r="J759" s="49" t="s">
        <v>1203</v>
      </c>
      <c r="M759" t="str">
        <v>ACP754</v>
      </c>
    </row>
    <row r="760" spans="9:13" ht="15" thickBot="1" x14ac:dyDescent="0.4">
      <c r="I760" s="72"/>
      <c r="J760" s="49" t="s">
        <v>1204</v>
      </c>
      <c r="M760" t="str">
        <v>ACP755</v>
      </c>
    </row>
    <row r="761" spans="9:13" ht="15" thickBot="1" x14ac:dyDescent="0.4">
      <c r="I761" s="72"/>
      <c r="J761" s="49" t="s">
        <v>1205</v>
      </c>
      <c r="M761" t="str">
        <v>ACP756</v>
      </c>
    </row>
    <row r="762" spans="9:13" ht="15" thickBot="1" x14ac:dyDescent="0.4">
      <c r="I762" s="72"/>
      <c r="J762" s="49" t="s">
        <v>1206</v>
      </c>
      <c r="M762" t="str">
        <v>ACP757</v>
      </c>
    </row>
    <row r="763" spans="9:13" ht="15" thickBot="1" x14ac:dyDescent="0.4">
      <c r="I763" s="72"/>
      <c r="J763" s="49" t="s">
        <v>1207</v>
      </c>
      <c r="M763" t="str">
        <v>ACP758</v>
      </c>
    </row>
    <row r="764" spans="9:13" ht="15" thickBot="1" x14ac:dyDescent="0.4">
      <c r="I764" s="72"/>
      <c r="J764" s="49" t="s">
        <v>1208</v>
      </c>
      <c r="M764" t="str">
        <v>ACP759</v>
      </c>
    </row>
    <row r="765" spans="9:13" ht="15" thickBot="1" x14ac:dyDescent="0.4">
      <c r="I765" s="72"/>
      <c r="J765" s="49" t="s">
        <v>1209</v>
      </c>
      <c r="M765" t="str">
        <v>ACP760</v>
      </c>
    </row>
    <row r="766" spans="9:13" ht="15" thickBot="1" x14ac:dyDescent="0.4">
      <c r="I766" s="72"/>
      <c r="J766" s="49" t="s">
        <v>1210</v>
      </c>
      <c r="M766" t="str">
        <v>ACP761</v>
      </c>
    </row>
    <row r="767" spans="9:13" ht="15" thickBot="1" x14ac:dyDescent="0.4">
      <c r="I767" s="72"/>
      <c r="J767" s="49" t="s">
        <v>1211</v>
      </c>
      <c r="M767" t="str">
        <v>ACP762</v>
      </c>
    </row>
    <row r="768" spans="9:13" ht="15" thickBot="1" x14ac:dyDescent="0.4">
      <c r="I768" s="72"/>
      <c r="J768" s="49" t="s">
        <v>1212</v>
      </c>
      <c r="M768" t="str">
        <v>ACP763</v>
      </c>
    </row>
    <row r="769" spans="9:13" ht="15" thickBot="1" x14ac:dyDescent="0.4">
      <c r="I769" s="72"/>
      <c r="J769" s="49" t="s">
        <v>1213</v>
      </c>
      <c r="M769" t="str">
        <v>ACP764</v>
      </c>
    </row>
    <row r="770" spans="9:13" ht="15" thickBot="1" x14ac:dyDescent="0.4">
      <c r="I770" s="72"/>
      <c r="J770" s="49" t="s">
        <v>1214</v>
      </c>
      <c r="M770" t="str">
        <v>ACP765</v>
      </c>
    </row>
    <row r="771" spans="9:13" ht="15" thickBot="1" x14ac:dyDescent="0.4">
      <c r="I771" s="72"/>
      <c r="J771" s="49" t="s">
        <v>1215</v>
      </c>
      <c r="M771" t="str">
        <v>ACP766</v>
      </c>
    </row>
    <row r="772" spans="9:13" ht="15" thickBot="1" x14ac:dyDescent="0.4">
      <c r="I772" s="72"/>
      <c r="J772" s="49" t="s">
        <v>1216</v>
      </c>
      <c r="M772" t="str">
        <v>ACP767</v>
      </c>
    </row>
    <row r="773" spans="9:13" ht="15" thickBot="1" x14ac:dyDescent="0.4">
      <c r="I773" s="72"/>
      <c r="J773" s="49" t="s">
        <v>1217</v>
      </c>
      <c r="M773" t="str">
        <v>ACP768</v>
      </c>
    </row>
    <row r="774" spans="9:13" ht="15" thickBot="1" x14ac:dyDescent="0.4">
      <c r="I774" s="72"/>
      <c r="J774" s="49" t="s">
        <v>1218</v>
      </c>
      <c r="M774" t="str">
        <v>ACP769</v>
      </c>
    </row>
    <row r="775" spans="9:13" ht="15" thickBot="1" x14ac:dyDescent="0.4">
      <c r="I775" s="72"/>
      <c r="J775" s="49" t="s">
        <v>1219</v>
      </c>
      <c r="M775" t="str">
        <v>ACP770</v>
      </c>
    </row>
    <row r="776" spans="9:13" ht="15" thickBot="1" x14ac:dyDescent="0.4">
      <c r="I776" s="72"/>
      <c r="J776" s="49" t="s">
        <v>1220</v>
      </c>
      <c r="M776" t="str">
        <v>ACP771</v>
      </c>
    </row>
    <row r="777" spans="9:13" ht="15" thickBot="1" x14ac:dyDescent="0.4">
      <c r="I777" s="72"/>
      <c r="J777" s="49" t="s">
        <v>1221</v>
      </c>
      <c r="M777" t="str">
        <v>ACP772</v>
      </c>
    </row>
    <row r="778" spans="9:13" ht="15" thickBot="1" x14ac:dyDescent="0.4">
      <c r="I778" s="72"/>
      <c r="J778" s="49" t="s">
        <v>1222</v>
      </c>
      <c r="M778" t="str">
        <v>ACP773</v>
      </c>
    </row>
    <row r="779" spans="9:13" ht="15" thickBot="1" x14ac:dyDescent="0.4">
      <c r="I779" s="72"/>
      <c r="J779" s="49" t="s">
        <v>1223</v>
      </c>
      <c r="M779" t="str">
        <v>ACP774</v>
      </c>
    </row>
    <row r="780" spans="9:13" ht="15" thickBot="1" x14ac:dyDescent="0.4">
      <c r="I780" s="72"/>
      <c r="J780" s="49" t="s">
        <v>1224</v>
      </c>
      <c r="M780" t="str">
        <v>ACP775</v>
      </c>
    </row>
    <row r="781" spans="9:13" ht="15" thickBot="1" x14ac:dyDescent="0.4">
      <c r="I781" s="72"/>
      <c r="J781" s="49" t="s">
        <v>1225</v>
      </c>
      <c r="M781" t="str">
        <v>ACP776</v>
      </c>
    </row>
    <row r="782" spans="9:13" ht="15" thickBot="1" x14ac:dyDescent="0.4">
      <c r="I782" s="72"/>
      <c r="J782" s="49" t="s">
        <v>1226</v>
      </c>
      <c r="M782" t="str">
        <v>ACP777</v>
      </c>
    </row>
    <row r="783" spans="9:13" ht="15" thickBot="1" x14ac:dyDescent="0.4">
      <c r="I783" s="72"/>
      <c r="J783" s="49" t="s">
        <v>1227</v>
      </c>
      <c r="M783" t="str">
        <v>ACP778</v>
      </c>
    </row>
    <row r="784" spans="9:13" ht="15" thickBot="1" x14ac:dyDescent="0.4">
      <c r="I784" s="72"/>
      <c r="J784" s="49" t="s">
        <v>1228</v>
      </c>
      <c r="M784" t="str">
        <v>ACP779</v>
      </c>
    </row>
    <row r="785" spans="9:13" ht="15" thickBot="1" x14ac:dyDescent="0.4">
      <c r="I785" s="72"/>
      <c r="J785" s="49" t="s">
        <v>1229</v>
      </c>
      <c r="M785" t="str">
        <v>ACP780</v>
      </c>
    </row>
    <row r="786" spans="9:13" ht="15" thickBot="1" x14ac:dyDescent="0.4">
      <c r="I786" s="72"/>
      <c r="J786" s="49" t="s">
        <v>1230</v>
      </c>
      <c r="M786" t="str">
        <v>ACP781</v>
      </c>
    </row>
    <row r="787" spans="9:13" ht="15" thickBot="1" x14ac:dyDescent="0.4">
      <c r="I787" s="72"/>
      <c r="J787" s="49" t="s">
        <v>1231</v>
      </c>
      <c r="M787" t="str">
        <v>ACP782</v>
      </c>
    </row>
    <row r="788" spans="9:13" ht="15" thickBot="1" x14ac:dyDescent="0.4">
      <c r="I788" s="72"/>
      <c r="J788" s="49" t="s">
        <v>1232</v>
      </c>
      <c r="M788" t="str">
        <v>ACP783</v>
      </c>
    </row>
    <row r="789" spans="9:13" ht="15" thickBot="1" x14ac:dyDescent="0.4">
      <c r="I789" s="72"/>
      <c r="J789" s="49" t="s">
        <v>1233</v>
      </c>
      <c r="M789" t="str">
        <v>ACP784</v>
      </c>
    </row>
    <row r="790" spans="9:13" ht="15" thickBot="1" x14ac:dyDescent="0.4">
      <c r="I790" s="72"/>
      <c r="J790" s="49" t="s">
        <v>1234</v>
      </c>
      <c r="M790" t="str">
        <v>ACP785</v>
      </c>
    </row>
    <row r="791" spans="9:13" ht="15" thickBot="1" x14ac:dyDescent="0.4">
      <c r="I791" s="72"/>
      <c r="J791" s="49" t="s">
        <v>1235</v>
      </c>
      <c r="M791" t="str">
        <v>ACP786</v>
      </c>
    </row>
    <row r="792" spans="9:13" ht="15" thickBot="1" x14ac:dyDescent="0.4">
      <c r="I792" s="72"/>
      <c r="J792" s="49" t="s">
        <v>1236</v>
      </c>
      <c r="M792" t="str">
        <v>ACP787</v>
      </c>
    </row>
    <row r="793" spans="9:13" ht="15" thickBot="1" x14ac:dyDescent="0.4">
      <c r="I793" s="72"/>
      <c r="J793" s="49" t="s">
        <v>1237</v>
      </c>
      <c r="M793" t="str">
        <v>ACP788</v>
      </c>
    </row>
    <row r="794" spans="9:13" ht="15" thickBot="1" x14ac:dyDescent="0.4">
      <c r="I794" s="72"/>
      <c r="J794" s="49" t="s">
        <v>1238</v>
      </c>
      <c r="M794" t="str">
        <v>ACP789</v>
      </c>
    </row>
    <row r="795" spans="9:13" ht="15" thickBot="1" x14ac:dyDescent="0.4">
      <c r="I795" s="72"/>
      <c r="J795" s="49" t="s">
        <v>1239</v>
      </c>
      <c r="M795" t="str">
        <v>ACP790</v>
      </c>
    </row>
    <row r="796" spans="9:13" ht="15" thickBot="1" x14ac:dyDescent="0.4">
      <c r="I796" s="72"/>
      <c r="J796" s="49" t="s">
        <v>1240</v>
      </c>
      <c r="M796" t="str">
        <v>ACP791</v>
      </c>
    </row>
    <row r="797" spans="9:13" ht="15" thickBot="1" x14ac:dyDescent="0.4">
      <c r="I797" s="72"/>
      <c r="J797" s="49" t="s">
        <v>1241</v>
      </c>
      <c r="M797" t="str">
        <v>ACP792</v>
      </c>
    </row>
    <row r="798" spans="9:13" ht="15" thickBot="1" x14ac:dyDescent="0.4">
      <c r="I798" s="72"/>
      <c r="J798" s="49" t="s">
        <v>1242</v>
      </c>
      <c r="M798" t="str">
        <v>ACP793</v>
      </c>
    </row>
    <row r="799" spans="9:13" ht="15" thickBot="1" x14ac:dyDescent="0.4">
      <c r="I799" s="72"/>
      <c r="J799" s="49" t="s">
        <v>1243</v>
      </c>
      <c r="M799" t="str">
        <v>ACP794</v>
      </c>
    </row>
    <row r="800" spans="9:13" ht="15" thickBot="1" x14ac:dyDescent="0.4">
      <c r="I800" s="72"/>
      <c r="J800" s="49" t="s">
        <v>1244</v>
      </c>
      <c r="M800" t="str">
        <v>ACP795</v>
      </c>
    </row>
    <row r="801" spans="9:13" ht="15" thickBot="1" x14ac:dyDescent="0.4">
      <c r="I801" s="72"/>
      <c r="J801" s="49" t="s">
        <v>1245</v>
      </c>
      <c r="M801" t="str">
        <v>ACP796</v>
      </c>
    </row>
    <row r="802" spans="9:13" ht="15" thickBot="1" x14ac:dyDescent="0.4">
      <c r="I802" s="72"/>
      <c r="J802" s="49" t="s">
        <v>1246</v>
      </c>
      <c r="M802" t="str">
        <v>ACP797</v>
      </c>
    </row>
    <row r="803" spans="9:13" ht="15" thickBot="1" x14ac:dyDescent="0.4">
      <c r="I803" s="72"/>
      <c r="J803" s="49" t="s">
        <v>1247</v>
      </c>
      <c r="M803" t="str">
        <v>ACP798</v>
      </c>
    </row>
    <row r="804" spans="9:13" ht="15" thickBot="1" x14ac:dyDescent="0.4">
      <c r="I804" s="72"/>
      <c r="J804" s="49" t="s">
        <v>1248</v>
      </c>
      <c r="M804" t="str">
        <v>ACP799</v>
      </c>
    </row>
    <row r="805" spans="9:13" ht="15" thickBot="1" x14ac:dyDescent="0.4">
      <c r="I805" s="72"/>
      <c r="J805" s="49" t="s">
        <v>1249</v>
      </c>
      <c r="M805" t="str">
        <v>ACP800</v>
      </c>
    </row>
    <row r="806" spans="9:13" ht="15" thickBot="1" x14ac:dyDescent="0.4">
      <c r="I806" s="72"/>
      <c r="J806" s="49" t="s">
        <v>1250</v>
      </c>
      <c r="M806" t="str">
        <v>ACP801</v>
      </c>
    </row>
    <row r="807" spans="9:13" ht="15" thickBot="1" x14ac:dyDescent="0.4">
      <c r="I807" s="72"/>
      <c r="J807" s="49" t="s">
        <v>1251</v>
      </c>
      <c r="M807" t="str">
        <v>ACP802</v>
      </c>
    </row>
    <row r="808" spans="9:13" ht="15" thickBot="1" x14ac:dyDescent="0.4">
      <c r="I808" s="72"/>
      <c r="J808" s="49" t="s">
        <v>1252</v>
      </c>
      <c r="M808" t="str">
        <v>ACP803</v>
      </c>
    </row>
    <row r="809" spans="9:13" ht="15" thickBot="1" x14ac:dyDescent="0.4">
      <c r="I809" s="72"/>
      <c r="J809" s="49" t="s">
        <v>1253</v>
      </c>
      <c r="M809" t="str">
        <v>ACP804</v>
      </c>
    </row>
    <row r="810" spans="9:13" ht="15" thickBot="1" x14ac:dyDescent="0.4">
      <c r="I810" s="72"/>
      <c r="J810" s="49" t="s">
        <v>1254</v>
      </c>
      <c r="M810" t="str">
        <v>ACP805</v>
      </c>
    </row>
    <row r="811" spans="9:13" ht="15" thickBot="1" x14ac:dyDescent="0.4">
      <c r="I811" s="72"/>
      <c r="J811" s="49" t="s">
        <v>1255</v>
      </c>
      <c r="M811" t="str">
        <v>ACP806</v>
      </c>
    </row>
    <row r="812" spans="9:13" ht="15" thickBot="1" x14ac:dyDescent="0.4">
      <c r="I812" s="72"/>
      <c r="J812" s="49" t="s">
        <v>1256</v>
      </c>
      <c r="M812" t="str">
        <v>ACP807</v>
      </c>
    </row>
    <row r="813" spans="9:13" ht="15" thickBot="1" x14ac:dyDescent="0.4">
      <c r="I813" s="72"/>
      <c r="J813" s="49" t="s">
        <v>1257</v>
      </c>
      <c r="M813" t="str">
        <v>ACP808</v>
      </c>
    </row>
    <row r="814" spans="9:13" ht="15" thickBot="1" x14ac:dyDescent="0.4">
      <c r="I814" s="72"/>
      <c r="J814" s="49" t="s">
        <v>1258</v>
      </c>
      <c r="M814" t="str">
        <v>ACP809</v>
      </c>
    </row>
    <row r="815" spans="9:13" ht="15" thickBot="1" x14ac:dyDescent="0.4">
      <c r="I815" s="72"/>
      <c r="J815" s="49" t="s">
        <v>1259</v>
      </c>
      <c r="M815" t="str">
        <v>ACP810</v>
      </c>
    </row>
    <row r="816" spans="9:13" ht="15" thickBot="1" x14ac:dyDescent="0.4">
      <c r="I816" s="72"/>
      <c r="J816" s="49" t="s">
        <v>1260</v>
      </c>
      <c r="M816" t="str">
        <v>ACP811</v>
      </c>
    </row>
    <row r="817" spans="9:13" ht="15" thickBot="1" x14ac:dyDescent="0.4">
      <c r="I817" s="72"/>
      <c r="J817" s="49" t="s">
        <v>1261</v>
      </c>
      <c r="M817" t="str">
        <v>ACP812</v>
      </c>
    </row>
    <row r="818" spans="9:13" ht="15" thickBot="1" x14ac:dyDescent="0.4">
      <c r="I818" s="72"/>
      <c r="J818" s="49" t="s">
        <v>1262</v>
      </c>
      <c r="M818" t="str">
        <v>ACP813</v>
      </c>
    </row>
    <row r="819" spans="9:13" ht="15" thickBot="1" x14ac:dyDescent="0.4">
      <c r="I819" s="72"/>
      <c r="J819" s="49" t="s">
        <v>1263</v>
      </c>
      <c r="M819" t="str">
        <v>ACP814</v>
      </c>
    </row>
    <row r="820" spans="9:13" ht="15" thickBot="1" x14ac:dyDescent="0.4">
      <c r="I820" s="72"/>
      <c r="J820" s="49" t="s">
        <v>1264</v>
      </c>
      <c r="M820" t="str">
        <v>ACP815</v>
      </c>
    </row>
    <row r="821" spans="9:13" ht="15" thickBot="1" x14ac:dyDescent="0.4">
      <c r="I821" s="72"/>
      <c r="J821" s="49" t="s">
        <v>1265</v>
      </c>
      <c r="M821" t="str">
        <v>ACP816</v>
      </c>
    </row>
    <row r="822" spans="9:13" ht="15" thickBot="1" x14ac:dyDescent="0.4">
      <c r="I822" s="72"/>
      <c r="J822" s="49" t="s">
        <v>1266</v>
      </c>
      <c r="M822" t="str">
        <v>ACP817</v>
      </c>
    </row>
    <row r="823" spans="9:13" ht="15" thickBot="1" x14ac:dyDescent="0.4">
      <c r="I823" s="72"/>
      <c r="J823" s="49" t="s">
        <v>1267</v>
      </c>
      <c r="M823" t="str">
        <v>ACP818</v>
      </c>
    </row>
    <row r="824" spans="9:13" ht="15" thickBot="1" x14ac:dyDescent="0.4">
      <c r="I824" s="72"/>
      <c r="J824" s="49" t="s">
        <v>1268</v>
      </c>
      <c r="M824" t="str">
        <v>ACP819</v>
      </c>
    </row>
    <row r="825" spans="9:13" ht="15" thickBot="1" x14ac:dyDescent="0.4">
      <c r="I825" s="72"/>
      <c r="J825" s="49" t="s">
        <v>1269</v>
      </c>
      <c r="M825" t="str">
        <v>ACP820</v>
      </c>
    </row>
    <row r="826" spans="9:13" ht="15" thickBot="1" x14ac:dyDescent="0.4">
      <c r="I826" s="72"/>
      <c r="J826" s="49" t="s">
        <v>1270</v>
      </c>
      <c r="M826" t="str">
        <v>ACP821</v>
      </c>
    </row>
    <row r="827" spans="9:13" ht="15" thickBot="1" x14ac:dyDescent="0.4">
      <c r="I827" s="72"/>
      <c r="J827" s="49" t="s">
        <v>1271</v>
      </c>
      <c r="M827" t="str">
        <v>ACP822</v>
      </c>
    </row>
    <row r="828" spans="9:13" ht="15" thickBot="1" x14ac:dyDescent="0.4">
      <c r="I828" s="72"/>
      <c r="J828" s="49" t="s">
        <v>1272</v>
      </c>
      <c r="M828" t="str">
        <v>ACP823</v>
      </c>
    </row>
    <row r="829" spans="9:13" ht="15" thickBot="1" x14ac:dyDescent="0.4">
      <c r="I829" s="72"/>
      <c r="J829" s="49" t="s">
        <v>1273</v>
      </c>
      <c r="M829" t="str">
        <v>ACP824</v>
      </c>
    </row>
    <row r="830" spans="9:13" ht="15" thickBot="1" x14ac:dyDescent="0.4">
      <c r="I830" s="72"/>
      <c r="J830" s="49" t="s">
        <v>1274</v>
      </c>
      <c r="M830" t="str">
        <v>ACP825</v>
      </c>
    </row>
    <row r="831" spans="9:13" ht="15" thickBot="1" x14ac:dyDescent="0.4">
      <c r="I831" s="72"/>
      <c r="J831" s="49" t="s">
        <v>1275</v>
      </c>
      <c r="M831" t="str">
        <v>ACP826</v>
      </c>
    </row>
    <row r="832" spans="9:13" ht="15" thickBot="1" x14ac:dyDescent="0.4">
      <c r="I832" s="72"/>
      <c r="J832" s="49" t="s">
        <v>1276</v>
      </c>
      <c r="M832" t="str">
        <v>ACP827</v>
      </c>
    </row>
    <row r="833" spans="9:13" ht="15" thickBot="1" x14ac:dyDescent="0.4">
      <c r="I833" s="72"/>
      <c r="J833" s="49" t="s">
        <v>1277</v>
      </c>
      <c r="M833" t="str">
        <v>ACP828</v>
      </c>
    </row>
    <row r="834" spans="9:13" ht="15" thickBot="1" x14ac:dyDescent="0.4">
      <c r="I834" s="72"/>
      <c r="J834" s="49" t="s">
        <v>1278</v>
      </c>
      <c r="M834" t="str">
        <v>ACP829</v>
      </c>
    </row>
    <row r="835" spans="9:13" ht="15" thickBot="1" x14ac:dyDescent="0.4">
      <c r="I835" s="72"/>
      <c r="J835" s="49" t="s">
        <v>1279</v>
      </c>
      <c r="M835" t="str">
        <v>ACP830</v>
      </c>
    </row>
    <row r="836" spans="9:13" ht="15" thickBot="1" x14ac:dyDescent="0.4">
      <c r="I836" s="72"/>
      <c r="J836" s="49" t="s">
        <v>1280</v>
      </c>
      <c r="M836" t="str">
        <v>ACP831</v>
      </c>
    </row>
    <row r="837" spans="9:13" ht="15" thickBot="1" x14ac:dyDescent="0.4">
      <c r="I837" s="72"/>
      <c r="J837" s="49" t="s">
        <v>1281</v>
      </c>
      <c r="M837" t="str">
        <v>ACP832</v>
      </c>
    </row>
    <row r="838" spans="9:13" ht="15" thickBot="1" x14ac:dyDescent="0.4">
      <c r="I838" s="72"/>
      <c r="J838" s="49" t="s">
        <v>1282</v>
      </c>
      <c r="M838" t="str">
        <v>ACP833</v>
      </c>
    </row>
    <row r="839" spans="9:13" ht="15" thickBot="1" x14ac:dyDescent="0.4">
      <c r="I839" s="72"/>
      <c r="J839" s="49" t="s">
        <v>1283</v>
      </c>
      <c r="M839" t="str">
        <v>ACP834</v>
      </c>
    </row>
    <row r="840" spans="9:13" ht="15" thickBot="1" x14ac:dyDescent="0.4">
      <c r="I840" s="72"/>
      <c r="J840" s="49" t="s">
        <v>1284</v>
      </c>
      <c r="M840" t="str">
        <v>ACP835</v>
      </c>
    </row>
    <row r="841" spans="9:13" ht="15" thickBot="1" x14ac:dyDescent="0.4">
      <c r="I841" s="72"/>
      <c r="J841" s="49" t="s">
        <v>1285</v>
      </c>
      <c r="M841" t="str">
        <v>ACP836</v>
      </c>
    </row>
    <row r="842" spans="9:13" ht="15" thickBot="1" x14ac:dyDescent="0.4">
      <c r="I842" s="72"/>
      <c r="J842" s="49" t="s">
        <v>1286</v>
      </c>
      <c r="M842" t="str">
        <v>ACP837</v>
      </c>
    </row>
    <row r="843" spans="9:13" ht="15" thickBot="1" x14ac:dyDescent="0.4">
      <c r="I843" s="72"/>
      <c r="J843" s="49" t="s">
        <v>1287</v>
      </c>
      <c r="M843" t="str">
        <v>ACP838</v>
      </c>
    </row>
    <row r="844" spans="9:13" ht="15" thickBot="1" x14ac:dyDescent="0.4">
      <c r="I844" s="72"/>
      <c r="J844" s="49" t="s">
        <v>1288</v>
      </c>
      <c r="M844" t="str">
        <v>ACP839</v>
      </c>
    </row>
    <row r="845" spans="9:13" ht="15" thickBot="1" x14ac:dyDescent="0.4">
      <c r="I845" s="72"/>
      <c r="J845" s="49" t="s">
        <v>1289</v>
      </c>
      <c r="M845" t="str">
        <v>ACP840</v>
      </c>
    </row>
    <row r="846" spans="9:13" ht="15" thickBot="1" x14ac:dyDescent="0.4">
      <c r="I846" s="72"/>
      <c r="J846" s="49" t="s">
        <v>1290</v>
      </c>
      <c r="M846" t="str">
        <v>ACP841</v>
      </c>
    </row>
    <row r="847" spans="9:13" ht="15" thickBot="1" x14ac:dyDescent="0.4">
      <c r="I847" s="72"/>
      <c r="J847" s="49" t="s">
        <v>1291</v>
      </c>
      <c r="M847" t="str">
        <v>ACP842</v>
      </c>
    </row>
    <row r="848" spans="9:13" ht="15" thickBot="1" x14ac:dyDescent="0.4">
      <c r="I848" s="72"/>
      <c r="J848" s="49" t="s">
        <v>1292</v>
      </c>
      <c r="M848" t="str">
        <v>ACP843</v>
      </c>
    </row>
    <row r="849" spans="9:13" ht="15" thickBot="1" x14ac:dyDescent="0.4">
      <c r="I849" s="72"/>
      <c r="J849" s="49" t="s">
        <v>1293</v>
      </c>
      <c r="M849" t="str">
        <v>ACP844</v>
      </c>
    </row>
    <row r="850" spans="9:13" ht="15" thickBot="1" x14ac:dyDescent="0.4">
      <c r="I850" s="72"/>
      <c r="J850" s="49" t="s">
        <v>1294</v>
      </c>
      <c r="M850" t="str">
        <v>ACP845</v>
      </c>
    </row>
    <row r="851" spans="9:13" ht="15" thickBot="1" x14ac:dyDescent="0.4">
      <c r="I851" s="72"/>
      <c r="J851" s="49" t="s">
        <v>1295</v>
      </c>
      <c r="M851" t="str">
        <v>ACP846</v>
      </c>
    </row>
    <row r="852" spans="9:13" ht="15" thickBot="1" x14ac:dyDescent="0.4">
      <c r="I852" s="72"/>
      <c r="J852" s="49" t="s">
        <v>1296</v>
      </c>
      <c r="M852" t="str">
        <v>ACP847</v>
      </c>
    </row>
    <row r="853" spans="9:13" ht="15" thickBot="1" x14ac:dyDescent="0.4">
      <c r="I853" s="72"/>
      <c r="J853" s="49" t="s">
        <v>1297</v>
      </c>
      <c r="M853" t="str">
        <v>ACP848</v>
      </c>
    </row>
    <row r="854" spans="9:13" ht="15" thickBot="1" x14ac:dyDescent="0.4">
      <c r="I854" s="72"/>
      <c r="J854" s="49" t="s">
        <v>1298</v>
      </c>
      <c r="M854" t="str">
        <v>ACP849</v>
      </c>
    </row>
    <row r="855" spans="9:13" ht="15" thickBot="1" x14ac:dyDescent="0.4">
      <c r="I855" s="72"/>
      <c r="J855" s="49" t="s">
        <v>1299</v>
      </c>
      <c r="M855" t="str">
        <v>ACP850</v>
      </c>
    </row>
    <row r="856" spans="9:13" ht="15" thickBot="1" x14ac:dyDescent="0.4">
      <c r="I856" s="72"/>
      <c r="J856" s="49" t="s">
        <v>1300</v>
      </c>
      <c r="M856" t="str">
        <v>ACP851</v>
      </c>
    </row>
    <row r="857" spans="9:13" ht="15" thickBot="1" x14ac:dyDescent="0.4">
      <c r="I857" s="72"/>
      <c r="J857" s="49" t="s">
        <v>1301</v>
      </c>
      <c r="M857" t="str">
        <v>ACP852</v>
      </c>
    </row>
    <row r="858" spans="9:13" ht="15" thickBot="1" x14ac:dyDescent="0.4">
      <c r="I858" s="72"/>
      <c r="J858" s="49" t="s">
        <v>1302</v>
      </c>
      <c r="M858" t="str">
        <v>ACP853</v>
      </c>
    </row>
    <row r="859" spans="9:13" ht="15" thickBot="1" x14ac:dyDescent="0.4">
      <c r="I859" s="72"/>
      <c r="J859" s="49" t="s">
        <v>1303</v>
      </c>
      <c r="M859" t="str">
        <v>ACP854</v>
      </c>
    </row>
    <row r="860" spans="9:13" ht="15" thickBot="1" x14ac:dyDescent="0.4">
      <c r="I860" s="72"/>
      <c r="J860" s="49" t="s">
        <v>1304</v>
      </c>
      <c r="M860" t="str">
        <v>ACP855</v>
      </c>
    </row>
    <row r="861" spans="9:13" ht="15" thickBot="1" x14ac:dyDescent="0.4">
      <c r="I861" s="72"/>
      <c r="J861" s="49" t="s">
        <v>1305</v>
      </c>
      <c r="M861" t="str">
        <v>ACP856</v>
      </c>
    </row>
    <row r="862" spans="9:13" ht="15" thickBot="1" x14ac:dyDescent="0.4">
      <c r="I862" s="72"/>
      <c r="J862" s="49" t="s">
        <v>1306</v>
      </c>
      <c r="M862" t="str">
        <v>ACP857</v>
      </c>
    </row>
    <row r="863" spans="9:13" ht="15" thickBot="1" x14ac:dyDescent="0.4">
      <c r="I863" s="72"/>
      <c r="J863" s="49" t="s">
        <v>1307</v>
      </c>
      <c r="M863" t="str">
        <v>ACP858</v>
      </c>
    </row>
    <row r="864" spans="9:13" ht="15" thickBot="1" x14ac:dyDescent="0.4">
      <c r="I864" s="72"/>
      <c r="J864" s="49" t="s">
        <v>1308</v>
      </c>
      <c r="M864" t="str">
        <v>ACP859</v>
      </c>
    </row>
    <row r="865" spans="9:13" ht="15" thickBot="1" x14ac:dyDescent="0.4">
      <c r="I865" s="72"/>
      <c r="J865" s="49" t="s">
        <v>1309</v>
      </c>
      <c r="M865" t="str">
        <v>ACP860</v>
      </c>
    </row>
    <row r="866" spans="9:13" ht="15" thickBot="1" x14ac:dyDescent="0.4">
      <c r="I866" s="72"/>
      <c r="J866" s="49" t="s">
        <v>1310</v>
      </c>
      <c r="M866" t="str">
        <v>ACP861</v>
      </c>
    </row>
    <row r="867" spans="9:13" ht="15" thickBot="1" x14ac:dyDescent="0.4">
      <c r="I867" s="72"/>
      <c r="J867" s="49" t="s">
        <v>1311</v>
      </c>
      <c r="M867" t="str">
        <v>ACP862</v>
      </c>
    </row>
    <row r="868" spans="9:13" ht="15" thickBot="1" x14ac:dyDescent="0.4">
      <c r="I868" s="72"/>
      <c r="J868" s="49" t="s">
        <v>1312</v>
      </c>
      <c r="M868" t="str">
        <v>ACP863</v>
      </c>
    </row>
    <row r="869" spans="9:13" ht="15" thickBot="1" x14ac:dyDescent="0.4">
      <c r="I869" s="72"/>
      <c r="J869" s="49" t="s">
        <v>1313</v>
      </c>
      <c r="M869" t="str">
        <v>ACP864</v>
      </c>
    </row>
    <row r="870" spans="9:13" ht="15" thickBot="1" x14ac:dyDescent="0.4">
      <c r="I870" s="72"/>
      <c r="J870" s="49" t="s">
        <v>1314</v>
      </c>
      <c r="M870" t="str">
        <v>ACP865</v>
      </c>
    </row>
    <row r="871" spans="9:13" ht="15" thickBot="1" x14ac:dyDescent="0.4">
      <c r="I871" s="72"/>
      <c r="J871" s="49" t="s">
        <v>1315</v>
      </c>
      <c r="M871" t="str">
        <v>ACP866</v>
      </c>
    </row>
    <row r="872" spans="9:13" ht="15" thickBot="1" x14ac:dyDescent="0.4">
      <c r="I872" s="72"/>
      <c r="J872" s="49" t="s">
        <v>1316</v>
      </c>
      <c r="M872" t="str">
        <v>ACP867</v>
      </c>
    </row>
    <row r="873" spans="9:13" ht="15" thickBot="1" x14ac:dyDescent="0.4">
      <c r="I873" s="72"/>
      <c r="J873" s="49" t="s">
        <v>1317</v>
      </c>
      <c r="M873" t="str">
        <v>ACP868</v>
      </c>
    </row>
    <row r="874" spans="9:13" ht="15" thickBot="1" x14ac:dyDescent="0.4">
      <c r="I874" s="72"/>
      <c r="J874" s="49" t="s">
        <v>1318</v>
      </c>
      <c r="M874" t="str">
        <v>ACP869</v>
      </c>
    </row>
    <row r="875" spans="9:13" ht="15" thickBot="1" x14ac:dyDescent="0.4">
      <c r="I875" s="72"/>
      <c r="J875" s="49" t="s">
        <v>1319</v>
      </c>
      <c r="M875" t="str">
        <v>ACP870</v>
      </c>
    </row>
    <row r="876" spans="9:13" ht="15" thickBot="1" x14ac:dyDescent="0.4">
      <c r="I876" s="72"/>
      <c r="J876" s="49" t="s">
        <v>1320</v>
      </c>
      <c r="M876" t="str">
        <v>ACP871</v>
      </c>
    </row>
    <row r="877" spans="9:13" ht="15" thickBot="1" x14ac:dyDescent="0.4">
      <c r="I877" s="72"/>
      <c r="J877" s="49" t="s">
        <v>1321</v>
      </c>
      <c r="M877" t="str">
        <v>ACP872</v>
      </c>
    </row>
    <row r="878" spans="9:13" ht="15" thickBot="1" x14ac:dyDescent="0.4">
      <c r="I878" s="72"/>
      <c r="J878" s="49" t="s">
        <v>1322</v>
      </c>
      <c r="M878" t="str">
        <v>ACP873</v>
      </c>
    </row>
    <row r="879" spans="9:13" ht="15" thickBot="1" x14ac:dyDescent="0.4">
      <c r="I879" s="72"/>
      <c r="J879" s="49" t="s">
        <v>1323</v>
      </c>
      <c r="M879" t="str">
        <v>ACP874</v>
      </c>
    </row>
    <row r="880" spans="9:13" ht="15" thickBot="1" x14ac:dyDescent="0.4">
      <c r="I880" s="72"/>
      <c r="J880" s="49" t="s">
        <v>1324</v>
      </c>
      <c r="M880" t="str">
        <v>ACP875</v>
      </c>
    </row>
    <row r="881" spans="9:13" ht="15" thickBot="1" x14ac:dyDescent="0.4">
      <c r="I881" s="72"/>
      <c r="J881" s="49" t="s">
        <v>1325</v>
      </c>
      <c r="M881" t="str">
        <v>ACP876</v>
      </c>
    </row>
    <row r="882" spans="9:13" ht="15" thickBot="1" x14ac:dyDescent="0.4">
      <c r="I882" s="72"/>
      <c r="J882" s="49" t="s">
        <v>1326</v>
      </c>
      <c r="M882" t="str">
        <v>ACP877</v>
      </c>
    </row>
    <row r="883" spans="9:13" ht="15" thickBot="1" x14ac:dyDescent="0.4">
      <c r="I883" s="72"/>
      <c r="J883" s="49" t="s">
        <v>1327</v>
      </c>
      <c r="M883" t="str">
        <v>ACP878</v>
      </c>
    </row>
    <row r="884" spans="9:13" ht="15" thickBot="1" x14ac:dyDescent="0.4">
      <c r="I884" s="72"/>
      <c r="J884" s="49" t="s">
        <v>1328</v>
      </c>
      <c r="M884" t="str">
        <v>ACP879</v>
      </c>
    </row>
    <row r="885" spans="9:13" ht="15" thickBot="1" x14ac:dyDescent="0.4">
      <c r="I885" s="72"/>
      <c r="J885" s="49" t="s">
        <v>1329</v>
      </c>
      <c r="M885" t="str">
        <v>ACP880</v>
      </c>
    </row>
    <row r="886" spans="9:13" ht="15" thickBot="1" x14ac:dyDescent="0.4">
      <c r="I886" s="72"/>
      <c r="J886" s="49" t="s">
        <v>1330</v>
      </c>
      <c r="M886" t="str">
        <v>ACP881</v>
      </c>
    </row>
    <row r="887" spans="9:13" ht="15" thickBot="1" x14ac:dyDescent="0.4">
      <c r="I887" s="72"/>
      <c r="J887" s="49" t="s">
        <v>1331</v>
      </c>
      <c r="M887" t="str">
        <v>ACP882</v>
      </c>
    </row>
    <row r="888" spans="9:13" ht="15" thickBot="1" x14ac:dyDescent="0.4">
      <c r="I888" s="72"/>
      <c r="J888" s="49" t="s">
        <v>1332</v>
      </c>
      <c r="M888" t="str">
        <v>ACP883</v>
      </c>
    </row>
    <row r="889" spans="9:13" ht="15" thickBot="1" x14ac:dyDescent="0.4">
      <c r="I889" s="72"/>
      <c r="J889" s="49" t="s">
        <v>1333</v>
      </c>
      <c r="M889" t="str">
        <v>ACP884</v>
      </c>
    </row>
    <row r="890" spans="9:13" ht="15" thickBot="1" x14ac:dyDescent="0.4">
      <c r="I890" s="72"/>
      <c r="J890" s="49" t="s">
        <v>1334</v>
      </c>
      <c r="M890" t="str">
        <v>ACP885</v>
      </c>
    </row>
    <row r="891" spans="9:13" ht="15" thickBot="1" x14ac:dyDescent="0.4">
      <c r="I891" s="72"/>
      <c r="J891" s="49" t="s">
        <v>1335</v>
      </c>
      <c r="M891" t="str">
        <v>ACP886</v>
      </c>
    </row>
    <row r="892" spans="9:13" ht="15" thickBot="1" x14ac:dyDescent="0.4">
      <c r="I892" s="72"/>
      <c r="J892" s="49" t="s">
        <v>1336</v>
      </c>
      <c r="M892" t="str">
        <v>ACP887</v>
      </c>
    </row>
    <row r="893" spans="9:13" ht="15" thickBot="1" x14ac:dyDescent="0.4">
      <c r="I893" s="72"/>
      <c r="J893" s="49" t="s">
        <v>1337</v>
      </c>
      <c r="M893" t="str">
        <v>ACP888</v>
      </c>
    </row>
    <row r="894" spans="9:13" ht="15" thickBot="1" x14ac:dyDescent="0.4">
      <c r="I894" s="72"/>
      <c r="J894" s="49" t="s">
        <v>1338</v>
      </c>
      <c r="M894" t="str">
        <v>ACP889</v>
      </c>
    </row>
    <row r="895" spans="9:13" ht="15" thickBot="1" x14ac:dyDescent="0.4">
      <c r="I895" s="72"/>
      <c r="J895" s="49" t="s">
        <v>1339</v>
      </c>
      <c r="M895" t="str">
        <v>ACP890</v>
      </c>
    </row>
    <row r="896" spans="9:13" ht="15" thickBot="1" x14ac:dyDescent="0.4">
      <c r="I896" s="72"/>
      <c r="J896" s="49" t="s">
        <v>1340</v>
      </c>
      <c r="M896" t="str">
        <v>ACP891</v>
      </c>
    </row>
    <row r="897" spans="9:13" ht="15" thickBot="1" x14ac:dyDescent="0.4">
      <c r="I897" s="72"/>
      <c r="J897" s="49" t="s">
        <v>1341</v>
      </c>
      <c r="M897" t="str">
        <v>ACP892</v>
      </c>
    </row>
    <row r="898" spans="9:13" ht="15" thickBot="1" x14ac:dyDescent="0.4">
      <c r="I898" s="72"/>
      <c r="J898" s="49" t="s">
        <v>1342</v>
      </c>
      <c r="M898" t="str">
        <v>ACP893</v>
      </c>
    </row>
    <row r="899" spans="9:13" ht="15" thickBot="1" x14ac:dyDescent="0.4">
      <c r="I899" s="72"/>
      <c r="J899" s="49" t="s">
        <v>1343</v>
      </c>
      <c r="M899" t="str">
        <v>ACP894</v>
      </c>
    </row>
    <row r="900" spans="9:13" ht="15" thickBot="1" x14ac:dyDescent="0.4">
      <c r="I900" s="72"/>
      <c r="J900" s="49" t="s">
        <v>1344</v>
      </c>
      <c r="M900" t="str">
        <v>ACP895</v>
      </c>
    </row>
    <row r="901" spans="9:13" ht="15" thickBot="1" x14ac:dyDescent="0.4">
      <c r="I901" s="72"/>
      <c r="J901" s="49" t="s">
        <v>1345</v>
      </c>
      <c r="M901" t="str">
        <v>ACP896</v>
      </c>
    </row>
    <row r="902" spans="9:13" ht="15" thickBot="1" x14ac:dyDescent="0.4">
      <c r="I902" s="72"/>
      <c r="J902" s="49" t="s">
        <v>1346</v>
      </c>
      <c r="M902" t="str">
        <v>ACP897</v>
      </c>
    </row>
    <row r="903" spans="9:13" ht="15" thickBot="1" x14ac:dyDescent="0.4">
      <c r="I903" s="72"/>
      <c r="J903" s="49" t="s">
        <v>1347</v>
      </c>
      <c r="M903" t="str">
        <v>ACP898</v>
      </c>
    </row>
    <row r="904" spans="9:13" ht="15" thickBot="1" x14ac:dyDescent="0.4">
      <c r="I904" s="72"/>
      <c r="J904" s="49" t="s">
        <v>1348</v>
      </c>
      <c r="M904" t="str">
        <v>ACP899</v>
      </c>
    </row>
    <row r="905" spans="9:13" ht="15" thickBot="1" x14ac:dyDescent="0.4">
      <c r="I905" s="72"/>
      <c r="J905" s="49" t="s">
        <v>1349</v>
      </c>
      <c r="M905" t="str">
        <v>ACP900</v>
      </c>
    </row>
    <row r="906" spans="9:13" ht="15" thickBot="1" x14ac:dyDescent="0.4">
      <c r="I906" s="72"/>
      <c r="J906" s="49" t="s">
        <v>1350</v>
      </c>
      <c r="M906" t="str">
        <v>ACP901</v>
      </c>
    </row>
    <row r="907" spans="9:13" ht="15" thickBot="1" x14ac:dyDescent="0.4">
      <c r="I907" s="72"/>
      <c r="J907" s="49" t="s">
        <v>1351</v>
      </c>
      <c r="M907" t="str">
        <v>ACP902</v>
      </c>
    </row>
    <row r="908" spans="9:13" ht="15" thickBot="1" x14ac:dyDescent="0.4">
      <c r="I908" s="72"/>
      <c r="J908" s="49" t="s">
        <v>1352</v>
      </c>
      <c r="M908" t="str">
        <v>ACP903</v>
      </c>
    </row>
    <row r="909" spans="9:13" ht="15" thickBot="1" x14ac:dyDescent="0.4">
      <c r="I909" s="72"/>
      <c r="J909" s="49" t="s">
        <v>1353</v>
      </c>
      <c r="M909" t="str">
        <v>ACP904</v>
      </c>
    </row>
    <row r="910" spans="9:13" ht="15" thickBot="1" x14ac:dyDescent="0.4">
      <c r="I910" s="72"/>
      <c r="J910" s="49" t="s">
        <v>1354</v>
      </c>
      <c r="M910" t="str">
        <v>ACP905</v>
      </c>
    </row>
    <row r="911" spans="9:13" ht="15" thickBot="1" x14ac:dyDescent="0.4">
      <c r="I911" s="72"/>
      <c r="J911" s="49" t="s">
        <v>1355</v>
      </c>
      <c r="M911" t="str">
        <v>ACP906</v>
      </c>
    </row>
    <row r="912" spans="9:13" ht="15" thickBot="1" x14ac:dyDescent="0.4">
      <c r="I912" s="72"/>
      <c r="J912" s="49" t="s">
        <v>1356</v>
      </c>
      <c r="M912" t="str">
        <v>ACP907</v>
      </c>
    </row>
    <row r="913" spans="9:13" ht="15" thickBot="1" x14ac:dyDescent="0.4">
      <c r="I913" s="72"/>
      <c r="J913" s="49" t="s">
        <v>1357</v>
      </c>
      <c r="M913" t="str">
        <v>ACP908</v>
      </c>
    </row>
    <row r="914" spans="9:13" x14ac:dyDescent="0.35">
      <c r="M914" t="str">
        <v>ACP909</v>
      </c>
    </row>
  </sheetData>
  <autoFilter ref="AT5:AU92" xr:uid="{8F4F9FD2-EE31-4C84-820A-59EF80D27845}"/>
  <mergeCells count="1">
    <mergeCell ref="B2:C2"/>
  </mergeCells>
  <phoneticPr fontId="4" type="noConversion"/>
  <pageMargins left="0.7" right="0.7" top="0.75" bottom="0.75" header="0.3" footer="0.3"/>
  <pageSetup paperSize="9" orientation="portrait" r:id="rId1"/>
  <tableParts count="4">
    <tablePart r:id="rId2"/>
    <tablePart r:id="rId3"/>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FE87A-525B-4931-BBD8-C8384525E604}">
  <sheetPr codeName="Sheet10"/>
  <dimension ref="A1:C7806"/>
  <sheetViews>
    <sheetView workbookViewId="0">
      <selection activeCell="C9" sqref="C9"/>
    </sheetView>
  </sheetViews>
  <sheetFormatPr defaultRowHeight="14.5" x14ac:dyDescent="0.35"/>
  <cols>
    <col min="1" max="1" width="7.1796875" bestFit="1" customWidth="1"/>
    <col min="2" max="2" width="7.81640625" bestFit="1" customWidth="1"/>
    <col min="3" max="3" width="62.1796875" bestFit="1" customWidth="1"/>
  </cols>
  <sheetData>
    <row r="1" spans="1:3" x14ac:dyDescent="0.35">
      <c r="A1" t="s">
        <v>1448</v>
      </c>
      <c r="B1" t="s">
        <v>1449</v>
      </c>
      <c r="C1" t="s">
        <v>1450</v>
      </c>
    </row>
    <row r="2" spans="1:3" x14ac:dyDescent="0.35">
      <c r="A2" t="s">
        <v>1451</v>
      </c>
      <c r="B2" t="s">
        <v>1452</v>
      </c>
      <c r="C2" t="s">
        <v>1453</v>
      </c>
    </row>
    <row r="3" spans="1:3" x14ac:dyDescent="0.35">
      <c r="A3" t="s">
        <v>1454</v>
      </c>
      <c r="B3" t="s">
        <v>1455</v>
      </c>
      <c r="C3" t="s">
        <v>1456</v>
      </c>
    </row>
    <row r="4" spans="1:3" x14ac:dyDescent="0.35">
      <c r="A4" t="s">
        <v>1457</v>
      </c>
      <c r="B4" t="s">
        <v>1458</v>
      </c>
      <c r="C4" t="s">
        <v>1459</v>
      </c>
    </row>
    <row r="5" spans="1:3" x14ac:dyDescent="0.35">
      <c r="A5" t="s">
        <v>1460</v>
      </c>
      <c r="B5" t="s">
        <v>1461</v>
      </c>
      <c r="C5" t="s">
        <v>1462</v>
      </c>
    </row>
    <row r="6" spans="1:3" x14ac:dyDescent="0.35">
      <c r="A6" t="s">
        <v>1463</v>
      </c>
      <c r="B6" t="s">
        <v>1464</v>
      </c>
      <c r="C6" t="s">
        <v>1465</v>
      </c>
    </row>
    <row r="7" spans="1:3" x14ac:dyDescent="0.35">
      <c r="A7" t="s">
        <v>1466</v>
      </c>
      <c r="B7" t="s">
        <v>1467</v>
      </c>
      <c r="C7" t="s">
        <v>1468</v>
      </c>
    </row>
    <row r="8" spans="1:3" x14ac:dyDescent="0.35">
      <c r="A8" t="s">
        <v>1469</v>
      </c>
      <c r="B8" t="s">
        <v>1470</v>
      </c>
      <c r="C8" t="s">
        <v>1471</v>
      </c>
    </row>
    <row r="9" spans="1:3" x14ac:dyDescent="0.35">
      <c r="A9" t="s">
        <v>1472</v>
      </c>
      <c r="B9" t="s">
        <v>1473</v>
      </c>
      <c r="C9" t="s">
        <v>1474</v>
      </c>
    </row>
    <row r="10" spans="1:3" x14ac:dyDescent="0.35">
      <c r="A10" t="s">
        <v>1475</v>
      </c>
      <c r="B10" t="s">
        <v>1476</v>
      </c>
      <c r="C10" t="s">
        <v>1477</v>
      </c>
    </row>
    <row r="11" spans="1:3" x14ac:dyDescent="0.35">
      <c r="A11" t="s">
        <v>1478</v>
      </c>
      <c r="B11" t="s">
        <v>1479</v>
      </c>
      <c r="C11" t="s">
        <v>1480</v>
      </c>
    </row>
    <row r="12" spans="1:3" x14ac:dyDescent="0.35">
      <c r="A12" t="s">
        <v>1481</v>
      </c>
      <c r="B12" t="s">
        <v>1482</v>
      </c>
      <c r="C12" t="s">
        <v>1483</v>
      </c>
    </row>
    <row r="13" spans="1:3" x14ac:dyDescent="0.35">
      <c r="A13" t="s">
        <v>1484</v>
      </c>
      <c r="B13" t="s">
        <v>1485</v>
      </c>
      <c r="C13" t="s">
        <v>1486</v>
      </c>
    </row>
    <row r="14" spans="1:3" x14ac:dyDescent="0.35">
      <c r="A14" t="s">
        <v>1487</v>
      </c>
      <c r="B14" t="s">
        <v>1488</v>
      </c>
      <c r="C14" t="s">
        <v>1489</v>
      </c>
    </row>
    <row r="15" spans="1:3" x14ac:dyDescent="0.35">
      <c r="A15" t="s">
        <v>1490</v>
      </c>
      <c r="B15" t="s">
        <v>1491</v>
      </c>
      <c r="C15" t="s">
        <v>1492</v>
      </c>
    </row>
    <row r="16" spans="1:3" x14ac:dyDescent="0.35">
      <c r="A16" t="s">
        <v>1493</v>
      </c>
      <c r="B16" t="s">
        <v>1494</v>
      </c>
      <c r="C16" t="s">
        <v>1495</v>
      </c>
    </row>
    <row r="17" spans="1:3" x14ac:dyDescent="0.35">
      <c r="A17" t="s">
        <v>1496</v>
      </c>
      <c r="B17" t="s">
        <v>1497</v>
      </c>
      <c r="C17" t="s">
        <v>1498</v>
      </c>
    </row>
    <row r="18" spans="1:3" x14ac:dyDescent="0.35">
      <c r="A18" t="s">
        <v>1499</v>
      </c>
      <c r="B18" t="s">
        <v>1500</v>
      </c>
      <c r="C18" t="s">
        <v>1501</v>
      </c>
    </row>
    <row r="19" spans="1:3" x14ac:dyDescent="0.35">
      <c r="A19" t="s">
        <v>1502</v>
      </c>
      <c r="B19" t="s">
        <v>1503</v>
      </c>
      <c r="C19" t="s">
        <v>1504</v>
      </c>
    </row>
    <row r="20" spans="1:3" x14ac:dyDescent="0.35">
      <c r="A20" t="s">
        <v>1505</v>
      </c>
      <c r="B20" t="s">
        <v>1506</v>
      </c>
      <c r="C20" t="s">
        <v>1507</v>
      </c>
    </row>
    <row r="21" spans="1:3" x14ac:dyDescent="0.35">
      <c r="A21" t="s">
        <v>1508</v>
      </c>
      <c r="B21" t="s">
        <v>1509</v>
      </c>
      <c r="C21" t="s">
        <v>1510</v>
      </c>
    </row>
    <row r="22" spans="1:3" x14ac:dyDescent="0.35">
      <c r="A22" t="s">
        <v>1511</v>
      </c>
      <c r="B22" t="s">
        <v>1512</v>
      </c>
      <c r="C22" t="s">
        <v>1513</v>
      </c>
    </row>
    <row r="23" spans="1:3" x14ac:dyDescent="0.35">
      <c r="A23" t="s">
        <v>1514</v>
      </c>
      <c r="B23" t="s">
        <v>1515</v>
      </c>
      <c r="C23" t="s">
        <v>1516</v>
      </c>
    </row>
    <row r="24" spans="1:3" x14ac:dyDescent="0.35">
      <c r="A24" t="s">
        <v>1517</v>
      </c>
      <c r="B24" t="s">
        <v>1518</v>
      </c>
      <c r="C24" t="s">
        <v>1519</v>
      </c>
    </row>
    <row r="25" spans="1:3" x14ac:dyDescent="0.35">
      <c r="A25" t="s">
        <v>1520</v>
      </c>
      <c r="B25" t="s">
        <v>1521</v>
      </c>
      <c r="C25" t="s">
        <v>1522</v>
      </c>
    </row>
    <row r="26" spans="1:3" x14ac:dyDescent="0.35">
      <c r="A26" t="s">
        <v>1523</v>
      </c>
      <c r="B26" t="s">
        <v>1524</v>
      </c>
      <c r="C26" t="s">
        <v>1525</v>
      </c>
    </row>
    <row r="27" spans="1:3" x14ac:dyDescent="0.35">
      <c r="A27" t="s">
        <v>1523</v>
      </c>
      <c r="B27" t="s">
        <v>1526</v>
      </c>
      <c r="C27" t="s">
        <v>1527</v>
      </c>
    </row>
    <row r="28" spans="1:3" x14ac:dyDescent="0.35">
      <c r="A28" t="s">
        <v>1528</v>
      </c>
      <c r="B28" t="s">
        <v>1529</v>
      </c>
      <c r="C28" t="s">
        <v>1530</v>
      </c>
    </row>
    <row r="29" spans="1:3" x14ac:dyDescent="0.35">
      <c r="A29" t="s">
        <v>1531</v>
      </c>
      <c r="B29" t="s">
        <v>1532</v>
      </c>
      <c r="C29" t="s">
        <v>1533</v>
      </c>
    </row>
    <row r="30" spans="1:3" x14ac:dyDescent="0.35">
      <c r="A30" t="s">
        <v>1534</v>
      </c>
      <c r="B30" t="s">
        <v>1535</v>
      </c>
      <c r="C30" t="s">
        <v>1536</v>
      </c>
    </row>
    <row r="31" spans="1:3" x14ac:dyDescent="0.35">
      <c r="A31" t="s">
        <v>1537</v>
      </c>
      <c r="B31" t="s">
        <v>1538</v>
      </c>
      <c r="C31" t="s">
        <v>1539</v>
      </c>
    </row>
    <row r="32" spans="1:3" x14ac:dyDescent="0.35">
      <c r="A32" t="s">
        <v>1540</v>
      </c>
      <c r="B32" t="s">
        <v>1541</v>
      </c>
      <c r="C32" t="s">
        <v>1542</v>
      </c>
    </row>
    <row r="33" spans="1:3" x14ac:dyDescent="0.35">
      <c r="A33" t="s">
        <v>1543</v>
      </c>
      <c r="B33" t="s">
        <v>1544</v>
      </c>
      <c r="C33" t="s">
        <v>1545</v>
      </c>
    </row>
    <row r="34" spans="1:3" x14ac:dyDescent="0.35">
      <c r="A34" t="s">
        <v>1546</v>
      </c>
      <c r="B34" t="s">
        <v>1547</v>
      </c>
      <c r="C34" t="s">
        <v>1548</v>
      </c>
    </row>
    <row r="35" spans="1:3" x14ac:dyDescent="0.35">
      <c r="A35" t="s">
        <v>1549</v>
      </c>
      <c r="B35" t="s">
        <v>1550</v>
      </c>
      <c r="C35" t="s">
        <v>1551</v>
      </c>
    </row>
    <row r="36" spans="1:3" x14ac:dyDescent="0.35">
      <c r="A36" t="s">
        <v>1552</v>
      </c>
      <c r="B36" t="s">
        <v>1553</v>
      </c>
      <c r="C36" t="s">
        <v>1554</v>
      </c>
    </row>
    <row r="37" spans="1:3" x14ac:dyDescent="0.35">
      <c r="A37" t="s">
        <v>1555</v>
      </c>
      <c r="B37" t="s">
        <v>1556</v>
      </c>
      <c r="C37" t="s">
        <v>1557</v>
      </c>
    </row>
    <row r="38" spans="1:3" x14ac:dyDescent="0.35">
      <c r="A38" t="s">
        <v>1558</v>
      </c>
      <c r="B38" t="s">
        <v>1559</v>
      </c>
      <c r="C38" t="s">
        <v>1560</v>
      </c>
    </row>
    <row r="39" spans="1:3" x14ac:dyDescent="0.35">
      <c r="A39" t="s">
        <v>1561</v>
      </c>
      <c r="B39" t="s">
        <v>1562</v>
      </c>
      <c r="C39" t="s">
        <v>1563</v>
      </c>
    </row>
    <row r="40" spans="1:3" x14ac:dyDescent="0.35">
      <c r="A40" t="s">
        <v>1564</v>
      </c>
      <c r="B40" t="s">
        <v>1565</v>
      </c>
      <c r="C40" t="s">
        <v>1566</v>
      </c>
    </row>
    <row r="41" spans="1:3" x14ac:dyDescent="0.35">
      <c r="A41" t="s">
        <v>1567</v>
      </c>
      <c r="B41" t="s">
        <v>1568</v>
      </c>
      <c r="C41" t="s">
        <v>1569</v>
      </c>
    </row>
    <row r="42" spans="1:3" x14ac:dyDescent="0.35">
      <c r="A42" t="s">
        <v>1570</v>
      </c>
      <c r="B42" t="s">
        <v>1571</v>
      </c>
      <c r="C42" t="s">
        <v>1572</v>
      </c>
    </row>
    <row r="43" spans="1:3" x14ac:dyDescent="0.35">
      <c r="A43" t="s">
        <v>1573</v>
      </c>
      <c r="B43" t="s">
        <v>1574</v>
      </c>
      <c r="C43" t="s">
        <v>1575</v>
      </c>
    </row>
    <row r="44" spans="1:3" x14ac:dyDescent="0.35">
      <c r="A44" t="s">
        <v>1576</v>
      </c>
      <c r="B44" t="s">
        <v>1577</v>
      </c>
      <c r="C44" t="s">
        <v>1578</v>
      </c>
    </row>
    <row r="45" spans="1:3" x14ac:dyDescent="0.35">
      <c r="A45" t="s">
        <v>1579</v>
      </c>
      <c r="B45" t="s">
        <v>1580</v>
      </c>
      <c r="C45" t="s">
        <v>1581</v>
      </c>
    </row>
    <row r="46" spans="1:3" x14ac:dyDescent="0.35">
      <c r="A46" t="s">
        <v>1582</v>
      </c>
      <c r="B46" t="s">
        <v>1583</v>
      </c>
      <c r="C46" t="s">
        <v>1584</v>
      </c>
    </row>
    <row r="47" spans="1:3" x14ac:dyDescent="0.35">
      <c r="A47" t="s">
        <v>1585</v>
      </c>
      <c r="B47" t="s">
        <v>1586</v>
      </c>
      <c r="C47" t="s">
        <v>1587</v>
      </c>
    </row>
    <row r="48" spans="1:3" x14ac:dyDescent="0.35">
      <c r="A48" t="s">
        <v>1588</v>
      </c>
      <c r="B48" t="s">
        <v>1589</v>
      </c>
      <c r="C48" t="s">
        <v>1590</v>
      </c>
    </row>
    <row r="49" spans="1:3" x14ac:dyDescent="0.35">
      <c r="A49" t="s">
        <v>1591</v>
      </c>
      <c r="B49" t="s">
        <v>1592</v>
      </c>
      <c r="C49" t="s">
        <v>1593</v>
      </c>
    </row>
    <row r="50" spans="1:3" x14ac:dyDescent="0.35">
      <c r="A50" t="s">
        <v>1594</v>
      </c>
      <c r="B50" t="s">
        <v>1595</v>
      </c>
      <c r="C50" t="s">
        <v>1596</v>
      </c>
    </row>
    <row r="51" spans="1:3" x14ac:dyDescent="0.35">
      <c r="A51" t="s">
        <v>1597</v>
      </c>
      <c r="B51" t="s">
        <v>1598</v>
      </c>
      <c r="C51" t="s">
        <v>1599</v>
      </c>
    </row>
    <row r="52" spans="1:3" x14ac:dyDescent="0.35">
      <c r="A52" t="s">
        <v>1600</v>
      </c>
      <c r="B52" t="s">
        <v>1601</v>
      </c>
      <c r="C52" t="s">
        <v>1602</v>
      </c>
    </row>
    <row r="53" spans="1:3" x14ac:dyDescent="0.35">
      <c r="A53" t="s">
        <v>1603</v>
      </c>
      <c r="B53" t="s">
        <v>1604</v>
      </c>
      <c r="C53" t="s">
        <v>1605</v>
      </c>
    </row>
    <row r="54" spans="1:3" x14ac:dyDescent="0.35">
      <c r="A54" t="s">
        <v>1606</v>
      </c>
      <c r="B54" t="s">
        <v>1607</v>
      </c>
      <c r="C54" t="s">
        <v>1608</v>
      </c>
    </row>
    <row r="55" spans="1:3" x14ac:dyDescent="0.35">
      <c r="A55" t="s">
        <v>1609</v>
      </c>
      <c r="B55" t="s">
        <v>1610</v>
      </c>
      <c r="C55" t="s">
        <v>1611</v>
      </c>
    </row>
    <row r="56" spans="1:3" x14ac:dyDescent="0.35">
      <c r="A56" t="s">
        <v>1612</v>
      </c>
      <c r="B56" t="s">
        <v>1613</v>
      </c>
      <c r="C56" t="s">
        <v>1614</v>
      </c>
    </row>
    <row r="57" spans="1:3" x14ac:dyDescent="0.35">
      <c r="A57" t="s">
        <v>1615</v>
      </c>
      <c r="B57" t="s">
        <v>1616</v>
      </c>
      <c r="C57" t="s">
        <v>1617</v>
      </c>
    </row>
    <row r="58" spans="1:3" x14ac:dyDescent="0.35">
      <c r="A58" t="s">
        <v>1618</v>
      </c>
      <c r="B58" t="s">
        <v>1619</v>
      </c>
      <c r="C58" t="s">
        <v>1620</v>
      </c>
    </row>
    <row r="59" spans="1:3" x14ac:dyDescent="0.35">
      <c r="A59" t="s">
        <v>1621</v>
      </c>
      <c r="B59" t="s">
        <v>1622</v>
      </c>
      <c r="C59" t="s">
        <v>1623</v>
      </c>
    </row>
    <row r="60" spans="1:3" x14ac:dyDescent="0.35">
      <c r="A60" t="s">
        <v>1624</v>
      </c>
      <c r="B60" t="s">
        <v>1625</v>
      </c>
      <c r="C60" t="s">
        <v>1626</v>
      </c>
    </row>
    <row r="61" spans="1:3" x14ac:dyDescent="0.35">
      <c r="A61" t="s">
        <v>1627</v>
      </c>
      <c r="B61" t="s">
        <v>1628</v>
      </c>
      <c r="C61" t="s">
        <v>1629</v>
      </c>
    </row>
    <row r="62" spans="1:3" x14ac:dyDescent="0.35">
      <c r="A62" t="s">
        <v>1630</v>
      </c>
      <c r="B62" t="s">
        <v>1631</v>
      </c>
      <c r="C62" t="s">
        <v>1632</v>
      </c>
    </row>
    <row r="63" spans="1:3" x14ac:dyDescent="0.35">
      <c r="A63" t="s">
        <v>1633</v>
      </c>
      <c r="B63" t="s">
        <v>1634</v>
      </c>
      <c r="C63" t="s">
        <v>1635</v>
      </c>
    </row>
    <row r="64" spans="1:3" x14ac:dyDescent="0.35">
      <c r="A64" t="s">
        <v>1359</v>
      </c>
      <c r="B64" t="s">
        <v>1636</v>
      </c>
      <c r="C64" t="s">
        <v>1637</v>
      </c>
    </row>
    <row r="65" spans="1:3" x14ac:dyDescent="0.35">
      <c r="A65" t="s">
        <v>1638</v>
      </c>
      <c r="B65" t="s">
        <v>1639</v>
      </c>
      <c r="C65" t="s">
        <v>1640</v>
      </c>
    </row>
    <row r="66" spans="1:3" x14ac:dyDescent="0.35">
      <c r="A66" t="s">
        <v>1641</v>
      </c>
      <c r="B66" t="s">
        <v>1642</v>
      </c>
      <c r="C66" t="s">
        <v>1643</v>
      </c>
    </row>
    <row r="67" spans="1:3" x14ac:dyDescent="0.35">
      <c r="A67" t="s">
        <v>1644</v>
      </c>
      <c r="B67" t="s">
        <v>1645</v>
      </c>
      <c r="C67" t="s">
        <v>1646</v>
      </c>
    </row>
    <row r="68" spans="1:3" x14ac:dyDescent="0.35">
      <c r="A68" t="s">
        <v>1647</v>
      </c>
      <c r="B68" t="s">
        <v>1648</v>
      </c>
      <c r="C68" t="s">
        <v>1649</v>
      </c>
    </row>
    <row r="69" spans="1:3" x14ac:dyDescent="0.35">
      <c r="A69" t="s">
        <v>1650</v>
      </c>
      <c r="B69" t="s">
        <v>1651</v>
      </c>
      <c r="C69" t="s">
        <v>1652</v>
      </c>
    </row>
    <row r="70" spans="1:3" x14ac:dyDescent="0.35">
      <c r="A70" t="s">
        <v>1653</v>
      </c>
      <c r="B70" t="s">
        <v>1654</v>
      </c>
      <c r="C70" t="s">
        <v>1655</v>
      </c>
    </row>
    <row r="71" spans="1:3" x14ac:dyDescent="0.35">
      <c r="A71" t="s">
        <v>1656</v>
      </c>
      <c r="B71" t="s">
        <v>1657</v>
      </c>
      <c r="C71" t="s">
        <v>1658</v>
      </c>
    </row>
    <row r="72" spans="1:3" x14ac:dyDescent="0.35">
      <c r="A72" t="s">
        <v>1659</v>
      </c>
      <c r="B72" t="s">
        <v>1660</v>
      </c>
      <c r="C72" t="s">
        <v>1661</v>
      </c>
    </row>
    <row r="73" spans="1:3" x14ac:dyDescent="0.35">
      <c r="A73" t="s">
        <v>1662</v>
      </c>
      <c r="B73" t="s">
        <v>1663</v>
      </c>
      <c r="C73" t="s">
        <v>1664</v>
      </c>
    </row>
    <row r="74" spans="1:3" x14ac:dyDescent="0.35">
      <c r="A74" t="s">
        <v>1665</v>
      </c>
      <c r="B74" t="s">
        <v>1666</v>
      </c>
      <c r="C74" t="s">
        <v>1667</v>
      </c>
    </row>
    <row r="75" spans="1:3" x14ac:dyDescent="0.35">
      <c r="A75" t="s">
        <v>1665</v>
      </c>
      <c r="B75" t="s">
        <v>1668</v>
      </c>
      <c r="C75" t="s">
        <v>1667</v>
      </c>
    </row>
    <row r="76" spans="1:3" x14ac:dyDescent="0.35">
      <c r="A76" t="s">
        <v>1669</v>
      </c>
      <c r="B76" t="s">
        <v>1670</v>
      </c>
      <c r="C76" t="s">
        <v>1671</v>
      </c>
    </row>
    <row r="77" spans="1:3" x14ac:dyDescent="0.35">
      <c r="A77" t="s">
        <v>1672</v>
      </c>
      <c r="B77" t="s">
        <v>1673</v>
      </c>
      <c r="C77" t="s">
        <v>1674</v>
      </c>
    </row>
    <row r="78" spans="1:3" x14ac:dyDescent="0.35">
      <c r="A78" t="s">
        <v>1675</v>
      </c>
      <c r="B78" t="s">
        <v>1676</v>
      </c>
      <c r="C78" t="s">
        <v>1677</v>
      </c>
    </row>
    <row r="79" spans="1:3" x14ac:dyDescent="0.35">
      <c r="A79" t="s">
        <v>1678</v>
      </c>
      <c r="B79" t="s">
        <v>1679</v>
      </c>
      <c r="C79" t="s">
        <v>1680</v>
      </c>
    </row>
    <row r="80" spans="1:3" x14ac:dyDescent="0.35">
      <c r="A80" t="s">
        <v>1681</v>
      </c>
      <c r="B80" t="s">
        <v>1682</v>
      </c>
      <c r="C80" t="s">
        <v>1683</v>
      </c>
    </row>
    <row r="81" spans="1:3" x14ac:dyDescent="0.35">
      <c r="A81" t="s">
        <v>1684</v>
      </c>
      <c r="B81" t="s">
        <v>1685</v>
      </c>
      <c r="C81" t="s">
        <v>1686</v>
      </c>
    </row>
    <row r="82" spans="1:3" x14ac:dyDescent="0.35">
      <c r="A82" t="s">
        <v>1687</v>
      </c>
      <c r="B82" t="s">
        <v>1688</v>
      </c>
      <c r="C82" t="s">
        <v>1689</v>
      </c>
    </row>
    <row r="83" spans="1:3" x14ac:dyDescent="0.35">
      <c r="A83" t="s">
        <v>1690</v>
      </c>
      <c r="B83" t="s">
        <v>1691</v>
      </c>
      <c r="C83" t="s">
        <v>1692</v>
      </c>
    </row>
    <row r="84" spans="1:3" x14ac:dyDescent="0.35">
      <c r="A84" t="s">
        <v>1693</v>
      </c>
      <c r="B84" t="s">
        <v>1694</v>
      </c>
      <c r="C84" t="s">
        <v>1695</v>
      </c>
    </row>
    <row r="85" spans="1:3" x14ac:dyDescent="0.35">
      <c r="A85" t="s">
        <v>1696</v>
      </c>
      <c r="B85" t="s">
        <v>1697</v>
      </c>
      <c r="C85" t="s">
        <v>1698</v>
      </c>
    </row>
    <row r="86" spans="1:3" x14ac:dyDescent="0.35">
      <c r="A86" t="s">
        <v>1699</v>
      </c>
      <c r="B86" t="s">
        <v>1700</v>
      </c>
      <c r="C86" t="s">
        <v>1701</v>
      </c>
    </row>
    <row r="87" spans="1:3" x14ac:dyDescent="0.35">
      <c r="A87" t="s">
        <v>1702</v>
      </c>
      <c r="B87" t="s">
        <v>1703</v>
      </c>
      <c r="C87" t="s">
        <v>1704</v>
      </c>
    </row>
    <row r="88" spans="1:3" x14ac:dyDescent="0.35">
      <c r="A88" t="s">
        <v>1705</v>
      </c>
      <c r="B88" t="s">
        <v>1706</v>
      </c>
      <c r="C88" t="s">
        <v>1707</v>
      </c>
    </row>
    <row r="89" spans="1:3" x14ac:dyDescent="0.35">
      <c r="A89" t="s">
        <v>1708</v>
      </c>
      <c r="B89" t="s">
        <v>1709</v>
      </c>
      <c r="C89" t="s">
        <v>1710</v>
      </c>
    </row>
    <row r="90" spans="1:3" x14ac:dyDescent="0.35">
      <c r="A90" t="s">
        <v>1711</v>
      </c>
      <c r="B90" t="s">
        <v>1712</v>
      </c>
      <c r="C90" t="s">
        <v>1713</v>
      </c>
    </row>
    <row r="91" spans="1:3" x14ac:dyDescent="0.35">
      <c r="A91" t="s">
        <v>1714</v>
      </c>
      <c r="B91" t="s">
        <v>1715</v>
      </c>
      <c r="C91" t="s">
        <v>1716</v>
      </c>
    </row>
    <row r="92" spans="1:3" x14ac:dyDescent="0.35">
      <c r="A92" t="s">
        <v>1717</v>
      </c>
      <c r="B92" t="s">
        <v>1718</v>
      </c>
      <c r="C92" t="s">
        <v>1719</v>
      </c>
    </row>
    <row r="93" spans="1:3" x14ac:dyDescent="0.35">
      <c r="A93" t="s">
        <v>1720</v>
      </c>
      <c r="B93" t="s">
        <v>1721</v>
      </c>
      <c r="C93" t="s">
        <v>1722</v>
      </c>
    </row>
    <row r="94" spans="1:3" x14ac:dyDescent="0.35">
      <c r="A94" t="s">
        <v>1723</v>
      </c>
      <c r="B94" t="s">
        <v>1724</v>
      </c>
      <c r="C94" t="s">
        <v>1725</v>
      </c>
    </row>
    <row r="95" spans="1:3" x14ac:dyDescent="0.35">
      <c r="A95" t="s">
        <v>1726</v>
      </c>
      <c r="B95" t="s">
        <v>1727</v>
      </c>
      <c r="C95" t="s">
        <v>1728</v>
      </c>
    </row>
    <row r="96" spans="1:3" x14ac:dyDescent="0.35">
      <c r="A96" t="s">
        <v>1729</v>
      </c>
      <c r="B96" t="s">
        <v>1730</v>
      </c>
      <c r="C96" t="s">
        <v>1731</v>
      </c>
    </row>
    <row r="97" spans="1:3" x14ac:dyDescent="0.35">
      <c r="A97" t="s">
        <v>1732</v>
      </c>
      <c r="B97" t="s">
        <v>1733</v>
      </c>
      <c r="C97" t="s">
        <v>1734</v>
      </c>
    </row>
    <row r="98" spans="1:3" x14ac:dyDescent="0.35">
      <c r="A98" t="s">
        <v>1735</v>
      </c>
      <c r="B98" t="s">
        <v>1736</v>
      </c>
      <c r="C98" t="s">
        <v>1737</v>
      </c>
    </row>
    <row r="99" spans="1:3" x14ac:dyDescent="0.35">
      <c r="A99" t="s">
        <v>1738</v>
      </c>
      <c r="B99" t="s">
        <v>1739</v>
      </c>
      <c r="C99" t="s">
        <v>1740</v>
      </c>
    </row>
    <row r="100" spans="1:3" x14ac:dyDescent="0.35">
      <c r="A100" t="s">
        <v>1741</v>
      </c>
      <c r="B100" t="s">
        <v>1742</v>
      </c>
      <c r="C100" t="s">
        <v>1743</v>
      </c>
    </row>
    <row r="101" spans="1:3" x14ac:dyDescent="0.35">
      <c r="A101" t="s">
        <v>1744</v>
      </c>
      <c r="B101" t="s">
        <v>1745</v>
      </c>
      <c r="C101" t="s">
        <v>1746</v>
      </c>
    </row>
    <row r="102" spans="1:3" x14ac:dyDescent="0.35">
      <c r="A102" t="s">
        <v>1747</v>
      </c>
      <c r="B102" t="s">
        <v>1748</v>
      </c>
      <c r="C102" t="s">
        <v>1749</v>
      </c>
    </row>
    <row r="103" spans="1:3" x14ac:dyDescent="0.35">
      <c r="A103" t="s">
        <v>1750</v>
      </c>
      <c r="B103" t="s">
        <v>1751</v>
      </c>
      <c r="C103" t="s">
        <v>1752</v>
      </c>
    </row>
    <row r="104" spans="1:3" x14ac:dyDescent="0.35">
      <c r="A104" t="s">
        <v>1753</v>
      </c>
      <c r="B104" t="s">
        <v>1754</v>
      </c>
      <c r="C104" t="s">
        <v>1755</v>
      </c>
    </row>
    <row r="105" spans="1:3" x14ac:dyDescent="0.35">
      <c r="A105" t="s">
        <v>1756</v>
      </c>
      <c r="B105" t="s">
        <v>1757</v>
      </c>
      <c r="C105" t="s">
        <v>1758</v>
      </c>
    </row>
    <row r="106" spans="1:3" x14ac:dyDescent="0.35">
      <c r="A106" t="s">
        <v>1759</v>
      </c>
      <c r="B106" t="s">
        <v>1760</v>
      </c>
      <c r="C106" t="s">
        <v>1761</v>
      </c>
    </row>
    <row r="107" spans="1:3" x14ac:dyDescent="0.35">
      <c r="A107" t="s">
        <v>1762</v>
      </c>
      <c r="B107" t="s">
        <v>1763</v>
      </c>
      <c r="C107" t="s">
        <v>1764</v>
      </c>
    </row>
    <row r="108" spans="1:3" x14ac:dyDescent="0.35">
      <c r="A108" t="s">
        <v>1765</v>
      </c>
      <c r="B108" t="s">
        <v>1766</v>
      </c>
      <c r="C108" t="s">
        <v>1767</v>
      </c>
    </row>
    <row r="109" spans="1:3" x14ac:dyDescent="0.35">
      <c r="A109" t="s">
        <v>1768</v>
      </c>
      <c r="B109" t="s">
        <v>1769</v>
      </c>
      <c r="C109" t="s">
        <v>1770</v>
      </c>
    </row>
    <row r="110" spans="1:3" x14ac:dyDescent="0.35">
      <c r="A110" t="s">
        <v>1771</v>
      </c>
      <c r="B110" t="s">
        <v>1772</v>
      </c>
      <c r="C110" t="s">
        <v>1773</v>
      </c>
    </row>
    <row r="111" spans="1:3" x14ac:dyDescent="0.35">
      <c r="A111" t="s">
        <v>1774</v>
      </c>
      <c r="B111" t="s">
        <v>1775</v>
      </c>
      <c r="C111" t="s">
        <v>1776</v>
      </c>
    </row>
    <row r="112" spans="1:3" x14ac:dyDescent="0.35">
      <c r="A112" t="s">
        <v>1777</v>
      </c>
      <c r="B112" t="s">
        <v>1778</v>
      </c>
      <c r="C112" t="s">
        <v>1779</v>
      </c>
    </row>
    <row r="113" spans="1:3" x14ac:dyDescent="0.35">
      <c r="A113" t="s">
        <v>1780</v>
      </c>
      <c r="B113" t="s">
        <v>1781</v>
      </c>
      <c r="C113" t="s">
        <v>1782</v>
      </c>
    </row>
    <row r="114" spans="1:3" x14ac:dyDescent="0.35">
      <c r="A114" t="s">
        <v>1783</v>
      </c>
      <c r="B114" t="s">
        <v>1784</v>
      </c>
      <c r="C114" t="s">
        <v>1785</v>
      </c>
    </row>
    <row r="115" spans="1:3" x14ac:dyDescent="0.35">
      <c r="A115" t="s">
        <v>1786</v>
      </c>
      <c r="B115" t="s">
        <v>1787</v>
      </c>
      <c r="C115" t="s">
        <v>1788</v>
      </c>
    </row>
    <row r="116" spans="1:3" x14ac:dyDescent="0.35">
      <c r="A116" t="s">
        <v>1789</v>
      </c>
      <c r="B116" t="s">
        <v>1790</v>
      </c>
      <c r="C116" t="s">
        <v>1791</v>
      </c>
    </row>
    <row r="117" spans="1:3" x14ac:dyDescent="0.35">
      <c r="A117" t="s">
        <v>1792</v>
      </c>
      <c r="B117" t="s">
        <v>1793</v>
      </c>
      <c r="C117" t="s">
        <v>1794</v>
      </c>
    </row>
    <row r="118" spans="1:3" x14ac:dyDescent="0.35">
      <c r="A118" t="s">
        <v>101</v>
      </c>
      <c r="B118" t="s">
        <v>1795</v>
      </c>
      <c r="C118" t="s">
        <v>1796</v>
      </c>
    </row>
    <row r="119" spans="1:3" x14ac:dyDescent="0.35">
      <c r="A119" t="s">
        <v>1797</v>
      </c>
      <c r="B119" t="s">
        <v>1798</v>
      </c>
      <c r="C119" t="s">
        <v>1799</v>
      </c>
    </row>
    <row r="120" spans="1:3" x14ac:dyDescent="0.35">
      <c r="A120" t="s">
        <v>1800</v>
      </c>
      <c r="B120" t="s">
        <v>1801</v>
      </c>
      <c r="C120" t="s">
        <v>1802</v>
      </c>
    </row>
    <row r="121" spans="1:3" x14ac:dyDescent="0.35">
      <c r="A121" t="s">
        <v>1803</v>
      </c>
      <c r="B121" t="s">
        <v>1804</v>
      </c>
      <c r="C121" t="s">
        <v>1805</v>
      </c>
    </row>
    <row r="122" spans="1:3" x14ac:dyDescent="0.35">
      <c r="A122" t="s">
        <v>1806</v>
      </c>
      <c r="B122" t="s">
        <v>1807</v>
      </c>
      <c r="C122" t="s">
        <v>1808</v>
      </c>
    </row>
    <row r="123" spans="1:3" x14ac:dyDescent="0.35">
      <c r="A123" t="s">
        <v>1809</v>
      </c>
      <c r="B123" t="s">
        <v>1810</v>
      </c>
      <c r="C123" t="s">
        <v>1811</v>
      </c>
    </row>
    <row r="124" spans="1:3" x14ac:dyDescent="0.35">
      <c r="A124" t="s">
        <v>1812</v>
      </c>
      <c r="B124" t="s">
        <v>1813</v>
      </c>
      <c r="C124" t="s">
        <v>1814</v>
      </c>
    </row>
    <row r="125" spans="1:3" x14ac:dyDescent="0.35">
      <c r="A125" t="s">
        <v>1815</v>
      </c>
      <c r="B125" t="s">
        <v>1816</v>
      </c>
      <c r="C125" t="s">
        <v>1817</v>
      </c>
    </row>
    <row r="126" spans="1:3" x14ac:dyDescent="0.35">
      <c r="A126" t="s">
        <v>1818</v>
      </c>
      <c r="B126" t="s">
        <v>1819</v>
      </c>
      <c r="C126" t="s">
        <v>1820</v>
      </c>
    </row>
    <row r="127" spans="1:3" x14ac:dyDescent="0.35">
      <c r="A127" t="s">
        <v>1821</v>
      </c>
      <c r="B127" t="s">
        <v>1822</v>
      </c>
      <c r="C127" t="s">
        <v>1823</v>
      </c>
    </row>
    <row r="128" spans="1:3" x14ac:dyDescent="0.35">
      <c r="A128" t="s">
        <v>1824</v>
      </c>
      <c r="B128" t="s">
        <v>1825</v>
      </c>
      <c r="C128" t="s">
        <v>1826</v>
      </c>
    </row>
    <row r="129" spans="1:3" x14ac:dyDescent="0.35">
      <c r="A129" t="s">
        <v>1827</v>
      </c>
      <c r="B129" t="s">
        <v>1828</v>
      </c>
      <c r="C129" t="s">
        <v>1829</v>
      </c>
    </row>
    <row r="130" spans="1:3" x14ac:dyDescent="0.35">
      <c r="A130" t="s">
        <v>1830</v>
      </c>
      <c r="B130" t="s">
        <v>1831</v>
      </c>
      <c r="C130" t="s">
        <v>1832</v>
      </c>
    </row>
    <row r="131" spans="1:3" x14ac:dyDescent="0.35">
      <c r="A131" t="s">
        <v>1833</v>
      </c>
      <c r="B131" t="s">
        <v>1834</v>
      </c>
      <c r="C131" t="s">
        <v>1835</v>
      </c>
    </row>
    <row r="132" spans="1:3" x14ac:dyDescent="0.35">
      <c r="A132" t="s">
        <v>1836</v>
      </c>
      <c r="B132" t="s">
        <v>1837</v>
      </c>
      <c r="C132" t="s">
        <v>1838</v>
      </c>
    </row>
    <row r="133" spans="1:3" x14ac:dyDescent="0.35">
      <c r="A133" t="s">
        <v>1839</v>
      </c>
      <c r="B133" t="s">
        <v>1840</v>
      </c>
      <c r="C133" t="s">
        <v>1841</v>
      </c>
    </row>
    <row r="134" spans="1:3" x14ac:dyDescent="0.35">
      <c r="A134" t="s">
        <v>1842</v>
      </c>
      <c r="B134" t="s">
        <v>1843</v>
      </c>
      <c r="C134" t="s">
        <v>1844</v>
      </c>
    </row>
    <row r="135" spans="1:3" x14ac:dyDescent="0.35">
      <c r="A135" t="s">
        <v>1845</v>
      </c>
      <c r="B135" t="s">
        <v>1846</v>
      </c>
      <c r="C135" t="s">
        <v>1847</v>
      </c>
    </row>
    <row r="136" spans="1:3" x14ac:dyDescent="0.35">
      <c r="A136" t="s">
        <v>1848</v>
      </c>
      <c r="B136" t="s">
        <v>1849</v>
      </c>
      <c r="C136" t="s">
        <v>1850</v>
      </c>
    </row>
    <row r="137" spans="1:3" x14ac:dyDescent="0.35">
      <c r="A137" t="s">
        <v>1851</v>
      </c>
      <c r="B137" t="s">
        <v>1852</v>
      </c>
      <c r="C137" t="s">
        <v>1853</v>
      </c>
    </row>
    <row r="138" spans="1:3" x14ac:dyDescent="0.35">
      <c r="A138" t="s">
        <v>1854</v>
      </c>
      <c r="B138" t="s">
        <v>1855</v>
      </c>
      <c r="C138" t="s">
        <v>1856</v>
      </c>
    </row>
    <row r="139" spans="1:3" x14ac:dyDescent="0.35">
      <c r="A139" t="s">
        <v>1857</v>
      </c>
      <c r="B139" t="s">
        <v>1858</v>
      </c>
      <c r="C139" t="s">
        <v>1859</v>
      </c>
    </row>
    <row r="140" spans="1:3" x14ac:dyDescent="0.35">
      <c r="A140" t="s">
        <v>1860</v>
      </c>
      <c r="B140" t="s">
        <v>1861</v>
      </c>
      <c r="C140" t="s">
        <v>1862</v>
      </c>
    </row>
    <row r="141" spans="1:3" x14ac:dyDescent="0.35">
      <c r="A141" t="s">
        <v>1863</v>
      </c>
      <c r="B141" t="s">
        <v>1864</v>
      </c>
      <c r="C141" t="s">
        <v>1865</v>
      </c>
    </row>
    <row r="142" spans="1:3" x14ac:dyDescent="0.35">
      <c r="A142" t="s">
        <v>1866</v>
      </c>
      <c r="B142" t="s">
        <v>1867</v>
      </c>
      <c r="C142" t="s">
        <v>1868</v>
      </c>
    </row>
    <row r="143" spans="1:3" x14ac:dyDescent="0.35">
      <c r="A143" t="s">
        <v>1869</v>
      </c>
      <c r="B143" t="s">
        <v>1870</v>
      </c>
      <c r="C143" t="s">
        <v>1871</v>
      </c>
    </row>
    <row r="144" spans="1:3" x14ac:dyDescent="0.35">
      <c r="A144" t="s">
        <v>1872</v>
      </c>
      <c r="B144" t="s">
        <v>1873</v>
      </c>
      <c r="C144" t="s">
        <v>1874</v>
      </c>
    </row>
    <row r="145" spans="1:3" x14ac:dyDescent="0.35">
      <c r="A145" t="s">
        <v>1875</v>
      </c>
      <c r="B145" t="s">
        <v>1876</v>
      </c>
      <c r="C145" t="s">
        <v>1877</v>
      </c>
    </row>
    <row r="146" spans="1:3" x14ac:dyDescent="0.35">
      <c r="A146" t="s">
        <v>1878</v>
      </c>
      <c r="B146" t="s">
        <v>1879</v>
      </c>
      <c r="C146" t="s">
        <v>1880</v>
      </c>
    </row>
    <row r="147" spans="1:3" x14ac:dyDescent="0.35">
      <c r="A147" t="s">
        <v>1881</v>
      </c>
      <c r="B147" t="s">
        <v>1882</v>
      </c>
      <c r="C147" t="s">
        <v>1883</v>
      </c>
    </row>
    <row r="148" spans="1:3" x14ac:dyDescent="0.35">
      <c r="A148" t="s">
        <v>1884</v>
      </c>
      <c r="B148" t="s">
        <v>1885</v>
      </c>
      <c r="C148" t="s">
        <v>1886</v>
      </c>
    </row>
    <row r="149" spans="1:3" x14ac:dyDescent="0.35">
      <c r="A149" t="s">
        <v>1887</v>
      </c>
      <c r="B149" t="s">
        <v>1888</v>
      </c>
      <c r="C149" t="s">
        <v>1889</v>
      </c>
    </row>
    <row r="150" spans="1:3" x14ac:dyDescent="0.35">
      <c r="A150" t="s">
        <v>1890</v>
      </c>
      <c r="B150" t="s">
        <v>1891</v>
      </c>
      <c r="C150" t="s">
        <v>1892</v>
      </c>
    </row>
    <row r="151" spans="1:3" x14ac:dyDescent="0.35">
      <c r="A151" t="s">
        <v>1893</v>
      </c>
      <c r="B151" t="s">
        <v>1894</v>
      </c>
      <c r="C151" t="s">
        <v>1895</v>
      </c>
    </row>
    <row r="152" spans="1:3" x14ac:dyDescent="0.35">
      <c r="A152" t="s">
        <v>1896</v>
      </c>
      <c r="B152" t="s">
        <v>1897</v>
      </c>
      <c r="C152" t="s">
        <v>1898</v>
      </c>
    </row>
    <row r="153" spans="1:3" x14ac:dyDescent="0.35">
      <c r="A153" t="s">
        <v>1899</v>
      </c>
      <c r="B153" t="s">
        <v>1900</v>
      </c>
      <c r="C153" t="s">
        <v>1901</v>
      </c>
    </row>
    <row r="154" spans="1:3" x14ac:dyDescent="0.35">
      <c r="A154" t="s">
        <v>1902</v>
      </c>
      <c r="B154" t="s">
        <v>1903</v>
      </c>
      <c r="C154" t="s">
        <v>1904</v>
      </c>
    </row>
    <row r="155" spans="1:3" x14ac:dyDescent="0.35">
      <c r="A155" t="s">
        <v>1905</v>
      </c>
      <c r="B155" t="s">
        <v>1906</v>
      </c>
      <c r="C155" t="s">
        <v>1907</v>
      </c>
    </row>
    <row r="156" spans="1:3" x14ac:dyDescent="0.35">
      <c r="A156" t="s">
        <v>1908</v>
      </c>
      <c r="B156" t="s">
        <v>1909</v>
      </c>
      <c r="C156" t="s">
        <v>1910</v>
      </c>
    </row>
    <row r="157" spans="1:3" x14ac:dyDescent="0.35">
      <c r="A157" t="s">
        <v>1911</v>
      </c>
      <c r="B157" t="s">
        <v>1912</v>
      </c>
      <c r="C157" t="s">
        <v>1913</v>
      </c>
    </row>
    <row r="158" spans="1:3" x14ac:dyDescent="0.35">
      <c r="A158" t="s">
        <v>1914</v>
      </c>
      <c r="B158" t="s">
        <v>1915</v>
      </c>
      <c r="C158" t="s">
        <v>1916</v>
      </c>
    </row>
    <row r="159" spans="1:3" x14ac:dyDescent="0.35">
      <c r="A159" t="s">
        <v>1917</v>
      </c>
      <c r="B159" t="s">
        <v>1918</v>
      </c>
      <c r="C159" t="s">
        <v>1919</v>
      </c>
    </row>
    <row r="160" spans="1:3" x14ac:dyDescent="0.35">
      <c r="A160" t="s">
        <v>1920</v>
      </c>
      <c r="B160" t="s">
        <v>1921</v>
      </c>
      <c r="C160" t="s">
        <v>1922</v>
      </c>
    </row>
    <row r="161" spans="1:3" x14ac:dyDescent="0.35">
      <c r="A161" t="s">
        <v>1920</v>
      </c>
      <c r="B161" t="s">
        <v>1923</v>
      </c>
      <c r="C161" t="s">
        <v>1922</v>
      </c>
    </row>
    <row r="162" spans="1:3" x14ac:dyDescent="0.35">
      <c r="A162" t="s">
        <v>1924</v>
      </c>
      <c r="B162" t="s">
        <v>1925</v>
      </c>
      <c r="C162" t="s">
        <v>1926</v>
      </c>
    </row>
    <row r="163" spans="1:3" x14ac:dyDescent="0.35">
      <c r="A163" t="s">
        <v>1927</v>
      </c>
      <c r="B163" t="s">
        <v>1928</v>
      </c>
      <c r="C163" t="s">
        <v>1929</v>
      </c>
    </row>
    <row r="164" spans="1:3" x14ac:dyDescent="0.35">
      <c r="A164" t="s">
        <v>1930</v>
      </c>
      <c r="B164" t="s">
        <v>1931</v>
      </c>
      <c r="C164" t="s">
        <v>1932</v>
      </c>
    </row>
    <row r="165" spans="1:3" x14ac:dyDescent="0.35">
      <c r="A165" t="s">
        <v>1933</v>
      </c>
      <c r="B165" t="s">
        <v>1934</v>
      </c>
      <c r="C165" t="s">
        <v>1935</v>
      </c>
    </row>
    <row r="166" spans="1:3" x14ac:dyDescent="0.35">
      <c r="A166" t="s">
        <v>1936</v>
      </c>
      <c r="B166" t="s">
        <v>1937</v>
      </c>
      <c r="C166" t="s">
        <v>1938</v>
      </c>
    </row>
    <row r="167" spans="1:3" x14ac:dyDescent="0.35">
      <c r="A167" t="s">
        <v>1939</v>
      </c>
      <c r="B167" t="s">
        <v>1940</v>
      </c>
      <c r="C167" t="s">
        <v>1941</v>
      </c>
    </row>
    <row r="168" spans="1:3" x14ac:dyDescent="0.35">
      <c r="A168" t="s">
        <v>1942</v>
      </c>
      <c r="B168" t="s">
        <v>1943</v>
      </c>
      <c r="C168" t="s">
        <v>1944</v>
      </c>
    </row>
    <row r="169" spans="1:3" x14ac:dyDescent="0.35">
      <c r="A169" t="s">
        <v>1945</v>
      </c>
      <c r="B169" t="s">
        <v>1946</v>
      </c>
      <c r="C169" t="s">
        <v>1947</v>
      </c>
    </row>
    <row r="170" spans="1:3" x14ac:dyDescent="0.35">
      <c r="A170" t="s">
        <v>1948</v>
      </c>
      <c r="B170" t="s">
        <v>1949</v>
      </c>
      <c r="C170" t="s">
        <v>1950</v>
      </c>
    </row>
    <row r="171" spans="1:3" x14ac:dyDescent="0.35">
      <c r="A171" t="s">
        <v>1951</v>
      </c>
      <c r="B171" t="s">
        <v>1952</v>
      </c>
      <c r="C171" t="s">
        <v>1953</v>
      </c>
    </row>
    <row r="172" spans="1:3" x14ac:dyDescent="0.35">
      <c r="A172" t="s">
        <v>1954</v>
      </c>
      <c r="B172" t="s">
        <v>1955</v>
      </c>
      <c r="C172" t="s">
        <v>1956</v>
      </c>
    </row>
    <row r="173" spans="1:3" x14ac:dyDescent="0.35">
      <c r="A173" t="s">
        <v>1957</v>
      </c>
      <c r="B173" t="s">
        <v>1958</v>
      </c>
      <c r="C173" t="s">
        <v>1959</v>
      </c>
    </row>
    <row r="174" spans="1:3" x14ac:dyDescent="0.35">
      <c r="A174" t="s">
        <v>1960</v>
      </c>
      <c r="B174" t="s">
        <v>1961</v>
      </c>
      <c r="C174" t="s">
        <v>1962</v>
      </c>
    </row>
    <row r="175" spans="1:3" x14ac:dyDescent="0.35">
      <c r="A175" t="s">
        <v>1963</v>
      </c>
      <c r="B175" t="s">
        <v>1964</v>
      </c>
      <c r="C175" t="s">
        <v>1965</v>
      </c>
    </row>
    <row r="176" spans="1:3" x14ac:dyDescent="0.35">
      <c r="A176" t="s">
        <v>1963</v>
      </c>
      <c r="B176" t="s">
        <v>1966</v>
      </c>
      <c r="C176" t="s">
        <v>1967</v>
      </c>
    </row>
    <row r="177" spans="1:3" x14ac:dyDescent="0.35">
      <c r="A177" t="s">
        <v>1968</v>
      </c>
      <c r="B177" t="s">
        <v>1969</v>
      </c>
      <c r="C177" t="s">
        <v>1970</v>
      </c>
    </row>
    <row r="178" spans="1:3" x14ac:dyDescent="0.35">
      <c r="A178" t="s">
        <v>1971</v>
      </c>
      <c r="B178" t="s">
        <v>1972</v>
      </c>
      <c r="C178" t="s">
        <v>1973</v>
      </c>
    </row>
    <row r="179" spans="1:3" x14ac:dyDescent="0.35">
      <c r="A179" t="s">
        <v>1974</v>
      </c>
      <c r="B179" t="s">
        <v>1975</v>
      </c>
      <c r="C179" t="s">
        <v>1976</v>
      </c>
    </row>
    <row r="180" spans="1:3" x14ac:dyDescent="0.35">
      <c r="A180" t="s">
        <v>1977</v>
      </c>
      <c r="B180" t="s">
        <v>1978</v>
      </c>
      <c r="C180" t="s">
        <v>1979</v>
      </c>
    </row>
    <row r="181" spans="1:3" x14ac:dyDescent="0.35">
      <c r="A181" t="s">
        <v>1980</v>
      </c>
      <c r="B181" t="s">
        <v>1981</v>
      </c>
      <c r="C181" t="s">
        <v>1982</v>
      </c>
    </row>
    <row r="182" spans="1:3" x14ac:dyDescent="0.35">
      <c r="A182" t="s">
        <v>1983</v>
      </c>
      <c r="B182" t="s">
        <v>1984</v>
      </c>
      <c r="C182" t="s">
        <v>1985</v>
      </c>
    </row>
    <row r="183" spans="1:3" x14ac:dyDescent="0.35">
      <c r="A183" t="s">
        <v>1986</v>
      </c>
      <c r="B183" t="s">
        <v>1987</v>
      </c>
      <c r="C183" t="s">
        <v>1988</v>
      </c>
    </row>
    <row r="184" spans="1:3" x14ac:dyDescent="0.35">
      <c r="A184" t="s">
        <v>1989</v>
      </c>
      <c r="B184" t="s">
        <v>1990</v>
      </c>
      <c r="C184" t="s">
        <v>1991</v>
      </c>
    </row>
    <row r="185" spans="1:3" x14ac:dyDescent="0.35">
      <c r="A185" t="s">
        <v>1992</v>
      </c>
      <c r="B185" t="s">
        <v>1993</v>
      </c>
      <c r="C185" t="s">
        <v>1994</v>
      </c>
    </row>
    <row r="186" spans="1:3" x14ac:dyDescent="0.35">
      <c r="A186" t="s">
        <v>1995</v>
      </c>
      <c r="B186" t="s">
        <v>1996</v>
      </c>
      <c r="C186" t="s">
        <v>1997</v>
      </c>
    </row>
    <row r="187" spans="1:3" x14ac:dyDescent="0.35">
      <c r="A187" t="s">
        <v>1998</v>
      </c>
      <c r="B187" t="s">
        <v>1999</v>
      </c>
      <c r="C187" t="s">
        <v>2000</v>
      </c>
    </row>
    <row r="188" spans="1:3" x14ac:dyDescent="0.35">
      <c r="A188" t="s">
        <v>2001</v>
      </c>
      <c r="B188" t="s">
        <v>2002</v>
      </c>
      <c r="C188" t="s">
        <v>2003</v>
      </c>
    </row>
    <row r="189" spans="1:3" x14ac:dyDescent="0.35">
      <c r="A189" t="s">
        <v>2004</v>
      </c>
      <c r="B189" t="s">
        <v>2005</v>
      </c>
      <c r="C189" t="s">
        <v>2006</v>
      </c>
    </row>
    <row r="190" spans="1:3" x14ac:dyDescent="0.35">
      <c r="A190" t="s">
        <v>2007</v>
      </c>
      <c r="B190" t="s">
        <v>2008</v>
      </c>
      <c r="C190" t="s">
        <v>2009</v>
      </c>
    </row>
    <row r="191" spans="1:3" x14ac:dyDescent="0.35">
      <c r="A191" t="s">
        <v>2010</v>
      </c>
      <c r="B191" t="s">
        <v>2011</v>
      </c>
      <c r="C191" t="s">
        <v>2012</v>
      </c>
    </row>
    <row r="192" spans="1:3" x14ac:dyDescent="0.35">
      <c r="A192" t="s">
        <v>2013</v>
      </c>
      <c r="B192" t="s">
        <v>2014</v>
      </c>
      <c r="C192" t="s">
        <v>2015</v>
      </c>
    </row>
    <row r="193" spans="1:3" x14ac:dyDescent="0.35">
      <c r="A193" t="s">
        <v>2016</v>
      </c>
      <c r="B193" t="s">
        <v>2017</v>
      </c>
      <c r="C193" t="s">
        <v>2018</v>
      </c>
    </row>
    <row r="194" spans="1:3" x14ac:dyDescent="0.35">
      <c r="A194" t="s">
        <v>2019</v>
      </c>
      <c r="B194" t="s">
        <v>2020</v>
      </c>
      <c r="C194" t="s">
        <v>2021</v>
      </c>
    </row>
    <row r="195" spans="1:3" x14ac:dyDescent="0.35">
      <c r="A195" t="s">
        <v>2022</v>
      </c>
      <c r="B195" t="s">
        <v>2023</v>
      </c>
      <c r="C195" t="s">
        <v>2024</v>
      </c>
    </row>
    <row r="196" spans="1:3" x14ac:dyDescent="0.35">
      <c r="A196" t="s">
        <v>2025</v>
      </c>
      <c r="B196" t="s">
        <v>2026</v>
      </c>
      <c r="C196" t="s">
        <v>2027</v>
      </c>
    </row>
    <row r="197" spans="1:3" x14ac:dyDescent="0.35">
      <c r="A197" t="s">
        <v>2028</v>
      </c>
      <c r="B197" t="s">
        <v>2029</v>
      </c>
      <c r="C197" t="s">
        <v>2030</v>
      </c>
    </row>
    <row r="198" spans="1:3" x14ac:dyDescent="0.35">
      <c r="A198" t="s">
        <v>2031</v>
      </c>
      <c r="B198" t="s">
        <v>2032</v>
      </c>
      <c r="C198" t="s">
        <v>2033</v>
      </c>
    </row>
    <row r="199" spans="1:3" x14ac:dyDescent="0.35">
      <c r="A199" t="s">
        <v>2034</v>
      </c>
      <c r="B199" t="s">
        <v>2035</v>
      </c>
      <c r="C199" t="s">
        <v>2036</v>
      </c>
    </row>
    <row r="200" spans="1:3" x14ac:dyDescent="0.35">
      <c r="A200" t="s">
        <v>2037</v>
      </c>
      <c r="B200" t="s">
        <v>2038</v>
      </c>
      <c r="C200" t="s">
        <v>2039</v>
      </c>
    </row>
    <row r="201" spans="1:3" x14ac:dyDescent="0.35">
      <c r="A201" t="s">
        <v>2040</v>
      </c>
      <c r="B201" t="s">
        <v>2041</v>
      </c>
      <c r="C201" t="s">
        <v>2042</v>
      </c>
    </row>
    <row r="202" spans="1:3" x14ac:dyDescent="0.35">
      <c r="A202" t="s">
        <v>2043</v>
      </c>
      <c r="B202" t="s">
        <v>2044</v>
      </c>
      <c r="C202" t="s">
        <v>2045</v>
      </c>
    </row>
    <row r="203" spans="1:3" x14ac:dyDescent="0.35">
      <c r="A203" t="s">
        <v>2046</v>
      </c>
      <c r="B203" t="s">
        <v>2047</v>
      </c>
      <c r="C203" t="s">
        <v>2048</v>
      </c>
    </row>
    <row r="204" spans="1:3" x14ac:dyDescent="0.35">
      <c r="A204" t="s">
        <v>2049</v>
      </c>
      <c r="B204" t="s">
        <v>2050</v>
      </c>
      <c r="C204" t="s">
        <v>2051</v>
      </c>
    </row>
    <row r="205" spans="1:3" x14ac:dyDescent="0.35">
      <c r="A205" t="s">
        <v>2052</v>
      </c>
      <c r="B205" t="s">
        <v>2053</v>
      </c>
      <c r="C205" t="s">
        <v>2054</v>
      </c>
    </row>
    <row r="206" spans="1:3" x14ac:dyDescent="0.35">
      <c r="A206" t="s">
        <v>2055</v>
      </c>
      <c r="B206" t="s">
        <v>2056</v>
      </c>
      <c r="C206" t="s">
        <v>2057</v>
      </c>
    </row>
    <row r="207" spans="1:3" x14ac:dyDescent="0.35">
      <c r="A207" t="s">
        <v>2058</v>
      </c>
      <c r="B207" t="s">
        <v>2059</v>
      </c>
      <c r="C207" t="s">
        <v>2060</v>
      </c>
    </row>
    <row r="208" spans="1:3" x14ac:dyDescent="0.35">
      <c r="A208" t="s">
        <v>2061</v>
      </c>
      <c r="B208" t="s">
        <v>2062</v>
      </c>
      <c r="C208" t="s">
        <v>2063</v>
      </c>
    </row>
    <row r="209" spans="1:3" x14ac:dyDescent="0.35">
      <c r="A209" t="s">
        <v>2064</v>
      </c>
      <c r="B209" t="s">
        <v>2065</v>
      </c>
      <c r="C209" t="s">
        <v>2066</v>
      </c>
    </row>
    <row r="210" spans="1:3" x14ac:dyDescent="0.35">
      <c r="A210" t="s">
        <v>2067</v>
      </c>
      <c r="B210" t="s">
        <v>2068</v>
      </c>
      <c r="C210" t="s">
        <v>2069</v>
      </c>
    </row>
    <row r="211" spans="1:3" x14ac:dyDescent="0.35">
      <c r="A211" t="s">
        <v>2070</v>
      </c>
      <c r="B211" t="s">
        <v>2071</v>
      </c>
      <c r="C211" t="s">
        <v>2072</v>
      </c>
    </row>
    <row r="212" spans="1:3" x14ac:dyDescent="0.35">
      <c r="A212" t="s">
        <v>2073</v>
      </c>
      <c r="B212" t="s">
        <v>2074</v>
      </c>
      <c r="C212" t="s">
        <v>2075</v>
      </c>
    </row>
    <row r="213" spans="1:3" x14ac:dyDescent="0.35">
      <c r="A213" t="s">
        <v>2076</v>
      </c>
      <c r="B213" t="s">
        <v>2077</v>
      </c>
      <c r="C213" t="s">
        <v>2078</v>
      </c>
    </row>
    <row r="214" spans="1:3" x14ac:dyDescent="0.35">
      <c r="A214" t="s">
        <v>2079</v>
      </c>
      <c r="B214" t="s">
        <v>2080</v>
      </c>
      <c r="C214" t="s">
        <v>2081</v>
      </c>
    </row>
    <row r="215" spans="1:3" x14ac:dyDescent="0.35">
      <c r="A215" t="s">
        <v>2082</v>
      </c>
      <c r="B215" t="s">
        <v>2083</v>
      </c>
      <c r="C215" t="s">
        <v>2084</v>
      </c>
    </row>
    <row r="216" spans="1:3" x14ac:dyDescent="0.35">
      <c r="A216" t="s">
        <v>2085</v>
      </c>
      <c r="B216" t="s">
        <v>2086</v>
      </c>
      <c r="C216" t="s">
        <v>2087</v>
      </c>
    </row>
    <row r="217" spans="1:3" x14ac:dyDescent="0.35">
      <c r="A217" t="s">
        <v>2088</v>
      </c>
      <c r="B217" t="s">
        <v>2089</v>
      </c>
      <c r="C217" t="s">
        <v>2090</v>
      </c>
    </row>
    <row r="218" spans="1:3" x14ac:dyDescent="0.35">
      <c r="A218" t="s">
        <v>2091</v>
      </c>
      <c r="B218" t="s">
        <v>2092</v>
      </c>
      <c r="C218" t="s">
        <v>2093</v>
      </c>
    </row>
    <row r="219" spans="1:3" x14ac:dyDescent="0.35">
      <c r="A219" t="s">
        <v>2094</v>
      </c>
      <c r="B219" t="s">
        <v>2095</v>
      </c>
      <c r="C219" t="s">
        <v>2096</v>
      </c>
    </row>
    <row r="220" spans="1:3" x14ac:dyDescent="0.35">
      <c r="A220" t="s">
        <v>2097</v>
      </c>
      <c r="B220" t="s">
        <v>2098</v>
      </c>
      <c r="C220" t="s">
        <v>2099</v>
      </c>
    </row>
    <row r="221" spans="1:3" x14ac:dyDescent="0.35">
      <c r="A221" t="s">
        <v>2100</v>
      </c>
      <c r="B221" t="s">
        <v>2101</v>
      </c>
      <c r="C221" t="s">
        <v>2102</v>
      </c>
    </row>
    <row r="222" spans="1:3" x14ac:dyDescent="0.35">
      <c r="A222" t="s">
        <v>2103</v>
      </c>
      <c r="B222" t="s">
        <v>2104</v>
      </c>
      <c r="C222" t="s">
        <v>2105</v>
      </c>
    </row>
    <row r="223" spans="1:3" x14ac:dyDescent="0.35">
      <c r="A223" t="s">
        <v>2106</v>
      </c>
      <c r="B223" t="s">
        <v>2107</v>
      </c>
      <c r="C223" t="s">
        <v>2108</v>
      </c>
    </row>
    <row r="224" spans="1:3" x14ac:dyDescent="0.35">
      <c r="A224" t="s">
        <v>2109</v>
      </c>
      <c r="B224" t="s">
        <v>2110</v>
      </c>
      <c r="C224" t="s">
        <v>2111</v>
      </c>
    </row>
    <row r="225" spans="1:3" x14ac:dyDescent="0.35">
      <c r="A225" t="s">
        <v>2109</v>
      </c>
      <c r="B225" t="s">
        <v>2112</v>
      </c>
      <c r="C225" t="s">
        <v>2113</v>
      </c>
    </row>
    <row r="226" spans="1:3" x14ac:dyDescent="0.35">
      <c r="A226" t="s">
        <v>2114</v>
      </c>
      <c r="B226" t="s">
        <v>2115</v>
      </c>
      <c r="C226" t="s">
        <v>2116</v>
      </c>
    </row>
    <row r="227" spans="1:3" x14ac:dyDescent="0.35">
      <c r="A227" t="s">
        <v>2117</v>
      </c>
      <c r="B227" t="s">
        <v>2118</v>
      </c>
      <c r="C227" t="s">
        <v>2119</v>
      </c>
    </row>
    <row r="228" spans="1:3" x14ac:dyDescent="0.35">
      <c r="A228" t="s">
        <v>2120</v>
      </c>
      <c r="B228" t="s">
        <v>2121</v>
      </c>
      <c r="C228" t="s">
        <v>2122</v>
      </c>
    </row>
    <row r="229" spans="1:3" x14ac:dyDescent="0.35">
      <c r="A229" t="s">
        <v>2123</v>
      </c>
      <c r="B229" t="s">
        <v>2124</v>
      </c>
      <c r="C229" t="s">
        <v>2125</v>
      </c>
    </row>
    <row r="230" spans="1:3" x14ac:dyDescent="0.35">
      <c r="A230" t="s">
        <v>2126</v>
      </c>
      <c r="B230" t="s">
        <v>2127</v>
      </c>
      <c r="C230" t="s">
        <v>2128</v>
      </c>
    </row>
    <row r="231" spans="1:3" x14ac:dyDescent="0.35">
      <c r="A231" t="s">
        <v>2129</v>
      </c>
      <c r="B231" t="s">
        <v>2130</v>
      </c>
      <c r="C231" t="s">
        <v>2131</v>
      </c>
    </row>
    <row r="232" spans="1:3" x14ac:dyDescent="0.35">
      <c r="A232" t="s">
        <v>2132</v>
      </c>
      <c r="B232" t="s">
        <v>2133</v>
      </c>
      <c r="C232" t="s">
        <v>2134</v>
      </c>
    </row>
    <row r="233" spans="1:3" x14ac:dyDescent="0.35">
      <c r="A233" t="s">
        <v>2135</v>
      </c>
      <c r="B233" t="s">
        <v>2136</v>
      </c>
      <c r="C233" t="s">
        <v>2137</v>
      </c>
    </row>
    <row r="234" spans="1:3" x14ac:dyDescent="0.35">
      <c r="A234" t="s">
        <v>2138</v>
      </c>
      <c r="B234" t="s">
        <v>2139</v>
      </c>
      <c r="C234" t="s">
        <v>2140</v>
      </c>
    </row>
    <row r="235" spans="1:3" x14ac:dyDescent="0.35">
      <c r="A235" t="s">
        <v>2141</v>
      </c>
      <c r="B235" t="s">
        <v>2142</v>
      </c>
      <c r="C235" t="s">
        <v>2143</v>
      </c>
    </row>
    <row r="236" spans="1:3" x14ac:dyDescent="0.35">
      <c r="A236" t="s">
        <v>2144</v>
      </c>
      <c r="B236" t="s">
        <v>2145</v>
      </c>
      <c r="C236" t="s">
        <v>2146</v>
      </c>
    </row>
    <row r="237" spans="1:3" x14ac:dyDescent="0.35">
      <c r="A237" t="s">
        <v>2147</v>
      </c>
      <c r="B237" t="s">
        <v>2148</v>
      </c>
      <c r="C237" t="s">
        <v>2149</v>
      </c>
    </row>
    <row r="238" spans="1:3" x14ac:dyDescent="0.35">
      <c r="A238" t="s">
        <v>2150</v>
      </c>
      <c r="B238" t="s">
        <v>2151</v>
      </c>
      <c r="C238" t="s">
        <v>2152</v>
      </c>
    </row>
    <row r="239" spans="1:3" x14ac:dyDescent="0.35">
      <c r="A239" t="s">
        <v>2153</v>
      </c>
      <c r="B239" t="s">
        <v>2154</v>
      </c>
      <c r="C239" t="s">
        <v>2155</v>
      </c>
    </row>
    <row r="240" spans="1:3" x14ac:dyDescent="0.35">
      <c r="A240" t="s">
        <v>2156</v>
      </c>
      <c r="B240" t="s">
        <v>2157</v>
      </c>
      <c r="C240" t="s">
        <v>2158</v>
      </c>
    </row>
    <row r="241" spans="1:3" x14ac:dyDescent="0.35">
      <c r="A241" t="s">
        <v>2159</v>
      </c>
      <c r="B241" t="s">
        <v>2160</v>
      </c>
      <c r="C241" t="s">
        <v>2161</v>
      </c>
    </row>
    <row r="242" spans="1:3" x14ac:dyDescent="0.35">
      <c r="A242" t="s">
        <v>2162</v>
      </c>
      <c r="B242" t="s">
        <v>2163</v>
      </c>
      <c r="C242" t="s">
        <v>2164</v>
      </c>
    </row>
    <row r="243" spans="1:3" x14ac:dyDescent="0.35">
      <c r="A243" t="s">
        <v>2165</v>
      </c>
      <c r="B243" t="s">
        <v>2166</v>
      </c>
      <c r="C243" t="s">
        <v>2167</v>
      </c>
    </row>
    <row r="244" spans="1:3" x14ac:dyDescent="0.35">
      <c r="A244" t="s">
        <v>2168</v>
      </c>
      <c r="B244" t="s">
        <v>2169</v>
      </c>
      <c r="C244" t="s">
        <v>2170</v>
      </c>
    </row>
    <row r="245" spans="1:3" x14ac:dyDescent="0.35">
      <c r="A245" t="s">
        <v>2171</v>
      </c>
      <c r="B245" t="s">
        <v>2172</v>
      </c>
      <c r="C245" t="s">
        <v>2173</v>
      </c>
    </row>
    <row r="246" spans="1:3" x14ac:dyDescent="0.35">
      <c r="A246" t="s">
        <v>2174</v>
      </c>
      <c r="B246" t="s">
        <v>2175</v>
      </c>
      <c r="C246" t="s">
        <v>2176</v>
      </c>
    </row>
    <row r="247" spans="1:3" x14ac:dyDescent="0.35">
      <c r="A247" t="s">
        <v>2177</v>
      </c>
      <c r="B247" t="s">
        <v>2178</v>
      </c>
      <c r="C247" t="s">
        <v>2179</v>
      </c>
    </row>
    <row r="248" spans="1:3" x14ac:dyDescent="0.35">
      <c r="A248" t="s">
        <v>2180</v>
      </c>
      <c r="B248" t="s">
        <v>2181</v>
      </c>
      <c r="C248" t="s">
        <v>2182</v>
      </c>
    </row>
    <row r="249" spans="1:3" x14ac:dyDescent="0.35">
      <c r="A249" t="s">
        <v>2183</v>
      </c>
      <c r="B249" t="s">
        <v>2184</v>
      </c>
      <c r="C249" t="s">
        <v>2185</v>
      </c>
    </row>
    <row r="250" spans="1:3" x14ac:dyDescent="0.35">
      <c r="A250" t="s">
        <v>2183</v>
      </c>
      <c r="B250" t="s">
        <v>2186</v>
      </c>
      <c r="C250" t="s">
        <v>2187</v>
      </c>
    </row>
    <row r="251" spans="1:3" x14ac:dyDescent="0.35">
      <c r="A251" t="s">
        <v>2188</v>
      </c>
      <c r="B251" t="s">
        <v>2189</v>
      </c>
      <c r="C251" t="s">
        <v>2190</v>
      </c>
    </row>
    <row r="252" spans="1:3" x14ac:dyDescent="0.35">
      <c r="A252" t="s">
        <v>2191</v>
      </c>
      <c r="B252" t="s">
        <v>2192</v>
      </c>
      <c r="C252" t="s">
        <v>2193</v>
      </c>
    </row>
    <row r="253" spans="1:3" x14ac:dyDescent="0.35">
      <c r="A253" t="s">
        <v>2194</v>
      </c>
      <c r="B253" t="s">
        <v>2195</v>
      </c>
      <c r="C253" t="s">
        <v>2196</v>
      </c>
    </row>
    <row r="254" spans="1:3" x14ac:dyDescent="0.35">
      <c r="A254" t="s">
        <v>2197</v>
      </c>
      <c r="B254" t="s">
        <v>2198</v>
      </c>
      <c r="C254" t="s">
        <v>2199</v>
      </c>
    </row>
    <row r="255" spans="1:3" x14ac:dyDescent="0.35">
      <c r="A255" t="s">
        <v>2200</v>
      </c>
      <c r="B255" t="s">
        <v>2201</v>
      </c>
      <c r="C255" t="s">
        <v>2202</v>
      </c>
    </row>
    <row r="256" spans="1:3" x14ac:dyDescent="0.35">
      <c r="A256" t="s">
        <v>2203</v>
      </c>
      <c r="B256" t="s">
        <v>2204</v>
      </c>
      <c r="C256" t="s">
        <v>2205</v>
      </c>
    </row>
    <row r="257" spans="1:3" x14ac:dyDescent="0.35">
      <c r="A257" t="s">
        <v>2206</v>
      </c>
      <c r="B257" t="s">
        <v>2207</v>
      </c>
      <c r="C257" t="s">
        <v>2208</v>
      </c>
    </row>
    <row r="258" spans="1:3" x14ac:dyDescent="0.35">
      <c r="A258" t="s">
        <v>2209</v>
      </c>
      <c r="B258" t="s">
        <v>2210</v>
      </c>
      <c r="C258" t="s">
        <v>2211</v>
      </c>
    </row>
    <row r="259" spans="1:3" x14ac:dyDescent="0.35">
      <c r="A259" t="s">
        <v>2212</v>
      </c>
      <c r="B259" t="s">
        <v>2213</v>
      </c>
      <c r="C259" t="s">
        <v>2214</v>
      </c>
    </row>
    <row r="260" spans="1:3" x14ac:dyDescent="0.35">
      <c r="A260" t="s">
        <v>2215</v>
      </c>
      <c r="B260" t="s">
        <v>2216</v>
      </c>
      <c r="C260" t="s">
        <v>2217</v>
      </c>
    </row>
    <row r="261" spans="1:3" x14ac:dyDescent="0.35">
      <c r="A261" t="s">
        <v>2218</v>
      </c>
      <c r="B261" t="s">
        <v>2219</v>
      </c>
      <c r="C261" t="s">
        <v>2220</v>
      </c>
    </row>
    <row r="262" spans="1:3" x14ac:dyDescent="0.35">
      <c r="A262" t="s">
        <v>2221</v>
      </c>
      <c r="B262" t="s">
        <v>2222</v>
      </c>
      <c r="C262" t="s">
        <v>2223</v>
      </c>
    </row>
    <row r="263" spans="1:3" x14ac:dyDescent="0.35">
      <c r="A263" t="s">
        <v>2224</v>
      </c>
      <c r="B263" t="s">
        <v>2225</v>
      </c>
      <c r="C263" t="s">
        <v>2226</v>
      </c>
    </row>
    <row r="264" spans="1:3" x14ac:dyDescent="0.35">
      <c r="A264" t="s">
        <v>2227</v>
      </c>
      <c r="B264" t="s">
        <v>2228</v>
      </c>
      <c r="C264" t="s">
        <v>2229</v>
      </c>
    </row>
    <row r="265" spans="1:3" x14ac:dyDescent="0.35">
      <c r="A265" t="s">
        <v>2230</v>
      </c>
      <c r="B265" t="s">
        <v>2231</v>
      </c>
      <c r="C265" t="s">
        <v>2232</v>
      </c>
    </row>
    <row r="266" spans="1:3" x14ac:dyDescent="0.35">
      <c r="A266" t="s">
        <v>2233</v>
      </c>
      <c r="B266" t="s">
        <v>2234</v>
      </c>
      <c r="C266" t="s">
        <v>2235</v>
      </c>
    </row>
    <row r="267" spans="1:3" x14ac:dyDescent="0.35">
      <c r="A267" t="s">
        <v>2236</v>
      </c>
      <c r="B267" t="s">
        <v>2237</v>
      </c>
      <c r="C267" t="s">
        <v>2238</v>
      </c>
    </row>
    <row r="268" spans="1:3" x14ac:dyDescent="0.35">
      <c r="A268" t="s">
        <v>2239</v>
      </c>
      <c r="B268" t="s">
        <v>2240</v>
      </c>
      <c r="C268" t="s">
        <v>2241</v>
      </c>
    </row>
    <row r="269" spans="1:3" x14ac:dyDescent="0.35">
      <c r="A269" t="s">
        <v>2242</v>
      </c>
      <c r="B269" t="s">
        <v>2243</v>
      </c>
      <c r="C269" t="s">
        <v>2244</v>
      </c>
    </row>
    <row r="270" spans="1:3" x14ac:dyDescent="0.35">
      <c r="A270" t="s">
        <v>1360</v>
      </c>
      <c r="B270" t="s">
        <v>2245</v>
      </c>
      <c r="C270" t="s">
        <v>2246</v>
      </c>
    </row>
    <row r="271" spans="1:3" x14ac:dyDescent="0.35">
      <c r="A271" t="s">
        <v>2247</v>
      </c>
      <c r="B271" t="s">
        <v>2248</v>
      </c>
      <c r="C271" t="s">
        <v>2249</v>
      </c>
    </row>
    <row r="272" spans="1:3" x14ac:dyDescent="0.35">
      <c r="A272" t="s">
        <v>2250</v>
      </c>
      <c r="B272" t="s">
        <v>2251</v>
      </c>
      <c r="C272" t="s">
        <v>2252</v>
      </c>
    </row>
    <row r="273" spans="1:3" x14ac:dyDescent="0.35">
      <c r="A273" t="s">
        <v>2253</v>
      </c>
      <c r="B273" t="s">
        <v>2254</v>
      </c>
      <c r="C273" t="s">
        <v>2255</v>
      </c>
    </row>
    <row r="274" spans="1:3" x14ac:dyDescent="0.35">
      <c r="A274" t="s">
        <v>2256</v>
      </c>
      <c r="B274" t="s">
        <v>2257</v>
      </c>
      <c r="C274" t="s">
        <v>2258</v>
      </c>
    </row>
    <row r="275" spans="1:3" x14ac:dyDescent="0.35">
      <c r="A275" t="s">
        <v>2259</v>
      </c>
      <c r="B275" t="s">
        <v>2260</v>
      </c>
      <c r="C275" t="s">
        <v>2261</v>
      </c>
    </row>
    <row r="276" spans="1:3" x14ac:dyDescent="0.35">
      <c r="A276" t="s">
        <v>2262</v>
      </c>
      <c r="B276" t="s">
        <v>2263</v>
      </c>
      <c r="C276" t="s">
        <v>2264</v>
      </c>
    </row>
    <row r="277" spans="1:3" x14ac:dyDescent="0.35">
      <c r="A277" t="s">
        <v>2265</v>
      </c>
      <c r="B277" t="s">
        <v>2266</v>
      </c>
      <c r="C277" t="s">
        <v>2267</v>
      </c>
    </row>
    <row r="278" spans="1:3" x14ac:dyDescent="0.35">
      <c r="A278" t="s">
        <v>2268</v>
      </c>
      <c r="B278" t="s">
        <v>2269</v>
      </c>
      <c r="C278" t="s">
        <v>2270</v>
      </c>
    </row>
    <row r="279" spans="1:3" x14ac:dyDescent="0.35">
      <c r="A279" t="s">
        <v>2271</v>
      </c>
      <c r="B279" t="s">
        <v>2272</v>
      </c>
      <c r="C279" t="s">
        <v>2273</v>
      </c>
    </row>
    <row r="280" spans="1:3" x14ac:dyDescent="0.35">
      <c r="A280" t="s">
        <v>2274</v>
      </c>
      <c r="B280" t="s">
        <v>2275</v>
      </c>
      <c r="C280" t="s">
        <v>2276</v>
      </c>
    </row>
    <row r="281" spans="1:3" x14ac:dyDescent="0.35">
      <c r="A281" t="s">
        <v>2277</v>
      </c>
      <c r="B281" t="s">
        <v>2278</v>
      </c>
      <c r="C281" t="s">
        <v>2279</v>
      </c>
    </row>
    <row r="282" spans="1:3" x14ac:dyDescent="0.35">
      <c r="A282" t="s">
        <v>2280</v>
      </c>
      <c r="B282" t="s">
        <v>2281</v>
      </c>
      <c r="C282" t="s">
        <v>2282</v>
      </c>
    </row>
    <row r="283" spans="1:3" x14ac:dyDescent="0.35">
      <c r="A283" t="s">
        <v>2283</v>
      </c>
      <c r="B283" t="s">
        <v>2284</v>
      </c>
      <c r="C283" t="s">
        <v>2285</v>
      </c>
    </row>
    <row r="284" spans="1:3" x14ac:dyDescent="0.35">
      <c r="A284" t="s">
        <v>2286</v>
      </c>
      <c r="B284" t="s">
        <v>2287</v>
      </c>
      <c r="C284" t="s">
        <v>2288</v>
      </c>
    </row>
    <row r="285" spans="1:3" x14ac:dyDescent="0.35">
      <c r="A285" t="s">
        <v>2289</v>
      </c>
      <c r="B285" t="s">
        <v>2290</v>
      </c>
      <c r="C285" t="s">
        <v>2291</v>
      </c>
    </row>
    <row r="286" spans="1:3" x14ac:dyDescent="0.35">
      <c r="A286" t="s">
        <v>2292</v>
      </c>
      <c r="B286" t="s">
        <v>2293</v>
      </c>
      <c r="C286" t="s">
        <v>2294</v>
      </c>
    </row>
    <row r="287" spans="1:3" x14ac:dyDescent="0.35">
      <c r="A287" t="s">
        <v>2295</v>
      </c>
      <c r="B287" t="s">
        <v>2296</v>
      </c>
      <c r="C287" t="s">
        <v>2297</v>
      </c>
    </row>
    <row r="288" spans="1:3" x14ac:dyDescent="0.35">
      <c r="A288" t="s">
        <v>2298</v>
      </c>
      <c r="B288" t="s">
        <v>2299</v>
      </c>
      <c r="C288" t="s">
        <v>2300</v>
      </c>
    </row>
    <row r="289" spans="1:3" x14ac:dyDescent="0.35">
      <c r="A289" t="s">
        <v>2301</v>
      </c>
      <c r="B289" t="s">
        <v>2302</v>
      </c>
      <c r="C289" t="s">
        <v>2303</v>
      </c>
    </row>
    <row r="290" spans="1:3" x14ac:dyDescent="0.35">
      <c r="A290" t="s">
        <v>2304</v>
      </c>
      <c r="B290" t="s">
        <v>2305</v>
      </c>
      <c r="C290" t="s">
        <v>2306</v>
      </c>
    </row>
    <row r="291" spans="1:3" x14ac:dyDescent="0.35">
      <c r="A291" t="s">
        <v>2307</v>
      </c>
      <c r="B291" t="s">
        <v>2308</v>
      </c>
      <c r="C291" t="s">
        <v>2309</v>
      </c>
    </row>
    <row r="292" spans="1:3" x14ac:dyDescent="0.35">
      <c r="A292" t="s">
        <v>2310</v>
      </c>
      <c r="B292" t="s">
        <v>2311</v>
      </c>
      <c r="C292" t="s">
        <v>2312</v>
      </c>
    </row>
    <row r="293" spans="1:3" x14ac:dyDescent="0.35">
      <c r="A293" t="s">
        <v>2313</v>
      </c>
      <c r="B293" t="s">
        <v>2314</v>
      </c>
      <c r="C293" t="s">
        <v>2315</v>
      </c>
    </row>
    <row r="294" spans="1:3" x14ac:dyDescent="0.35">
      <c r="A294" t="s">
        <v>2316</v>
      </c>
      <c r="B294" t="s">
        <v>2317</v>
      </c>
      <c r="C294" t="s">
        <v>2318</v>
      </c>
    </row>
    <row r="295" spans="1:3" x14ac:dyDescent="0.35">
      <c r="A295" t="s">
        <v>2316</v>
      </c>
      <c r="B295" t="s">
        <v>2319</v>
      </c>
      <c r="C295" t="s">
        <v>2320</v>
      </c>
    </row>
    <row r="296" spans="1:3" x14ac:dyDescent="0.35">
      <c r="A296" t="s">
        <v>2321</v>
      </c>
      <c r="B296" t="s">
        <v>2322</v>
      </c>
      <c r="C296" t="s">
        <v>2323</v>
      </c>
    </row>
    <row r="297" spans="1:3" x14ac:dyDescent="0.35">
      <c r="A297" t="s">
        <v>2324</v>
      </c>
      <c r="B297" t="s">
        <v>2325</v>
      </c>
      <c r="C297" t="s">
        <v>2326</v>
      </c>
    </row>
    <row r="298" spans="1:3" x14ac:dyDescent="0.35">
      <c r="A298" t="s">
        <v>2327</v>
      </c>
      <c r="B298" t="s">
        <v>2328</v>
      </c>
      <c r="C298" t="s">
        <v>2329</v>
      </c>
    </row>
    <row r="299" spans="1:3" x14ac:dyDescent="0.35">
      <c r="A299" t="s">
        <v>2330</v>
      </c>
      <c r="B299" t="s">
        <v>2331</v>
      </c>
      <c r="C299" t="s">
        <v>2332</v>
      </c>
    </row>
    <row r="300" spans="1:3" x14ac:dyDescent="0.35">
      <c r="A300" t="s">
        <v>2333</v>
      </c>
      <c r="B300" t="s">
        <v>2334</v>
      </c>
      <c r="C300" t="s">
        <v>2335</v>
      </c>
    </row>
    <row r="301" spans="1:3" x14ac:dyDescent="0.35">
      <c r="A301" t="s">
        <v>2336</v>
      </c>
      <c r="B301" t="s">
        <v>2337</v>
      </c>
      <c r="C301" t="s">
        <v>2338</v>
      </c>
    </row>
    <row r="302" spans="1:3" x14ac:dyDescent="0.35">
      <c r="A302" t="s">
        <v>2336</v>
      </c>
      <c r="B302" t="s">
        <v>2299</v>
      </c>
      <c r="C302" t="s">
        <v>2339</v>
      </c>
    </row>
    <row r="303" spans="1:3" x14ac:dyDescent="0.35">
      <c r="A303" t="s">
        <v>2340</v>
      </c>
      <c r="B303" t="s">
        <v>2341</v>
      </c>
      <c r="C303" t="s">
        <v>2342</v>
      </c>
    </row>
    <row r="304" spans="1:3" x14ac:dyDescent="0.35">
      <c r="A304" t="s">
        <v>2343</v>
      </c>
      <c r="B304" t="s">
        <v>2344</v>
      </c>
      <c r="C304" t="s">
        <v>2345</v>
      </c>
    </row>
    <row r="305" spans="1:3" x14ac:dyDescent="0.35">
      <c r="A305" t="s">
        <v>2346</v>
      </c>
      <c r="B305" t="s">
        <v>2347</v>
      </c>
      <c r="C305" t="s">
        <v>2348</v>
      </c>
    </row>
    <row r="306" spans="1:3" x14ac:dyDescent="0.35">
      <c r="A306" t="s">
        <v>2349</v>
      </c>
      <c r="B306" t="s">
        <v>2350</v>
      </c>
      <c r="C306" t="s">
        <v>2351</v>
      </c>
    </row>
    <row r="307" spans="1:3" x14ac:dyDescent="0.35">
      <c r="A307" t="s">
        <v>2352</v>
      </c>
      <c r="B307" t="s">
        <v>2353</v>
      </c>
      <c r="C307" t="s">
        <v>2354</v>
      </c>
    </row>
    <row r="308" spans="1:3" x14ac:dyDescent="0.35">
      <c r="A308" t="s">
        <v>2355</v>
      </c>
      <c r="B308" t="s">
        <v>2356</v>
      </c>
      <c r="C308" t="s">
        <v>2357</v>
      </c>
    </row>
    <row r="309" spans="1:3" x14ac:dyDescent="0.35">
      <c r="A309" t="s">
        <v>2358</v>
      </c>
      <c r="B309" t="s">
        <v>2359</v>
      </c>
      <c r="C309" t="s">
        <v>2360</v>
      </c>
    </row>
    <row r="310" spans="1:3" x14ac:dyDescent="0.35">
      <c r="A310" t="s">
        <v>2361</v>
      </c>
      <c r="B310" t="s">
        <v>2362</v>
      </c>
      <c r="C310" t="s">
        <v>2363</v>
      </c>
    </row>
    <row r="311" spans="1:3" x14ac:dyDescent="0.35">
      <c r="A311" t="s">
        <v>2364</v>
      </c>
      <c r="B311" t="s">
        <v>2365</v>
      </c>
      <c r="C311" t="s">
        <v>2366</v>
      </c>
    </row>
    <row r="312" spans="1:3" x14ac:dyDescent="0.35">
      <c r="A312" t="s">
        <v>2367</v>
      </c>
      <c r="B312" t="s">
        <v>2367</v>
      </c>
      <c r="C312" t="s">
        <v>2368</v>
      </c>
    </row>
    <row r="313" spans="1:3" x14ac:dyDescent="0.35">
      <c r="A313" t="s">
        <v>2369</v>
      </c>
      <c r="B313" t="s">
        <v>2370</v>
      </c>
      <c r="C313" t="s">
        <v>2371</v>
      </c>
    </row>
    <row r="314" spans="1:3" x14ac:dyDescent="0.35">
      <c r="A314" t="s">
        <v>2372</v>
      </c>
      <c r="B314" t="s">
        <v>2373</v>
      </c>
      <c r="C314" t="s">
        <v>2374</v>
      </c>
    </row>
    <row r="315" spans="1:3" x14ac:dyDescent="0.35">
      <c r="A315" t="s">
        <v>2375</v>
      </c>
      <c r="B315" t="s">
        <v>2376</v>
      </c>
      <c r="C315" t="s">
        <v>2377</v>
      </c>
    </row>
    <row r="316" spans="1:3" x14ac:dyDescent="0.35">
      <c r="A316" t="s">
        <v>2378</v>
      </c>
      <c r="B316" t="s">
        <v>2379</v>
      </c>
      <c r="C316" t="s">
        <v>2380</v>
      </c>
    </row>
    <row r="317" spans="1:3" x14ac:dyDescent="0.35">
      <c r="A317" t="s">
        <v>2381</v>
      </c>
      <c r="B317" t="s">
        <v>2382</v>
      </c>
      <c r="C317" t="s">
        <v>2383</v>
      </c>
    </row>
    <row r="318" spans="1:3" x14ac:dyDescent="0.35">
      <c r="A318" t="s">
        <v>2384</v>
      </c>
      <c r="B318" t="s">
        <v>2385</v>
      </c>
      <c r="C318" t="s">
        <v>2386</v>
      </c>
    </row>
    <row r="319" spans="1:3" x14ac:dyDescent="0.35">
      <c r="A319" t="s">
        <v>2387</v>
      </c>
      <c r="B319" t="s">
        <v>2388</v>
      </c>
      <c r="C319" t="s">
        <v>2389</v>
      </c>
    </row>
    <row r="320" spans="1:3" x14ac:dyDescent="0.35">
      <c r="A320" t="s">
        <v>2390</v>
      </c>
      <c r="B320" t="s">
        <v>2391</v>
      </c>
      <c r="C320" t="s">
        <v>2392</v>
      </c>
    </row>
    <row r="321" spans="1:3" x14ac:dyDescent="0.35">
      <c r="A321" t="s">
        <v>2393</v>
      </c>
      <c r="B321" t="s">
        <v>2394</v>
      </c>
      <c r="C321" t="s">
        <v>2395</v>
      </c>
    </row>
    <row r="322" spans="1:3" x14ac:dyDescent="0.35">
      <c r="A322" t="s">
        <v>2396</v>
      </c>
      <c r="B322" t="s">
        <v>2397</v>
      </c>
      <c r="C322" t="s">
        <v>2398</v>
      </c>
    </row>
    <row r="323" spans="1:3" x14ac:dyDescent="0.35">
      <c r="A323" t="s">
        <v>2399</v>
      </c>
      <c r="B323" t="s">
        <v>2400</v>
      </c>
      <c r="C323" t="s">
        <v>2401</v>
      </c>
    </row>
    <row r="324" spans="1:3" x14ac:dyDescent="0.35">
      <c r="A324" t="s">
        <v>2402</v>
      </c>
      <c r="B324" t="s">
        <v>2403</v>
      </c>
      <c r="C324" t="s">
        <v>2404</v>
      </c>
    </row>
    <row r="325" spans="1:3" x14ac:dyDescent="0.35">
      <c r="A325" t="s">
        <v>2405</v>
      </c>
      <c r="B325" t="s">
        <v>2406</v>
      </c>
      <c r="C325" t="s">
        <v>2407</v>
      </c>
    </row>
    <row r="326" spans="1:3" x14ac:dyDescent="0.35">
      <c r="A326" t="s">
        <v>2408</v>
      </c>
      <c r="B326" t="s">
        <v>2409</v>
      </c>
      <c r="C326" t="s">
        <v>2410</v>
      </c>
    </row>
    <row r="327" spans="1:3" x14ac:dyDescent="0.35">
      <c r="A327" t="s">
        <v>2411</v>
      </c>
      <c r="B327" t="s">
        <v>2412</v>
      </c>
      <c r="C327" t="s">
        <v>2413</v>
      </c>
    </row>
    <row r="328" spans="1:3" x14ac:dyDescent="0.35">
      <c r="A328" t="s">
        <v>2411</v>
      </c>
      <c r="B328" t="s">
        <v>2414</v>
      </c>
      <c r="C328" t="s">
        <v>2415</v>
      </c>
    </row>
    <row r="329" spans="1:3" x14ac:dyDescent="0.35">
      <c r="A329" t="s">
        <v>2416</v>
      </c>
      <c r="B329" t="s">
        <v>2417</v>
      </c>
      <c r="C329" t="s">
        <v>2418</v>
      </c>
    </row>
    <row r="330" spans="1:3" x14ac:dyDescent="0.35">
      <c r="A330" t="s">
        <v>2419</v>
      </c>
      <c r="B330" t="s">
        <v>2420</v>
      </c>
      <c r="C330" t="s">
        <v>2421</v>
      </c>
    </row>
    <row r="331" spans="1:3" x14ac:dyDescent="0.35">
      <c r="A331" t="s">
        <v>2422</v>
      </c>
      <c r="B331" t="s">
        <v>2423</v>
      </c>
      <c r="C331" t="s">
        <v>2424</v>
      </c>
    </row>
    <row r="332" spans="1:3" x14ac:dyDescent="0.35">
      <c r="A332" t="s">
        <v>2425</v>
      </c>
      <c r="B332" t="s">
        <v>2426</v>
      </c>
      <c r="C332" t="s">
        <v>2427</v>
      </c>
    </row>
    <row r="333" spans="1:3" x14ac:dyDescent="0.35">
      <c r="A333" t="s">
        <v>2428</v>
      </c>
      <c r="B333" t="s">
        <v>2429</v>
      </c>
      <c r="C333" t="s">
        <v>2430</v>
      </c>
    </row>
    <row r="334" spans="1:3" x14ac:dyDescent="0.35">
      <c r="A334" t="s">
        <v>2431</v>
      </c>
      <c r="B334" t="s">
        <v>2432</v>
      </c>
      <c r="C334" t="s">
        <v>2433</v>
      </c>
    </row>
    <row r="335" spans="1:3" x14ac:dyDescent="0.35">
      <c r="A335" t="s">
        <v>2434</v>
      </c>
      <c r="B335" t="s">
        <v>2435</v>
      </c>
      <c r="C335" t="s">
        <v>2436</v>
      </c>
    </row>
    <row r="336" spans="1:3" x14ac:dyDescent="0.35">
      <c r="A336" t="s">
        <v>2437</v>
      </c>
      <c r="B336" t="s">
        <v>2438</v>
      </c>
      <c r="C336" t="s">
        <v>2439</v>
      </c>
    </row>
    <row r="337" spans="1:3" x14ac:dyDescent="0.35">
      <c r="A337" t="s">
        <v>2440</v>
      </c>
      <c r="B337" t="s">
        <v>2441</v>
      </c>
      <c r="C337" t="s">
        <v>2442</v>
      </c>
    </row>
    <row r="338" spans="1:3" x14ac:dyDescent="0.35">
      <c r="A338" t="s">
        <v>2443</v>
      </c>
      <c r="B338" t="s">
        <v>2444</v>
      </c>
      <c r="C338" t="s">
        <v>2445</v>
      </c>
    </row>
    <row r="339" spans="1:3" x14ac:dyDescent="0.35">
      <c r="A339" t="s">
        <v>2446</v>
      </c>
      <c r="B339" t="s">
        <v>2447</v>
      </c>
      <c r="C339" t="s">
        <v>2448</v>
      </c>
    </row>
    <row r="340" spans="1:3" x14ac:dyDescent="0.35">
      <c r="A340" t="s">
        <v>2449</v>
      </c>
      <c r="B340" t="s">
        <v>2450</v>
      </c>
      <c r="C340" t="s">
        <v>2451</v>
      </c>
    </row>
    <row r="341" spans="1:3" x14ac:dyDescent="0.35">
      <c r="A341" t="s">
        <v>2452</v>
      </c>
      <c r="B341" t="s">
        <v>2453</v>
      </c>
      <c r="C341" t="s">
        <v>2454</v>
      </c>
    </row>
    <row r="342" spans="1:3" x14ac:dyDescent="0.35">
      <c r="A342" t="s">
        <v>2455</v>
      </c>
      <c r="B342" t="s">
        <v>2456</v>
      </c>
      <c r="C342" t="s">
        <v>2457</v>
      </c>
    </row>
    <row r="343" spans="1:3" x14ac:dyDescent="0.35">
      <c r="A343" t="s">
        <v>2458</v>
      </c>
      <c r="B343" t="s">
        <v>2459</v>
      </c>
      <c r="C343" t="s">
        <v>2460</v>
      </c>
    </row>
    <row r="344" spans="1:3" x14ac:dyDescent="0.35">
      <c r="A344" t="s">
        <v>2461</v>
      </c>
      <c r="B344" t="s">
        <v>2462</v>
      </c>
      <c r="C344" t="s">
        <v>2463</v>
      </c>
    </row>
    <row r="345" spans="1:3" x14ac:dyDescent="0.35">
      <c r="A345" t="s">
        <v>2464</v>
      </c>
      <c r="B345" t="s">
        <v>2465</v>
      </c>
      <c r="C345" t="s">
        <v>2466</v>
      </c>
    </row>
    <row r="346" spans="1:3" x14ac:dyDescent="0.35">
      <c r="A346" t="s">
        <v>2467</v>
      </c>
      <c r="B346" t="s">
        <v>2468</v>
      </c>
      <c r="C346" t="s">
        <v>2469</v>
      </c>
    </row>
    <row r="347" spans="1:3" x14ac:dyDescent="0.35">
      <c r="A347" t="s">
        <v>2470</v>
      </c>
      <c r="B347" t="s">
        <v>2471</v>
      </c>
      <c r="C347" t="s">
        <v>2472</v>
      </c>
    </row>
    <row r="348" spans="1:3" x14ac:dyDescent="0.35">
      <c r="A348" t="s">
        <v>2473</v>
      </c>
      <c r="B348" t="s">
        <v>2474</v>
      </c>
      <c r="C348" t="s">
        <v>2475</v>
      </c>
    </row>
    <row r="349" spans="1:3" x14ac:dyDescent="0.35">
      <c r="A349" t="s">
        <v>2476</v>
      </c>
      <c r="B349" t="s">
        <v>2477</v>
      </c>
      <c r="C349" t="s">
        <v>2478</v>
      </c>
    </row>
    <row r="350" spans="1:3" x14ac:dyDescent="0.35">
      <c r="A350" t="s">
        <v>2479</v>
      </c>
      <c r="B350" t="s">
        <v>2480</v>
      </c>
      <c r="C350" t="s">
        <v>2481</v>
      </c>
    </row>
    <row r="351" spans="1:3" x14ac:dyDescent="0.35">
      <c r="A351" t="s">
        <v>2482</v>
      </c>
      <c r="B351" t="s">
        <v>2483</v>
      </c>
      <c r="C351" t="s">
        <v>2484</v>
      </c>
    </row>
    <row r="352" spans="1:3" x14ac:dyDescent="0.35">
      <c r="A352" t="s">
        <v>2485</v>
      </c>
      <c r="B352" t="s">
        <v>2486</v>
      </c>
      <c r="C352" t="s">
        <v>2487</v>
      </c>
    </row>
    <row r="353" spans="1:3" x14ac:dyDescent="0.35">
      <c r="A353" t="s">
        <v>2488</v>
      </c>
      <c r="B353" t="s">
        <v>2489</v>
      </c>
      <c r="C353" t="s">
        <v>2490</v>
      </c>
    </row>
    <row r="354" spans="1:3" x14ac:dyDescent="0.35">
      <c r="A354" t="s">
        <v>2491</v>
      </c>
      <c r="B354" t="s">
        <v>2492</v>
      </c>
      <c r="C354" t="s">
        <v>2493</v>
      </c>
    </row>
    <row r="355" spans="1:3" x14ac:dyDescent="0.35">
      <c r="A355" t="s">
        <v>2494</v>
      </c>
      <c r="B355" t="s">
        <v>2495</v>
      </c>
      <c r="C355" t="s">
        <v>2496</v>
      </c>
    </row>
    <row r="356" spans="1:3" x14ac:dyDescent="0.35">
      <c r="A356" t="s">
        <v>2497</v>
      </c>
      <c r="B356" t="s">
        <v>2498</v>
      </c>
      <c r="C356" t="s">
        <v>2499</v>
      </c>
    </row>
    <row r="357" spans="1:3" x14ac:dyDescent="0.35">
      <c r="A357" t="s">
        <v>2500</v>
      </c>
      <c r="B357" t="s">
        <v>2501</v>
      </c>
      <c r="C357" t="s">
        <v>2502</v>
      </c>
    </row>
    <row r="358" spans="1:3" x14ac:dyDescent="0.35">
      <c r="A358" t="s">
        <v>2503</v>
      </c>
      <c r="B358" t="s">
        <v>2504</v>
      </c>
      <c r="C358" t="s">
        <v>2505</v>
      </c>
    </row>
    <row r="359" spans="1:3" x14ac:dyDescent="0.35">
      <c r="A359" t="s">
        <v>2506</v>
      </c>
      <c r="B359" t="s">
        <v>2507</v>
      </c>
      <c r="C359" t="s">
        <v>2508</v>
      </c>
    </row>
    <row r="360" spans="1:3" x14ac:dyDescent="0.35">
      <c r="A360" t="s">
        <v>2509</v>
      </c>
      <c r="B360" t="s">
        <v>2510</v>
      </c>
      <c r="C360" t="s">
        <v>2511</v>
      </c>
    </row>
    <row r="361" spans="1:3" x14ac:dyDescent="0.35">
      <c r="A361" t="s">
        <v>2512</v>
      </c>
      <c r="B361" t="s">
        <v>2513</v>
      </c>
      <c r="C361" t="s">
        <v>2514</v>
      </c>
    </row>
    <row r="362" spans="1:3" x14ac:dyDescent="0.35">
      <c r="A362" t="s">
        <v>2515</v>
      </c>
      <c r="B362" t="s">
        <v>2516</v>
      </c>
      <c r="C362" t="s">
        <v>2517</v>
      </c>
    </row>
    <row r="363" spans="1:3" x14ac:dyDescent="0.35">
      <c r="A363" t="s">
        <v>2518</v>
      </c>
      <c r="B363" t="s">
        <v>2519</v>
      </c>
      <c r="C363" t="s">
        <v>2520</v>
      </c>
    </row>
    <row r="364" spans="1:3" x14ac:dyDescent="0.35">
      <c r="A364" t="s">
        <v>2521</v>
      </c>
      <c r="B364" t="s">
        <v>2522</v>
      </c>
      <c r="C364" t="s">
        <v>2523</v>
      </c>
    </row>
    <row r="365" spans="1:3" x14ac:dyDescent="0.35">
      <c r="A365" t="s">
        <v>2524</v>
      </c>
      <c r="B365" t="s">
        <v>2525</v>
      </c>
      <c r="C365" t="s">
        <v>2526</v>
      </c>
    </row>
    <row r="366" spans="1:3" x14ac:dyDescent="0.35">
      <c r="A366" t="s">
        <v>2527</v>
      </c>
      <c r="B366" t="s">
        <v>2528</v>
      </c>
      <c r="C366" t="s">
        <v>2529</v>
      </c>
    </row>
    <row r="367" spans="1:3" x14ac:dyDescent="0.35">
      <c r="A367" t="s">
        <v>2530</v>
      </c>
      <c r="B367" t="s">
        <v>2531</v>
      </c>
      <c r="C367" t="s">
        <v>2532</v>
      </c>
    </row>
    <row r="368" spans="1:3" x14ac:dyDescent="0.35">
      <c r="A368" t="s">
        <v>2533</v>
      </c>
      <c r="B368" t="s">
        <v>2534</v>
      </c>
      <c r="C368" t="s">
        <v>2535</v>
      </c>
    </row>
    <row r="369" spans="1:3" x14ac:dyDescent="0.35">
      <c r="A369" t="s">
        <v>2536</v>
      </c>
      <c r="B369" t="s">
        <v>2537</v>
      </c>
      <c r="C369" t="s">
        <v>2538</v>
      </c>
    </row>
    <row r="370" spans="1:3" x14ac:dyDescent="0.35">
      <c r="A370" t="s">
        <v>2539</v>
      </c>
      <c r="B370" t="s">
        <v>2540</v>
      </c>
      <c r="C370" t="s">
        <v>2541</v>
      </c>
    </row>
    <row r="371" spans="1:3" x14ac:dyDescent="0.35">
      <c r="A371" t="s">
        <v>2542</v>
      </c>
      <c r="B371" t="s">
        <v>2543</v>
      </c>
      <c r="C371" t="s">
        <v>2544</v>
      </c>
    </row>
    <row r="372" spans="1:3" x14ac:dyDescent="0.35">
      <c r="A372" t="s">
        <v>2545</v>
      </c>
      <c r="B372" t="s">
        <v>2546</v>
      </c>
      <c r="C372" t="s">
        <v>2547</v>
      </c>
    </row>
    <row r="373" spans="1:3" x14ac:dyDescent="0.35">
      <c r="A373" t="s">
        <v>2548</v>
      </c>
      <c r="B373" t="s">
        <v>2549</v>
      </c>
      <c r="C373" t="s">
        <v>2550</v>
      </c>
    </row>
    <row r="374" spans="1:3" x14ac:dyDescent="0.35">
      <c r="A374" t="s">
        <v>2551</v>
      </c>
      <c r="B374" t="s">
        <v>2552</v>
      </c>
      <c r="C374" t="s">
        <v>2553</v>
      </c>
    </row>
    <row r="375" spans="1:3" x14ac:dyDescent="0.35">
      <c r="A375" t="s">
        <v>2554</v>
      </c>
      <c r="B375" t="s">
        <v>2555</v>
      </c>
      <c r="C375" t="s">
        <v>2556</v>
      </c>
    </row>
    <row r="376" spans="1:3" x14ac:dyDescent="0.35">
      <c r="A376" t="s">
        <v>2557</v>
      </c>
      <c r="B376" t="s">
        <v>2558</v>
      </c>
      <c r="C376" t="s">
        <v>2559</v>
      </c>
    </row>
    <row r="377" spans="1:3" x14ac:dyDescent="0.35">
      <c r="A377" t="s">
        <v>2560</v>
      </c>
      <c r="B377" t="s">
        <v>2561</v>
      </c>
      <c r="C377" t="s">
        <v>2562</v>
      </c>
    </row>
    <row r="378" spans="1:3" x14ac:dyDescent="0.35">
      <c r="A378" t="s">
        <v>2563</v>
      </c>
      <c r="B378" t="s">
        <v>2564</v>
      </c>
      <c r="C378" t="s">
        <v>2565</v>
      </c>
    </row>
    <row r="379" spans="1:3" x14ac:dyDescent="0.35">
      <c r="A379" t="s">
        <v>2566</v>
      </c>
      <c r="B379" t="s">
        <v>2567</v>
      </c>
      <c r="C379" t="s">
        <v>2568</v>
      </c>
    </row>
    <row r="380" spans="1:3" x14ac:dyDescent="0.35">
      <c r="A380" t="s">
        <v>2569</v>
      </c>
      <c r="B380" t="s">
        <v>2570</v>
      </c>
      <c r="C380" t="s">
        <v>2571</v>
      </c>
    </row>
    <row r="381" spans="1:3" x14ac:dyDescent="0.35">
      <c r="A381" t="s">
        <v>2572</v>
      </c>
      <c r="B381" t="s">
        <v>2573</v>
      </c>
      <c r="C381" t="s">
        <v>2574</v>
      </c>
    </row>
    <row r="382" spans="1:3" x14ac:dyDescent="0.35">
      <c r="A382" t="s">
        <v>2575</v>
      </c>
      <c r="B382" t="s">
        <v>2576</v>
      </c>
      <c r="C382" t="s">
        <v>2577</v>
      </c>
    </row>
    <row r="383" spans="1:3" x14ac:dyDescent="0.35">
      <c r="A383" t="s">
        <v>2578</v>
      </c>
      <c r="B383" t="s">
        <v>2579</v>
      </c>
      <c r="C383" t="s">
        <v>2580</v>
      </c>
    </row>
    <row r="384" spans="1:3" x14ac:dyDescent="0.35">
      <c r="A384" t="s">
        <v>2581</v>
      </c>
      <c r="B384" t="s">
        <v>2582</v>
      </c>
      <c r="C384" t="s">
        <v>2583</v>
      </c>
    </row>
    <row r="385" spans="1:3" x14ac:dyDescent="0.35">
      <c r="A385" t="s">
        <v>2584</v>
      </c>
      <c r="B385" t="s">
        <v>2585</v>
      </c>
      <c r="C385" t="s">
        <v>2586</v>
      </c>
    </row>
    <row r="386" spans="1:3" x14ac:dyDescent="0.35">
      <c r="A386" t="s">
        <v>2587</v>
      </c>
      <c r="B386" t="s">
        <v>2588</v>
      </c>
      <c r="C386" t="s">
        <v>2589</v>
      </c>
    </row>
    <row r="387" spans="1:3" x14ac:dyDescent="0.35">
      <c r="A387" t="s">
        <v>2590</v>
      </c>
      <c r="B387" t="s">
        <v>2591</v>
      </c>
      <c r="C387" t="s">
        <v>2592</v>
      </c>
    </row>
    <row r="388" spans="1:3" x14ac:dyDescent="0.35">
      <c r="A388" t="s">
        <v>2593</v>
      </c>
      <c r="B388" t="s">
        <v>2594</v>
      </c>
      <c r="C388" t="s">
        <v>2595</v>
      </c>
    </row>
    <row r="389" spans="1:3" x14ac:dyDescent="0.35">
      <c r="A389" t="s">
        <v>2596</v>
      </c>
      <c r="B389" t="s">
        <v>2597</v>
      </c>
      <c r="C389" t="s">
        <v>2598</v>
      </c>
    </row>
    <row r="390" spans="1:3" x14ac:dyDescent="0.35">
      <c r="A390" t="s">
        <v>2599</v>
      </c>
      <c r="B390" t="s">
        <v>2600</v>
      </c>
      <c r="C390" t="s">
        <v>2601</v>
      </c>
    </row>
    <row r="391" spans="1:3" x14ac:dyDescent="0.35">
      <c r="A391" t="s">
        <v>2602</v>
      </c>
      <c r="B391" t="s">
        <v>2603</v>
      </c>
      <c r="C391" t="s">
        <v>2604</v>
      </c>
    </row>
    <row r="392" spans="1:3" x14ac:dyDescent="0.35">
      <c r="A392" t="s">
        <v>2605</v>
      </c>
      <c r="B392" t="s">
        <v>2606</v>
      </c>
      <c r="C392" t="s">
        <v>2607</v>
      </c>
    </row>
    <row r="393" spans="1:3" x14ac:dyDescent="0.35">
      <c r="A393" t="s">
        <v>2608</v>
      </c>
      <c r="B393" t="s">
        <v>2609</v>
      </c>
      <c r="C393" t="s">
        <v>2610</v>
      </c>
    </row>
    <row r="394" spans="1:3" x14ac:dyDescent="0.35">
      <c r="A394" t="s">
        <v>2611</v>
      </c>
      <c r="B394" t="s">
        <v>2612</v>
      </c>
      <c r="C394" t="s">
        <v>2613</v>
      </c>
    </row>
    <row r="395" spans="1:3" x14ac:dyDescent="0.35">
      <c r="A395" t="s">
        <v>2614</v>
      </c>
      <c r="B395" t="s">
        <v>2615</v>
      </c>
      <c r="C395" t="s">
        <v>2616</v>
      </c>
    </row>
    <row r="396" spans="1:3" x14ac:dyDescent="0.35">
      <c r="A396" t="s">
        <v>2617</v>
      </c>
      <c r="B396" t="s">
        <v>2618</v>
      </c>
      <c r="C396" t="s">
        <v>2619</v>
      </c>
    </row>
    <row r="397" spans="1:3" x14ac:dyDescent="0.35">
      <c r="A397" t="s">
        <v>2620</v>
      </c>
      <c r="B397" t="s">
        <v>2621</v>
      </c>
      <c r="C397" t="s">
        <v>2622</v>
      </c>
    </row>
    <row r="398" spans="1:3" x14ac:dyDescent="0.35">
      <c r="A398" t="s">
        <v>2623</v>
      </c>
      <c r="B398" t="s">
        <v>2624</v>
      </c>
      <c r="C398" t="s">
        <v>2625</v>
      </c>
    </row>
    <row r="399" spans="1:3" x14ac:dyDescent="0.35">
      <c r="A399" t="s">
        <v>1362</v>
      </c>
      <c r="B399" t="s">
        <v>2626</v>
      </c>
      <c r="C399" t="s">
        <v>2627</v>
      </c>
    </row>
    <row r="400" spans="1:3" x14ac:dyDescent="0.35">
      <c r="A400" t="s">
        <v>2628</v>
      </c>
      <c r="B400" t="s">
        <v>2629</v>
      </c>
      <c r="C400" t="s">
        <v>2630</v>
      </c>
    </row>
    <row r="401" spans="1:3" x14ac:dyDescent="0.35">
      <c r="A401" t="s">
        <v>2631</v>
      </c>
      <c r="B401" t="s">
        <v>2632</v>
      </c>
      <c r="C401" t="s">
        <v>2633</v>
      </c>
    </row>
    <row r="402" spans="1:3" x14ac:dyDescent="0.35">
      <c r="A402" t="s">
        <v>2634</v>
      </c>
      <c r="B402" t="s">
        <v>2635</v>
      </c>
      <c r="C402" t="s">
        <v>2636</v>
      </c>
    </row>
    <row r="403" spans="1:3" x14ac:dyDescent="0.35">
      <c r="A403" t="s">
        <v>2637</v>
      </c>
      <c r="B403" t="s">
        <v>2638</v>
      </c>
      <c r="C403" t="s">
        <v>2639</v>
      </c>
    </row>
    <row r="404" spans="1:3" x14ac:dyDescent="0.35">
      <c r="A404" t="s">
        <v>2640</v>
      </c>
      <c r="B404" t="s">
        <v>2641</v>
      </c>
      <c r="C404" t="s">
        <v>2642</v>
      </c>
    </row>
    <row r="405" spans="1:3" x14ac:dyDescent="0.35">
      <c r="A405" t="s">
        <v>2643</v>
      </c>
      <c r="B405" t="s">
        <v>2644</v>
      </c>
      <c r="C405" t="s">
        <v>2645</v>
      </c>
    </row>
    <row r="406" spans="1:3" x14ac:dyDescent="0.35">
      <c r="A406" t="s">
        <v>2646</v>
      </c>
      <c r="B406" t="s">
        <v>2647</v>
      </c>
      <c r="C406" t="s">
        <v>2648</v>
      </c>
    </row>
    <row r="407" spans="1:3" x14ac:dyDescent="0.35">
      <c r="A407" t="s">
        <v>2649</v>
      </c>
      <c r="B407" t="s">
        <v>2650</v>
      </c>
      <c r="C407" t="s">
        <v>2651</v>
      </c>
    </row>
    <row r="408" spans="1:3" x14ac:dyDescent="0.35">
      <c r="A408" t="s">
        <v>2652</v>
      </c>
      <c r="B408" t="s">
        <v>2653</v>
      </c>
      <c r="C408" t="s">
        <v>2654</v>
      </c>
    </row>
    <row r="409" spans="1:3" x14ac:dyDescent="0.35">
      <c r="A409" t="s">
        <v>2655</v>
      </c>
      <c r="B409" t="s">
        <v>2656</v>
      </c>
      <c r="C409" t="s">
        <v>2657</v>
      </c>
    </row>
    <row r="410" spans="1:3" x14ac:dyDescent="0.35">
      <c r="A410" t="s">
        <v>2658</v>
      </c>
      <c r="B410" t="s">
        <v>2659</v>
      </c>
      <c r="C410" t="s">
        <v>2660</v>
      </c>
    </row>
    <row r="411" spans="1:3" x14ac:dyDescent="0.35">
      <c r="A411" t="s">
        <v>2661</v>
      </c>
      <c r="B411" t="s">
        <v>2662</v>
      </c>
      <c r="C411" t="s">
        <v>2663</v>
      </c>
    </row>
    <row r="412" spans="1:3" x14ac:dyDescent="0.35">
      <c r="A412" t="s">
        <v>2664</v>
      </c>
      <c r="B412" t="s">
        <v>2665</v>
      </c>
      <c r="C412" t="s">
        <v>2666</v>
      </c>
    </row>
    <row r="413" spans="1:3" x14ac:dyDescent="0.35">
      <c r="A413" t="s">
        <v>2667</v>
      </c>
      <c r="B413" t="s">
        <v>2668</v>
      </c>
      <c r="C413" t="s">
        <v>2669</v>
      </c>
    </row>
    <row r="414" spans="1:3" x14ac:dyDescent="0.35">
      <c r="A414" t="s">
        <v>2670</v>
      </c>
      <c r="B414" t="s">
        <v>2671</v>
      </c>
      <c r="C414" t="s">
        <v>2672</v>
      </c>
    </row>
    <row r="415" spans="1:3" x14ac:dyDescent="0.35">
      <c r="A415" t="s">
        <v>2673</v>
      </c>
      <c r="B415" t="s">
        <v>2674</v>
      </c>
      <c r="C415" t="s">
        <v>2675</v>
      </c>
    </row>
    <row r="416" spans="1:3" x14ac:dyDescent="0.35">
      <c r="A416" t="s">
        <v>2676</v>
      </c>
      <c r="B416" t="s">
        <v>2677</v>
      </c>
      <c r="C416" t="s">
        <v>2678</v>
      </c>
    </row>
    <row r="417" spans="1:3" x14ac:dyDescent="0.35">
      <c r="A417" t="s">
        <v>2679</v>
      </c>
      <c r="B417" t="s">
        <v>2680</v>
      </c>
      <c r="C417" t="s">
        <v>2681</v>
      </c>
    </row>
    <row r="418" spans="1:3" x14ac:dyDescent="0.35">
      <c r="A418" t="s">
        <v>2682</v>
      </c>
      <c r="B418" t="s">
        <v>2683</v>
      </c>
      <c r="C418" t="s">
        <v>2684</v>
      </c>
    </row>
    <row r="419" spans="1:3" x14ac:dyDescent="0.35">
      <c r="A419" t="s">
        <v>2685</v>
      </c>
      <c r="B419" t="s">
        <v>2686</v>
      </c>
      <c r="C419" t="s">
        <v>2687</v>
      </c>
    </row>
    <row r="420" spans="1:3" x14ac:dyDescent="0.35">
      <c r="A420" t="s">
        <v>2688</v>
      </c>
      <c r="B420" t="s">
        <v>2689</v>
      </c>
      <c r="C420" t="s">
        <v>2690</v>
      </c>
    </row>
    <row r="421" spans="1:3" x14ac:dyDescent="0.35">
      <c r="A421" t="s">
        <v>2691</v>
      </c>
      <c r="B421" t="s">
        <v>2692</v>
      </c>
      <c r="C421" t="s">
        <v>2693</v>
      </c>
    </row>
    <row r="422" spans="1:3" x14ac:dyDescent="0.35">
      <c r="A422" t="s">
        <v>2694</v>
      </c>
      <c r="B422" t="s">
        <v>2695</v>
      </c>
      <c r="C422" t="s">
        <v>2696</v>
      </c>
    </row>
    <row r="423" spans="1:3" x14ac:dyDescent="0.35">
      <c r="A423" t="s">
        <v>2697</v>
      </c>
      <c r="B423" t="s">
        <v>2698</v>
      </c>
      <c r="C423" t="s">
        <v>2699</v>
      </c>
    </row>
    <row r="424" spans="1:3" x14ac:dyDescent="0.35">
      <c r="A424" t="s">
        <v>2700</v>
      </c>
      <c r="B424" t="s">
        <v>2701</v>
      </c>
      <c r="C424" t="s">
        <v>2702</v>
      </c>
    </row>
    <row r="425" spans="1:3" x14ac:dyDescent="0.35">
      <c r="A425" t="s">
        <v>2703</v>
      </c>
      <c r="B425" t="s">
        <v>2704</v>
      </c>
      <c r="C425" t="s">
        <v>2705</v>
      </c>
    </row>
    <row r="426" spans="1:3" x14ac:dyDescent="0.35">
      <c r="A426" t="s">
        <v>2706</v>
      </c>
      <c r="B426" t="s">
        <v>2707</v>
      </c>
      <c r="C426" t="s">
        <v>2708</v>
      </c>
    </row>
    <row r="427" spans="1:3" x14ac:dyDescent="0.35">
      <c r="A427" t="s">
        <v>2709</v>
      </c>
      <c r="B427" t="s">
        <v>2710</v>
      </c>
      <c r="C427" t="s">
        <v>2711</v>
      </c>
    </row>
    <row r="428" spans="1:3" x14ac:dyDescent="0.35">
      <c r="A428" t="s">
        <v>2712</v>
      </c>
      <c r="B428" t="s">
        <v>2713</v>
      </c>
      <c r="C428" t="s">
        <v>2714</v>
      </c>
    </row>
    <row r="429" spans="1:3" x14ac:dyDescent="0.35">
      <c r="A429" t="s">
        <v>2715</v>
      </c>
      <c r="B429" t="s">
        <v>2716</v>
      </c>
      <c r="C429" t="s">
        <v>2717</v>
      </c>
    </row>
    <row r="430" spans="1:3" x14ac:dyDescent="0.35">
      <c r="A430" t="s">
        <v>2718</v>
      </c>
      <c r="B430" t="s">
        <v>2719</v>
      </c>
      <c r="C430" t="s">
        <v>2720</v>
      </c>
    </row>
    <row r="431" spans="1:3" x14ac:dyDescent="0.35">
      <c r="A431" t="s">
        <v>2721</v>
      </c>
      <c r="B431" t="s">
        <v>2722</v>
      </c>
      <c r="C431" t="s">
        <v>2723</v>
      </c>
    </row>
    <row r="432" spans="1:3" x14ac:dyDescent="0.35">
      <c r="A432" t="s">
        <v>2724</v>
      </c>
      <c r="B432" t="s">
        <v>2725</v>
      </c>
      <c r="C432" t="s">
        <v>2726</v>
      </c>
    </row>
    <row r="433" spans="1:3" x14ac:dyDescent="0.35">
      <c r="A433" t="s">
        <v>2727</v>
      </c>
      <c r="B433" t="s">
        <v>2728</v>
      </c>
      <c r="C433" t="s">
        <v>2729</v>
      </c>
    </row>
    <row r="434" spans="1:3" x14ac:dyDescent="0.35">
      <c r="A434" t="s">
        <v>2730</v>
      </c>
      <c r="B434" t="s">
        <v>2731</v>
      </c>
      <c r="C434" t="s">
        <v>2732</v>
      </c>
    </row>
    <row r="435" spans="1:3" x14ac:dyDescent="0.35">
      <c r="A435" t="s">
        <v>2733</v>
      </c>
      <c r="B435" t="s">
        <v>2734</v>
      </c>
      <c r="C435" t="s">
        <v>2735</v>
      </c>
    </row>
    <row r="436" spans="1:3" x14ac:dyDescent="0.35">
      <c r="A436" t="s">
        <v>2736</v>
      </c>
      <c r="B436" t="s">
        <v>2737</v>
      </c>
      <c r="C436" t="s">
        <v>2738</v>
      </c>
    </row>
    <row r="437" spans="1:3" x14ac:dyDescent="0.35">
      <c r="A437" t="s">
        <v>2739</v>
      </c>
      <c r="B437" t="s">
        <v>2740</v>
      </c>
      <c r="C437" t="s">
        <v>2741</v>
      </c>
    </row>
    <row r="438" spans="1:3" x14ac:dyDescent="0.35">
      <c r="A438" t="s">
        <v>2742</v>
      </c>
      <c r="B438" t="s">
        <v>2743</v>
      </c>
      <c r="C438" t="s">
        <v>2744</v>
      </c>
    </row>
    <row r="439" spans="1:3" x14ac:dyDescent="0.35">
      <c r="A439" t="s">
        <v>2745</v>
      </c>
      <c r="B439" t="s">
        <v>2746</v>
      </c>
      <c r="C439" t="s">
        <v>2747</v>
      </c>
    </row>
    <row r="440" spans="1:3" x14ac:dyDescent="0.35">
      <c r="A440" t="s">
        <v>2748</v>
      </c>
      <c r="B440" t="s">
        <v>2749</v>
      </c>
      <c r="C440" t="s">
        <v>2750</v>
      </c>
    </row>
    <row r="441" spans="1:3" x14ac:dyDescent="0.35">
      <c r="A441" t="s">
        <v>2751</v>
      </c>
      <c r="B441" t="s">
        <v>2752</v>
      </c>
      <c r="C441" t="s">
        <v>2753</v>
      </c>
    </row>
    <row r="442" spans="1:3" x14ac:dyDescent="0.35">
      <c r="A442" t="s">
        <v>2754</v>
      </c>
      <c r="B442" t="s">
        <v>2755</v>
      </c>
      <c r="C442" t="s">
        <v>2756</v>
      </c>
    </row>
    <row r="443" spans="1:3" x14ac:dyDescent="0.35">
      <c r="A443" t="s">
        <v>2757</v>
      </c>
      <c r="B443" t="s">
        <v>2758</v>
      </c>
      <c r="C443" t="s">
        <v>2759</v>
      </c>
    </row>
    <row r="444" spans="1:3" x14ac:dyDescent="0.35">
      <c r="A444" t="s">
        <v>2760</v>
      </c>
      <c r="B444" t="s">
        <v>2761</v>
      </c>
      <c r="C444" t="s">
        <v>2762</v>
      </c>
    </row>
    <row r="445" spans="1:3" x14ac:dyDescent="0.35">
      <c r="A445" t="s">
        <v>2763</v>
      </c>
      <c r="B445" t="s">
        <v>2764</v>
      </c>
      <c r="C445" t="s">
        <v>2765</v>
      </c>
    </row>
    <row r="446" spans="1:3" x14ac:dyDescent="0.35">
      <c r="A446" t="s">
        <v>2766</v>
      </c>
      <c r="B446" t="s">
        <v>2767</v>
      </c>
      <c r="C446" t="s">
        <v>2768</v>
      </c>
    </row>
    <row r="447" spans="1:3" x14ac:dyDescent="0.35">
      <c r="A447" t="s">
        <v>2769</v>
      </c>
      <c r="B447" t="s">
        <v>2770</v>
      </c>
      <c r="C447" t="s">
        <v>2771</v>
      </c>
    </row>
    <row r="448" spans="1:3" x14ac:dyDescent="0.35">
      <c r="A448" t="s">
        <v>2772</v>
      </c>
      <c r="B448" t="s">
        <v>2773</v>
      </c>
      <c r="C448" t="s">
        <v>2774</v>
      </c>
    </row>
    <row r="449" spans="1:3" x14ac:dyDescent="0.35">
      <c r="A449" t="s">
        <v>2775</v>
      </c>
      <c r="B449" t="s">
        <v>2776</v>
      </c>
      <c r="C449" t="s">
        <v>2777</v>
      </c>
    </row>
    <row r="450" spans="1:3" x14ac:dyDescent="0.35">
      <c r="A450" t="s">
        <v>2778</v>
      </c>
      <c r="B450" t="s">
        <v>2779</v>
      </c>
      <c r="C450" t="s">
        <v>2780</v>
      </c>
    </row>
    <row r="451" spans="1:3" x14ac:dyDescent="0.35">
      <c r="A451" t="s">
        <v>2781</v>
      </c>
      <c r="B451" t="s">
        <v>2782</v>
      </c>
      <c r="C451" t="s">
        <v>2783</v>
      </c>
    </row>
    <row r="452" spans="1:3" x14ac:dyDescent="0.35">
      <c r="A452" t="s">
        <v>2784</v>
      </c>
      <c r="B452" t="s">
        <v>2785</v>
      </c>
      <c r="C452" t="s">
        <v>2786</v>
      </c>
    </row>
    <row r="453" spans="1:3" x14ac:dyDescent="0.35">
      <c r="A453" t="s">
        <v>2787</v>
      </c>
      <c r="B453" t="s">
        <v>2788</v>
      </c>
      <c r="C453" t="s">
        <v>2789</v>
      </c>
    </row>
    <row r="454" spans="1:3" x14ac:dyDescent="0.35">
      <c r="A454" t="s">
        <v>2790</v>
      </c>
      <c r="B454" t="s">
        <v>2791</v>
      </c>
      <c r="C454" t="s">
        <v>2792</v>
      </c>
    </row>
    <row r="455" spans="1:3" x14ac:dyDescent="0.35">
      <c r="A455" t="s">
        <v>2793</v>
      </c>
      <c r="B455" t="s">
        <v>2794</v>
      </c>
      <c r="C455" t="s">
        <v>2795</v>
      </c>
    </row>
    <row r="456" spans="1:3" x14ac:dyDescent="0.35">
      <c r="A456" t="s">
        <v>2796</v>
      </c>
      <c r="B456" t="s">
        <v>2797</v>
      </c>
      <c r="C456" t="s">
        <v>2798</v>
      </c>
    </row>
    <row r="457" spans="1:3" x14ac:dyDescent="0.35">
      <c r="A457" t="s">
        <v>2799</v>
      </c>
      <c r="B457" t="s">
        <v>2800</v>
      </c>
      <c r="C457" t="s">
        <v>2801</v>
      </c>
    </row>
    <row r="458" spans="1:3" x14ac:dyDescent="0.35">
      <c r="A458" t="s">
        <v>2802</v>
      </c>
      <c r="B458" t="s">
        <v>2803</v>
      </c>
      <c r="C458" t="s">
        <v>2804</v>
      </c>
    </row>
    <row r="459" spans="1:3" x14ac:dyDescent="0.35">
      <c r="A459" t="s">
        <v>2805</v>
      </c>
      <c r="B459" t="s">
        <v>2806</v>
      </c>
      <c r="C459" t="s">
        <v>2807</v>
      </c>
    </row>
    <row r="460" spans="1:3" x14ac:dyDescent="0.35">
      <c r="A460" t="s">
        <v>2808</v>
      </c>
      <c r="B460" t="s">
        <v>2809</v>
      </c>
      <c r="C460" t="s">
        <v>2810</v>
      </c>
    </row>
    <row r="461" spans="1:3" x14ac:dyDescent="0.35">
      <c r="A461" t="s">
        <v>2811</v>
      </c>
      <c r="B461" t="s">
        <v>2812</v>
      </c>
      <c r="C461" t="s">
        <v>2813</v>
      </c>
    </row>
    <row r="462" spans="1:3" x14ac:dyDescent="0.35">
      <c r="A462" t="s">
        <v>2814</v>
      </c>
      <c r="B462" t="s">
        <v>2815</v>
      </c>
      <c r="C462" t="s">
        <v>2816</v>
      </c>
    </row>
    <row r="463" spans="1:3" x14ac:dyDescent="0.35">
      <c r="A463" t="s">
        <v>2817</v>
      </c>
      <c r="B463" t="s">
        <v>2818</v>
      </c>
      <c r="C463" t="s">
        <v>2819</v>
      </c>
    </row>
    <row r="464" spans="1:3" x14ac:dyDescent="0.35">
      <c r="A464" t="s">
        <v>2820</v>
      </c>
      <c r="B464" t="s">
        <v>2821</v>
      </c>
      <c r="C464" t="s">
        <v>2822</v>
      </c>
    </row>
    <row r="465" spans="1:3" x14ac:dyDescent="0.35">
      <c r="A465" t="s">
        <v>2823</v>
      </c>
      <c r="B465" t="s">
        <v>2824</v>
      </c>
      <c r="C465" t="s">
        <v>2825</v>
      </c>
    </row>
    <row r="466" spans="1:3" x14ac:dyDescent="0.35">
      <c r="A466" t="s">
        <v>2826</v>
      </c>
      <c r="B466" t="s">
        <v>2827</v>
      </c>
      <c r="C466" t="s">
        <v>2828</v>
      </c>
    </row>
    <row r="467" spans="1:3" x14ac:dyDescent="0.35">
      <c r="A467" t="s">
        <v>2829</v>
      </c>
      <c r="B467" t="s">
        <v>2830</v>
      </c>
      <c r="C467" t="s">
        <v>2831</v>
      </c>
    </row>
    <row r="468" spans="1:3" x14ac:dyDescent="0.35">
      <c r="A468" t="s">
        <v>2832</v>
      </c>
      <c r="B468" t="s">
        <v>2833</v>
      </c>
      <c r="C468" t="s">
        <v>2834</v>
      </c>
    </row>
    <row r="469" spans="1:3" x14ac:dyDescent="0.35">
      <c r="A469" t="s">
        <v>2835</v>
      </c>
      <c r="B469" t="s">
        <v>2836</v>
      </c>
      <c r="C469" t="s">
        <v>2837</v>
      </c>
    </row>
    <row r="470" spans="1:3" x14ac:dyDescent="0.35">
      <c r="A470" t="s">
        <v>2838</v>
      </c>
      <c r="B470" t="s">
        <v>2839</v>
      </c>
      <c r="C470" t="s">
        <v>2840</v>
      </c>
    </row>
    <row r="471" spans="1:3" x14ac:dyDescent="0.35">
      <c r="A471" t="s">
        <v>2841</v>
      </c>
      <c r="B471" t="s">
        <v>2842</v>
      </c>
      <c r="C471" t="s">
        <v>2843</v>
      </c>
    </row>
    <row r="472" spans="1:3" x14ac:dyDescent="0.35">
      <c r="A472" t="s">
        <v>2844</v>
      </c>
      <c r="B472" t="s">
        <v>2845</v>
      </c>
      <c r="C472" t="s">
        <v>2846</v>
      </c>
    </row>
    <row r="473" spans="1:3" x14ac:dyDescent="0.35">
      <c r="A473" t="s">
        <v>2847</v>
      </c>
      <c r="B473" t="s">
        <v>2848</v>
      </c>
      <c r="C473" t="s">
        <v>2849</v>
      </c>
    </row>
    <row r="474" spans="1:3" x14ac:dyDescent="0.35">
      <c r="A474" t="s">
        <v>2850</v>
      </c>
      <c r="B474" t="s">
        <v>2851</v>
      </c>
      <c r="C474" t="s">
        <v>2852</v>
      </c>
    </row>
    <row r="475" spans="1:3" x14ac:dyDescent="0.35">
      <c r="A475" t="s">
        <v>2853</v>
      </c>
      <c r="B475" t="s">
        <v>2854</v>
      </c>
      <c r="C475" t="s">
        <v>2855</v>
      </c>
    </row>
    <row r="476" spans="1:3" x14ac:dyDescent="0.35">
      <c r="A476" t="s">
        <v>2856</v>
      </c>
      <c r="B476" t="s">
        <v>2857</v>
      </c>
      <c r="C476" t="s">
        <v>2858</v>
      </c>
    </row>
    <row r="477" spans="1:3" x14ac:dyDescent="0.35">
      <c r="A477" t="s">
        <v>2859</v>
      </c>
      <c r="B477" t="s">
        <v>2860</v>
      </c>
      <c r="C477" t="s">
        <v>2861</v>
      </c>
    </row>
    <row r="478" spans="1:3" x14ac:dyDescent="0.35">
      <c r="A478" t="s">
        <v>2862</v>
      </c>
      <c r="B478" t="s">
        <v>2863</v>
      </c>
      <c r="C478" t="s">
        <v>2864</v>
      </c>
    </row>
    <row r="479" spans="1:3" x14ac:dyDescent="0.35">
      <c r="A479" t="s">
        <v>2865</v>
      </c>
      <c r="B479" t="s">
        <v>2866</v>
      </c>
      <c r="C479" t="s">
        <v>2867</v>
      </c>
    </row>
    <row r="480" spans="1:3" x14ac:dyDescent="0.35">
      <c r="A480" t="s">
        <v>2868</v>
      </c>
      <c r="B480" t="s">
        <v>2869</v>
      </c>
      <c r="C480" t="s">
        <v>2870</v>
      </c>
    </row>
    <row r="481" spans="1:3" x14ac:dyDescent="0.35">
      <c r="A481" t="s">
        <v>2871</v>
      </c>
      <c r="B481" t="s">
        <v>2872</v>
      </c>
      <c r="C481" t="s">
        <v>2873</v>
      </c>
    </row>
    <row r="482" spans="1:3" x14ac:dyDescent="0.35">
      <c r="A482" t="s">
        <v>2874</v>
      </c>
      <c r="B482" t="s">
        <v>2875</v>
      </c>
      <c r="C482" t="s">
        <v>2876</v>
      </c>
    </row>
    <row r="483" spans="1:3" x14ac:dyDescent="0.35">
      <c r="A483" t="s">
        <v>2877</v>
      </c>
      <c r="B483" t="s">
        <v>2878</v>
      </c>
      <c r="C483" t="s">
        <v>2879</v>
      </c>
    </row>
    <row r="484" spans="1:3" x14ac:dyDescent="0.35">
      <c r="A484" t="s">
        <v>2880</v>
      </c>
      <c r="B484" t="s">
        <v>2881</v>
      </c>
      <c r="C484" t="s">
        <v>2882</v>
      </c>
    </row>
    <row r="485" spans="1:3" x14ac:dyDescent="0.35">
      <c r="A485" t="s">
        <v>2883</v>
      </c>
      <c r="B485" t="s">
        <v>2884</v>
      </c>
      <c r="C485" t="s">
        <v>2885</v>
      </c>
    </row>
    <row r="486" spans="1:3" x14ac:dyDescent="0.35">
      <c r="A486" t="s">
        <v>2886</v>
      </c>
      <c r="B486" t="s">
        <v>2887</v>
      </c>
      <c r="C486" t="s">
        <v>2888</v>
      </c>
    </row>
    <row r="487" spans="1:3" x14ac:dyDescent="0.35">
      <c r="A487" t="s">
        <v>2889</v>
      </c>
      <c r="B487" t="s">
        <v>2890</v>
      </c>
      <c r="C487" t="s">
        <v>2891</v>
      </c>
    </row>
    <row r="488" spans="1:3" x14ac:dyDescent="0.35">
      <c r="A488" t="s">
        <v>2892</v>
      </c>
      <c r="B488" t="s">
        <v>2893</v>
      </c>
      <c r="C488" t="s">
        <v>2894</v>
      </c>
    </row>
    <row r="489" spans="1:3" x14ac:dyDescent="0.35">
      <c r="A489" t="s">
        <v>2895</v>
      </c>
      <c r="B489" t="s">
        <v>2896</v>
      </c>
      <c r="C489" t="s">
        <v>2897</v>
      </c>
    </row>
    <row r="490" spans="1:3" x14ac:dyDescent="0.35">
      <c r="A490" t="s">
        <v>2898</v>
      </c>
      <c r="B490" t="s">
        <v>2899</v>
      </c>
      <c r="C490" t="s">
        <v>2900</v>
      </c>
    </row>
    <row r="491" spans="1:3" x14ac:dyDescent="0.35">
      <c r="A491" t="s">
        <v>2901</v>
      </c>
      <c r="B491" t="s">
        <v>2902</v>
      </c>
      <c r="C491" t="s">
        <v>2903</v>
      </c>
    </row>
    <row r="492" spans="1:3" x14ac:dyDescent="0.35">
      <c r="A492" t="s">
        <v>2904</v>
      </c>
      <c r="B492" t="s">
        <v>2905</v>
      </c>
      <c r="C492" t="s">
        <v>2906</v>
      </c>
    </row>
    <row r="493" spans="1:3" x14ac:dyDescent="0.35">
      <c r="A493" t="s">
        <v>2907</v>
      </c>
      <c r="B493" t="s">
        <v>2908</v>
      </c>
      <c r="C493" t="s">
        <v>2909</v>
      </c>
    </row>
    <row r="494" spans="1:3" x14ac:dyDescent="0.35">
      <c r="A494" t="s">
        <v>2910</v>
      </c>
      <c r="B494" t="s">
        <v>2911</v>
      </c>
      <c r="C494" t="s">
        <v>2912</v>
      </c>
    </row>
    <row r="495" spans="1:3" x14ac:dyDescent="0.35">
      <c r="A495" t="s">
        <v>2913</v>
      </c>
      <c r="B495" t="s">
        <v>2914</v>
      </c>
      <c r="C495" t="s">
        <v>2915</v>
      </c>
    </row>
    <row r="496" spans="1:3" x14ac:dyDescent="0.35">
      <c r="A496" t="s">
        <v>2916</v>
      </c>
      <c r="B496" t="s">
        <v>2917</v>
      </c>
      <c r="C496" t="s">
        <v>2918</v>
      </c>
    </row>
    <row r="497" spans="1:3" x14ac:dyDescent="0.35">
      <c r="A497" t="s">
        <v>2919</v>
      </c>
      <c r="B497" t="s">
        <v>2920</v>
      </c>
      <c r="C497" t="s">
        <v>2921</v>
      </c>
    </row>
    <row r="498" spans="1:3" x14ac:dyDescent="0.35">
      <c r="A498" t="s">
        <v>2922</v>
      </c>
      <c r="B498" t="s">
        <v>2923</v>
      </c>
      <c r="C498" t="s">
        <v>2924</v>
      </c>
    </row>
    <row r="499" spans="1:3" x14ac:dyDescent="0.35">
      <c r="A499" t="s">
        <v>2925</v>
      </c>
      <c r="B499" t="s">
        <v>2926</v>
      </c>
      <c r="C499" t="s">
        <v>2927</v>
      </c>
    </row>
    <row r="500" spans="1:3" x14ac:dyDescent="0.35">
      <c r="A500" t="s">
        <v>2928</v>
      </c>
      <c r="B500" t="s">
        <v>2929</v>
      </c>
      <c r="C500" t="s">
        <v>2930</v>
      </c>
    </row>
    <row r="501" spans="1:3" x14ac:dyDescent="0.35">
      <c r="A501" t="s">
        <v>2931</v>
      </c>
      <c r="B501" t="s">
        <v>2932</v>
      </c>
      <c r="C501" t="s">
        <v>2933</v>
      </c>
    </row>
    <row r="502" spans="1:3" x14ac:dyDescent="0.35">
      <c r="A502" t="s">
        <v>2934</v>
      </c>
      <c r="B502" t="s">
        <v>2935</v>
      </c>
      <c r="C502" t="s">
        <v>2936</v>
      </c>
    </row>
    <row r="503" spans="1:3" x14ac:dyDescent="0.35">
      <c r="A503" t="s">
        <v>2937</v>
      </c>
      <c r="B503" t="s">
        <v>2938</v>
      </c>
      <c r="C503" t="s">
        <v>2939</v>
      </c>
    </row>
    <row r="504" spans="1:3" x14ac:dyDescent="0.35">
      <c r="A504" t="s">
        <v>2940</v>
      </c>
      <c r="B504" t="s">
        <v>2941</v>
      </c>
      <c r="C504" t="s">
        <v>24490</v>
      </c>
    </row>
    <row r="505" spans="1:3" x14ac:dyDescent="0.35">
      <c r="A505" t="s">
        <v>2942</v>
      </c>
      <c r="B505" t="s">
        <v>2943</v>
      </c>
      <c r="C505" t="s">
        <v>2944</v>
      </c>
    </row>
    <row r="506" spans="1:3" x14ac:dyDescent="0.35">
      <c r="A506" t="s">
        <v>2945</v>
      </c>
      <c r="B506" t="s">
        <v>2946</v>
      </c>
      <c r="C506" t="s">
        <v>2947</v>
      </c>
    </row>
    <row r="507" spans="1:3" x14ac:dyDescent="0.35">
      <c r="A507" t="s">
        <v>2948</v>
      </c>
      <c r="B507" t="s">
        <v>2949</v>
      </c>
      <c r="C507" t="s">
        <v>2950</v>
      </c>
    </row>
    <row r="508" spans="1:3" x14ac:dyDescent="0.35">
      <c r="A508" t="s">
        <v>2951</v>
      </c>
      <c r="B508" t="s">
        <v>2952</v>
      </c>
      <c r="C508" t="s">
        <v>2953</v>
      </c>
    </row>
    <row r="509" spans="1:3" x14ac:dyDescent="0.35">
      <c r="A509" t="s">
        <v>2954</v>
      </c>
      <c r="B509" t="s">
        <v>2955</v>
      </c>
      <c r="C509" t="s">
        <v>2956</v>
      </c>
    </row>
    <row r="510" spans="1:3" x14ac:dyDescent="0.35">
      <c r="A510" t="s">
        <v>2957</v>
      </c>
      <c r="B510" t="s">
        <v>2958</v>
      </c>
      <c r="C510" t="s">
        <v>2959</v>
      </c>
    </row>
    <row r="511" spans="1:3" x14ac:dyDescent="0.35">
      <c r="A511" t="s">
        <v>2960</v>
      </c>
      <c r="B511" t="s">
        <v>2961</v>
      </c>
      <c r="C511" t="s">
        <v>2962</v>
      </c>
    </row>
    <row r="512" spans="1:3" x14ac:dyDescent="0.35">
      <c r="A512" t="s">
        <v>2963</v>
      </c>
      <c r="B512" t="s">
        <v>2964</v>
      </c>
      <c r="C512" t="s">
        <v>2965</v>
      </c>
    </row>
    <row r="513" spans="1:3" x14ac:dyDescent="0.35">
      <c r="A513" t="s">
        <v>2966</v>
      </c>
      <c r="B513" t="s">
        <v>2967</v>
      </c>
      <c r="C513" t="s">
        <v>2968</v>
      </c>
    </row>
    <row r="514" spans="1:3" x14ac:dyDescent="0.35">
      <c r="A514" t="s">
        <v>2969</v>
      </c>
      <c r="B514" t="s">
        <v>2970</v>
      </c>
      <c r="C514" t="s">
        <v>2971</v>
      </c>
    </row>
    <row r="515" spans="1:3" x14ac:dyDescent="0.35">
      <c r="A515" t="s">
        <v>2972</v>
      </c>
      <c r="B515" t="s">
        <v>2973</v>
      </c>
      <c r="C515" t="s">
        <v>2974</v>
      </c>
    </row>
    <row r="516" spans="1:3" x14ac:dyDescent="0.35">
      <c r="A516" t="s">
        <v>2975</v>
      </c>
      <c r="B516" t="s">
        <v>2976</v>
      </c>
      <c r="C516" t="s">
        <v>2977</v>
      </c>
    </row>
    <row r="517" spans="1:3" x14ac:dyDescent="0.35">
      <c r="A517" t="s">
        <v>2978</v>
      </c>
      <c r="B517" t="s">
        <v>2979</v>
      </c>
      <c r="C517" t="s">
        <v>2980</v>
      </c>
    </row>
    <row r="518" spans="1:3" x14ac:dyDescent="0.35">
      <c r="A518" t="s">
        <v>2981</v>
      </c>
      <c r="B518" t="s">
        <v>2982</v>
      </c>
      <c r="C518" t="s">
        <v>2983</v>
      </c>
    </row>
    <row r="519" spans="1:3" x14ac:dyDescent="0.35">
      <c r="A519" t="s">
        <v>2984</v>
      </c>
      <c r="B519" t="s">
        <v>2985</v>
      </c>
      <c r="C519" t="s">
        <v>2986</v>
      </c>
    </row>
    <row r="520" spans="1:3" x14ac:dyDescent="0.35">
      <c r="A520" t="s">
        <v>2984</v>
      </c>
      <c r="B520" t="s">
        <v>2987</v>
      </c>
      <c r="C520" t="s">
        <v>2986</v>
      </c>
    </row>
    <row r="521" spans="1:3" x14ac:dyDescent="0.35">
      <c r="A521" t="s">
        <v>2988</v>
      </c>
      <c r="B521" t="s">
        <v>2989</v>
      </c>
      <c r="C521" t="s">
        <v>2990</v>
      </c>
    </row>
    <row r="522" spans="1:3" x14ac:dyDescent="0.35">
      <c r="A522" t="s">
        <v>2991</v>
      </c>
      <c r="B522" t="s">
        <v>2992</v>
      </c>
      <c r="C522" t="s">
        <v>2993</v>
      </c>
    </row>
    <row r="523" spans="1:3" x14ac:dyDescent="0.35">
      <c r="A523" t="s">
        <v>2994</v>
      </c>
      <c r="B523" t="s">
        <v>2995</v>
      </c>
      <c r="C523" t="s">
        <v>2996</v>
      </c>
    </row>
    <row r="524" spans="1:3" x14ac:dyDescent="0.35">
      <c r="A524" t="s">
        <v>2997</v>
      </c>
      <c r="B524" t="s">
        <v>2998</v>
      </c>
      <c r="C524" t="s">
        <v>2999</v>
      </c>
    </row>
    <row r="525" spans="1:3" x14ac:dyDescent="0.35">
      <c r="A525" t="s">
        <v>3000</v>
      </c>
      <c r="B525" t="s">
        <v>3001</v>
      </c>
      <c r="C525" t="s">
        <v>3002</v>
      </c>
    </row>
    <row r="526" spans="1:3" x14ac:dyDescent="0.35">
      <c r="A526" t="s">
        <v>3003</v>
      </c>
      <c r="B526" t="s">
        <v>3004</v>
      </c>
      <c r="C526" t="s">
        <v>3005</v>
      </c>
    </row>
    <row r="527" spans="1:3" x14ac:dyDescent="0.35">
      <c r="A527" t="s">
        <v>3006</v>
      </c>
      <c r="B527" t="s">
        <v>3007</v>
      </c>
      <c r="C527" t="s">
        <v>3008</v>
      </c>
    </row>
    <row r="528" spans="1:3" x14ac:dyDescent="0.35">
      <c r="A528" t="s">
        <v>3009</v>
      </c>
      <c r="B528" t="s">
        <v>3010</v>
      </c>
      <c r="C528" t="s">
        <v>3011</v>
      </c>
    </row>
    <row r="529" spans="1:3" x14ac:dyDescent="0.35">
      <c r="A529" t="s">
        <v>3012</v>
      </c>
      <c r="B529" t="s">
        <v>3013</v>
      </c>
      <c r="C529" t="s">
        <v>3014</v>
      </c>
    </row>
    <row r="530" spans="1:3" x14ac:dyDescent="0.35">
      <c r="A530" t="s">
        <v>3015</v>
      </c>
      <c r="B530" t="s">
        <v>3016</v>
      </c>
      <c r="C530" t="s">
        <v>3017</v>
      </c>
    </row>
    <row r="531" spans="1:3" x14ac:dyDescent="0.35">
      <c r="A531" t="s">
        <v>3018</v>
      </c>
      <c r="B531" t="s">
        <v>3019</v>
      </c>
      <c r="C531" t="s">
        <v>3020</v>
      </c>
    </row>
    <row r="532" spans="1:3" x14ac:dyDescent="0.35">
      <c r="A532" t="s">
        <v>3021</v>
      </c>
      <c r="B532" t="s">
        <v>3022</v>
      </c>
      <c r="C532" t="s">
        <v>3023</v>
      </c>
    </row>
    <row r="533" spans="1:3" x14ac:dyDescent="0.35">
      <c r="A533" t="s">
        <v>3024</v>
      </c>
      <c r="B533" t="s">
        <v>3025</v>
      </c>
      <c r="C533" t="s">
        <v>3026</v>
      </c>
    </row>
    <row r="534" spans="1:3" x14ac:dyDescent="0.35">
      <c r="A534" t="s">
        <v>3027</v>
      </c>
      <c r="B534" t="s">
        <v>3028</v>
      </c>
      <c r="C534" t="s">
        <v>3029</v>
      </c>
    </row>
    <row r="535" spans="1:3" x14ac:dyDescent="0.35">
      <c r="A535" t="s">
        <v>3030</v>
      </c>
      <c r="B535" t="s">
        <v>3031</v>
      </c>
      <c r="C535" t="s">
        <v>3032</v>
      </c>
    </row>
    <row r="536" spans="1:3" x14ac:dyDescent="0.35">
      <c r="A536" t="s">
        <v>3033</v>
      </c>
      <c r="B536" t="s">
        <v>3034</v>
      </c>
      <c r="C536" t="s">
        <v>3035</v>
      </c>
    </row>
    <row r="537" spans="1:3" x14ac:dyDescent="0.35">
      <c r="A537" t="s">
        <v>3036</v>
      </c>
      <c r="B537" t="s">
        <v>3037</v>
      </c>
      <c r="C537" t="s">
        <v>3038</v>
      </c>
    </row>
    <row r="538" spans="1:3" x14ac:dyDescent="0.35">
      <c r="A538" t="s">
        <v>3039</v>
      </c>
      <c r="B538" t="s">
        <v>3040</v>
      </c>
      <c r="C538" t="s">
        <v>3041</v>
      </c>
    </row>
    <row r="539" spans="1:3" x14ac:dyDescent="0.35">
      <c r="A539" t="s">
        <v>3042</v>
      </c>
      <c r="B539" t="s">
        <v>3043</v>
      </c>
      <c r="C539" t="s">
        <v>3044</v>
      </c>
    </row>
    <row r="540" spans="1:3" x14ac:dyDescent="0.35">
      <c r="A540" t="s">
        <v>3045</v>
      </c>
      <c r="B540" t="s">
        <v>3046</v>
      </c>
      <c r="C540" t="s">
        <v>3047</v>
      </c>
    </row>
    <row r="541" spans="1:3" x14ac:dyDescent="0.35">
      <c r="A541" t="s">
        <v>3048</v>
      </c>
      <c r="B541" t="s">
        <v>3049</v>
      </c>
      <c r="C541" t="s">
        <v>3050</v>
      </c>
    </row>
    <row r="542" spans="1:3" x14ac:dyDescent="0.35">
      <c r="A542" t="s">
        <v>3051</v>
      </c>
      <c r="B542" t="s">
        <v>3052</v>
      </c>
      <c r="C542" t="s">
        <v>3053</v>
      </c>
    </row>
    <row r="543" spans="1:3" x14ac:dyDescent="0.35">
      <c r="A543" t="s">
        <v>3054</v>
      </c>
      <c r="B543" t="s">
        <v>3055</v>
      </c>
      <c r="C543" t="s">
        <v>3056</v>
      </c>
    </row>
    <row r="544" spans="1:3" x14ac:dyDescent="0.35">
      <c r="A544" t="s">
        <v>3057</v>
      </c>
      <c r="B544" t="s">
        <v>3058</v>
      </c>
      <c r="C544" t="s">
        <v>3059</v>
      </c>
    </row>
    <row r="545" spans="1:3" x14ac:dyDescent="0.35">
      <c r="A545" t="s">
        <v>3060</v>
      </c>
      <c r="B545" t="s">
        <v>3061</v>
      </c>
      <c r="C545" t="s">
        <v>3062</v>
      </c>
    </row>
    <row r="546" spans="1:3" x14ac:dyDescent="0.35">
      <c r="A546" t="s">
        <v>3063</v>
      </c>
      <c r="B546" t="s">
        <v>3064</v>
      </c>
      <c r="C546" t="s">
        <v>3065</v>
      </c>
    </row>
    <row r="547" spans="1:3" x14ac:dyDescent="0.35">
      <c r="A547" t="s">
        <v>3066</v>
      </c>
      <c r="B547" t="s">
        <v>3067</v>
      </c>
      <c r="C547" t="s">
        <v>3068</v>
      </c>
    </row>
    <row r="548" spans="1:3" x14ac:dyDescent="0.35">
      <c r="A548" t="s">
        <v>3069</v>
      </c>
      <c r="B548" t="s">
        <v>3070</v>
      </c>
      <c r="C548" t="s">
        <v>3071</v>
      </c>
    </row>
    <row r="549" spans="1:3" x14ac:dyDescent="0.35">
      <c r="A549" t="s">
        <v>3072</v>
      </c>
      <c r="B549" t="s">
        <v>3073</v>
      </c>
      <c r="C549" t="s">
        <v>3074</v>
      </c>
    </row>
    <row r="550" spans="1:3" x14ac:dyDescent="0.35">
      <c r="A550" t="s">
        <v>3075</v>
      </c>
      <c r="B550" t="s">
        <v>3076</v>
      </c>
      <c r="C550" t="s">
        <v>3077</v>
      </c>
    </row>
    <row r="551" spans="1:3" x14ac:dyDescent="0.35">
      <c r="A551" t="s">
        <v>3078</v>
      </c>
      <c r="B551" t="s">
        <v>3079</v>
      </c>
      <c r="C551" t="s">
        <v>3080</v>
      </c>
    </row>
    <row r="552" spans="1:3" x14ac:dyDescent="0.35">
      <c r="A552" t="s">
        <v>3081</v>
      </c>
      <c r="B552" t="s">
        <v>3082</v>
      </c>
      <c r="C552" t="s">
        <v>3083</v>
      </c>
    </row>
    <row r="553" spans="1:3" x14ac:dyDescent="0.35">
      <c r="A553" t="s">
        <v>3084</v>
      </c>
      <c r="B553" t="s">
        <v>3085</v>
      </c>
      <c r="C553" t="s">
        <v>3086</v>
      </c>
    </row>
    <row r="554" spans="1:3" x14ac:dyDescent="0.35">
      <c r="A554" t="s">
        <v>3087</v>
      </c>
      <c r="B554" t="s">
        <v>3088</v>
      </c>
      <c r="C554" t="s">
        <v>3089</v>
      </c>
    </row>
    <row r="555" spans="1:3" x14ac:dyDescent="0.35">
      <c r="A555" t="s">
        <v>3090</v>
      </c>
      <c r="B555" t="s">
        <v>3091</v>
      </c>
      <c r="C555" t="s">
        <v>3092</v>
      </c>
    </row>
    <row r="556" spans="1:3" x14ac:dyDescent="0.35">
      <c r="A556" t="s">
        <v>3093</v>
      </c>
      <c r="B556" t="s">
        <v>3094</v>
      </c>
      <c r="C556" t="s">
        <v>3095</v>
      </c>
    </row>
    <row r="557" spans="1:3" x14ac:dyDescent="0.35">
      <c r="A557" t="s">
        <v>3096</v>
      </c>
      <c r="B557" t="s">
        <v>3097</v>
      </c>
      <c r="C557" t="s">
        <v>3098</v>
      </c>
    </row>
    <row r="558" spans="1:3" x14ac:dyDescent="0.35">
      <c r="A558" t="s">
        <v>3099</v>
      </c>
      <c r="B558" t="s">
        <v>3100</v>
      </c>
      <c r="C558" t="s">
        <v>3101</v>
      </c>
    </row>
    <row r="559" spans="1:3" x14ac:dyDescent="0.35">
      <c r="A559" t="s">
        <v>3102</v>
      </c>
      <c r="B559" t="s">
        <v>3103</v>
      </c>
      <c r="C559" t="s">
        <v>3104</v>
      </c>
    </row>
    <row r="560" spans="1:3" x14ac:dyDescent="0.35">
      <c r="A560" t="s">
        <v>3105</v>
      </c>
      <c r="B560" t="s">
        <v>3106</v>
      </c>
      <c r="C560" t="s">
        <v>3107</v>
      </c>
    </row>
    <row r="561" spans="1:3" x14ac:dyDescent="0.35">
      <c r="A561" t="s">
        <v>3108</v>
      </c>
      <c r="B561" t="s">
        <v>3109</v>
      </c>
      <c r="C561" t="s">
        <v>3110</v>
      </c>
    </row>
    <row r="562" spans="1:3" x14ac:dyDescent="0.35">
      <c r="A562" t="s">
        <v>3111</v>
      </c>
      <c r="B562" t="s">
        <v>3112</v>
      </c>
      <c r="C562" t="s">
        <v>3113</v>
      </c>
    </row>
    <row r="563" spans="1:3" x14ac:dyDescent="0.35">
      <c r="A563" t="s">
        <v>3114</v>
      </c>
      <c r="B563" t="s">
        <v>3115</v>
      </c>
      <c r="C563" t="s">
        <v>3116</v>
      </c>
    </row>
    <row r="564" spans="1:3" x14ac:dyDescent="0.35">
      <c r="A564" t="s">
        <v>3117</v>
      </c>
      <c r="B564" t="s">
        <v>3118</v>
      </c>
      <c r="C564" t="s">
        <v>3119</v>
      </c>
    </row>
    <row r="565" spans="1:3" x14ac:dyDescent="0.35">
      <c r="A565" t="s">
        <v>3120</v>
      </c>
      <c r="B565" t="s">
        <v>3121</v>
      </c>
      <c r="C565" t="s">
        <v>3122</v>
      </c>
    </row>
    <row r="566" spans="1:3" x14ac:dyDescent="0.35">
      <c r="A566" t="s">
        <v>3123</v>
      </c>
      <c r="B566" t="s">
        <v>3124</v>
      </c>
      <c r="C566" t="s">
        <v>3125</v>
      </c>
    </row>
    <row r="567" spans="1:3" x14ac:dyDescent="0.35">
      <c r="A567" t="s">
        <v>3126</v>
      </c>
      <c r="B567" t="s">
        <v>3127</v>
      </c>
      <c r="C567" t="s">
        <v>3128</v>
      </c>
    </row>
    <row r="568" spans="1:3" x14ac:dyDescent="0.35">
      <c r="A568" t="s">
        <v>3129</v>
      </c>
      <c r="B568" t="s">
        <v>3130</v>
      </c>
      <c r="C568" t="s">
        <v>3131</v>
      </c>
    </row>
    <row r="569" spans="1:3" x14ac:dyDescent="0.35">
      <c r="A569" t="s">
        <v>3132</v>
      </c>
      <c r="B569" t="s">
        <v>3133</v>
      </c>
      <c r="C569" t="s">
        <v>3134</v>
      </c>
    </row>
    <row r="570" spans="1:3" x14ac:dyDescent="0.35">
      <c r="A570" t="s">
        <v>3135</v>
      </c>
      <c r="B570" t="s">
        <v>3136</v>
      </c>
      <c r="C570" t="s">
        <v>3137</v>
      </c>
    </row>
    <row r="571" spans="1:3" x14ac:dyDescent="0.35">
      <c r="A571" t="s">
        <v>3138</v>
      </c>
      <c r="B571" t="s">
        <v>3139</v>
      </c>
      <c r="C571" t="s">
        <v>3140</v>
      </c>
    </row>
    <row r="572" spans="1:3" x14ac:dyDescent="0.35">
      <c r="A572" t="s">
        <v>3141</v>
      </c>
      <c r="B572" t="s">
        <v>3142</v>
      </c>
      <c r="C572" t="s">
        <v>3143</v>
      </c>
    </row>
    <row r="573" spans="1:3" x14ac:dyDescent="0.35">
      <c r="A573" t="s">
        <v>3144</v>
      </c>
      <c r="B573" t="s">
        <v>3145</v>
      </c>
      <c r="C573" t="s">
        <v>3146</v>
      </c>
    </row>
    <row r="574" spans="1:3" x14ac:dyDescent="0.35">
      <c r="A574" t="s">
        <v>3147</v>
      </c>
      <c r="B574" t="s">
        <v>3148</v>
      </c>
      <c r="C574" t="s">
        <v>3149</v>
      </c>
    </row>
    <row r="575" spans="1:3" x14ac:dyDescent="0.35">
      <c r="A575" t="s">
        <v>3150</v>
      </c>
      <c r="B575" t="s">
        <v>3151</v>
      </c>
      <c r="C575" t="s">
        <v>3152</v>
      </c>
    </row>
    <row r="576" spans="1:3" x14ac:dyDescent="0.35">
      <c r="A576" t="s">
        <v>3153</v>
      </c>
      <c r="B576" t="s">
        <v>3154</v>
      </c>
      <c r="C576" t="s">
        <v>3155</v>
      </c>
    </row>
    <row r="577" spans="1:3" x14ac:dyDescent="0.35">
      <c r="A577" t="s">
        <v>3156</v>
      </c>
      <c r="B577" t="s">
        <v>3157</v>
      </c>
      <c r="C577" t="s">
        <v>3158</v>
      </c>
    </row>
    <row r="578" spans="1:3" x14ac:dyDescent="0.35">
      <c r="A578" t="s">
        <v>3159</v>
      </c>
      <c r="B578" t="s">
        <v>3160</v>
      </c>
      <c r="C578" t="s">
        <v>3161</v>
      </c>
    </row>
    <row r="579" spans="1:3" x14ac:dyDescent="0.35">
      <c r="A579" t="s">
        <v>3162</v>
      </c>
      <c r="B579" t="s">
        <v>3163</v>
      </c>
      <c r="C579" t="s">
        <v>3164</v>
      </c>
    </row>
    <row r="580" spans="1:3" x14ac:dyDescent="0.35">
      <c r="A580" t="s">
        <v>3165</v>
      </c>
      <c r="B580" t="s">
        <v>3166</v>
      </c>
      <c r="C580" t="s">
        <v>3167</v>
      </c>
    </row>
    <row r="581" spans="1:3" x14ac:dyDescent="0.35">
      <c r="A581" t="s">
        <v>3168</v>
      </c>
      <c r="B581" t="s">
        <v>3169</v>
      </c>
      <c r="C581" t="s">
        <v>3170</v>
      </c>
    </row>
    <row r="582" spans="1:3" x14ac:dyDescent="0.35">
      <c r="A582" t="s">
        <v>3171</v>
      </c>
      <c r="B582" t="s">
        <v>3172</v>
      </c>
      <c r="C582" t="s">
        <v>3173</v>
      </c>
    </row>
    <row r="583" spans="1:3" x14ac:dyDescent="0.35">
      <c r="A583" t="s">
        <v>3174</v>
      </c>
      <c r="B583" t="s">
        <v>3175</v>
      </c>
      <c r="C583" t="s">
        <v>3176</v>
      </c>
    </row>
    <row r="584" spans="1:3" x14ac:dyDescent="0.35">
      <c r="A584" t="s">
        <v>3177</v>
      </c>
      <c r="B584" t="s">
        <v>3178</v>
      </c>
      <c r="C584" t="s">
        <v>3179</v>
      </c>
    </row>
    <row r="585" spans="1:3" x14ac:dyDescent="0.35">
      <c r="A585" t="s">
        <v>3180</v>
      </c>
      <c r="B585" t="s">
        <v>3181</v>
      </c>
      <c r="C585" t="s">
        <v>3182</v>
      </c>
    </row>
    <row r="586" spans="1:3" x14ac:dyDescent="0.35">
      <c r="A586" t="s">
        <v>3183</v>
      </c>
      <c r="B586" t="s">
        <v>3184</v>
      </c>
      <c r="C586" t="s">
        <v>3185</v>
      </c>
    </row>
    <row r="587" spans="1:3" x14ac:dyDescent="0.35">
      <c r="A587" t="s">
        <v>3186</v>
      </c>
      <c r="B587" t="s">
        <v>3187</v>
      </c>
      <c r="C587" t="s">
        <v>3188</v>
      </c>
    </row>
    <row r="588" spans="1:3" x14ac:dyDescent="0.35">
      <c r="A588" t="s">
        <v>3189</v>
      </c>
      <c r="B588" t="s">
        <v>3190</v>
      </c>
      <c r="C588" t="s">
        <v>3191</v>
      </c>
    </row>
    <row r="589" spans="1:3" x14ac:dyDescent="0.35">
      <c r="A589" t="s">
        <v>3192</v>
      </c>
      <c r="B589" t="s">
        <v>3193</v>
      </c>
      <c r="C589" t="s">
        <v>3194</v>
      </c>
    </row>
    <row r="590" spans="1:3" x14ac:dyDescent="0.35">
      <c r="A590" t="s">
        <v>3195</v>
      </c>
      <c r="B590" t="s">
        <v>3196</v>
      </c>
      <c r="C590" t="s">
        <v>3197</v>
      </c>
    </row>
    <row r="591" spans="1:3" x14ac:dyDescent="0.35">
      <c r="A591" t="s">
        <v>3198</v>
      </c>
      <c r="B591" t="s">
        <v>3199</v>
      </c>
      <c r="C591" t="s">
        <v>3200</v>
      </c>
    </row>
    <row r="592" spans="1:3" x14ac:dyDescent="0.35">
      <c r="A592" t="s">
        <v>3201</v>
      </c>
      <c r="B592" t="s">
        <v>3202</v>
      </c>
      <c r="C592" t="s">
        <v>3203</v>
      </c>
    </row>
    <row r="593" spans="1:3" x14ac:dyDescent="0.35">
      <c r="A593" t="s">
        <v>3204</v>
      </c>
      <c r="B593" t="s">
        <v>3205</v>
      </c>
      <c r="C593" t="s">
        <v>3206</v>
      </c>
    </row>
    <row r="594" spans="1:3" x14ac:dyDescent="0.35">
      <c r="A594" t="s">
        <v>3207</v>
      </c>
      <c r="B594" t="s">
        <v>3208</v>
      </c>
      <c r="C594" t="s">
        <v>3209</v>
      </c>
    </row>
    <row r="595" spans="1:3" x14ac:dyDescent="0.35">
      <c r="A595" t="s">
        <v>3210</v>
      </c>
      <c r="B595" t="s">
        <v>3211</v>
      </c>
      <c r="C595" t="s">
        <v>3212</v>
      </c>
    </row>
    <row r="596" spans="1:3" x14ac:dyDescent="0.35">
      <c r="A596" t="s">
        <v>3213</v>
      </c>
      <c r="B596" t="s">
        <v>3214</v>
      </c>
      <c r="C596" t="s">
        <v>3215</v>
      </c>
    </row>
    <row r="597" spans="1:3" x14ac:dyDescent="0.35">
      <c r="A597" t="s">
        <v>3216</v>
      </c>
      <c r="B597" t="s">
        <v>3217</v>
      </c>
      <c r="C597" t="s">
        <v>3218</v>
      </c>
    </row>
    <row r="598" spans="1:3" x14ac:dyDescent="0.35">
      <c r="A598" t="s">
        <v>3219</v>
      </c>
      <c r="B598" t="s">
        <v>3220</v>
      </c>
      <c r="C598" t="s">
        <v>3221</v>
      </c>
    </row>
    <row r="599" spans="1:3" x14ac:dyDescent="0.35">
      <c r="A599" t="s">
        <v>3222</v>
      </c>
      <c r="B599" t="s">
        <v>3223</v>
      </c>
      <c r="C599" t="s">
        <v>3224</v>
      </c>
    </row>
    <row r="600" spans="1:3" x14ac:dyDescent="0.35">
      <c r="A600" t="s">
        <v>3225</v>
      </c>
      <c r="B600" t="s">
        <v>3226</v>
      </c>
      <c r="C600" t="s">
        <v>3227</v>
      </c>
    </row>
    <row r="601" spans="1:3" x14ac:dyDescent="0.35">
      <c r="A601" t="s">
        <v>3228</v>
      </c>
      <c r="B601" t="s">
        <v>3229</v>
      </c>
      <c r="C601" t="s">
        <v>3230</v>
      </c>
    </row>
    <row r="602" spans="1:3" x14ac:dyDescent="0.35">
      <c r="A602" t="s">
        <v>3231</v>
      </c>
      <c r="B602" t="s">
        <v>3232</v>
      </c>
      <c r="C602" t="s">
        <v>3233</v>
      </c>
    </row>
    <row r="603" spans="1:3" x14ac:dyDescent="0.35">
      <c r="A603" t="s">
        <v>3234</v>
      </c>
      <c r="B603" t="s">
        <v>3235</v>
      </c>
      <c r="C603" t="s">
        <v>3236</v>
      </c>
    </row>
    <row r="604" spans="1:3" x14ac:dyDescent="0.35">
      <c r="A604" t="s">
        <v>3237</v>
      </c>
      <c r="B604" t="s">
        <v>3238</v>
      </c>
      <c r="C604" t="s">
        <v>3239</v>
      </c>
    </row>
    <row r="605" spans="1:3" x14ac:dyDescent="0.35">
      <c r="A605" t="s">
        <v>3240</v>
      </c>
      <c r="B605" t="s">
        <v>3241</v>
      </c>
      <c r="C605" t="s">
        <v>3242</v>
      </c>
    </row>
    <row r="606" spans="1:3" x14ac:dyDescent="0.35">
      <c r="A606" t="s">
        <v>3243</v>
      </c>
      <c r="B606" t="s">
        <v>3244</v>
      </c>
      <c r="C606" t="s">
        <v>3245</v>
      </c>
    </row>
    <row r="607" spans="1:3" x14ac:dyDescent="0.35">
      <c r="A607" t="s">
        <v>3246</v>
      </c>
      <c r="B607" t="s">
        <v>3247</v>
      </c>
      <c r="C607" t="s">
        <v>3248</v>
      </c>
    </row>
    <row r="608" spans="1:3" x14ac:dyDescent="0.35">
      <c r="A608" t="s">
        <v>3249</v>
      </c>
      <c r="B608" t="s">
        <v>3250</v>
      </c>
      <c r="C608" t="s">
        <v>3251</v>
      </c>
    </row>
    <row r="609" spans="1:3" x14ac:dyDescent="0.35">
      <c r="A609" t="s">
        <v>3252</v>
      </c>
      <c r="B609" t="s">
        <v>3253</v>
      </c>
      <c r="C609" t="s">
        <v>3254</v>
      </c>
    </row>
    <row r="610" spans="1:3" x14ac:dyDescent="0.35">
      <c r="A610" t="s">
        <v>3255</v>
      </c>
      <c r="B610" t="s">
        <v>3256</v>
      </c>
      <c r="C610" t="s">
        <v>3257</v>
      </c>
    </row>
    <row r="611" spans="1:3" x14ac:dyDescent="0.35">
      <c r="A611" t="s">
        <v>3258</v>
      </c>
      <c r="B611" t="s">
        <v>3259</v>
      </c>
      <c r="C611" t="s">
        <v>3260</v>
      </c>
    </row>
    <row r="612" spans="1:3" x14ac:dyDescent="0.35">
      <c r="A612" t="s">
        <v>3261</v>
      </c>
      <c r="B612" t="s">
        <v>3262</v>
      </c>
      <c r="C612" t="s">
        <v>3263</v>
      </c>
    </row>
    <row r="613" spans="1:3" x14ac:dyDescent="0.35">
      <c r="A613" t="s">
        <v>3264</v>
      </c>
      <c r="B613" t="s">
        <v>3265</v>
      </c>
      <c r="C613" t="s">
        <v>3266</v>
      </c>
    </row>
    <row r="614" spans="1:3" x14ac:dyDescent="0.35">
      <c r="A614" t="s">
        <v>3267</v>
      </c>
      <c r="B614" t="s">
        <v>3268</v>
      </c>
      <c r="C614" t="s">
        <v>3269</v>
      </c>
    </row>
    <row r="615" spans="1:3" x14ac:dyDescent="0.35">
      <c r="A615" t="s">
        <v>3270</v>
      </c>
      <c r="B615" t="s">
        <v>3271</v>
      </c>
      <c r="C615" t="s">
        <v>3272</v>
      </c>
    </row>
    <row r="616" spans="1:3" x14ac:dyDescent="0.35">
      <c r="A616" t="s">
        <v>3273</v>
      </c>
      <c r="B616" t="s">
        <v>3274</v>
      </c>
      <c r="C616" t="s">
        <v>3275</v>
      </c>
    </row>
    <row r="617" spans="1:3" x14ac:dyDescent="0.35">
      <c r="A617" t="s">
        <v>3276</v>
      </c>
      <c r="B617" t="s">
        <v>3277</v>
      </c>
      <c r="C617" t="s">
        <v>3278</v>
      </c>
    </row>
    <row r="618" spans="1:3" x14ac:dyDescent="0.35">
      <c r="A618" t="s">
        <v>1363</v>
      </c>
      <c r="B618" t="s">
        <v>3279</v>
      </c>
      <c r="C618" t="s">
        <v>3280</v>
      </c>
    </row>
    <row r="619" spans="1:3" x14ac:dyDescent="0.35">
      <c r="A619" t="s">
        <v>3281</v>
      </c>
      <c r="B619" t="s">
        <v>3282</v>
      </c>
      <c r="C619" t="s">
        <v>3283</v>
      </c>
    </row>
    <row r="620" spans="1:3" x14ac:dyDescent="0.35">
      <c r="A620" t="s">
        <v>3284</v>
      </c>
      <c r="B620" t="s">
        <v>3285</v>
      </c>
      <c r="C620" t="s">
        <v>3286</v>
      </c>
    </row>
    <row r="621" spans="1:3" x14ac:dyDescent="0.35">
      <c r="A621" t="s">
        <v>3287</v>
      </c>
      <c r="B621" t="s">
        <v>3288</v>
      </c>
      <c r="C621" t="s">
        <v>3289</v>
      </c>
    </row>
    <row r="622" spans="1:3" x14ac:dyDescent="0.35">
      <c r="A622" t="s">
        <v>3287</v>
      </c>
      <c r="B622" t="s">
        <v>3290</v>
      </c>
      <c r="C622" t="s">
        <v>3291</v>
      </c>
    </row>
    <row r="623" spans="1:3" x14ac:dyDescent="0.35">
      <c r="A623" t="s">
        <v>3292</v>
      </c>
      <c r="B623" t="s">
        <v>3293</v>
      </c>
      <c r="C623" t="s">
        <v>3294</v>
      </c>
    </row>
    <row r="624" spans="1:3" x14ac:dyDescent="0.35">
      <c r="A624" t="s">
        <v>3295</v>
      </c>
      <c r="B624" t="s">
        <v>3296</v>
      </c>
      <c r="C624" t="s">
        <v>3297</v>
      </c>
    </row>
    <row r="625" spans="1:3" x14ac:dyDescent="0.35">
      <c r="A625" t="s">
        <v>3298</v>
      </c>
      <c r="B625" t="s">
        <v>3299</v>
      </c>
      <c r="C625" t="s">
        <v>3300</v>
      </c>
    </row>
    <row r="626" spans="1:3" x14ac:dyDescent="0.35">
      <c r="A626" t="s">
        <v>3301</v>
      </c>
      <c r="B626" t="s">
        <v>3302</v>
      </c>
      <c r="C626" t="s">
        <v>3303</v>
      </c>
    </row>
    <row r="627" spans="1:3" x14ac:dyDescent="0.35">
      <c r="A627" t="s">
        <v>3304</v>
      </c>
      <c r="B627" t="s">
        <v>3305</v>
      </c>
      <c r="C627" t="s">
        <v>3306</v>
      </c>
    </row>
    <row r="628" spans="1:3" x14ac:dyDescent="0.35">
      <c r="A628" t="s">
        <v>3307</v>
      </c>
      <c r="B628" t="s">
        <v>3308</v>
      </c>
      <c r="C628" t="s">
        <v>3309</v>
      </c>
    </row>
    <row r="629" spans="1:3" x14ac:dyDescent="0.35">
      <c r="A629" t="s">
        <v>3310</v>
      </c>
      <c r="B629" t="s">
        <v>3311</v>
      </c>
      <c r="C629" t="s">
        <v>3312</v>
      </c>
    </row>
    <row r="630" spans="1:3" x14ac:dyDescent="0.35">
      <c r="A630" t="s">
        <v>3313</v>
      </c>
      <c r="B630" t="s">
        <v>3314</v>
      </c>
      <c r="C630" t="s">
        <v>3315</v>
      </c>
    </row>
    <row r="631" spans="1:3" x14ac:dyDescent="0.35">
      <c r="A631" t="s">
        <v>3316</v>
      </c>
      <c r="B631" t="s">
        <v>3317</v>
      </c>
      <c r="C631" t="s">
        <v>3318</v>
      </c>
    </row>
    <row r="632" spans="1:3" x14ac:dyDescent="0.35">
      <c r="A632" t="s">
        <v>3319</v>
      </c>
      <c r="B632" t="s">
        <v>3320</v>
      </c>
      <c r="C632" t="s">
        <v>3321</v>
      </c>
    </row>
    <row r="633" spans="1:3" x14ac:dyDescent="0.35">
      <c r="A633" t="s">
        <v>3322</v>
      </c>
      <c r="B633" t="s">
        <v>3323</v>
      </c>
      <c r="C633" t="s">
        <v>3324</v>
      </c>
    </row>
    <row r="634" spans="1:3" x14ac:dyDescent="0.35">
      <c r="A634" t="s">
        <v>3325</v>
      </c>
      <c r="B634" t="s">
        <v>3326</v>
      </c>
      <c r="C634" t="s">
        <v>3327</v>
      </c>
    </row>
    <row r="635" spans="1:3" x14ac:dyDescent="0.35">
      <c r="A635" t="s">
        <v>3328</v>
      </c>
      <c r="B635" t="s">
        <v>3329</v>
      </c>
      <c r="C635" t="s">
        <v>3330</v>
      </c>
    </row>
    <row r="636" spans="1:3" x14ac:dyDescent="0.35">
      <c r="A636" t="s">
        <v>3331</v>
      </c>
      <c r="B636" t="s">
        <v>3332</v>
      </c>
      <c r="C636" t="s">
        <v>3333</v>
      </c>
    </row>
    <row r="637" spans="1:3" x14ac:dyDescent="0.35">
      <c r="A637" t="s">
        <v>3334</v>
      </c>
      <c r="B637" t="s">
        <v>3335</v>
      </c>
      <c r="C637" t="s">
        <v>3336</v>
      </c>
    </row>
    <row r="638" spans="1:3" x14ac:dyDescent="0.35">
      <c r="A638" t="s">
        <v>3337</v>
      </c>
      <c r="B638" t="s">
        <v>3338</v>
      </c>
      <c r="C638" t="s">
        <v>3339</v>
      </c>
    </row>
    <row r="639" spans="1:3" x14ac:dyDescent="0.35">
      <c r="A639" t="s">
        <v>3340</v>
      </c>
      <c r="B639" t="s">
        <v>3341</v>
      </c>
      <c r="C639" t="s">
        <v>3342</v>
      </c>
    </row>
    <row r="640" spans="1:3" x14ac:dyDescent="0.35">
      <c r="A640" t="s">
        <v>3343</v>
      </c>
      <c r="B640" t="s">
        <v>3344</v>
      </c>
      <c r="C640" t="s">
        <v>3345</v>
      </c>
    </row>
    <row r="641" spans="1:3" x14ac:dyDescent="0.35">
      <c r="A641" t="s">
        <v>3346</v>
      </c>
      <c r="B641" t="s">
        <v>3347</v>
      </c>
      <c r="C641" t="s">
        <v>3348</v>
      </c>
    </row>
    <row r="642" spans="1:3" x14ac:dyDescent="0.35">
      <c r="A642" t="s">
        <v>3349</v>
      </c>
      <c r="B642" t="s">
        <v>3350</v>
      </c>
      <c r="C642" t="s">
        <v>3351</v>
      </c>
    </row>
    <row r="643" spans="1:3" x14ac:dyDescent="0.35">
      <c r="A643" t="s">
        <v>3352</v>
      </c>
      <c r="B643" t="s">
        <v>3353</v>
      </c>
      <c r="C643" t="s">
        <v>3354</v>
      </c>
    </row>
    <row r="644" spans="1:3" x14ac:dyDescent="0.35">
      <c r="A644" t="s">
        <v>3355</v>
      </c>
      <c r="B644" t="s">
        <v>3356</v>
      </c>
      <c r="C644" t="s">
        <v>3357</v>
      </c>
    </row>
    <row r="645" spans="1:3" x14ac:dyDescent="0.35">
      <c r="A645" t="s">
        <v>3358</v>
      </c>
      <c r="B645" t="s">
        <v>3359</v>
      </c>
      <c r="C645" t="s">
        <v>3360</v>
      </c>
    </row>
    <row r="646" spans="1:3" x14ac:dyDescent="0.35">
      <c r="A646" t="s">
        <v>3361</v>
      </c>
      <c r="B646" t="s">
        <v>3362</v>
      </c>
      <c r="C646" t="s">
        <v>3363</v>
      </c>
    </row>
    <row r="647" spans="1:3" x14ac:dyDescent="0.35">
      <c r="A647" t="s">
        <v>3364</v>
      </c>
      <c r="B647" t="s">
        <v>3365</v>
      </c>
      <c r="C647" t="s">
        <v>3366</v>
      </c>
    </row>
    <row r="648" spans="1:3" x14ac:dyDescent="0.35">
      <c r="A648" t="s">
        <v>3367</v>
      </c>
      <c r="B648" t="s">
        <v>3368</v>
      </c>
      <c r="C648" t="s">
        <v>3369</v>
      </c>
    </row>
    <row r="649" spans="1:3" x14ac:dyDescent="0.35">
      <c r="A649" t="s">
        <v>3370</v>
      </c>
      <c r="B649" t="s">
        <v>3371</v>
      </c>
      <c r="C649" t="s">
        <v>3372</v>
      </c>
    </row>
    <row r="650" spans="1:3" x14ac:dyDescent="0.35">
      <c r="A650" t="s">
        <v>3370</v>
      </c>
      <c r="B650" t="s">
        <v>3373</v>
      </c>
      <c r="C650" t="s">
        <v>3374</v>
      </c>
    </row>
    <row r="651" spans="1:3" x14ac:dyDescent="0.35">
      <c r="A651" t="s">
        <v>3375</v>
      </c>
      <c r="B651" t="s">
        <v>3376</v>
      </c>
      <c r="C651" t="s">
        <v>3377</v>
      </c>
    </row>
    <row r="652" spans="1:3" x14ac:dyDescent="0.35">
      <c r="A652" t="s">
        <v>3378</v>
      </c>
      <c r="B652" t="s">
        <v>3379</v>
      </c>
      <c r="C652" t="s">
        <v>3380</v>
      </c>
    </row>
    <row r="653" spans="1:3" x14ac:dyDescent="0.35">
      <c r="A653" t="s">
        <v>3381</v>
      </c>
      <c r="B653" t="s">
        <v>3382</v>
      </c>
      <c r="C653" t="s">
        <v>3383</v>
      </c>
    </row>
    <row r="654" spans="1:3" x14ac:dyDescent="0.35">
      <c r="A654" t="s">
        <v>3384</v>
      </c>
      <c r="B654" t="s">
        <v>3385</v>
      </c>
      <c r="C654" t="s">
        <v>3386</v>
      </c>
    </row>
    <row r="655" spans="1:3" x14ac:dyDescent="0.35">
      <c r="A655" t="s">
        <v>3387</v>
      </c>
      <c r="B655" t="s">
        <v>3388</v>
      </c>
      <c r="C655" t="s">
        <v>3389</v>
      </c>
    </row>
    <row r="656" spans="1:3" x14ac:dyDescent="0.35">
      <c r="A656" t="s">
        <v>3390</v>
      </c>
      <c r="B656" t="s">
        <v>3391</v>
      </c>
      <c r="C656" t="s">
        <v>3392</v>
      </c>
    </row>
    <row r="657" spans="1:3" x14ac:dyDescent="0.35">
      <c r="A657" t="s">
        <v>3393</v>
      </c>
      <c r="B657" t="s">
        <v>3394</v>
      </c>
      <c r="C657" t="s">
        <v>3395</v>
      </c>
    </row>
    <row r="658" spans="1:3" x14ac:dyDescent="0.35">
      <c r="A658" t="s">
        <v>3396</v>
      </c>
      <c r="B658" t="s">
        <v>3397</v>
      </c>
      <c r="C658" t="s">
        <v>3398</v>
      </c>
    </row>
    <row r="659" spans="1:3" x14ac:dyDescent="0.35">
      <c r="A659" t="s">
        <v>3399</v>
      </c>
      <c r="B659" t="s">
        <v>3400</v>
      </c>
      <c r="C659" t="s">
        <v>3401</v>
      </c>
    </row>
    <row r="660" spans="1:3" x14ac:dyDescent="0.35">
      <c r="A660" t="s">
        <v>3402</v>
      </c>
      <c r="B660" t="s">
        <v>3403</v>
      </c>
      <c r="C660" t="s">
        <v>3404</v>
      </c>
    </row>
    <row r="661" spans="1:3" x14ac:dyDescent="0.35">
      <c r="A661" t="s">
        <v>3405</v>
      </c>
      <c r="B661" t="s">
        <v>3406</v>
      </c>
      <c r="C661" t="s">
        <v>3407</v>
      </c>
    </row>
    <row r="662" spans="1:3" x14ac:dyDescent="0.35">
      <c r="A662" t="s">
        <v>3408</v>
      </c>
      <c r="B662" t="s">
        <v>3409</v>
      </c>
      <c r="C662" t="s">
        <v>3410</v>
      </c>
    </row>
    <row r="663" spans="1:3" x14ac:dyDescent="0.35">
      <c r="A663" t="s">
        <v>3411</v>
      </c>
      <c r="B663" t="s">
        <v>3412</v>
      </c>
      <c r="C663" t="s">
        <v>3413</v>
      </c>
    </row>
    <row r="664" spans="1:3" x14ac:dyDescent="0.35">
      <c r="A664" t="s">
        <v>3414</v>
      </c>
      <c r="B664" t="s">
        <v>3415</v>
      </c>
      <c r="C664" t="s">
        <v>3416</v>
      </c>
    </row>
    <row r="665" spans="1:3" x14ac:dyDescent="0.35">
      <c r="A665" t="s">
        <v>3417</v>
      </c>
      <c r="B665" t="s">
        <v>3418</v>
      </c>
      <c r="C665" t="s">
        <v>3419</v>
      </c>
    </row>
    <row r="666" spans="1:3" x14ac:dyDescent="0.35">
      <c r="A666" t="s">
        <v>3420</v>
      </c>
      <c r="B666" t="s">
        <v>3421</v>
      </c>
      <c r="C666" t="s">
        <v>3422</v>
      </c>
    </row>
    <row r="667" spans="1:3" x14ac:dyDescent="0.35">
      <c r="A667" t="s">
        <v>3423</v>
      </c>
      <c r="B667" t="s">
        <v>3424</v>
      </c>
      <c r="C667" t="s">
        <v>3425</v>
      </c>
    </row>
    <row r="668" spans="1:3" x14ac:dyDescent="0.35">
      <c r="A668" t="s">
        <v>3426</v>
      </c>
      <c r="B668" t="s">
        <v>3427</v>
      </c>
      <c r="C668" t="s">
        <v>3428</v>
      </c>
    </row>
    <row r="669" spans="1:3" x14ac:dyDescent="0.35">
      <c r="A669" t="s">
        <v>3429</v>
      </c>
      <c r="B669" t="s">
        <v>3430</v>
      </c>
      <c r="C669" t="s">
        <v>3431</v>
      </c>
    </row>
    <row r="670" spans="1:3" x14ac:dyDescent="0.35">
      <c r="A670" t="s">
        <v>3432</v>
      </c>
      <c r="B670" t="s">
        <v>3433</v>
      </c>
      <c r="C670" t="s">
        <v>3434</v>
      </c>
    </row>
    <row r="671" spans="1:3" x14ac:dyDescent="0.35">
      <c r="A671" t="s">
        <v>3435</v>
      </c>
      <c r="B671" t="s">
        <v>3436</v>
      </c>
      <c r="C671" t="s">
        <v>3437</v>
      </c>
    </row>
    <row r="672" spans="1:3" x14ac:dyDescent="0.35">
      <c r="A672" t="s">
        <v>3438</v>
      </c>
      <c r="B672" t="s">
        <v>3439</v>
      </c>
      <c r="C672" t="s">
        <v>3440</v>
      </c>
    </row>
    <row r="673" spans="1:3" x14ac:dyDescent="0.35">
      <c r="A673" t="s">
        <v>3441</v>
      </c>
      <c r="B673" t="s">
        <v>3442</v>
      </c>
      <c r="C673" t="s">
        <v>3443</v>
      </c>
    </row>
    <row r="674" spans="1:3" x14ac:dyDescent="0.35">
      <c r="A674" t="s">
        <v>3444</v>
      </c>
      <c r="B674" t="s">
        <v>3445</v>
      </c>
      <c r="C674" t="s">
        <v>3446</v>
      </c>
    </row>
    <row r="675" spans="1:3" x14ac:dyDescent="0.35">
      <c r="A675" t="s">
        <v>3447</v>
      </c>
      <c r="B675" t="s">
        <v>3448</v>
      </c>
      <c r="C675" t="s">
        <v>3449</v>
      </c>
    </row>
    <row r="676" spans="1:3" x14ac:dyDescent="0.35">
      <c r="A676" t="s">
        <v>3450</v>
      </c>
      <c r="B676" t="s">
        <v>3451</v>
      </c>
      <c r="C676" t="s">
        <v>3452</v>
      </c>
    </row>
    <row r="677" spans="1:3" x14ac:dyDescent="0.35">
      <c r="A677" t="s">
        <v>3453</v>
      </c>
      <c r="B677" t="s">
        <v>3454</v>
      </c>
      <c r="C677" t="s">
        <v>3455</v>
      </c>
    </row>
    <row r="678" spans="1:3" x14ac:dyDescent="0.35">
      <c r="A678" t="s">
        <v>3456</v>
      </c>
      <c r="B678" t="s">
        <v>3457</v>
      </c>
      <c r="C678" t="s">
        <v>3458</v>
      </c>
    </row>
    <row r="679" spans="1:3" x14ac:dyDescent="0.35">
      <c r="A679" t="s">
        <v>3459</v>
      </c>
      <c r="B679" t="s">
        <v>3460</v>
      </c>
      <c r="C679" t="s">
        <v>3461</v>
      </c>
    </row>
    <row r="680" spans="1:3" x14ac:dyDescent="0.35">
      <c r="A680" t="s">
        <v>3462</v>
      </c>
      <c r="B680" t="s">
        <v>3463</v>
      </c>
      <c r="C680" t="s">
        <v>3464</v>
      </c>
    </row>
    <row r="681" spans="1:3" x14ac:dyDescent="0.35">
      <c r="A681" t="s">
        <v>3465</v>
      </c>
      <c r="B681" t="s">
        <v>3466</v>
      </c>
      <c r="C681" t="s">
        <v>3467</v>
      </c>
    </row>
    <row r="682" spans="1:3" x14ac:dyDescent="0.35">
      <c r="A682" t="s">
        <v>3468</v>
      </c>
      <c r="B682" t="s">
        <v>3469</v>
      </c>
      <c r="C682" t="s">
        <v>3470</v>
      </c>
    </row>
    <row r="683" spans="1:3" x14ac:dyDescent="0.35">
      <c r="A683" t="s">
        <v>3471</v>
      </c>
      <c r="B683" t="s">
        <v>3472</v>
      </c>
      <c r="C683" t="s">
        <v>3473</v>
      </c>
    </row>
    <row r="684" spans="1:3" x14ac:dyDescent="0.35">
      <c r="A684" t="s">
        <v>3474</v>
      </c>
      <c r="B684" t="s">
        <v>3475</v>
      </c>
      <c r="C684" t="s">
        <v>3476</v>
      </c>
    </row>
    <row r="685" spans="1:3" x14ac:dyDescent="0.35">
      <c r="A685" t="s">
        <v>3477</v>
      </c>
      <c r="B685" t="s">
        <v>3478</v>
      </c>
      <c r="C685" t="s">
        <v>3479</v>
      </c>
    </row>
    <row r="686" spans="1:3" x14ac:dyDescent="0.35">
      <c r="A686" t="s">
        <v>3480</v>
      </c>
      <c r="B686" t="s">
        <v>3481</v>
      </c>
      <c r="C686" t="s">
        <v>3482</v>
      </c>
    </row>
    <row r="687" spans="1:3" x14ac:dyDescent="0.35">
      <c r="A687" t="s">
        <v>3483</v>
      </c>
      <c r="B687" t="s">
        <v>3484</v>
      </c>
      <c r="C687" t="s">
        <v>3485</v>
      </c>
    </row>
    <row r="688" spans="1:3" x14ac:dyDescent="0.35">
      <c r="A688" t="s">
        <v>3486</v>
      </c>
      <c r="B688" t="s">
        <v>3487</v>
      </c>
      <c r="C688" t="s">
        <v>3488</v>
      </c>
    </row>
    <row r="689" spans="1:3" x14ac:dyDescent="0.35">
      <c r="A689" t="s">
        <v>3489</v>
      </c>
      <c r="B689" t="s">
        <v>3490</v>
      </c>
      <c r="C689" t="s">
        <v>3491</v>
      </c>
    </row>
    <row r="690" spans="1:3" x14ac:dyDescent="0.35">
      <c r="A690" t="s">
        <v>3492</v>
      </c>
      <c r="B690" t="s">
        <v>3493</v>
      </c>
      <c r="C690" t="s">
        <v>3494</v>
      </c>
    </row>
    <row r="691" spans="1:3" x14ac:dyDescent="0.35">
      <c r="A691" t="s">
        <v>3495</v>
      </c>
      <c r="B691" t="s">
        <v>3496</v>
      </c>
      <c r="C691" t="s">
        <v>3497</v>
      </c>
    </row>
    <row r="692" spans="1:3" x14ac:dyDescent="0.35">
      <c r="A692" t="s">
        <v>3498</v>
      </c>
      <c r="B692" t="s">
        <v>3499</v>
      </c>
      <c r="C692" t="s">
        <v>3500</v>
      </c>
    </row>
    <row r="693" spans="1:3" x14ac:dyDescent="0.35">
      <c r="A693" t="s">
        <v>3501</v>
      </c>
      <c r="B693" t="s">
        <v>3502</v>
      </c>
      <c r="C693" t="s">
        <v>3503</v>
      </c>
    </row>
    <row r="694" spans="1:3" x14ac:dyDescent="0.35">
      <c r="A694" t="s">
        <v>3504</v>
      </c>
      <c r="B694" t="s">
        <v>3505</v>
      </c>
      <c r="C694" t="s">
        <v>3506</v>
      </c>
    </row>
    <row r="695" spans="1:3" x14ac:dyDescent="0.35">
      <c r="A695" t="s">
        <v>3507</v>
      </c>
      <c r="B695" t="s">
        <v>3508</v>
      </c>
      <c r="C695" t="s">
        <v>3509</v>
      </c>
    </row>
    <row r="696" spans="1:3" x14ac:dyDescent="0.35">
      <c r="A696" t="s">
        <v>3510</v>
      </c>
      <c r="B696" t="s">
        <v>3511</v>
      </c>
      <c r="C696" t="s">
        <v>3512</v>
      </c>
    </row>
    <row r="697" spans="1:3" x14ac:dyDescent="0.35">
      <c r="A697" t="s">
        <v>3513</v>
      </c>
      <c r="B697" t="s">
        <v>3514</v>
      </c>
      <c r="C697" t="s">
        <v>3515</v>
      </c>
    </row>
    <row r="698" spans="1:3" x14ac:dyDescent="0.35">
      <c r="A698" t="s">
        <v>3516</v>
      </c>
      <c r="B698" t="s">
        <v>3517</v>
      </c>
      <c r="C698" t="s">
        <v>3518</v>
      </c>
    </row>
    <row r="699" spans="1:3" x14ac:dyDescent="0.35">
      <c r="A699" t="s">
        <v>3519</v>
      </c>
      <c r="B699" t="s">
        <v>3520</v>
      </c>
      <c r="C699" t="s">
        <v>3521</v>
      </c>
    </row>
    <row r="700" spans="1:3" x14ac:dyDescent="0.35">
      <c r="A700" t="s">
        <v>3522</v>
      </c>
      <c r="B700" t="s">
        <v>3523</v>
      </c>
      <c r="C700" t="s">
        <v>3524</v>
      </c>
    </row>
    <row r="701" spans="1:3" x14ac:dyDescent="0.35">
      <c r="A701" t="s">
        <v>3525</v>
      </c>
      <c r="B701" t="s">
        <v>3526</v>
      </c>
      <c r="C701" t="s">
        <v>3527</v>
      </c>
    </row>
    <row r="702" spans="1:3" x14ac:dyDescent="0.35">
      <c r="A702" t="s">
        <v>3528</v>
      </c>
      <c r="B702" t="s">
        <v>3529</v>
      </c>
      <c r="C702" t="s">
        <v>3530</v>
      </c>
    </row>
    <row r="703" spans="1:3" x14ac:dyDescent="0.35">
      <c r="A703" t="s">
        <v>3531</v>
      </c>
      <c r="B703" t="s">
        <v>3532</v>
      </c>
      <c r="C703" t="s">
        <v>3533</v>
      </c>
    </row>
    <row r="704" spans="1:3" x14ac:dyDescent="0.35">
      <c r="A704" t="s">
        <v>3534</v>
      </c>
      <c r="B704" t="s">
        <v>3535</v>
      </c>
      <c r="C704" t="s">
        <v>3536</v>
      </c>
    </row>
    <row r="705" spans="1:3" x14ac:dyDescent="0.35">
      <c r="A705" t="s">
        <v>3537</v>
      </c>
      <c r="B705" t="s">
        <v>3538</v>
      </c>
      <c r="C705" t="s">
        <v>3539</v>
      </c>
    </row>
    <row r="706" spans="1:3" x14ac:dyDescent="0.35">
      <c r="A706" t="s">
        <v>3540</v>
      </c>
      <c r="B706" t="s">
        <v>3541</v>
      </c>
      <c r="C706" t="s">
        <v>3542</v>
      </c>
    </row>
    <row r="707" spans="1:3" x14ac:dyDescent="0.35">
      <c r="A707" t="s">
        <v>3543</v>
      </c>
      <c r="B707" t="s">
        <v>3544</v>
      </c>
      <c r="C707" t="s">
        <v>3545</v>
      </c>
    </row>
    <row r="708" spans="1:3" x14ac:dyDescent="0.35">
      <c r="A708" t="s">
        <v>3546</v>
      </c>
      <c r="B708" t="s">
        <v>3547</v>
      </c>
      <c r="C708" t="s">
        <v>3548</v>
      </c>
    </row>
    <row r="709" spans="1:3" x14ac:dyDescent="0.35">
      <c r="A709" t="s">
        <v>3549</v>
      </c>
      <c r="B709" t="s">
        <v>3550</v>
      </c>
      <c r="C709" t="s">
        <v>3551</v>
      </c>
    </row>
    <row r="710" spans="1:3" x14ac:dyDescent="0.35">
      <c r="A710" t="s">
        <v>3552</v>
      </c>
      <c r="B710" t="s">
        <v>3553</v>
      </c>
      <c r="C710" t="s">
        <v>3554</v>
      </c>
    </row>
    <row r="711" spans="1:3" x14ac:dyDescent="0.35">
      <c r="A711" t="s">
        <v>3555</v>
      </c>
      <c r="B711" t="s">
        <v>3556</v>
      </c>
      <c r="C711" t="s">
        <v>3557</v>
      </c>
    </row>
    <row r="712" spans="1:3" x14ac:dyDescent="0.35">
      <c r="A712" t="s">
        <v>3558</v>
      </c>
      <c r="B712" t="s">
        <v>3559</v>
      </c>
      <c r="C712" t="s">
        <v>3560</v>
      </c>
    </row>
    <row r="713" spans="1:3" x14ac:dyDescent="0.35">
      <c r="A713" t="s">
        <v>3561</v>
      </c>
      <c r="B713" t="s">
        <v>3562</v>
      </c>
      <c r="C713" t="s">
        <v>3563</v>
      </c>
    </row>
    <row r="714" spans="1:3" x14ac:dyDescent="0.35">
      <c r="A714" t="s">
        <v>3564</v>
      </c>
      <c r="B714" t="s">
        <v>3565</v>
      </c>
      <c r="C714" t="s">
        <v>3566</v>
      </c>
    </row>
    <row r="715" spans="1:3" x14ac:dyDescent="0.35">
      <c r="A715" t="s">
        <v>3567</v>
      </c>
      <c r="B715" t="s">
        <v>3568</v>
      </c>
      <c r="C715" t="s">
        <v>3569</v>
      </c>
    </row>
    <row r="716" spans="1:3" x14ac:dyDescent="0.35">
      <c r="A716" t="s">
        <v>3570</v>
      </c>
      <c r="B716" t="s">
        <v>3571</v>
      </c>
      <c r="C716" t="s">
        <v>3572</v>
      </c>
    </row>
    <row r="717" spans="1:3" x14ac:dyDescent="0.35">
      <c r="A717" t="s">
        <v>3573</v>
      </c>
      <c r="B717" t="s">
        <v>3574</v>
      </c>
      <c r="C717" t="s">
        <v>3575</v>
      </c>
    </row>
    <row r="718" spans="1:3" x14ac:dyDescent="0.35">
      <c r="A718" t="s">
        <v>3576</v>
      </c>
      <c r="B718" t="s">
        <v>3577</v>
      </c>
      <c r="C718" t="s">
        <v>3578</v>
      </c>
    </row>
    <row r="719" spans="1:3" x14ac:dyDescent="0.35">
      <c r="A719" t="s">
        <v>3579</v>
      </c>
      <c r="B719" t="s">
        <v>3580</v>
      </c>
      <c r="C719" t="s">
        <v>3581</v>
      </c>
    </row>
    <row r="720" spans="1:3" x14ac:dyDescent="0.35">
      <c r="A720" t="s">
        <v>3582</v>
      </c>
      <c r="B720" t="s">
        <v>3583</v>
      </c>
      <c r="C720" t="s">
        <v>3584</v>
      </c>
    </row>
    <row r="721" spans="1:3" x14ac:dyDescent="0.35">
      <c r="A721" t="s">
        <v>3585</v>
      </c>
      <c r="B721" t="s">
        <v>3586</v>
      </c>
      <c r="C721" t="s">
        <v>3587</v>
      </c>
    </row>
    <row r="722" spans="1:3" x14ac:dyDescent="0.35">
      <c r="A722" t="s">
        <v>3588</v>
      </c>
      <c r="B722" t="s">
        <v>3589</v>
      </c>
      <c r="C722" t="s">
        <v>3590</v>
      </c>
    </row>
    <row r="723" spans="1:3" x14ac:dyDescent="0.35">
      <c r="A723" t="s">
        <v>3591</v>
      </c>
      <c r="B723" t="s">
        <v>3592</v>
      </c>
      <c r="C723" t="s">
        <v>3593</v>
      </c>
    </row>
    <row r="724" spans="1:3" x14ac:dyDescent="0.35">
      <c r="A724" t="s">
        <v>3594</v>
      </c>
      <c r="B724" t="s">
        <v>3595</v>
      </c>
      <c r="C724" t="s">
        <v>3596</v>
      </c>
    </row>
    <row r="725" spans="1:3" x14ac:dyDescent="0.35">
      <c r="A725" t="s">
        <v>3597</v>
      </c>
      <c r="B725" t="s">
        <v>3598</v>
      </c>
      <c r="C725" t="s">
        <v>3599</v>
      </c>
    </row>
    <row r="726" spans="1:3" x14ac:dyDescent="0.35">
      <c r="A726" t="s">
        <v>3600</v>
      </c>
      <c r="B726" t="s">
        <v>3601</v>
      </c>
      <c r="C726" t="s">
        <v>3602</v>
      </c>
    </row>
    <row r="727" spans="1:3" x14ac:dyDescent="0.35">
      <c r="A727" t="s">
        <v>3603</v>
      </c>
      <c r="B727" t="s">
        <v>3604</v>
      </c>
      <c r="C727" t="s">
        <v>3605</v>
      </c>
    </row>
    <row r="728" spans="1:3" x14ac:dyDescent="0.35">
      <c r="A728" t="s">
        <v>3606</v>
      </c>
      <c r="B728" t="s">
        <v>3607</v>
      </c>
      <c r="C728" t="s">
        <v>3608</v>
      </c>
    </row>
    <row r="729" spans="1:3" x14ac:dyDescent="0.35">
      <c r="A729" t="s">
        <v>3609</v>
      </c>
      <c r="B729" t="s">
        <v>3610</v>
      </c>
      <c r="C729" t="s">
        <v>3611</v>
      </c>
    </row>
    <row r="730" spans="1:3" x14ac:dyDescent="0.35">
      <c r="A730" t="s">
        <v>3612</v>
      </c>
      <c r="B730" t="s">
        <v>3613</v>
      </c>
      <c r="C730" t="s">
        <v>3614</v>
      </c>
    </row>
    <row r="731" spans="1:3" x14ac:dyDescent="0.35">
      <c r="A731" t="s">
        <v>3615</v>
      </c>
      <c r="B731" t="s">
        <v>3616</v>
      </c>
      <c r="C731" t="s">
        <v>3617</v>
      </c>
    </row>
    <row r="732" spans="1:3" x14ac:dyDescent="0.35">
      <c r="A732" t="s">
        <v>3618</v>
      </c>
      <c r="B732" t="s">
        <v>3619</v>
      </c>
      <c r="C732" t="s">
        <v>3620</v>
      </c>
    </row>
    <row r="733" spans="1:3" x14ac:dyDescent="0.35">
      <c r="A733" t="s">
        <v>3621</v>
      </c>
      <c r="B733" t="s">
        <v>3622</v>
      </c>
      <c r="C733" t="s">
        <v>3623</v>
      </c>
    </row>
    <row r="734" spans="1:3" x14ac:dyDescent="0.35">
      <c r="A734" t="s">
        <v>3624</v>
      </c>
      <c r="B734" t="s">
        <v>3625</v>
      </c>
      <c r="C734" t="s">
        <v>3626</v>
      </c>
    </row>
    <row r="735" spans="1:3" x14ac:dyDescent="0.35">
      <c r="A735" t="s">
        <v>3627</v>
      </c>
      <c r="B735" t="s">
        <v>3628</v>
      </c>
      <c r="C735" t="s">
        <v>3629</v>
      </c>
    </row>
    <row r="736" spans="1:3" x14ac:dyDescent="0.35">
      <c r="A736" t="s">
        <v>3630</v>
      </c>
      <c r="B736" t="s">
        <v>3631</v>
      </c>
      <c r="C736" t="s">
        <v>3632</v>
      </c>
    </row>
    <row r="737" spans="1:3" x14ac:dyDescent="0.35">
      <c r="A737" t="s">
        <v>3633</v>
      </c>
      <c r="B737" t="s">
        <v>3634</v>
      </c>
      <c r="C737" t="s">
        <v>3635</v>
      </c>
    </row>
    <row r="738" spans="1:3" x14ac:dyDescent="0.35">
      <c r="A738" t="s">
        <v>3636</v>
      </c>
      <c r="B738" t="s">
        <v>3637</v>
      </c>
      <c r="C738" t="s">
        <v>3638</v>
      </c>
    </row>
    <row r="739" spans="1:3" x14ac:dyDescent="0.35">
      <c r="A739" t="s">
        <v>3639</v>
      </c>
      <c r="B739" t="s">
        <v>3640</v>
      </c>
      <c r="C739" t="s">
        <v>3641</v>
      </c>
    </row>
    <row r="740" spans="1:3" x14ac:dyDescent="0.35">
      <c r="A740" t="s">
        <v>3642</v>
      </c>
      <c r="B740" t="s">
        <v>3643</v>
      </c>
      <c r="C740" t="s">
        <v>3644</v>
      </c>
    </row>
    <row r="741" spans="1:3" x14ac:dyDescent="0.35">
      <c r="A741" t="s">
        <v>3645</v>
      </c>
      <c r="B741" t="s">
        <v>3646</v>
      </c>
      <c r="C741" t="s">
        <v>3647</v>
      </c>
    </row>
    <row r="742" spans="1:3" x14ac:dyDescent="0.35">
      <c r="A742" t="s">
        <v>3648</v>
      </c>
      <c r="B742" t="s">
        <v>3649</v>
      </c>
      <c r="C742" t="s">
        <v>3650</v>
      </c>
    </row>
    <row r="743" spans="1:3" x14ac:dyDescent="0.35">
      <c r="A743" t="s">
        <v>3651</v>
      </c>
      <c r="B743" t="s">
        <v>3652</v>
      </c>
      <c r="C743" t="s">
        <v>3653</v>
      </c>
    </row>
    <row r="744" spans="1:3" x14ac:dyDescent="0.35">
      <c r="A744" t="s">
        <v>3654</v>
      </c>
      <c r="B744" t="s">
        <v>3655</v>
      </c>
      <c r="C744" t="s">
        <v>3656</v>
      </c>
    </row>
    <row r="745" spans="1:3" x14ac:dyDescent="0.35">
      <c r="A745" t="s">
        <v>3657</v>
      </c>
      <c r="B745" t="s">
        <v>3658</v>
      </c>
      <c r="C745" t="s">
        <v>3659</v>
      </c>
    </row>
    <row r="746" spans="1:3" x14ac:dyDescent="0.35">
      <c r="A746" t="s">
        <v>3660</v>
      </c>
      <c r="B746" t="s">
        <v>3661</v>
      </c>
      <c r="C746" t="s">
        <v>3662</v>
      </c>
    </row>
    <row r="747" spans="1:3" x14ac:dyDescent="0.35">
      <c r="A747" t="s">
        <v>3663</v>
      </c>
      <c r="B747" t="s">
        <v>3664</v>
      </c>
      <c r="C747" t="s">
        <v>3665</v>
      </c>
    </row>
    <row r="748" spans="1:3" x14ac:dyDescent="0.35">
      <c r="A748" t="s">
        <v>3666</v>
      </c>
      <c r="B748" t="s">
        <v>3667</v>
      </c>
      <c r="C748" t="s">
        <v>3668</v>
      </c>
    </row>
    <row r="749" spans="1:3" x14ac:dyDescent="0.35">
      <c r="A749" t="s">
        <v>3669</v>
      </c>
      <c r="B749" t="s">
        <v>3670</v>
      </c>
      <c r="C749" t="s">
        <v>3671</v>
      </c>
    </row>
    <row r="750" spans="1:3" x14ac:dyDescent="0.35">
      <c r="A750" t="s">
        <v>3672</v>
      </c>
      <c r="B750" t="s">
        <v>3673</v>
      </c>
      <c r="C750" t="s">
        <v>3674</v>
      </c>
    </row>
    <row r="751" spans="1:3" x14ac:dyDescent="0.35">
      <c r="A751" t="s">
        <v>3675</v>
      </c>
      <c r="B751" t="s">
        <v>3676</v>
      </c>
      <c r="C751" t="s">
        <v>3677</v>
      </c>
    </row>
    <row r="752" spans="1:3" x14ac:dyDescent="0.35">
      <c r="A752" t="s">
        <v>3678</v>
      </c>
      <c r="B752" t="s">
        <v>3679</v>
      </c>
      <c r="C752" t="s">
        <v>3680</v>
      </c>
    </row>
    <row r="753" spans="1:3" x14ac:dyDescent="0.35">
      <c r="A753" t="s">
        <v>3681</v>
      </c>
      <c r="B753" t="s">
        <v>3682</v>
      </c>
      <c r="C753" t="s">
        <v>3683</v>
      </c>
    </row>
    <row r="754" spans="1:3" x14ac:dyDescent="0.35">
      <c r="A754" t="s">
        <v>3684</v>
      </c>
      <c r="B754" t="s">
        <v>3685</v>
      </c>
      <c r="C754" t="s">
        <v>3686</v>
      </c>
    </row>
    <row r="755" spans="1:3" x14ac:dyDescent="0.35">
      <c r="A755" t="s">
        <v>3687</v>
      </c>
      <c r="B755" t="s">
        <v>3688</v>
      </c>
      <c r="C755" t="s">
        <v>3689</v>
      </c>
    </row>
    <row r="756" spans="1:3" x14ac:dyDescent="0.35">
      <c r="A756" t="s">
        <v>3690</v>
      </c>
      <c r="B756" t="s">
        <v>3691</v>
      </c>
      <c r="C756" t="s">
        <v>3692</v>
      </c>
    </row>
    <row r="757" spans="1:3" x14ac:dyDescent="0.35">
      <c r="A757" t="s">
        <v>3693</v>
      </c>
      <c r="B757" t="s">
        <v>3694</v>
      </c>
      <c r="C757" t="s">
        <v>3695</v>
      </c>
    </row>
    <row r="758" spans="1:3" x14ac:dyDescent="0.35">
      <c r="A758" t="s">
        <v>3696</v>
      </c>
      <c r="B758" t="s">
        <v>3697</v>
      </c>
      <c r="C758" t="s">
        <v>3698</v>
      </c>
    </row>
    <row r="759" spans="1:3" x14ac:dyDescent="0.35">
      <c r="A759" t="s">
        <v>3699</v>
      </c>
      <c r="B759" t="s">
        <v>3700</v>
      </c>
      <c r="C759" t="s">
        <v>3701</v>
      </c>
    </row>
    <row r="760" spans="1:3" x14ac:dyDescent="0.35">
      <c r="A760" t="s">
        <v>3702</v>
      </c>
      <c r="B760" t="s">
        <v>3703</v>
      </c>
      <c r="C760" t="s">
        <v>3704</v>
      </c>
    </row>
    <row r="761" spans="1:3" x14ac:dyDescent="0.35">
      <c r="A761" t="s">
        <v>3705</v>
      </c>
      <c r="B761" t="s">
        <v>3706</v>
      </c>
      <c r="C761" t="s">
        <v>3707</v>
      </c>
    </row>
    <row r="762" spans="1:3" x14ac:dyDescent="0.35">
      <c r="A762" t="s">
        <v>3708</v>
      </c>
      <c r="B762" t="s">
        <v>3709</v>
      </c>
      <c r="C762" t="s">
        <v>3710</v>
      </c>
    </row>
    <row r="763" spans="1:3" x14ac:dyDescent="0.35">
      <c r="A763" t="s">
        <v>3711</v>
      </c>
      <c r="B763" t="s">
        <v>3712</v>
      </c>
      <c r="C763" t="s">
        <v>3713</v>
      </c>
    </row>
    <row r="764" spans="1:3" x14ac:dyDescent="0.35">
      <c r="A764" t="s">
        <v>3714</v>
      </c>
      <c r="B764" t="s">
        <v>3715</v>
      </c>
      <c r="C764" t="s">
        <v>3716</v>
      </c>
    </row>
    <row r="765" spans="1:3" x14ac:dyDescent="0.35">
      <c r="A765" t="s">
        <v>3717</v>
      </c>
      <c r="B765" t="s">
        <v>3718</v>
      </c>
      <c r="C765" t="s">
        <v>3719</v>
      </c>
    </row>
    <row r="766" spans="1:3" x14ac:dyDescent="0.35">
      <c r="A766" t="s">
        <v>3720</v>
      </c>
      <c r="B766" t="s">
        <v>3721</v>
      </c>
      <c r="C766" t="s">
        <v>3722</v>
      </c>
    </row>
    <row r="767" spans="1:3" x14ac:dyDescent="0.35">
      <c r="A767" t="s">
        <v>3723</v>
      </c>
      <c r="B767" t="s">
        <v>3724</v>
      </c>
      <c r="C767" t="s">
        <v>3725</v>
      </c>
    </row>
    <row r="768" spans="1:3" x14ac:dyDescent="0.35">
      <c r="A768" t="s">
        <v>3726</v>
      </c>
      <c r="B768" t="s">
        <v>3727</v>
      </c>
      <c r="C768" t="s">
        <v>3728</v>
      </c>
    </row>
    <row r="769" spans="1:3" x14ac:dyDescent="0.35">
      <c r="A769" t="s">
        <v>3729</v>
      </c>
      <c r="B769" t="s">
        <v>3730</v>
      </c>
      <c r="C769" t="s">
        <v>3731</v>
      </c>
    </row>
    <row r="770" spans="1:3" x14ac:dyDescent="0.35">
      <c r="A770" t="s">
        <v>3732</v>
      </c>
      <c r="B770" t="s">
        <v>3733</v>
      </c>
      <c r="C770" t="s">
        <v>3734</v>
      </c>
    </row>
    <row r="771" spans="1:3" x14ac:dyDescent="0.35">
      <c r="A771" t="s">
        <v>3735</v>
      </c>
      <c r="B771" t="s">
        <v>3736</v>
      </c>
      <c r="C771" t="s">
        <v>3737</v>
      </c>
    </row>
    <row r="772" spans="1:3" x14ac:dyDescent="0.35">
      <c r="A772" t="s">
        <v>3738</v>
      </c>
      <c r="B772" t="s">
        <v>3739</v>
      </c>
      <c r="C772" t="s">
        <v>3740</v>
      </c>
    </row>
    <row r="773" spans="1:3" x14ac:dyDescent="0.35">
      <c r="A773" t="s">
        <v>3741</v>
      </c>
      <c r="B773" t="s">
        <v>3742</v>
      </c>
      <c r="C773" t="s">
        <v>3743</v>
      </c>
    </row>
    <row r="774" spans="1:3" x14ac:dyDescent="0.35">
      <c r="A774" t="s">
        <v>3744</v>
      </c>
      <c r="B774" t="s">
        <v>3745</v>
      </c>
      <c r="C774" t="s">
        <v>3746</v>
      </c>
    </row>
    <row r="775" spans="1:3" x14ac:dyDescent="0.35">
      <c r="A775" t="s">
        <v>3747</v>
      </c>
      <c r="B775" t="s">
        <v>3748</v>
      </c>
      <c r="C775" t="s">
        <v>3749</v>
      </c>
    </row>
    <row r="776" spans="1:3" x14ac:dyDescent="0.35">
      <c r="A776" t="s">
        <v>3750</v>
      </c>
      <c r="B776" t="s">
        <v>3751</v>
      </c>
      <c r="C776" t="s">
        <v>3752</v>
      </c>
    </row>
    <row r="777" spans="1:3" x14ac:dyDescent="0.35">
      <c r="A777" t="s">
        <v>3753</v>
      </c>
      <c r="B777" t="s">
        <v>3754</v>
      </c>
      <c r="C777" t="s">
        <v>3755</v>
      </c>
    </row>
    <row r="778" spans="1:3" x14ac:dyDescent="0.35">
      <c r="A778" t="s">
        <v>3756</v>
      </c>
      <c r="B778" t="s">
        <v>3757</v>
      </c>
      <c r="C778" t="s">
        <v>3758</v>
      </c>
    </row>
    <row r="779" spans="1:3" x14ac:dyDescent="0.35">
      <c r="A779" t="s">
        <v>3759</v>
      </c>
      <c r="B779" t="s">
        <v>3760</v>
      </c>
      <c r="C779" t="s">
        <v>3761</v>
      </c>
    </row>
    <row r="780" spans="1:3" x14ac:dyDescent="0.35">
      <c r="A780" t="s">
        <v>3762</v>
      </c>
      <c r="B780" t="s">
        <v>3763</v>
      </c>
      <c r="C780" t="s">
        <v>3764</v>
      </c>
    </row>
    <row r="781" spans="1:3" x14ac:dyDescent="0.35">
      <c r="A781" t="s">
        <v>3765</v>
      </c>
      <c r="B781" t="s">
        <v>3766</v>
      </c>
      <c r="C781" t="s">
        <v>3767</v>
      </c>
    </row>
    <row r="782" spans="1:3" x14ac:dyDescent="0.35">
      <c r="A782" t="s">
        <v>3768</v>
      </c>
      <c r="B782" t="s">
        <v>3769</v>
      </c>
      <c r="C782" t="s">
        <v>3770</v>
      </c>
    </row>
    <row r="783" spans="1:3" x14ac:dyDescent="0.35">
      <c r="A783" t="s">
        <v>3771</v>
      </c>
      <c r="B783" t="s">
        <v>3772</v>
      </c>
      <c r="C783" t="s">
        <v>3773</v>
      </c>
    </row>
    <row r="784" spans="1:3" x14ac:dyDescent="0.35">
      <c r="A784" t="s">
        <v>3774</v>
      </c>
      <c r="B784" t="s">
        <v>3775</v>
      </c>
      <c r="C784" t="s">
        <v>3776</v>
      </c>
    </row>
    <row r="785" spans="1:3" x14ac:dyDescent="0.35">
      <c r="A785" t="s">
        <v>3777</v>
      </c>
      <c r="B785" t="s">
        <v>3778</v>
      </c>
      <c r="C785" t="s">
        <v>3779</v>
      </c>
    </row>
    <row r="786" spans="1:3" x14ac:dyDescent="0.35">
      <c r="A786" t="s">
        <v>3780</v>
      </c>
      <c r="B786" t="s">
        <v>3781</v>
      </c>
      <c r="C786" t="s">
        <v>3782</v>
      </c>
    </row>
    <row r="787" spans="1:3" x14ac:dyDescent="0.35">
      <c r="A787" t="s">
        <v>3783</v>
      </c>
      <c r="B787" t="s">
        <v>3784</v>
      </c>
      <c r="C787" t="s">
        <v>3785</v>
      </c>
    </row>
    <row r="788" spans="1:3" x14ac:dyDescent="0.35">
      <c r="A788" t="s">
        <v>3786</v>
      </c>
      <c r="B788" t="s">
        <v>3787</v>
      </c>
      <c r="C788" t="s">
        <v>3788</v>
      </c>
    </row>
    <row r="789" spans="1:3" x14ac:dyDescent="0.35">
      <c r="A789" t="s">
        <v>3789</v>
      </c>
      <c r="B789" t="s">
        <v>3790</v>
      </c>
      <c r="C789" t="s">
        <v>3791</v>
      </c>
    </row>
    <row r="790" spans="1:3" x14ac:dyDescent="0.35">
      <c r="A790" t="s">
        <v>3792</v>
      </c>
      <c r="B790" t="s">
        <v>3793</v>
      </c>
      <c r="C790" t="s">
        <v>3794</v>
      </c>
    </row>
    <row r="791" spans="1:3" x14ac:dyDescent="0.35">
      <c r="A791" t="s">
        <v>3795</v>
      </c>
      <c r="B791" t="s">
        <v>3796</v>
      </c>
      <c r="C791" t="s">
        <v>3797</v>
      </c>
    </row>
    <row r="792" spans="1:3" x14ac:dyDescent="0.35">
      <c r="A792" t="s">
        <v>3798</v>
      </c>
      <c r="B792" t="s">
        <v>3799</v>
      </c>
      <c r="C792" t="s">
        <v>3800</v>
      </c>
    </row>
    <row r="793" spans="1:3" x14ac:dyDescent="0.35">
      <c r="A793" t="s">
        <v>3801</v>
      </c>
      <c r="B793" t="s">
        <v>3802</v>
      </c>
      <c r="C793" t="s">
        <v>3803</v>
      </c>
    </row>
    <row r="794" spans="1:3" x14ac:dyDescent="0.35">
      <c r="A794" t="s">
        <v>3804</v>
      </c>
      <c r="B794" t="s">
        <v>3805</v>
      </c>
      <c r="C794" t="s">
        <v>3806</v>
      </c>
    </row>
    <row r="795" spans="1:3" x14ac:dyDescent="0.35">
      <c r="A795" t="s">
        <v>3807</v>
      </c>
      <c r="B795" t="s">
        <v>3808</v>
      </c>
      <c r="C795" t="s">
        <v>3809</v>
      </c>
    </row>
    <row r="796" spans="1:3" x14ac:dyDescent="0.35">
      <c r="A796" t="s">
        <v>3810</v>
      </c>
      <c r="B796" t="s">
        <v>3811</v>
      </c>
      <c r="C796" t="s">
        <v>3812</v>
      </c>
    </row>
    <row r="797" spans="1:3" x14ac:dyDescent="0.35">
      <c r="A797" t="s">
        <v>3813</v>
      </c>
      <c r="B797" t="s">
        <v>3814</v>
      </c>
      <c r="C797" t="s">
        <v>3815</v>
      </c>
    </row>
    <row r="798" spans="1:3" x14ac:dyDescent="0.35">
      <c r="A798" t="s">
        <v>3816</v>
      </c>
      <c r="B798" t="s">
        <v>3817</v>
      </c>
      <c r="C798" t="s">
        <v>3818</v>
      </c>
    </row>
    <row r="799" spans="1:3" x14ac:dyDescent="0.35">
      <c r="A799" t="s">
        <v>3819</v>
      </c>
      <c r="B799" t="s">
        <v>3820</v>
      </c>
      <c r="C799" t="s">
        <v>3821</v>
      </c>
    </row>
    <row r="800" spans="1:3" x14ac:dyDescent="0.35">
      <c r="A800" t="s">
        <v>3822</v>
      </c>
      <c r="B800" t="s">
        <v>3823</v>
      </c>
      <c r="C800" t="s">
        <v>3824</v>
      </c>
    </row>
    <row r="801" spans="1:3" x14ac:dyDescent="0.35">
      <c r="A801" t="s">
        <v>3825</v>
      </c>
      <c r="B801" t="s">
        <v>3826</v>
      </c>
      <c r="C801" t="s">
        <v>3827</v>
      </c>
    </row>
    <row r="802" spans="1:3" x14ac:dyDescent="0.35">
      <c r="A802" t="s">
        <v>3828</v>
      </c>
      <c r="B802" t="s">
        <v>3829</v>
      </c>
      <c r="C802" t="s">
        <v>3830</v>
      </c>
    </row>
    <row r="803" spans="1:3" x14ac:dyDescent="0.35">
      <c r="A803" t="s">
        <v>3831</v>
      </c>
      <c r="B803" t="s">
        <v>3832</v>
      </c>
      <c r="C803" t="s">
        <v>3833</v>
      </c>
    </row>
    <row r="804" spans="1:3" x14ac:dyDescent="0.35">
      <c r="A804" t="s">
        <v>3834</v>
      </c>
      <c r="B804" t="s">
        <v>3835</v>
      </c>
      <c r="C804" t="s">
        <v>3836</v>
      </c>
    </row>
    <row r="805" spans="1:3" x14ac:dyDescent="0.35">
      <c r="A805" t="s">
        <v>3837</v>
      </c>
      <c r="B805" t="s">
        <v>3838</v>
      </c>
      <c r="C805" t="s">
        <v>3839</v>
      </c>
    </row>
    <row r="806" spans="1:3" x14ac:dyDescent="0.35">
      <c r="A806" t="s">
        <v>3840</v>
      </c>
      <c r="B806" t="s">
        <v>3841</v>
      </c>
      <c r="C806" t="s">
        <v>3842</v>
      </c>
    </row>
    <row r="807" spans="1:3" x14ac:dyDescent="0.35">
      <c r="A807" t="s">
        <v>3843</v>
      </c>
      <c r="B807" t="s">
        <v>3844</v>
      </c>
      <c r="C807" t="s">
        <v>3845</v>
      </c>
    </row>
    <row r="808" spans="1:3" x14ac:dyDescent="0.35">
      <c r="A808" t="s">
        <v>3846</v>
      </c>
      <c r="B808" t="s">
        <v>3847</v>
      </c>
      <c r="C808" t="s">
        <v>3848</v>
      </c>
    </row>
    <row r="809" spans="1:3" x14ac:dyDescent="0.35">
      <c r="A809" t="s">
        <v>3849</v>
      </c>
      <c r="B809" t="s">
        <v>3850</v>
      </c>
      <c r="C809" t="s">
        <v>3851</v>
      </c>
    </row>
    <row r="810" spans="1:3" x14ac:dyDescent="0.35">
      <c r="A810" t="s">
        <v>3852</v>
      </c>
      <c r="B810" t="s">
        <v>3853</v>
      </c>
      <c r="C810" t="s">
        <v>3854</v>
      </c>
    </row>
    <row r="811" spans="1:3" x14ac:dyDescent="0.35">
      <c r="A811" t="s">
        <v>3855</v>
      </c>
      <c r="B811" t="s">
        <v>3856</v>
      </c>
      <c r="C811" t="s">
        <v>3857</v>
      </c>
    </row>
    <row r="812" spans="1:3" x14ac:dyDescent="0.35">
      <c r="A812" t="s">
        <v>3858</v>
      </c>
      <c r="B812" t="s">
        <v>3859</v>
      </c>
      <c r="C812" t="s">
        <v>3860</v>
      </c>
    </row>
    <row r="813" spans="1:3" x14ac:dyDescent="0.35">
      <c r="A813" t="s">
        <v>3861</v>
      </c>
      <c r="B813" t="s">
        <v>3862</v>
      </c>
      <c r="C813" t="s">
        <v>3863</v>
      </c>
    </row>
    <row r="814" spans="1:3" x14ac:dyDescent="0.35">
      <c r="A814" t="s">
        <v>3864</v>
      </c>
      <c r="B814" t="s">
        <v>3865</v>
      </c>
      <c r="C814" t="s">
        <v>3866</v>
      </c>
    </row>
    <row r="815" spans="1:3" x14ac:dyDescent="0.35">
      <c r="A815" t="s">
        <v>3867</v>
      </c>
      <c r="B815" t="s">
        <v>3868</v>
      </c>
      <c r="C815" t="s">
        <v>3869</v>
      </c>
    </row>
    <row r="816" spans="1:3" x14ac:dyDescent="0.35">
      <c r="A816" t="s">
        <v>3870</v>
      </c>
      <c r="B816" t="s">
        <v>3871</v>
      </c>
      <c r="C816" t="s">
        <v>3872</v>
      </c>
    </row>
    <row r="817" spans="1:3" x14ac:dyDescent="0.35">
      <c r="A817" t="s">
        <v>3873</v>
      </c>
      <c r="B817" t="s">
        <v>3874</v>
      </c>
      <c r="C817" t="s">
        <v>3875</v>
      </c>
    </row>
    <row r="818" spans="1:3" x14ac:dyDescent="0.35">
      <c r="A818" t="s">
        <v>3876</v>
      </c>
      <c r="B818" t="s">
        <v>3877</v>
      </c>
      <c r="C818" t="s">
        <v>3878</v>
      </c>
    </row>
    <row r="819" spans="1:3" x14ac:dyDescent="0.35">
      <c r="A819" t="s">
        <v>3879</v>
      </c>
      <c r="B819" t="s">
        <v>3880</v>
      </c>
      <c r="C819" t="s">
        <v>3881</v>
      </c>
    </row>
    <row r="820" spans="1:3" x14ac:dyDescent="0.35">
      <c r="A820" t="s">
        <v>3882</v>
      </c>
      <c r="B820" t="s">
        <v>3883</v>
      </c>
      <c r="C820" t="s">
        <v>3884</v>
      </c>
    </row>
    <row r="821" spans="1:3" x14ac:dyDescent="0.35">
      <c r="A821" t="s">
        <v>3885</v>
      </c>
      <c r="B821" t="s">
        <v>3886</v>
      </c>
      <c r="C821" t="s">
        <v>3887</v>
      </c>
    </row>
    <row r="822" spans="1:3" x14ac:dyDescent="0.35">
      <c r="A822" t="s">
        <v>3888</v>
      </c>
      <c r="B822" t="s">
        <v>3889</v>
      </c>
      <c r="C822" t="s">
        <v>3890</v>
      </c>
    </row>
    <row r="823" spans="1:3" x14ac:dyDescent="0.35">
      <c r="A823" t="s">
        <v>3891</v>
      </c>
      <c r="B823" t="s">
        <v>3892</v>
      </c>
      <c r="C823" t="s">
        <v>3893</v>
      </c>
    </row>
    <row r="824" spans="1:3" x14ac:dyDescent="0.35">
      <c r="A824" t="s">
        <v>3894</v>
      </c>
      <c r="B824" t="s">
        <v>3895</v>
      </c>
      <c r="C824" t="s">
        <v>3896</v>
      </c>
    </row>
    <row r="825" spans="1:3" x14ac:dyDescent="0.35">
      <c r="A825" t="s">
        <v>3897</v>
      </c>
      <c r="B825" t="s">
        <v>3898</v>
      </c>
      <c r="C825" t="s">
        <v>3899</v>
      </c>
    </row>
    <row r="826" spans="1:3" x14ac:dyDescent="0.35">
      <c r="A826" t="s">
        <v>3900</v>
      </c>
      <c r="B826" t="s">
        <v>3901</v>
      </c>
      <c r="C826" t="s">
        <v>3902</v>
      </c>
    </row>
    <row r="827" spans="1:3" x14ac:dyDescent="0.35">
      <c r="A827" t="s">
        <v>3903</v>
      </c>
      <c r="B827" t="s">
        <v>3904</v>
      </c>
      <c r="C827" t="s">
        <v>3905</v>
      </c>
    </row>
    <row r="828" spans="1:3" x14ac:dyDescent="0.35">
      <c r="A828" t="s">
        <v>3906</v>
      </c>
      <c r="B828" t="s">
        <v>3907</v>
      </c>
      <c r="C828" t="s">
        <v>3908</v>
      </c>
    </row>
    <row r="829" spans="1:3" x14ac:dyDescent="0.35">
      <c r="A829" t="s">
        <v>3909</v>
      </c>
      <c r="B829" t="s">
        <v>3910</v>
      </c>
      <c r="C829" t="s">
        <v>3911</v>
      </c>
    </row>
    <row r="830" spans="1:3" x14ac:dyDescent="0.35">
      <c r="A830" t="s">
        <v>3912</v>
      </c>
      <c r="B830" t="s">
        <v>3913</v>
      </c>
      <c r="C830" t="s">
        <v>3914</v>
      </c>
    </row>
    <row r="831" spans="1:3" x14ac:dyDescent="0.35">
      <c r="A831" t="s">
        <v>3915</v>
      </c>
      <c r="B831" t="s">
        <v>3916</v>
      </c>
      <c r="C831" t="s">
        <v>3917</v>
      </c>
    </row>
    <row r="832" spans="1:3" x14ac:dyDescent="0.35">
      <c r="A832" t="s">
        <v>3918</v>
      </c>
      <c r="B832" t="s">
        <v>3919</v>
      </c>
      <c r="C832" t="s">
        <v>3920</v>
      </c>
    </row>
    <row r="833" spans="1:3" x14ac:dyDescent="0.35">
      <c r="A833" t="s">
        <v>3921</v>
      </c>
      <c r="B833" t="s">
        <v>3922</v>
      </c>
      <c r="C833" t="s">
        <v>3923</v>
      </c>
    </row>
    <row r="834" spans="1:3" x14ac:dyDescent="0.35">
      <c r="A834" t="s">
        <v>3924</v>
      </c>
      <c r="B834" t="s">
        <v>3925</v>
      </c>
      <c r="C834" t="s">
        <v>3926</v>
      </c>
    </row>
    <row r="835" spans="1:3" x14ac:dyDescent="0.35">
      <c r="A835" t="s">
        <v>3927</v>
      </c>
      <c r="B835" t="s">
        <v>3928</v>
      </c>
      <c r="C835" t="s">
        <v>3929</v>
      </c>
    </row>
    <row r="836" spans="1:3" x14ac:dyDescent="0.35">
      <c r="A836" t="s">
        <v>3930</v>
      </c>
      <c r="B836" t="s">
        <v>3931</v>
      </c>
      <c r="C836" t="s">
        <v>3932</v>
      </c>
    </row>
    <row r="837" spans="1:3" x14ac:dyDescent="0.35">
      <c r="A837" t="s">
        <v>3933</v>
      </c>
      <c r="B837" t="s">
        <v>3934</v>
      </c>
      <c r="C837" t="s">
        <v>3935</v>
      </c>
    </row>
    <row r="838" spans="1:3" x14ac:dyDescent="0.35">
      <c r="A838" t="s">
        <v>3936</v>
      </c>
      <c r="B838" t="s">
        <v>3937</v>
      </c>
      <c r="C838" t="s">
        <v>3938</v>
      </c>
    </row>
    <row r="839" spans="1:3" x14ac:dyDescent="0.35">
      <c r="A839" t="s">
        <v>3939</v>
      </c>
      <c r="B839" t="s">
        <v>3940</v>
      </c>
      <c r="C839" t="s">
        <v>3941</v>
      </c>
    </row>
    <row r="840" spans="1:3" x14ac:dyDescent="0.35">
      <c r="A840" t="s">
        <v>3942</v>
      </c>
      <c r="B840" t="s">
        <v>3943</v>
      </c>
      <c r="C840" t="s">
        <v>3944</v>
      </c>
    </row>
    <row r="841" spans="1:3" x14ac:dyDescent="0.35">
      <c r="A841" t="s">
        <v>3945</v>
      </c>
      <c r="B841" t="s">
        <v>3946</v>
      </c>
      <c r="C841" t="s">
        <v>3947</v>
      </c>
    </row>
    <row r="842" spans="1:3" x14ac:dyDescent="0.35">
      <c r="A842" t="s">
        <v>3948</v>
      </c>
      <c r="B842" t="s">
        <v>3949</v>
      </c>
      <c r="C842" t="s">
        <v>3950</v>
      </c>
    </row>
    <row r="843" spans="1:3" x14ac:dyDescent="0.35">
      <c r="A843" t="s">
        <v>3951</v>
      </c>
      <c r="B843" t="s">
        <v>3952</v>
      </c>
      <c r="C843" t="s">
        <v>3953</v>
      </c>
    </row>
    <row r="844" spans="1:3" x14ac:dyDescent="0.35">
      <c r="A844" t="s">
        <v>3954</v>
      </c>
      <c r="B844" t="s">
        <v>3955</v>
      </c>
      <c r="C844" t="s">
        <v>3956</v>
      </c>
    </row>
    <row r="845" spans="1:3" x14ac:dyDescent="0.35">
      <c r="A845" t="s">
        <v>3957</v>
      </c>
      <c r="B845" t="s">
        <v>3958</v>
      </c>
      <c r="C845" t="s">
        <v>3959</v>
      </c>
    </row>
    <row r="846" spans="1:3" x14ac:dyDescent="0.35">
      <c r="A846" t="s">
        <v>3960</v>
      </c>
      <c r="B846" t="s">
        <v>3961</v>
      </c>
      <c r="C846" t="s">
        <v>3962</v>
      </c>
    </row>
    <row r="847" spans="1:3" x14ac:dyDescent="0.35">
      <c r="A847" t="s">
        <v>3963</v>
      </c>
      <c r="B847" t="s">
        <v>3964</v>
      </c>
      <c r="C847" t="s">
        <v>3965</v>
      </c>
    </row>
    <row r="848" spans="1:3" x14ac:dyDescent="0.35">
      <c r="A848" t="s">
        <v>3966</v>
      </c>
      <c r="B848" t="s">
        <v>3967</v>
      </c>
      <c r="C848" t="s">
        <v>3968</v>
      </c>
    </row>
    <row r="849" spans="1:3" x14ac:dyDescent="0.35">
      <c r="A849" t="s">
        <v>3969</v>
      </c>
      <c r="B849" t="s">
        <v>3970</v>
      </c>
      <c r="C849" t="s">
        <v>3971</v>
      </c>
    </row>
    <row r="850" spans="1:3" x14ac:dyDescent="0.35">
      <c r="A850" t="s">
        <v>3972</v>
      </c>
      <c r="B850" t="s">
        <v>3973</v>
      </c>
      <c r="C850" t="s">
        <v>3974</v>
      </c>
    </row>
    <row r="851" spans="1:3" x14ac:dyDescent="0.35">
      <c r="A851" t="s">
        <v>3975</v>
      </c>
      <c r="B851" t="s">
        <v>3976</v>
      </c>
      <c r="C851" t="s">
        <v>3977</v>
      </c>
    </row>
    <row r="852" spans="1:3" x14ac:dyDescent="0.35">
      <c r="A852" t="s">
        <v>3978</v>
      </c>
      <c r="B852" t="s">
        <v>3979</v>
      </c>
      <c r="C852" t="s">
        <v>3980</v>
      </c>
    </row>
    <row r="853" spans="1:3" x14ac:dyDescent="0.35">
      <c r="A853" t="s">
        <v>3981</v>
      </c>
      <c r="B853" t="s">
        <v>3982</v>
      </c>
      <c r="C853" t="s">
        <v>3983</v>
      </c>
    </row>
    <row r="854" spans="1:3" x14ac:dyDescent="0.35">
      <c r="A854" t="s">
        <v>3984</v>
      </c>
      <c r="B854" t="s">
        <v>3985</v>
      </c>
      <c r="C854" t="s">
        <v>3986</v>
      </c>
    </row>
    <row r="855" spans="1:3" x14ac:dyDescent="0.35">
      <c r="A855" t="s">
        <v>3987</v>
      </c>
      <c r="B855" t="s">
        <v>3988</v>
      </c>
      <c r="C855" t="s">
        <v>3989</v>
      </c>
    </row>
    <row r="856" spans="1:3" x14ac:dyDescent="0.35">
      <c r="A856" t="s">
        <v>3990</v>
      </c>
      <c r="B856" t="s">
        <v>3991</v>
      </c>
      <c r="C856" t="s">
        <v>3992</v>
      </c>
    </row>
    <row r="857" spans="1:3" x14ac:dyDescent="0.35">
      <c r="A857" t="s">
        <v>3993</v>
      </c>
      <c r="B857" t="s">
        <v>3994</v>
      </c>
      <c r="C857" t="s">
        <v>3995</v>
      </c>
    </row>
    <row r="858" spans="1:3" x14ac:dyDescent="0.35">
      <c r="A858" t="s">
        <v>3996</v>
      </c>
      <c r="B858" t="s">
        <v>3997</v>
      </c>
      <c r="C858" t="s">
        <v>3998</v>
      </c>
    </row>
    <row r="859" spans="1:3" x14ac:dyDescent="0.35">
      <c r="A859" t="s">
        <v>3999</v>
      </c>
      <c r="B859" t="s">
        <v>4000</v>
      </c>
      <c r="C859" t="s">
        <v>4001</v>
      </c>
    </row>
    <row r="860" spans="1:3" x14ac:dyDescent="0.35">
      <c r="A860" t="s">
        <v>4002</v>
      </c>
      <c r="B860" t="s">
        <v>4003</v>
      </c>
      <c r="C860" t="s">
        <v>4004</v>
      </c>
    </row>
    <row r="861" spans="1:3" x14ac:dyDescent="0.35">
      <c r="A861" t="s">
        <v>4005</v>
      </c>
      <c r="B861" t="s">
        <v>4006</v>
      </c>
      <c r="C861" t="s">
        <v>4007</v>
      </c>
    </row>
    <row r="862" spans="1:3" x14ac:dyDescent="0.35">
      <c r="A862" t="s">
        <v>4008</v>
      </c>
      <c r="B862" t="s">
        <v>4009</v>
      </c>
      <c r="C862" t="s">
        <v>4010</v>
      </c>
    </row>
    <row r="863" spans="1:3" x14ac:dyDescent="0.35">
      <c r="A863" t="s">
        <v>4011</v>
      </c>
      <c r="B863" t="s">
        <v>4012</v>
      </c>
      <c r="C863" t="s">
        <v>4013</v>
      </c>
    </row>
    <row r="864" spans="1:3" x14ac:dyDescent="0.35">
      <c r="A864" t="s">
        <v>4014</v>
      </c>
      <c r="B864" t="s">
        <v>4015</v>
      </c>
      <c r="C864" t="s">
        <v>4016</v>
      </c>
    </row>
    <row r="865" spans="1:3" x14ac:dyDescent="0.35">
      <c r="A865" t="s">
        <v>4017</v>
      </c>
      <c r="B865" t="s">
        <v>4018</v>
      </c>
      <c r="C865" t="s">
        <v>4019</v>
      </c>
    </row>
    <row r="866" spans="1:3" x14ac:dyDescent="0.35">
      <c r="A866" t="s">
        <v>4020</v>
      </c>
      <c r="B866" t="s">
        <v>4021</v>
      </c>
      <c r="C866" t="s">
        <v>4022</v>
      </c>
    </row>
    <row r="867" spans="1:3" x14ac:dyDescent="0.35">
      <c r="A867" t="s">
        <v>1364</v>
      </c>
      <c r="B867" t="s">
        <v>4023</v>
      </c>
      <c r="C867" t="s">
        <v>4024</v>
      </c>
    </row>
    <row r="868" spans="1:3" x14ac:dyDescent="0.35">
      <c r="A868" t="s">
        <v>4025</v>
      </c>
      <c r="B868" t="s">
        <v>4026</v>
      </c>
      <c r="C868" t="s">
        <v>4027</v>
      </c>
    </row>
    <row r="869" spans="1:3" x14ac:dyDescent="0.35">
      <c r="A869" t="s">
        <v>4028</v>
      </c>
      <c r="B869" t="s">
        <v>4029</v>
      </c>
      <c r="C869" t="s">
        <v>4030</v>
      </c>
    </row>
    <row r="870" spans="1:3" x14ac:dyDescent="0.35">
      <c r="A870" t="s">
        <v>4031</v>
      </c>
      <c r="B870" t="s">
        <v>4032</v>
      </c>
      <c r="C870" t="s">
        <v>4033</v>
      </c>
    </row>
    <row r="871" spans="1:3" x14ac:dyDescent="0.35">
      <c r="A871" t="s">
        <v>4034</v>
      </c>
      <c r="B871" t="s">
        <v>4035</v>
      </c>
      <c r="C871" t="s">
        <v>4036</v>
      </c>
    </row>
    <row r="872" spans="1:3" x14ac:dyDescent="0.35">
      <c r="A872" t="s">
        <v>4037</v>
      </c>
      <c r="B872" t="s">
        <v>4038</v>
      </c>
      <c r="C872" t="s">
        <v>4039</v>
      </c>
    </row>
    <row r="873" spans="1:3" x14ac:dyDescent="0.35">
      <c r="A873" t="s">
        <v>4040</v>
      </c>
      <c r="B873" t="s">
        <v>4041</v>
      </c>
      <c r="C873" t="s">
        <v>4042</v>
      </c>
    </row>
    <row r="874" spans="1:3" x14ac:dyDescent="0.35">
      <c r="A874" t="s">
        <v>4043</v>
      </c>
      <c r="B874" t="s">
        <v>4044</v>
      </c>
      <c r="C874" t="s">
        <v>4045</v>
      </c>
    </row>
    <row r="875" spans="1:3" x14ac:dyDescent="0.35">
      <c r="A875" t="s">
        <v>4046</v>
      </c>
      <c r="B875" t="s">
        <v>4047</v>
      </c>
      <c r="C875" t="s">
        <v>4048</v>
      </c>
    </row>
    <row r="876" spans="1:3" x14ac:dyDescent="0.35">
      <c r="A876" t="s">
        <v>4049</v>
      </c>
      <c r="B876" t="s">
        <v>4050</v>
      </c>
      <c r="C876" t="s">
        <v>4051</v>
      </c>
    </row>
    <row r="877" spans="1:3" x14ac:dyDescent="0.35">
      <c r="A877" t="s">
        <v>4052</v>
      </c>
      <c r="B877" t="s">
        <v>4053</v>
      </c>
      <c r="C877" t="s">
        <v>4054</v>
      </c>
    </row>
    <row r="878" spans="1:3" x14ac:dyDescent="0.35">
      <c r="A878" t="s">
        <v>4055</v>
      </c>
      <c r="B878" t="s">
        <v>4056</v>
      </c>
      <c r="C878" t="s">
        <v>4057</v>
      </c>
    </row>
    <row r="879" spans="1:3" x14ac:dyDescent="0.35">
      <c r="A879" t="s">
        <v>4058</v>
      </c>
      <c r="B879" t="s">
        <v>4059</v>
      </c>
      <c r="C879" t="s">
        <v>4060</v>
      </c>
    </row>
    <row r="880" spans="1:3" x14ac:dyDescent="0.35">
      <c r="A880" t="s">
        <v>4061</v>
      </c>
      <c r="B880" t="s">
        <v>4062</v>
      </c>
      <c r="C880" t="s">
        <v>4063</v>
      </c>
    </row>
    <row r="881" spans="1:3" x14ac:dyDescent="0.35">
      <c r="A881" t="s">
        <v>4064</v>
      </c>
      <c r="B881" t="s">
        <v>4065</v>
      </c>
      <c r="C881" t="s">
        <v>4066</v>
      </c>
    </row>
    <row r="882" spans="1:3" x14ac:dyDescent="0.35">
      <c r="A882" t="s">
        <v>4067</v>
      </c>
      <c r="B882" t="s">
        <v>4068</v>
      </c>
      <c r="C882" t="s">
        <v>4069</v>
      </c>
    </row>
    <row r="883" spans="1:3" x14ac:dyDescent="0.35">
      <c r="A883" t="s">
        <v>4070</v>
      </c>
      <c r="B883" t="s">
        <v>4071</v>
      </c>
      <c r="C883" t="s">
        <v>4072</v>
      </c>
    </row>
    <row r="884" spans="1:3" x14ac:dyDescent="0.35">
      <c r="A884" t="s">
        <v>4073</v>
      </c>
      <c r="B884" t="s">
        <v>4074</v>
      </c>
      <c r="C884" t="s">
        <v>4075</v>
      </c>
    </row>
    <row r="885" spans="1:3" x14ac:dyDescent="0.35">
      <c r="A885" t="s">
        <v>4076</v>
      </c>
      <c r="B885" t="s">
        <v>4077</v>
      </c>
      <c r="C885" t="s">
        <v>4078</v>
      </c>
    </row>
    <row r="886" spans="1:3" x14ac:dyDescent="0.35">
      <c r="A886" t="s">
        <v>4076</v>
      </c>
      <c r="B886" t="s">
        <v>3391</v>
      </c>
      <c r="C886" t="s">
        <v>3392</v>
      </c>
    </row>
    <row r="887" spans="1:3" x14ac:dyDescent="0.35">
      <c r="A887" t="s">
        <v>4079</v>
      </c>
      <c r="B887" t="s">
        <v>4080</v>
      </c>
      <c r="C887" t="s">
        <v>4081</v>
      </c>
    </row>
    <row r="888" spans="1:3" x14ac:dyDescent="0.35">
      <c r="A888" t="s">
        <v>4079</v>
      </c>
      <c r="B888" t="s">
        <v>4082</v>
      </c>
      <c r="C888" t="s">
        <v>4081</v>
      </c>
    </row>
    <row r="889" spans="1:3" x14ac:dyDescent="0.35">
      <c r="A889" t="s">
        <v>4083</v>
      </c>
      <c r="B889" t="s">
        <v>4084</v>
      </c>
      <c r="C889" t="s">
        <v>4085</v>
      </c>
    </row>
    <row r="890" spans="1:3" x14ac:dyDescent="0.35">
      <c r="A890" t="s">
        <v>4086</v>
      </c>
      <c r="B890" t="s">
        <v>4087</v>
      </c>
      <c r="C890" t="s">
        <v>4088</v>
      </c>
    </row>
    <row r="891" spans="1:3" x14ac:dyDescent="0.35">
      <c r="A891" t="s">
        <v>4089</v>
      </c>
      <c r="B891" t="s">
        <v>4090</v>
      </c>
      <c r="C891" t="s">
        <v>4091</v>
      </c>
    </row>
    <row r="892" spans="1:3" x14ac:dyDescent="0.35">
      <c r="A892" t="s">
        <v>4092</v>
      </c>
      <c r="B892" t="s">
        <v>4093</v>
      </c>
      <c r="C892" t="s">
        <v>4094</v>
      </c>
    </row>
    <row r="893" spans="1:3" x14ac:dyDescent="0.35">
      <c r="A893" t="s">
        <v>4095</v>
      </c>
      <c r="B893" t="s">
        <v>4096</v>
      </c>
      <c r="C893" t="s">
        <v>4097</v>
      </c>
    </row>
    <row r="894" spans="1:3" x14ac:dyDescent="0.35">
      <c r="A894" t="s">
        <v>4098</v>
      </c>
      <c r="B894" t="s">
        <v>4099</v>
      </c>
      <c r="C894" t="s">
        <v>4100</v>
      </c>
    </row>
    <row r="895" spans="1:3" x14ac:dyDescent="0.35">
      <c r="A895" t="s">
        <v>4101</v>
      </c>
      <c r="B895" t="s">
        <v>4102</v>
      </c>
      <c r="C895" t="s">
        <v>4103</v>
      </c>
    </row>
    <row r="896" spans="1:3" x14ac:dyDescent="0.35">
      <c r="A896" t="s">
        <v>4104</v>
      </c>
      <c r="B896" t="s">
        <v>4105</v>
      </c>
      <c r="C896" t="s">
        <v>4106</v>
      </c>
    </row>
    <row r="897" spans="1:3" x14ac:dyDescent="0.35">
      <c r="A897" t="s">
        <v>4107</v>
      </c>
      <c r="B897" t="s">
        <v>4108</v>
      </c>
      <c r="C897" t="s">
        <v>4109</v>
      </c>
    </row>
    <row r="898" spans="1:3" x14ac:dyDescent="0.35">
      <c r="A898" t="s">
        <v>4110</v>
      </c>
      <c r="B898" t="s">
        <v>4111</v>
      </c>
      <c r="C898" t="s">
        <v>4112</v>
      </c>
    </row>
    <row r="899" spans="1:3" x14ac:dyDescent="0.35">
      <c r="A899" t="s">
        <v>4113</v>
      </c>
      <c r="B899" t="s">
        <v>4114</v>
      </c>
      <c r="C899" t="s">
        <v>4115</v>
      </c>
    </row>
    <row r="900" spans="1:3" x14ac:dyDescent="0.35">
      <c r="A900" t="s">
        <v>4116</v>
      </c>
      <c r="B900" t="s">
        <v>4117</v>
      </c>
      <c r="C900" t="s">
        <v>4118</v>
      </c>
    </row>
    <row r="901" spans="1:3" x14ac:dyDescent="0.35">
      <c r="A901" t="s">
        <v>4119</v>
      </c>
      <c r="B901" t="s">
        <v>4120</v>
      </c>
      <c r="C901" t="s">
        <v>4121</v>
      </c>
    </row>
    <row r="902" spans="1:3" x14ac:dyDescent="0.35">
      <c r="A902" t="s">
        <v>4122</v>
      </c>
      <c r="B902" t="s">
        <v>4123</v>
      </c>
      <c r="C902" t="s">
        <v>4124</v>
      </c>
    </row>
    <row r="903" spans="1:3" x14ac:dyDescent="0.35">
      <c r="A903" t="s">
        <v>4125</v>
      </c>
      <c r="B903" t="s">
        <v>4126</v>
      </c>
      <c r="C903" t="s">
        <v>4127</v>
      </c>
    </row>
    <row r="904" spans="1:3" x14ac:dyDescent="0.35">
      <c r="A904" t="s">
        <v>4128</v>
      </c>
      <c r="B904" t="s">
        <v>4129</v>
      </c>
      <c r="C904" t="s">
        <v>4130</v>
      </c>
    </row>
    <row r="905" spans="1:3" x14ac:dyDescent="0.35">
      <c r="A905" t="s">
        <v>4131</v>
      </c>
      <c r="B905" t="s">
        <v>4132</v>
      </c>
      <c r="C905" t="s">
        <v>4133</v>
      </c>
    </row>
    <row r="906" spans="1:3" x14ac:dyDescent="0.35">
      <c r="A906" t="s">
        <v>4134</v>
      </c>
      <c r="B906" t="s">
        <v>4135</v>
      </c>
      <c r="C906" t="s">
        <v>4136</v>
      </c>
    </row>
    <row r="907" spans="1:3" x14ac:dyDescent="0.35">
      <c r="A907" t="s">
        <v>4137</v>
      </c>
      <c r="B907" t="s">
        <v>4138</v>
      </c>
      <c r="C907" t="s">
        <v>4139</v>
      </c>
    </row>
    <row r="908" spans="1:3" x14ac:dyDescent="0.35">
      <c r="A908" t="s">
        <v>4140</v>
      </c>
      <c r="B908" t="s">
        <v>4141</v>
      </c>
      <c r="C908" t="s">
        <v>4142</v>
      </c>
    </row>
    <row r="909" spans="1:3" x14ac:dyDescent="0.35">
      <c r="A909" t="s">
        <v>4143</v>
      </c>
      <c r="B909" t="s">
        <v>4144</v>
      </c>
      <c r="C909" t="s">
        <v>4145</v>
      </c>
    </row>
    <row r="910" spans="1:3" x14ac:dyDescent="0.35">
      <c r="A910" t="s">
        <v>4146</v>
      </c>
      <c r="B910" t="s">
        <v>4147</v>
      </c>
      <c r="C910" t="s">
        <v>4148</v>
      </c>
    </row>
    <row r="911" spans="1:3" x14ac:dyDescent="0.35">
      <c r="A911" t="s">
        <v>4149</v>
      </c>
      <c r="B911" t="s">
        <v>4150</v>
      </c>
      <c r="C911" t="s">
        <v>4151</v>
      </c>
    </row>
    <row r="912" spans="1:3" x14ac:dyDescent="0.35">
      <c r="A912" t="s">
        <v>4152</v>
      </c>
      <c r="B912" t="s">
        <v>4153</v>
      </c>
      <c r="C912" t="s">
        <v>4154</v>
      </c>
    </row>
    <row r="913" spans="1:3" x14ac:dyDescent="0.35">
      <c r="A913" t="s">
        <v>4155</v>
      </c>
      <c r="B913" t="s">
        <v>4156</v>
      </c>
      <c r="C913" t="s">
        <v>4157</v>
      </c>
    </row>
    <row r="914" spans="1:3" x14ac:dyDescent="0.35">
      <c r="A914" t="s">
        <v>4158</v>
      </c>
      <c r="B914" t="s">
        <v>4159</v>
      </c>
      <c r="C914" t="s">
        <v>4160</v>
      </c>
    </row>
    <row r="915" spans="1:3" x14ac:dyDescent="0.35">
      <c r="A915" t="s">
        <v>4161</v>
      </c>
      <c r="B915" t="s">
        <v>4162</v>
      </c>
      <c r="C915" t="s">
        <v>4163</v>
      </c>
    </row>
    <row r="916" spans="1:3" x14ac:dyDescent="0.35">
      <c r="A916" t="s">
        <v>4164</v>
      </c>
      <c r="B916" t="s">
        <v>4165</v>
      </c>
      <c r="C916" t="s">
        <v>4166</v>
      </c>
    </row>
    <row r="917" spans="1:3" x14ac:dyDescent="0.35">
      <c r="A917" t="s">
        <v>4167</v>
      </c>
      <c r="B917" t="s">
        <v>4168</v>
      </c>
      <c r="C917" t="s">
        <v>4169</v>
      </c>
    </row>
    <row r="918" spans="1:3" x14ac:dyDescent="0.35">
      <c r="A918" t="s">
        <v>4170</v>
      </c>
      <c r="B918" t="s">
        <v>4171</v>
      </c>
      <c r="C918" t="s">
        <v>4172</v>
      </c>
    </row>
    <row r="919" spans="1:3" x14ac:dyDescent="0.35">
      <c r="A919" t="s">
        <v>4173</v>
      </c>
      <c r="B919" t="s">
        <v>4174</v>
      </c>
      <c r="C919" t="s">
        <v>4175</v>
      </c>
    </row>
    <row r="920" spans="1:3" x14ac:dyDescent="0.35">
      <c r="A920" t="s">
        <v>4176</v>
      </c>
      <c r="B920" t="s">
        <v>4177</v>
      </c>
      <c r="C920" t="s">
        <v>4178</v>
      </c>
    </row>
    <row r="921" spans="1:3" x14ac:dyDescent="0.35">
      <c r="A921" t="s">
        <v>4179</v>
      </c>
      <c r="B921" t="s">
        <v>4180</v>
      </c>
      <c r="C921" t="s">
        <v>4181</v>
      </c>
    </row>
    <row r="922" spans="1:3" x14ac:dyDescent="0.35">
      <c r="A922" t="s">
        <v>4182</v>
      </c>
      <c r="B922" t="s">
        <v>4183</v>
      </c>
      <c r="C922" t="s">
        <v>4184</v>
      </c>
    </row>
    <row r="923" spans="1:3" x14ac:dyDescent="0.35">
      <c r="A923" t="s">
        <v>4185</v>
      </c>
      <c r="B923" t="s">
        <v>4186</v>
      </c>
      <c r="C923" t="s">
        <v>4187</v>
      </c>
    </row>
    <row r="924" spans="1:3" x14ac:dyDescent="0.35">
      <c r="A924" t="s">
        <v>4188</v>
      </c>
      <c r="B924" t="s">
        <v>4189</v>
      </c>
      <c r="C924" t="s">
        <v>4190</v>
      </c>
    </row>
    <row r="925" spans="1:3" x14ac:dyDescent="0.35">
      <c r="A925" t="s">
        <v>4191</v>
      </c>
      <c r="B925" t="s">
        <v>4192</v>
      </c>
      <c r="C925" t="s">
        <v>4193</v>
      </c>
    </row>
    <row r="926" spans="1:3" x14ac:dyDescent="0.35">
      <c r="A926" t="s">
        <v>4194</v>
      </c>
      <c r="B926" t="s">
        <v>4195</v>
      </c>
      <c r="C926" t="s">
        <v>4196</v>
      </c>
    </row>
    <row r="927" spans="1:3" x14ac:dyDescent="0.35">
      <c r="A927" t="s">
        <v>4197</v>
      </c>
      <c r="B927" t="s">
        <v>4198</v>
      </c>
      <c r="C927" t="s">
        <v>4199</v>
      </c>
    </row>
    <row r="928" spans="1:3" x14ac:dyDescent="0.35">
      <c r="A928" t="s">
        <v>4200</v>
      </c>
      <c r="B928" t="s">
        <v>4201</v>
      </c>
      <c r="C928" t="s">
        <v>4202</v>
      </c>
    </row>
    <row r="929" spans="1:3" x14ac:dyDescent="0.35">
      <c r="A929" t="s">
        <v>4203</v>
      </c>
      <c r="B929" t="s">
        <v>4204</v>
      </c>
      <c r="C929" t="s">
        <v>4205</v>
      </c>
    </row>
    <row r="930" spans="1:3" x14ac:dyDescent="0.35">
      <c r="A930" t="s">
        <v>4206</v>
      </c>
      <c r="B930" t="s">
        <v>4207</v>
      </c>
      <c r="C930" t="s">
        <v>4208</v>
      </c>
    </row>
    <row r="931" spans="1:3" x14ac:dyDescent="0.35">
      <c r="A931" t="s">
        <v>4209</v>
      </c>
      <c r="B931" t="s">
        <v>4210</v>
      </c>
      <c r="C931" t="s">
        <v>4211</v>
      </c>
    </row>
    <row r="932" spans="1:3" x14ac:dyDescent="0.35">
      <c r="A932" t="s">
        <v>4212</v>
      </c>
      <c r="B932" t="s">
        <v>4213</v>
      </c>
      <c r="C932" t="s">
        <v>4214</v>
      </c>
    </row>
    <row r="933" spans="1:3" x14ac:dyDescent="0.35">
      <c r="A933" t="s">
        <v>4215</v>
      </c>
      <c r="B933" t="s">
        <v>4216</v>
      </c>
      <c r="C933" t="s">
        <v>4217</v>
      </c>
    </row>
    <row r="934" spans="1:3" x14ac:dyDescent="0.35">
      <c r="A934" t="s">
        <v>4218</v>
      </c>
      <c r="B934" t="s">
        <v>4219</v>
      </c>
      <c r="C934" t="s">
        <v>4220</v>
      </c>
    </row>
    <row r="935" spans="1:3" x14ac:dyDescent="0.35">
      <c r="A935" t="s">
        <v>4221</v>
      </c>
      <c r="B935" t="s">
        <v>4222</v>
      </c>
      <c r="C935" t="s">
        <v>4223</v>
      </c>
    </row>
    <row r="936" spans="1:3" x14ac:dyDescent="0.35">
      <c r="A936" t="s">
        <v>4224</v>
      </c>
      <c r="B936" t="s">
        <v>4225</v>
      </c>
      <c r="C936" t="s">
        <v>4226</v>
      </c>
    </row>
    <row r="937" spans="1:3" x14ac:dyDescent="0.35">
      <c r="A937" t="s">
        <v>4227</v>
      </c>
      <c r="B937" t="s">
        <v>4228</v>
      </c>
      <c r="C937" t="s">
        <v>4229</v>
      </c>
    </row>
    <row r="938" spans="1:3" x14ac:dyDescent="0.35">
      <c r="A938" t="s">
        <v>4230</v>
      </c>
      <c r="B938" t="s">
        <v>4231</v>
      </c>
      <c r="C938" t="s">
        <v>4232</v>
      </c>
    </row>
    <row r="939" spans="1:3" x14ac:dyDescent="0.35">
      <c r="A939" t="s">
        <v>4233</v>
      </c>
      <c r="B939" t="s">
        <v>4234</v>
      </c>
      <c r="C939" t="s">
        <v>4235</v>
      </c>
    </row>
    <row r="940" spans="1:3" x14ac:dyDescent="0.35">
      <c r="A940" t="s">
        <v>4236</v>
      </c>
      <c r="B940" t="s">
        <v>4237</v>
      </c>
      <c r="C940" t="s">
        <v>4238</v>
      </c>
    </row>
    <row r="941" spans="1:3" x14ac:dyDescent="0.35">
      <c r="A941" t="s">
        <v>4239</v>
      </c>
      <c r="B941" t="s">
        <v>4240</v>
      </c>
      <c r="C941" t="s">
        <v>4241</v>
      </c>
    </row>
    <row r="942" spans="1:3" x14ac:dyDescent="0.35">
      <c r="A942" t="s">
        <v>4242</v>
      </c>
      <c r="B942" t="s">
        <v>4243</v>
      </c>
      <c r="C942" t="s">
        <v>4244</v>
      </c>
    </row>
    <row r="943" spans="1:3" x14ac:dyDescent="0.35">
      <c r="A943" t="s">
        <v>4245</v>
      </c>
      <c r="B943" t="s">
        <v>4246</v>
      </c>
      <c r="C943" t="s">
        <v>4247</v>
      </c>
    </row>
    <row r="944" spans="1:3" x14ac:dyDescent="0.35">
      <c r="A944" t="s">
        <v>4248</v>
      </c>
      <c r="B944" t="s">
        <v>4249</v>
      </c>
      <c r="C944" t="s">
        <v>4250</v>
      </c>
    </row>
    <row r="945" spans="1:3" x14ac:dyDescent="0.35">
      <c r="A945" t="s">
        <v>4251</v>
      </c>
      <c r="B945" t="s">
        <v>4252</v>
      </c>
      <c r="C945" t="s">
        <v>4253</v>
      </c>
    </row>
    <row r="946" spans="1:3" x14ac:dyDescent="0.35">
      <c r="A946" t="s">
        <v>4254</v>
      </c>
      <c r="B946" t="s">
        <v>4255</v>
      </c>
      <c r="C946" t="s">
        <v>4256</v>
      </c>
    </row>
    <row r="947" spans="1:3" x14ac:dyDescent="0.35">
      <c r="A947" t="s">
        <v>4257</v>
      </c>
      <c r="B947" t="s">
        <v>4258</v>
      </c>
      <c r="C947" t="s">
        <v>4259</v>
      </c>
    </row>
    <row r="948" spans="1:3" x14ac:dyDescent="0.35">
      <c r="A948" t="s">
        <v>4260</v>
      </c>
      <c r="B948" t="s">
        <v>4261</v>
      </c>
      <c r="C948" t="s">
        <v>4262</v>
      </c>
    </row>
    <row r="949" spans="1:3" x14ac:dyDescent="0.35">
      <c r="A949" t="s">
        <v>4263</v>
      </c>
      <c r="B949" t="s">
        <v>4264</v>
      </c>
      <c r="C949" t="s">
        <v>4265</v>
      </c>
    </row>
    <row r="950" spans="1:3" x14ac:dyDescent="0.35">
      <c r="A950" t="s">
        <v>4266</v>
      </c>
      <c r="B950" t="s">
        <v>4267</v>
      </c>
      <c r="C950" t="s">
        <v>4268</v>
      </c>
    </row>
    <row r="951" spans="1:3" x14ac:dyDescent="0.35">
      <c r="A951" t="s">
        <v>4269</v>
      </c>
      <c r="B951" t="s">
        <v>4270</v>
      </c>
      <c r="C951" t="s">
        <v>4271</v>
      </c>
    </row>
    <row r="952" spans="1:3" x14ac:dyDescent="0.35">
      <c r="A952" t="s">
        <v>4272</v>
      </c>
      <c r="B952" t="s">
        <v>4273</v>
      </c>
      <c r="C952" t="s">
        <v>4274</v>
      </c>
    </row>
    <row r="953" spans="1:3" x14ac:dyDescent="0.35">
      <c r="A953" t="s">
        <v>4275</v>
      </c>
      <c r="B953" t="s">
        <v>4276</v>
      </c>
      <c r="C953" t="s">
        <v>4277</v>
      </c>
    </row>
    <row r="954" spans="1:3" x14ac:dyDescent="0.35">
      <c r="A954" t="s">
        <v>4278</v>
      </c>
      <c r="B954" t="s">
        <v>4279</v>
      </c>
      <c r="C954" t="s">
        <v>4280</v>
      </c>
    </row>
    <row r="955" spans="1:3" x14ac:dyDescent="0.35">
      <c r="A955" t="s">
        <v>4281</v>
      </c>
      <c r="B955" t="s">
        <v>4282</v>
      </c>
      <c r="C955" t="s">
        <v>4283</v>
      </c>
    </row>
    <row r="956" spans="1:3" x14ac:dyDescent="0.35">
      <c r="A956" t="s">
        <v>4284</v>
      </c>
      <c r="B956" t="s">
        <v>4285</v>
      </c>
      <c r="C956" t="s">
        <v>4286</v>
      </c>
    </row>
    <row r="957" spans="1:3" x14ac:dyDescent="0.35">
      <c r="A957" t="s">
        <v>4287</v>
      </c>
      <c r="B957" t="s">
        <v>4288</v>
      </c>
      <c r="C957" t="s">
        <v>4289</v>
      </c>
    </row>
    <row r="958" spans="1:3" x14ac:dyDescent="0.35">
      <c r="A958" t="s">
        <v>4290</v>
      </c>
      <c r="B958" t="s">
        <v>4291</v>
      </c>
      <c r="C958" t="s">
        <v>4292</v>
      </c>
    </row>
    <row r="959" spans="1:3" x14ac:dyDescent="0.35">
      <c r="A959" t="s">
        <v>4293</v>
      </c>
      <c r="B959" t="s">
        <v>4294</v>
      </c>
      <c r="C959" t="s">
        <v>4295</v>
      </c>
    </row>
    <row r="960" spans="1:3" x14ac:dyDescent="0.35">
      <c r="A960" t="s">
        <v>4296</v>
      </c>
      <c r="B960" t="s">
        <v>4297</v>
      </c>
      <c r="C960" t="s">
        <v>4298</v>
      </c>
    </row>
    <row r="961" spans="1:3" x14ac:dyDescent="0.35">
      <c r="A961" t="s">
        <v>4299</v>
      </c>
      <c r="B961" t="s">
        <v>4300</v>
      </c>
      <c r="C961" t="s">
        <v>4301</v>
      </c>
    </row>
    <row r="962" spans="1:3" x14ac:dyDescent="0.35">
      <c r="A962" t="s">
        <v>4302</v>
      </c>
      <c r="B962" t="s">
        <v>4303</v>
      </c>
      <c r="C962" t="s">
        <v>4304</v>
      </c>
    </row>
    <row r="963" spans="1:3" x14ac:dyDescent="0.35">
      <c r="A963" t="s">
        <v>4305</v>
      </c>
      <c r="B963" t="s">
        <v>4306</v>
      </c>
      <c r="C963" t="s">
        <v>4307</v>
      </c>
    </row>
    <row r="964" spans="1:3" x14ac:dyDescent="0.35">
      <c r="A964" t="s">
        <v>4308</v>
      </c>
      <c r="B964" t="s">
        <v>4309</v>
      </c>
      <c r="C964" t="s">
        <v>4310</v>
      </c>
    </row>
    <row r="965" spans="1:3" x14ac:dyDescent="0.35">
      <c r="A965" t="s">
        <v>4311</v>
      </c>
      <c r="B965" t="s">
        <v>4312</v>
      </c>
      <c r="C965" t="s">
        <v>4313</v>
      </c>
    </row>
    <row r="966" spans="1:3" x14ac:dyDescent="0.35">
      <c r="A966" t="s">
        <v>4314</v>
      </c>
      <c r="B966" t="s">
        <v>4315</v>
      </c>
      <c r="C966" t="s">
        <v>4316</v>
      </c>
    </row>
    <row r="967" spans="1:3" x14ac:dyDescent="0.35">
      <c r="A967" t="s">
        <v>4317</v>
      </c>
      <c r="B967" t="s">
        <v>4318</v>
      </c>
      <c r="C967" t="s">
        <v>4319</v>
      </c>
    </row>
    <row r="968" spans="1:3" x14ac:dyDescent="0.35">
      <c r="A968" t="s">
        <v>4320</v>
      </c>
      <c r="B968" t="s">
        <v>4321</v>
      </c>
      <c r="C968" t="s">
        <v>4322</v>
      </c>
    </row>
    <row r="969" spans="1:3" x14ac:dyDescent="0.35">
      <c r="A969" t="s">
        <v>4323</v>
      </c>
      <c r="B969" t="s">
        <v>4324</v>
      </c>
      <c r="C969" t="s">
        <v>4325</v>
      </c>
    </row>
    <row r="970" spans="1:3" x14ac:dyDescent="0.35">
      <c r="A970" t="s">
        <v>4326</v>
      </c>
      <c r="B970" t="s">
        <v>4327</v>
      </c>
      <c r="C970" t="s">
        <v>4328</v>
      </c>
    </row>
    <row r="971" spans="1:3" x14ac:dyDescent="0.35">
      <c r="A971" t="s">
        <v>4329</v>
      </c>
      <c r="B971" t="s">
        <v>4330</v>
      </c>
      <c r="C971" t="s">
        <v>4331</v>
      </c>
    </row>
    <row r="972" spans="1:3" x14ac:dyDescent="0.35">
      <c r="A972" t="s">
        <v>4332</v>
      </c>
      <c r="B972" t="s">
        <v>4333</v>
      </c>
      <c r="C972" t="s">
        <v>4334</v>
      </c>
    </row>
    <row r="973" spans="1:3" x14ac:dyDescent="0.35">
      <c r="A973" t="s">
        <v>4335</v>
      </c>
      <c r="B973" t="s">
        <v>4336</v>
      </c>
      <c r="C973" t="s">
        <v>4337</v>
      </c>
    </row>
    <row r="974" spans="1:3" x14ac:dyDescent="0.35">
      <c r="A974" t="s">
        <v>1365</v>
      </c>
      <c r="B974" t="s">
        <v>4338</v>
      </c>
      <c r="C974" t="s">
        <v>4339</v>
      </c>
    </row>
    <row r="975" spans="1:3" x14ac:dyDescent="0.35">
      <c r="A975" t="s">
        <v>4340</v>
      </c>
      <c r="B975" t="s">
        <v>4341</v>
      </c>
      <c r="C975" t="s">
        <v>4342</v>
      </c>
    </row>
    <row r="976" spans="1:3" x14ac:dyDescent="0.35">
      <c r="A976" t="s">
        <v>4343</v>
      </c>
      <c r="B976" t="s">
        <v>4344</v>
      </c>
      <c r="C976" t="s">
        <v>4345</v>
      </c>
    </row>
    <row r="977" spans="1:3" x14ac:dyDescent="0.35">
      <c r="A977" t="s">
        <v>4346</v>
      </c>
      <c r="B977" t="s">
        <v>4347</v>
      </c>
      <c r="C977" t="s">
        <v>4348</v>
      </c>
    </row>
    <row r="978" spans="1:3" x14ac:dyDescent="0.35">
      <c r="A978" t="s">
        <v>4346</v>
      </c>
      <c r="B978" t="s">
        <v>4349</v>
      </c>
      <c r="C978" t="s">
        <v>4350</v>
      </c>
    </row>
    <row r="979" spans="1:3" x14ac:dyDescent="0.35">
      <c r="A979" t="s">
        <v>4351</v>
      </c>
      <c r="B979" t="s">
        <v>4352</v>
      </c>
      <c r="C979" t="s">
        <v>4353</v>
      </c>
    </row>
    <row r="980" spans="1:3" x14ac:dyDescent="0.35">
      <c r="A980" t="s">
        <v>1366</v>
      </c>
      <c r="B980" t="s">
        <v>4354</v>
      </c>
      <c r="C980" t="s">
        <v>4355</v>
      </c>
    </row>
    <row r="981" spans="1:3" x14ac:dyDescent="0.35">
      <c r="A981" t="s">
        <v>4356</v>
      </c>
      <c r="B981" t="s">
        <v>4357</v>
      </c>
      <c r="C981" t="s">
        <v>4358</v>
      </c>
    </row>
    <row r="982" spans="1:3" x14ac:dyDescent="0.35">
      <c r="A982" t="s">
        <v>4359</v>
      </c>
      <c r="B982" t="s">
        <v>4360</v>
      </c>
      <c r="C982" t="s">
        <v>4361</v>
      </c>
    </row>
    <row r="983" spans="1:3" x14ac:dyDescent="0.35">
      <c r="A983" t="s">
        <v>4362</v>
      </c>
      <c r="B983" t="s">
        <v>4363</v>
      </c>
      <c r="C983" t="s">
        <v>4364</v>
      </c>
    </row>
    <row r="984" spans="1:3" x14ac:dyDescent="0.35">
      <c r="A984" t="s">
        <v>4365</v>
      </c>
      <c r="B984" t="s">
        <v>4366</v>
      </c>
      <c r="C984" t="s">
        <v>4367</v>
      </c>
    </row>
    <row r="985" spans="1:3" x14ac:dyDescent="0.35">
      <c r="A985" t="s">
        <v>4368</v>
      </c>
      <c r="B985" t="s">
        <v>4369</v>
      </c>
      <c r="C985" t="s">
        <v>4370</v>
      </c>
    </row>
    <row r="986" spans="1:3" x14ac:dyDescent="0.35">
      <c r="A986" t="s">
        <v>4371</v>
      </c>
      <c r="B986" t="s">
        <v>4372</v>
      </c>
      <c r="C986" t="s">
        <v>4373</v>
      </c>
    </row>
    <row r="987" spans="1:3" x14ac:dyDescent="0.35">
      <c r="A987" t="s">
        <v>4374</v>
      </c>
      <c r="B987" t="s">
        <v>4375</v>
      </c>
      <c r="C987" t="s">
        <v>4376</v>
      </c>
    </row>
    <row r="988" spans="1:3" x14ac:dyDescent="0.35">
      <c r="A988" t="s">
        <v>4377</v>
      </c>
      <c r="B988" t="s">
        <v>4378</v>
      </c>
      <c r="C988" t="s">
        <v>4379</v>
      </c>
    </row>
    <row r="989" spans="1:3" x14ac:dyDescent="0.35">
      <c r="A989" t="s">
        <v>4380</v>
      </c>
      <c r="B989" t="s">
        <v>4381</v>
      </c>
      <c r="C989" t="s">
        <v>4382</v>
      </c>
    </row>
    <row r="990" spans="1:3" x14ac:dyDescent="0.35">
      <c r="A990" t="s">
        <v>4383</v>
      </c>
      <c r="B990" t="s">
        <v>4384</v>
      </c>
      <c r="C990" t="s">
        <v>4385</v>
      </c>
    </row>
    <row r="991" spans="1:3" x14ac:dyDescent="0.35">
      <c r="A991" t="s">
        <v>4386</v>
      </c>
      <c r="B991" t="s">
        <v>4387</v>
      </c>
      <c r="C991" t="s">
        <v>4388</v>
      </c>
    </row>
    <row r="992" spans="1:3" x14ac:dyDescent="0.35">
      <c r="A992" t="s">
        <v>4389</v>
      </c>
      <c r="B992" t="s">
        <v>4390</v>
      </c>
      <c r="C992" t="s">
        <v>4391</v>
      </c>
    </row>
    <row r="993" spans="1:3" x14ac:dyDescent="0.35">
      <c r="A993" t="s">
        <v>4392</v>
      </c>
      <c r="B993" t="s">
        <v>4393</v>
      </c>
      <c r="C993" t="s">
        <v>4394</v>
      </c>
    </row>
    <row r="994" spans="1:3" x14ac:dyDescent="0.35">
      <c r="A994" t="s">
        <v>4395</v>
      </c>
      <c r="B994" t="s">
        <v>4396</v>
      </c>
      <c r="C994" t="s">
        <v>4397</v>
      </c>
    </row>
    <row r="995" spans="1:3" x14ac:dyDescent="0.35">
      <c r="A995" t="s">
        <v>4398</v>
      </c>
      <c r="B995" t="s">
        <v>4399</v>
      </c>
      <c r="C995" t="s">
        <v>4400</v>
      </c>
    </row>
    <row r="996" spans="1:3" x14ac:dyDescent="0.35">
      <c r="A996" t="s">
        <v>4401</v>
      </c>
      <c r="B996" t="s">
        <v>4402</v>
      </c>
      <c r="C996" t="s">
        <v>4403</v>
      </c>
    </row>
    <row r="997" spans="1:3" x14ac:dyDescent="0.35">
      <c r="A997" t="s">
        <v>4404</v>
      </c>
      <c r="B997" t="s">
        <v>4405</v>
      </c>
      <c r="C997" t="s">
        <v>4406</v>
      </c>
    </row>
    <row r="998" spans="1:3" x14ac:dyDescent="0.35">
      <c r="A998" t="s">
        <v>4407</v>
      </c>
      <c r="B998" t="s">
        <v>4408</v>
      </c>
      <c r="C998" t="s">
        <v>4409</v>
      </c>
    </row>
    <row r="999" spans="1:3" x14ac:dyDescent="0.35">
      <c r="A999" t="s">
        <v>4410</v>
      </c>
      <c r="B999" t="s">
        <v>4411</v>
      </c>
      <c r="C999" t="s">
        <v>4412</v>
      </c>
    </row>
    <row r="1000" spans="1:3" x14ac:dyDescent="0.35">
      <c r="A1000" t="s">
        <v>4413</v>
      </c>
      <c r="B1000" t="s">
        <v>4414</v>
      </c>
      <c r="C1000" t="s">
        <v>4415</v>
      </c>
    </row>
    <row r="1001" spans="1:3" x14ac:dyDescent="0.35">
      <c r="A1001" t="s">
        <v>4416</v>
      </c>
      <c r="B1001" t="s">
        <v>4417</v>
      </c>
      <c r="C1001" t="s">
        <v>4418</v>
      </c>
    </row>
    <row r="1002" spans="1:3" x14ac:dyDescent="0.35">
      <c r="A1002" t="s">
        <v>4419</v>
      </c>
      <c r="B1002" t="s">
        <v>4420</v>
      </c>
      <c r="C1002" t="s">
        <v>4421</v>
      </c>
    </row>
    <row r="1003" spans="1:3" x14ac:dyDescent="0.35">
      <c r="A1003" t="s">
        <v>4422</v>
      </c>
      <c r="B1003" t="s">
        <v>4423</v>
      </c>
      <c r="C1003" t="s">
        <v>4424</v>
      </c>
    </row>
    <row r="1004" spans="1:3" x14ac:dyDescent="0.35">
      <c r="A1004" t="s">
        <v>4425</v>
      </c>
      <c r="B1004" t="s">
        <v>4426</v>
      </c>
      <c r="C1004" t="s">
        <v>4427</v>
      </c>
    </row>
    <row r="1005" spans="1:3" x14ac:dyDescent="0.35">
      <c r="A1005" t="s">
        <v>4428</v>
      </c>
      <c r="B1005" t="s">
        <v>4429</v>
      </c>
      <c r="C1005" t="s">
        <v>4430</v>
      </c>
    </row>
    <row r="1006" spans="1:3" x14ac:dyDescent="0.35">
      <c r="A1006" t="s">
        <v>4431</v>
      </c>
      <c r="B1006" t="s">
        <v>4432</v>
      </c>
      <c r="C1006" t="s">
        <v>4433</v>
      </c>
    </row>
    <row r="1007" spans="1:3" x14ac:dyDescent="0.35">
      <c r="A1007" t="s">
        <v>4434</v>
      </c>
      <c r="B1007" t="s">
        <v>4435</v>
      </c>
      <c r="C1007" t="s">
        <v>4436</v>
      </c>
    </row>
    <row r="1008" spans="1:3" x14ac:dyDescent="0.35">
      <c r="A1008" t="s">
        <v>4437</v>
      </c>
      <c r="B1008" t="s">
        <v>4438</v>
      </c>
      <c r="C1008" t="s">
        <v>4439</v>
      </c>
    </row>
    <row r="1009" spans="1:3" x14ac:dyDescent="0.35">
      <c r="A1009" t="s">
        <v>4440</v>
      </c>
      <c r="B1009" t="s">
        <v>4441</v>
      </c>
      <c r="C1009" t="s">
        <v>4442</v>
      </c>
    </row>
    <row r="1010" spans="1:3" x14ac:dyDescent="0.35">
      <c r="A1010" t="s">
        <v>4443</v>
      </c>
      <c r="B1010" t="s">
        <v>4444</v>
      </c>
      <c r="C1010" t="s">
        <v>4445</v>
      </c>
    </row>
    <row r="1011" spans="1:3" x14ac:dyDescent="0.35">
      <c r="A1011" t="s">
        <v>4446</v>
      </c>
      <c r="B1011" t="s">
        <v>4447</v>
      </c>
      <c r="C1011" t="s">
        <v>4448</v>
      </c>
    </row>
    <row r="1012" spans="1:3" x14ac:dyDescent="0.35">
      <c r="A1012" t="s">
        <v>4446</v>
      </c>
      <c r="B1012" t="s">
        <v>4449</v>
      </c>
      <c r="C1012" t="s">
        <v>4448</v>
      </c>
    </row>
    <row r="1013" spans="1:3" x14ac:dyDescent="0.35">
      <c r="A1013" t="s">
        <v>4450</v>
      </c>
      <c r="B1013" t="s">
        <v>4451</v>
      </c>
      <c r="C1013" t="s">
        <v>4452</v>
      </c>
    </row>
    <row r="1014" spans="1:3" x14ac:dyDescent="0.35">
      <c r="A1014" t="s">
        <v>4453</v>
      </c>
      <c r="B1014" t="s">
        <v>4454</v>
      </c>
      <c r="C1014" t="s">
        <v>4455</v>
      </c>
    </row>
    <row r="1015" spans="1:3" x14ac:dyDescent="0.35">
      <c r="A1015" t="s">
        <v>4456</v>
      </c>
      <c r="B1015" t="s">
        <v>4457</v>
      </c>
      <c r="C1015" t="s">
        <v>4458</v>
      </c>
    </row>
    <row r="1016" spans="1:3" x14ac:dyDescent="0.35">
      <c r="A1016" t="s">
        <v>4459</v>
      </c>
      <c r="B1016" t="s">
        <v>4460</v>
      </c>
      <c r="C1016" t="s">
        <v>4461</v>
      </c>
    </row>
    <row r="1017" spans="1:3" x14ac:dyDescent="0.35">
      <c r="A1017" t="s">
        <v>4462</v>
      </c>
      <c r="B1017" t="s">
        <v>4463</v>
      </c>
      <c r="C1017" t="s">
        <v>4464</v>
      </c>
    </row>
    <row r="1018" spans="1:3" x14ac:dyDescent="0.35">
      <c r="A1018" t="s">
        <v>4465</v>
      </c>
      <c r="B1018" t="s">
        <v>4466</v>
      </c>
      <c r="C1018" t="s">
        <v>4467</v>
      </c>
    </row>
    <row r="1019" spans="1:3" x14ac:dyDescent="0.35">
      <c r="A1019" t="s">
        <v>4468</v>
      </c>
      <c r="B1019" t="s">
        <v>4469</v>
      </c>
      <c r="C1019" t="s">
        <v>4470</v>
      </c>
    </row>
    <row r="1020" spans="1:3" x14ac:dyDescent="0.35">
      <c r="A1020" t="s">
        <v>4471</v>
      </c>
      <c r="B1020" t="s">
        <v>4472</v>
      </c>
      <c r="C1020" t="s">
        <v>4473</v>
      </c>
    </row>
    <row r="1021" spans="1:3" x14ac:dyDescent="0.35">
      <c r="A1021" t="s">
        <v>4474</v>
      </c>
      <c r="B1021" t="s">
        <v>4475</v>
      </c>
      <c r="C1021" t="s">
        <v>4476</v>
      </c>
    </row>
    <row r="1022" spans="1:3" x14ac:dyDescent="0.35">
      <c r="A1022" t="s">
        <v>4477</v>
      </c>
      <c r="B1022" t="s">
        <v>4478</v>
      </c>
      <c r="C1022" t="s">
        <v>4479</v>
      </c>
    </row>
    <row r="1023" spans="1:3" x14ac:dyDescent="0.35">
      <c r="A1023" t="s">
        <v>4480</v>
      </c>
      <c r="B1023" t="s">
        <v>4481</v>
      </c>
      <c r="C1023" t="s">
        <v>4482</v>
      </c>
    </row>
    <row r="1024" spans="1:3" x14ac:dyDescent="0.35">
      <c r="A1024" t="s">
        <v>4483</v>
      </c>
      <c r="B1024" t="s">
        <v>4484</v>
      </c>
      <c r="C1024" t="s">
        <v>4485</v>
      </c>
    </row>
    <row r="1025" spans="1:3" x14ac:dyDescent="0.35">
      <c r="A1025" t="s">
        <v>4486</v>
      </c>
      <c r="B1025" t="s">
        <v>4487</v>
      </c>
      <c r="C1025" t="s">
        <v>4488</v>
      </c>
    </row>
    <row r="1026" spans="1:3" x14ac:dyDescent="0.35">
      <c r="A1026" t="s">
        <v>4489</v>
      </c>
      <c r="B1026" t="s">
        <v>4490</v>
      </c>
      <c r="C1026" t="s">
        <v>4491</v>
      </c>
    </row>
    <row r="1027" spans="1:3" x14ac:dyDescent="0.35">
      <c r="A1027" t="s">
        <v>4492</v>
      </c>
      <c r="B1027" t="s">
        <v>4493</v>
      </c>
      <c r="C1027" t="s">
        <v>4494</v>
      </c>
    </row>
    <row r="1028" spans="1:3" x14ac:dyDescent="0.35">
      <c r="A1028" t="s">
        <v>4495</v>
      </c>
      <c r="B1028" t="s">
        <v>4496</v>
      </c>
      <c r="C1028" t="s">
        <v>4497</v>
      </c>
    </row>
    <row r="1029" spans="1:3" x14ac:dyDescent="0.35">
      <c r="A1029" t="s">
        <v>4498</v>
      </c>
      <c r="B1029" t="s">
        <v>4499</v>
      </c>
      <c r="C1029" t="s">
        <v>4500</v>
      </c>
    </row>
    <row r="1030" spans="1:3" x14ac:dyDescent="0.35">
      <c r="A1030" t="s">
        <v>4501</v>
      </c>
      <c r="B1030" t="s">
        <v>4502</v>
      </c>
      <c r="C1030" t="s">
        <v>4503</v>
      </c>
    </row>
    <row r="1031" spans="1:3" x14ac:dyDescent="0.35">
      <c r="A1031" t="s">
        <v>4501</v>
      </c>
      <c r="B1031" t="s">
        <v>4504</v>
      </c>
      <c r="C1031" t="s">
        <v>4505</v>
      </c>
    </row>
    <row r="1032" spans="1:3" x14ac:dyDescent="0.35">
      <c r="A1032" t="s">
        <v>4506</v>
      </c>
      <c r="B1032" t="s">
        <v>4507</v>
      </c>
      <c r="C1032" t="s">
        <v>4508</v>
      </c>
    </row>
    <row r="1033" spans="1:3" x14ac:dyDescent="0.35">
      <c r="A1033" t="s">
        <v>4509</v>
      </c>
      <c r="B1033" t="s">
        <v>4510</v>
      </c>
      <c r="C1033" t="s">
        <v>4511</v>
      </c>
    </row>
    <row r="1034" spans="1:3" x14ac:dyDescent="0.35">
      <c r="A1034" t="s">
        <v>4512</v>
      </c>
      <c r="B1034" t="s">
        <v>4513</v>
      </c>
      <c r="C1034" t="s">
        <v>4514</v>
      </c>
    </row>
    <row r="1035" spans="1:3" x14ac:dyDescent="0.35">
      <c r="A1035" t="s">
        <v>4515</v>
      </c>
      <c r="B1035" t="s">
        <v>4516</v>
      </c>
      <c r="C1035" t="s">
        <v>4517</v>
      </c>
    </row>
    <row r="1036" spans="1:3" x14ac:dyDescent="0.35">
      <c r="A1036" t="s">
        <v>4518</v>
      </c>
      <c r="B1036" t="s">
        <v>4519</v>
      </c>
      <c r="C1036" t="s">
        <v>4520</v>
      </c>
    </row>
    <row r="1037" spans="1:3" x14ac:dyDescent="0.35">
      <c r="A1037" t="s">
        <v>4521</v>
      </c>
      <c r="B1037" t="s">
        <v>4522</v>
      </c>
      <c r="C1037" t="s">
        <v>4523</v>
      </c>
    </row>
    <row r="1038" spans="1:3" x14ac:dyDescent="0.35">
      <c r="A1038" t="s">
        <v>4524</v>
      </c>
      <c r="B1038" t="s">
        <v>4525</v>
      </c>
      <c r="C1038" t="s">
        <v>4526</v>
      </c>
    </row>
    <row r="1039" spans="1:3" x14ac:dyDescent="0.35">
      <c r="A1039" t="s">
        <v>4527</v>
      </c>
      <c r="B1039" t="s">
        <v>4528</v>
      </c>
      <c r="C1039" t="s">
        <v>4529</v>
      </c>
    </row>
    <row r="1040" spans="1:3" x14ac:dyDescent="0.35">
      <c r="A1040" t="s">
        <v>4530</v>
      </c>
      <c r="B1040" t="s">
        <v>4531</v>
      </c>
      <c r="C1040" t="s">
        <v>4532</v>
      </c>
    </row>
    <row r="1041" spans="1:3" x14ac:dyDescent="0.35">
      <c r="A1041" t="s">
        <v>4533</v>
      </c>
      <c r="B1041" t="s">
        <v>4534</v>
      </c>
      <c r="C1041" t="s">
        <v>4535</v>
      </c>
    </row>
    <row r="1042" spans="1:3" x14ac:dyDescent="0.35">
      <c r="A1042" t="s">
        <v>4536</v>
      </c>
      <c r="B1042" t="s">
        <v>4537</v>
      </c>
      <c r="C1042" t="s">
        <v>4538</v>
      </c>
    </row>
    <row r="1043" spans="1:3" x14ac:dyDescent="0.35">
      <c r="A1043" t="s">
        <v>4539</v>
      </c>
      <c r="B1043" t="s">
        <v>4540</v>
      </c>
      <c r="C1043" t="s">
        <v>4541</v>
      </c>
    </row>
    <row r="1044" spans="1:3" x14ac:dyDescent="0.35">
      <c r="A1044" t="s">
        <v>4542</v>
      </c>
      <c r="B1044" t="s">
        <v>4543</v>
      </c>
      <c r="C1044" t="s">
        <v>4544</v>
      </c>
    </row>
    <row r="1045" spans="1:3" x14ac:dyDescent="0.35">
      <c r="A1045" t="s">
        <v>4545</v>
      </c>
      <c r="B1045" t="s">
        <v>4546</v>
      </c>
      <c r="C1045" t="s">
        <v>4547</v>
      </c>
    </row>
    <row r="1046" spans="1:3" x14ac:dyDescent="0.35">
      <c r="A1046" t="s">
        <v>4548</v>
      </c>
      <c r="B1046" t="s">
        <v>4549</v>
      </c>
      <c r="C1046" t="s">
        <v>4550</v>
      </c>
    </row>
    <row r="1047" spans="1:3" x14ac:dyDescent="0.35">
      <c r="A1047" t="s">
        <v>4551</v>
      </c>
      <c r="B1047" t="s">
        <v>4552</v>
      </c>
      <c r="C1047" t="s">
        <v>4553</v>
      </c>
    </row>
    <row r="1048" spans="1:3" x14ac:dyDescent="0.35">
      <c r="A1048" t="s">
        <v>4554</v>
      </c>
      <c r="B1048" t="s">
        <v>4555</v>
      </c>
      <c r="C1048" t="s">
        <v>4556</v>
      </c>
    </row>
    <row r="1049" spans="1:3" x14ac:dyDescent="0.35">
      <c r="A1049" t="s">
        <v>4557</v>
      </c>
      <c r="B1049" t="s">
        <v>4558</v>
      </c>
      <c r="C1049" t="s">
        <v>4559</v>
      </c>
    </row>
    <row r="1050" spans="1:3" x14ac:dyDescent="0.35">
      <c r="A1050" t="s">
        <v>4560</v>
      </c>
      <c r="B1050" t="s">
        <v>4561</v>
      </c>
      <c r="C1050" t="s">
        <v>4562</v>
      </c>
    </row>
    <row r="1051" spans="1:3" x14ac:dyDescent="0.35">
      <c r="A1051" t="s">
        <v>4563</v>
      </c>
      <c r="B1051" t="s">
        <v>4564</v>
      </c>
      <c r="C1051" t="s">
        <v>4565</v>
      </c>
    </row>
    <row r="1052" spans="1:3" x14ac:dyDescent="0.35">
      <c r="A1052" t="s">
        <v>4566</v>
      </c>
      <c r="B1052" t="s">
        <v>4567</v>
      </c>
      <c r="C1052" t="s">
        <v>4568</v>
      </c>
    </row>
    <row r="1053" spans="1:3" x14ac:dyDescent="0.35">
      <c r="A1053" t="s">
        <v>4569</v>
      </c>
      <c r="B1053" t="s">
        <v>4570</v>
      </c>
      <c r="C1053" t="s">
        <v>4571</v>
      </c>
    </row>
    <row r="1054" spans="1:3" x14ac:dyDescent="0.35">
      <c r="A1054" t="s">
        <v>4572</v>
      </c>
      <c r="B1054" t="s">
        <v>4573</v>
      </c>
      <c r="C1054" t="s">
        <v>4574</v>
      </c>
    </row>
    <row r="1055" spans="1:3" x14ac:dyDescent="0.35">
      <c r="A1055" t="s">
        <v>4575</v>
      </c>
      <c r="B1055" t="s">
        <v>4576</v>
      </c>
      <c r="C1055" t="s">
        <v>4577</v>
      </c>
    </row>
    <row r="1056" spans="1:3" x14ac:dyDescent="0.35">
      <c r="A1056" t="s">
        <v>4578</v>
      </c>
      <c r="B1056" t="s">
        <v>4579</v>
      </c>
      <c r="C1056" t="s">
        <v>4580</v>
      </c>
    </row>
    <row r="1057" spans="1:3" x14ac:dyDescent="0.35">
      <c r="A1057" t="s">
        <v>4581</v>
      </c>
      <c r="B1057" t="s">
        <v>4582</v>
      </c>
      <c r="C1057" t="s">
        <v>4583</v>
      </c>
    </row>
    <row r="1058" spans="1:3" x14ac:dyDescent="0.35">
      <c r="A1058" t="s">
        <v>4584</v>
      </c>
      <c r="B1058" t="s">
        <v>4585</v>
      </c>
      <c r="C1058" t="s">
        <v>4586</v>
      </c>
    </row>
    <row r="1059" spans="1:3" x14ac:dyDescent="0.35">
      <c r="A1059" t="s">
        <v>4584</v>
      </c>
      <c r="B1059" t="s">
        <v>4587</v>
      </c>
      <c r="C1059" t="s">
        <v>4586</v>
      </c>
    </row>
    <row r="1060" spans="1:3" x14ac:dyDescent="0.35">
      <c r="A1060" t="s">
        <v>4588</v>
      </c>
      <c r="B1060" t="s">
        <v>4589</v>
      </c>
      <c r="C1060" t="s">
        <v>4590</v>
      </c>
    </row>
    <row r="1061" spans="1:3" x14ac:dyDescent="0.35">
      <c r="A1061" t="s">
        <v>4591</v>
      </c>
      <c r="B1061" t="s">
        <v>4592</v>
      </c>
      <c r="C1061" t="s">
        <v>4593</v>
      </c>
    </row>
    <row r="1062" spans="1:3" x14ac:dyDescent="0.35">
      <c r="A1062" t="s">
        <v>4594</v>
      </c>
      <c r="B1062" t="s">
        <v>4595</v>
      </c>
      <c r="C1062" t="s">
        <v>4596</v>
      </c>
    </row>
    <row r="1063" spans="1:3" x14ac:dyDescent="0.35">
      <c r="A1063" t="s">
        <v>4597</v>
      </c>
      <c r="B1063" t="s">
        <v>4598</v>
      </c>
      <c r="C1063" t="s">
        <v>4599</v>
      </c>
    </row>
    <row r="1064" spans="1:3" x14ac:dyDescent="0.35">
      <c r="A1064" t="s">
        <v>4600</v>
      </c>
      <c r="B1064" t="s">
        <v>4601</v>
      </c>
      <c r="C1064" t="s">
        <v>4602</v>
      </c>
    </row>
    <row r="1065" spans="1:3" x14ac:dyDescent="0.35">
      <c r="A1065" t="s">
        <v>4603</v>
      </c>
      <c r="B1065" t="s">
        <v>4604</v>
      </c>
      <c r="C1065" t="s">
        <v>4605</v>
      </c>
    </row>
    <row r="1066" spans="1:3" x14ac:dyDescent="0.35">
      <c r="A1066" t="s">
        <v>4606</v>
      </c>
      <c r="B1066" t="s">
        <v>4607</v>
      </c>
      <c r="C1066" t="s">
        <v>4608</v>
      </c>
    </row>
    <row r="1067" spans="1:3" x14ac:dyDescent="0.35">
      <c r="A1067" t="s">
        <v>4609</v>
      </c>
      <c r="B1067" t="s">
        <v>4610</v>
      </c>
      <c r="C1067" t="s">
        <v>4611</v>
      </c>
    </row>
    <row r="1068" spans="1:3" x14ac:dyDescent="0.35">
      <c r="A1068" t="s">
        <v>4612</v>
      </c>
      <c r="B1068" t="s">
        <v>4613</v>
      </c>
      <c r="C1068" t="s">
        <v>4614</v>
      </c>
    </row>
    <row r="1069" spans="1:3" x14ac:dyDescent="0.35">
      <c r="A1069" t="s">
        <v>4615</v>
      </c>
      <c r="B1069" t="s">
        <v>4616</v>
      </c>
      <c r="C1069" t="s">
        <v>4617</v>
      </c>
    </row>
    <row r="1070" spans="1:3" x14ac:dyDescent="0.35">
      <c r="A1070" t="s">
        <v>4618</v>
      </c>
      <c r="B1070" t="s">
        <v>4619</v>
      </c>
      <c r="C1070" t="s">
        <v>4620</v>
      </c>
    </row>
    <row r="1071" spans="1:3" x14ac:dyDescent="0.35">
      <c r="A1071" t="s">
        <v>4621</v>
      </c>
      <c r="B1071" t="s">
        <v>4622</v>
      </c>
      <c r="C1071" t="s">
        <v>4623</v>
      </c>
    </row>
    <row r="1072" spans="1:3" x14ac:dyDescent="0.35">
      <c r="A1072" t="s">
        <v>4624</v>
      </c>
      <c r="B1072" t="s">
        <v>4625</v>
      </c>
      <c r="C1072" t="s">
        <v>4626</v>
      </c>
    </row>
    <row r="1073" spans="1:3" x14ac:dyDescent="0.35">
      <c r="A1073" t="s">
        <v>4627</v>
      </c>
      <c r="B1073" t="s">
        <v>4628</v>
      </c>
      <c r="C1073" t="s">
        <v>4629</v>
      </c>
    </row>
    <row r="1074" spans="1:3" x14ac:dyDescent="0.35">
      <c r="A1074" t="s">
        <v>4630</v>
      </c>
      <c r="B1074" t="s">
        <v>4631</v>
      </c>
      <c r="C1074" t="s">
        <v>4632</v>
      </c>
    </row>
    <row r="1075" spans="1:3" x14ac:dyDescent="0.35">
      <c r="A1075" t="s">
        <v>4633</v>
      </c>
      <c r="B1075" t="s">
        <v>4634</v>
      </c>
      <c r="C1075" t="s">
        <v>4635</v>
      </c>
    </row>
    <row r="1076" spans="1:3" x14ac:dyDescent="0.35">
      <c r="A1076" t="s">
        <v>4636</v>
      </c>
      <c r="B1076" t="s">
        <v>4637</v>
      </c>
      <c r="C1076" t="s">
        <v>4638</v>
      </c>
    </row>
    <row r="1077" spans="1:3" x14ac:dyDescent="0.35">
      <c r="A1077" t="s">
        <v>4639</v>
      </c>
      <c r="B1077" t="s">
        <v>4640</v>
      </c>
      <c r="C1077" t="s">
        <v>4641</v>
      </c>
    </row>
    <row r="1078" spans="1:3" x14ac:dyDescent="0.35">
      <c r="A1078" t="s">
        <v>4642</v>
      </c>
      <c r="B1078" t="s">
        <v>4643</v>
      </c>
      <c r="C1078" t="s">
        <v>4644</v>
      </c>
    </row>
    <row r="1079" spans="1:3" x14ac:dyDescent="0.35">
      <c r="A1079" t="s">
        <v>4645</v>
      </c>
      <c r="B1079" t="s">
        <v>4646</v>
      </c>
      <c r="C1079" t="s">
        <v>4647</v>
      </c>
    </row>
    <row r="1080" spans="1:3" x14ac:dyDescent="0.35">
      <c r="A1080" t="s">
        <v>4648</v>
      </c>
      <c r="B1080" t="s">
        <v>4649</v>
      </c>
      <c r="C1080" t="s">
        <v>4650</v>
      </c>
    </row>
    <row r="1081" spans="1:3" x14ac:dyDescent="0.35">
      <c r="A1081" t="s">
        <v>4651</v>
      </c>
      <c r="B1081" t="s">
        <v>4652</v>
      </c>
      <c r="C1081" t="s">
        <v>4653</v>
      </c>
    </row>
    <row r="1082" spans="1:3" x14ac:dyDescent="0.35">
      <c r="A1082" t="s">
        <v>4654</v>
      </c>
      <c r="B1082" t="s">
        <v>4655</v>
      </c>
      <c r="C1082" t="s">
        <v>2625</v>
      </c>
    </row>
    <row r="1083" spans="1:3" x14ac:dyDescent="0.35">
      <c r="A1083" t="s">
        <v>4656</v>
      </c>
      <c r="B1083" t="s">
        <v>4657</v>
      </c>
      <c r="C1083" t="s">
        <v>4658</v>
      </c>
    </row>
    <row r="1084" spans="1:3" x14ac:dyDescent="0.35">
      <c r="A1084" t="s">
        <v>4659</v>
      </c>
      <c r="B1084" t="s">
        <v>4660</v>
      </c>
      <c r="C1084" t="s">
        <v>4661</v>
      </c>
    </row>
    <row r="1085" spans="1:3" x14ac:dyDescent="0.35">
      <c r="A1085" t="s">
        <v>4662</v>
      </c>
      <c r="B1085" t="s">
        <v>4663</v>
      </c>
      <c r="C1085" t="s">
        <v>4664</v>
      </c>
    </row>
    <row r="1086" spans="1:3" x14ac:dyDescent="0.35">
      <c r="A1086" t="s">
        <v>4665</v>
      </c>
      <c r="B1086" t="s">
        <v>4666</v>
      </c>
      <c r="C1086" t="s">
        <v>4667</v>
      </c>
    </row>
    <row r="1087" spans="1:3" x14ac:dyDescent="0.35">
      <c r="A1087" t="s">
        <v>4668</v>
      </c>
      <c r="B1087" t="s">
        <v>4669</v>
      </c>
      <c r="C1087" t="s">
        <v>4670</v>
      </c>
    </row>
    <row r="1088" spans="1:3" x14ac:dyDescent="0.35">
      <c r="A1088" t="s">
        <v>4671</v>
      </c>
      <c r="B1088" t="s">
        <v>4672</v>
      </c>
      <c r="C1088" t="s">
        <v>4673</v>
      </c>
    </row>
    <row r="1089" spans="1:3" x14ac:dyDescent="0.35">
      <c r="A1089" t="s">
        <v>4674</v>
      </c>
      <c r="B1089" t="s">
        <v>4675</v>
      </c>
      <c r="C1089" t="s">
        <v>4676</v>
      </c>
    </row>
    <row r="1090" spans="1:3" x14ac:dyDescent="0.35">
      <c r="A1090" t="s">
        <v>4674</v>
      </c>
      <c r="B1090" t="s">
        <v>4677</v>
      </c>
      <c r="C1090" t="s">
        <v>4676</v>
      </c>
    </row>
    <row r="1091" spans="1:3" x14ac:dyDescent="0.35">
      <c r="A1091" t="s">
        <v>4678</v>
      </c>
      <c r="B1091" t="s">
        <v>4679</v>
      </c>
      <c r="C1091" t="s">
        <v>4680</v>
      </c>
    </row>
    <row r="1092" spans="1:3" x14ac:dyDescent="0.35">
      <c r="A1092" t="s">
        <v>4681</v>
      </c>
      <c r="B1092" t="s">
        <v>4682</v>
      </c>
      <c r="C1092" t="s">
        <v>4683</v>
      </c>
    </row>
    <row r="1093" spans="1:3" x14ac:dyDescent="0.35">
      <c r="A1093" t="s">
        <v>4684</v>
      </c>
      <c r="B1093" t="s">
        <v>4685</v>
      </c>
      <c r="C1093" t="s">
        <v>4686</v>
      </c>
    </row>
    <row r="1094" spans="1:3" x14ac:dyDescent="0.35">
      <c r="A1094" t="s">
        <v>4687</v>
      </c>
      <c r="B1094" t="s">
        <v>4688</v>
      </c>
      <c r="C1094" t="s">
        <v>4689</v>
      </c>
    </row>
    <row r="1095" spans="1:3" x14ac:dyDescent="0.35">
      <c r="A1095" t="s">
        <v>4690</v>
      </c>
      <c r="B1095" t="s">
        <v>4691</v>
      </c>
      <c r="C1095" t="s">
        <v>4692</v>
      </c>
    </row>
    <row r="1096" spans="1:3" x14ac:dyDescent="0.35">
      <c r="A1096" t="s">
        <v>4693</v>
      </c>
      <c r="B1096" t="s">
        <v>4694</v>
      </c>
      <c r="C1096" t="s">
        <v>4695</v>
      </c>
    </row>
    <row r="1097" spans="1:3" x14ac:dyDescent="0.35">
      <c r="A1097" t="s">
        <v>4696</v>
      </c>
      <c r="B1097" t="s">
        <v>4697</v>
      </c>
      <c r="C1097" t="s">
        <v>4698</v>
      </c>
    </row>
    <row r="1098" spans="1:3" x14ac:dyDescent="0.35">
      <c r="A1098" t="s">
        <v>4699</v>
      </c>
      <c r="B1098" t="s">
        <v>4700</v>
      </c>
      <c r="C1098" t="s">
        <v>4701</v>
      </c>
    </row>
    <row r="1099" spans="1:3" x14ac:dyDescent="0.35">
      <c r="A1099" t="s">
        <v>4702</v>
      </c>
      <c r="B1099" t="s">
        <v>4703</v>
      </c>
      <c r="C1099" t="s">
        <v>4704</v>
      </c>
    </row>
    <row r="1100" spans="1:3" x14ac:dyDescent="0.35">
      <c r="A1100" t="s">
        <v>4705</v>
      </c>
      <c r="B1100" t="s">
        <v>4706</v>
      </c>
      <c r="C1100" t="s">
        <v>4707</v>
      </c>
    </row>
    <row r="1101" spans="1:3" x14ac:dyDescent="0.35">
      <c r="A1101" t="s">
        <v>4708</v>
      </c>
      <c r="B1101" t="s">
        <v>4709</v>
      </c>
      <c r="C1101" t="s">
        <v>4710</v>
      </c>
    </row>
    <row r="1102" spans="1:3" x14ac:dyDescent="0.35">
      <c r="A1102" t="s">
        <v>4711</v>
      </c>
      <c r="B1102" t="s">
        <v>4712</v>
      </c>
      <c r="C1102" t="s">
        <v>4713</v>
      </c>
    </row>
    <row r="1103" spans="1:3" x14ac:dyDescent="0.35">
      <c r="A1103" t="s">
        <v>4714</v>
      </c>
      <c r="B1103" t="s">
        <v>4715</v>
      </c>
      <c r="C1103" t="s">
        <v>4716</v>
      </c>
    </row>
    <row r="1104" spans="1:3" x14ac:dyDescent="0.35">
      <c r="A1104" t="s">
        <v>4717</v>
      </c>
      <c r="B1104" t="s">
        <v>4718</v>
      </c>
      <c r="C1104" t="s">
        <v>4719</v>
      </c>
    </row>
    <row r="1105" spans="1:3" x14ac:dyDescent="0.35">
      <c r="A1105" t="s">
        <v>4720</v>
      </c>
      <c r="B1105" t="s">
        <v>4721</v>
      </c>
      <c r="C1105" t="s">
        <v>4722</v>
      </c>
    </row>
    <row r="1106" spans="1:3" x14ac:dyDescent="0.35">
      <c r="A1106" t="s">
        <v>4723</v>
      </c>
      <c r="B1106" t="s">
        <v>4724</v>
      </c>
      <c r="C1106" t="s">
        <v>4725</v>
      </c>
    </row>
    <row r="1107" spans="1:3" x14ac:dyDescent="0.35">
      <c r="A1107" t="s">
        <v>4726</v>
      </c>
      <c r="B1107" t="s">
        <v>4727</v>
      </c>
      <c r="C1107" t="s">
        <v>4728</v>
      </c>
    </row>
    <row r="1108" spans="1:3" x14ac:dyDescent="0.35">
      <c r="A1108" t="s">
        <v>4729</v>
      </c>
      <c r="B1108" t="s">
        <v>4730</v>
      </c>
      <c r="C1108" t="s">
        <v>4731</v>
      </c>
    </row>
    <row r="1109" spans="1:3" x14ac:dyDescent="0.35">
      <c r="A1109" t="s">
        <v>4732</v>
      </c>
      <c r="B1109" t="s">
        <v>4733</v>
      </c>
      <c r="C1109" t="s">
        <v>4734</v>
      </c>
    </row>
    <row r="1110" spans="1:3" x14ac:dyDescent="0.35">
      <c r="A1110" t="s">
        <v>4735</v>
      </c>
      <c r="B1110" t="s">
        <v>4736</v>
      </c>
      <c r="C1110" t="s">
        <v>4737</v>
      </c>
    </row>
    <row r="1111" spans="1:3" x14ac:dyDescent="0.35">
      <c r="A1111" t="s">
        <v>4738</v>
      </c>
      <c r="B1111" t="s">
        <v>4739</v>
      </c>
      <c r="C1111" t="s">
        <v>4740</v>
      </c>
    </row>
    <row r="1112" spans="1:3" x14ac:dyDescent="0.35">
      <c r="A1112" t="s">
        <v>4741</v>
      </c>
      <c r="B1112" t="s">
        <v>4742</v>
      </c>
      <c r="C1112" t="s">
        <v>4743</v>
      </c>
    </row>
    <row r="1113" spans="1:3" x14ac:dyDescent="0.35">
      <c r="A1113" t="s">
        <v>4744</v>
      </c>
      <c r="B1113" t="s">
        <v>4745</v>
      </c>
      <c r="C1113" t="s">
        <v>4746</v>
      </c>
    </row>
    <row r="1114" spans="1:3" x14ac:dyDescent="0.35">
      <c r="A1114" t="s">
        <v>4747</v>
      </c>
      <c r="B1114" t="s">
        <v>4748</v>
      </c>
      <c r="C1114" t="s">
        <v>4749</v>
      </c>
    </row>
    <row r="1115" spans="1:3" x14ac:dyDescent="0.35">
      <c r="A1115" t="s">
        <v>4750</v>
      </c>
      <c r="B1115" t="s">
        <v>4751</v>
      </c>
      <c r="C1115" t="s">
        <v>4752</v>
      </c>
    </row>
    <row r="1116" spans="1:3" x14ac:dyDescent="0.35">
      <c r="A1116" t="s">
        <v>4753</v>
      </c>
      <c r="B1116" t="s">
        <v>4754</v>
      </c>
      <c r="C1116" t="s">
        <v>4755</v>
      </c>
    </row>
    <row r="1117" spans="1:3" x14ac:dyDescent="0.35">
      <c r="A1117" t="s">
        <v>4756</v>
      </c>
      <c r="B1117" t="s">
        <v>4757</v>
      </c>
      <c r="C1117" t="s">
        <v>4758</v>
      </c>
    </row>
    <row r="1118" spans="1:3" x14ac:dyDescent="0.35">
      <c r="A1118" t="s">
        <v>4759</v>
      </c>
      <c r="B1118" t="s">
        <v>4760</v>
      </c>
      <c r="C1118" t="s">
        <v>4761</v>
      </c>
    </row>
    <row r="1119" spans="1:3" x14ac:dyDescent="0.35">
      <c r="A1119" t="s">
        <v>4762</v>
      </c>
      <c r="B1119" t="s">
        <v>4763</v>
      </c>
      <c r="C1119" t="s">
        <v>4764</v>
      </c>
    </row>
    <row r="1120" spans="1:3" x14ac:dyDescent="0.35">
      <c r="A1120" t="s">
        <v>4765</v>
      </c>
      <c r="B1120" t="s">
        <v>4766</v>
      </c>
      <c r="C1120" t="s">
        <v>4767</v>
      </c>
    </row>
    <row r="1121" spans="1:3" x14ac:dyDescent="0.35">
      <c r="A1121" t="s">
        <v>4765</v>
      </c>
      <c r="B1121" t="s">
        <v>4768</v>
      </c>
      <c r="C1121" t="s">
        <v>4769</v>
      </c>
    </row>
    <row r="1122" spans="1:3" x14ac:dyDescent="0.35">
      <c r="A1122" t="s">
        <v>4770</v>
      </c>
      <c r="B1122" t="s">
        <v>4771</v>
      </c>
      <c r="C1122" t="s">
        <v>4772</v>
      </c>
    </row>
    <row r="1123" spans="1:3" x14ac:dyDescent="0.35">
      <c r="A1123" t="s">
        <v>4773</v>
      </c>
      <c r="B1123" t="s">
        <v>4774</v>
      </c>
      <c r="C1123" t="s">
        <v>4775</v>
      </c>
    </row>
    <row r="1124" spans="1:3" x14ac:dyDescent="0.35">
      <c r="A1124" t="s">
        <v>4776</v>
      </c>
      <c r="B1124" t="s">
        <v>4777</v>
      </c>
      <c r="C1124" t="s">
        <v>4778</v>
      </c>
    </row>
    <row r="1125" spans="1:3" x14ac:dyDescent="0.35">
      <c r="A1125" t="s">
        <v>4779</v>
      </c>
      <c r="B1125" t="s">
        <v>4780</v>
      </c>
      <c r="C1125" t="s">
        <v>4781</v>
      </c>
    </row>
    <row r="1126" spans="1:3" x14ac:dyDescent="0.35">
      <c r="A1126" t="s">
        <v>4782</v>
      </c>
      <c r="B1126" t="s">
        <v>4783</v>
      </c>
      <c r="C1126" t="s">
        <v>4784</v>
      </c>
    </row>
    <row r="1127" spans="1:3" x14ac:dyDescent="0.35">
      <c r="A1127" t="s">
        <v>4785</v>
      </c>
      <c r="B1127" t="s">
        <v>4786</v>
      </c>
      <c r="C1127" t="s">
        <v>4787</v>
      </c>
    </row>
    <row r="1128" spans="1:3" x14ac:dyDescent="0.35">
      <c r="A1128" t="s">
        <v>4785</v>
      </c>
      <c r="B1128" t="s">
        <v>4788</v>
      </c>
      <c r="C1128" t="s">
        <v>4789</v>
      </c>
    </row>
    <row r="1129" spans="1:3" x14ac:dyDescent="0.35">
      <c r="A1129" t="s">
        <v>4790</v>
      </c>
      <c r="B1129" t="s">
        <v>4791</v>
      </c>
      <c r="C1129" t="s">
        <v>4792</v>
      </c>
    </row>
    <row r="1130" spans="1:3" x14ac:dyDescent="0.35">
      <c r="A1130" t="s">
        <v>4793</v>
      </c>
      <c r="B1130" t="s">
        <v>4794</v>
      </c>
      <c r="C1130" t="s">
        <v>4795</v>
      </c>
    </row>
    <row r="1131" spans="1:3" x14ac:dyDescent="0.35">
      <c r="A1131" t="s">
        <v>4796</v>
      </c>
      <c r="B1131" t="s">
        <v>4797</v>
      </c>
      <c r="C1131" t="s">
        <v>4798</v>
      </c>
    </row>
    <row r="1132" spans="1:3" x14ac:dyDescent="0.35">
      <c r="A1132" t="s">
        <v>4799</v>
      </c>
      <c r="B1132" t="s">
        <v>4800</v>
      </c>
      <c r="C1132" t="s">
        <v>4801</v>
      </c>
    </row>
    <row r="1133" spans="1:3" x14ac:dyDescent="0.35">
      <c r="A1133" t="s">
        <v>4802</v>
      </c>
      <c r="B1133" t="s">
        <v>4803</v>
      </c>
      <c r="C1133" t="s">
        <v>4804</v>
      </c>
    </row>
    <row r="1134" spans="1:3" x14ac:dyDescent="0.35">
      <c r="A1134" t="s">
        <v>4805</v>
      </c>
      <c r="B1134" t="s">
        <v>4806</v>
      </c>
      <c r="C1134" t="s">
        <v>4807</v>
      </c>
    </row>
    <row r="1135" spans="1:3" x14ac:dyDescent="0.35">
      <c r="A1135" t="s">
        <v>4808</v>
      </c>
      <c r="B1135" t="s">
        <v>4809</v>
      </c>
      <c r="C1135" t="s">
        <v>4810</v>
      </c>
    </row>
    <row r="1136" spans="1:3" x14ac:dyDescent="0.35">
      <c r="A1136" t="s">
        <v>4811</v>
      </c>
      <c r="B1136" t="s">
        <v>4812</v>
      </c>
      <c r="C1136" t="s">
        <v>4813</v>
      </c>
    </row>
    <row r="1137" spans="1:3" x14ac:dyDescent="0.35">
      <c r="A1137" t="s">
        <v>4814</v>
      </c>
      <c r="B1137" t="s">
        <v>4815</v>
      </c>
      <c r="C1137" t="s">
        <v>4816</v>
      </c>
    </row>
    <row r="1138" spans="1:3" x14ac:dyDescent="0.35">
      <c r="A1138" t="s">
        <v>4817</v>
      </c>
      <c r="B1138" t="s">
        <v>4818</v>
      </c>
      <c r="C1138" t="s">
        <v>4819</v>
      </c>
    </row>
    <row r="1139" spans="1:3" x14ac:dyDescent="0.35">
      <c r="A1139" t="s">
        <v>4820</v>
      </c>
      <c r="B1139" t="s">
        <v>4821</v>
      </c>
      <c r="C1139" t="s">
        <v>4822</v>
      </c>
    </row>
    <row r="1140" spans="1:3" x14ac:dyDescent="0.35">
      <c r="A1140" t="s">
        <v>4823</v>
      </c>
      <c r="B1140" t="s">
        <v>4824</v>
      </c>
      <c r="C1140" t="s">
        <v>4825</v>
      </c>
    </row>
    <row r="1141" spans="1:3" x14ac:dyDescent="0.35">
      <c r="A1141" t="s">
        <v>4826</v>
      </c>
      <c r="B1141" t="s">
        <v>4827</v>
      </c>
      <c r="C1141" t="s">
        <v>4828</v>
      </c>
    </row>
    <row r="1142" spans="1:3" x14ac:dyDescent="0.35">
      <c r="A1142" t="s">
        <v>4829</v>
      </c>
      <c r="B1142" t="s">
        <v>4830</v>
      </c>
      <c r="C1142" t="s">
        <v>4831</v>
      </c>
    </row>
    <row r="1143" spans="1:3" x14ac:dyDescent="0.35">
      <c r="A1143" t="s">
        <v>4832</v>
      </c>
      <c r="B1143" t="s">
        <v>4833</v>
      </c>
      <c r="C1143" t="s">
        <v>4834</v>
      </c>
    </row>
    <row r="1144" spans="1:3" x14ac:dyDescent="0.35">
      <c r="A1144" t="s">
        <v>4835</v>
      </c>
      <c r="B1144" t="s">
        <v>4836</v>
      </c>
      <c r="C1144" t="s">
        <v>4837</v>
      </c>
    </row>
    <row r="1145" spans="1:3" x14ac:dyDescent="0.35">
      <c r="A1145" t="s">
        <v>4838</v>
      </c>
      <c r="B1145" t="s">
        <v>4839</v>
      </c>
      <c r="C1145" t="s">
        <v>4840</v>
      </c>
    </row>
    <row r="1146" spans="1:3" x14ac:dyDescent="0.35">
      <c r="A1146" t="s">
        <v>4841</v>
      </c>
      <c r="B1146" t="s">
        <v>4842</v>
      </c>
      <c r="C1146" t="s">
        <v>4843</v>
      </c>
    </row>
    <row r="1147" spans="1:3" x14ac:dyDescent="0.35">
      <c r="A1147" t="s">
        <v>4844</v>
      </c>
      <c r="B1147" t="s">
        <v>4845</v>
      </c>
      <c r="C1147" t="s">
        <v>4846</v>
      </c>
    </row>
    <row r="1148" spans="1:3" x14ac:dyDescent="0.35">
      <c r="A1148" t="s">
        <v>4847</v>
      </c>
      <c r="B1148" t="s">
        <v>4848</v>
      </c>
      <c r="C1148" t="s">
        <v>4849</v>
      </c>
    </row>
    <row r="1149" spans="1:3" x14ac:dyDescent="0.35">
      <c r="A1149" t="s">
        <v>4850</v>
      </c>
      <c r="B1149" t="s">
        <v>4851</v>
      </c>
      <c r="C1149" t="s">
        <v>4852</v>
      </c>
    </row>
    <row r="1150" spans="1:3" x14ac:dyDescent="0.35">
      <c r="A1150" t="s">
        <v>4853</v>
      </c>
      <c r="B1150" t="s">
        <v>4854</v>
      </c>
      <c r="C1150" t="s">
        <v>4855</v>
      </c>
    </row>
    <row r="1151" spans="1:3" x14ac:dyDescent="0.35">
      <c r="A1151" t="s">
        <v>4856</v>
      </c>
      <c r="B1151" t="s">
        <v>4857</v>
      </c>
      <c r="C1151" t="s">
        <v>4858</v>
      </c>
    </row>
    <row r="1152" spans="1:3" x14ac:dyDescent="0.35">
      <c r="A1152" t="s">
        <v>4859</v>
      </c>
      <c r="B1152" t="s">
        <v>4860</v>
      </c>
      <c r="C1152" t="s">
        <v>4861</v>
      </c>
    </row>
    <row r="1153" spans="1:3" x14ac:dyDescent="0.35">
      <c r="A1153" t="s">
        <v>4862</v>
      </c>
      <c r="B1153" t="s">
        <v>4863</v>
      </c>
      <c r="C1153" t="s">
        <v>4864</v>
      </c>
    </row>
    <row r="1154" spans="1:3" x14ac:dyDescent="0.35">
      <c r="A1154" t="s">
        <v>4865</v>
      </c>
      <c r="B1154" t="s">
        <v>4866</v>
      </c>
      <c r="C1154" t="s">
        <v>4867</v>
      </c>
    </row>
    <row r="1155" spans="1:3" x14ac:dyDescent="0.35">
      <c r="A1155" t="s">
        <v>4868</v>
      </c>
      <c r="B1155" t="s">
        <v>4869</v>
      </c>
      <c r="C1155" t="s">
        <v>4870</v>
      </c>
    </row>
    <row r="1156" spans="1:3" x14ac:dyDescent="0.35">
      <c r="A1156" t="s">
        <v>4871</v>
      </c>
      <c r="B1156" t="s">
        <v>4872</v>
      </c>
      <c r="C1156" t="s">
        <v>4873</v>
      </c>
    </row>
    <row r="1157" spans="1:3" x14ac:dyDescent="0.35">
      <c r="A1157" t="s">
        <v>4874</v>
      </c>
      <c r="B1157" t="s">
        <v>4875</v>
      </c>
      <c r="C1157" t="s">
        <v>4876</v>
      </c>
    </row>
    <row r="1158" spans="1:3" x14ac:dyDescent="0.35">
      <c r="A1158" t="s">
        <v>4877</v>
      </c>
      <c r="B1158" t="s">
        <v>4878</v>
      </c>
      <c r="C1158" t="s">
        <v>4879</v>
      </c>
    </row>
    <row r="1159" spans="1:3" x14ac:dyDescent="0.35">
      <c r="A1159" t="s">
        <v>4880</v>
      </c>
      <c r="B1159" t="s">
        <v>4881</v>
      </c>
      <c r="C1159" t="s">
        <v>4882</v>
      </c>
    </row>
    <row r="1160" spans="1:3" x14ac:dyDescent="0.35">
      <c r="A1160" t="s">
        <v>4883</v>
      </c>
      <c r="B1160" t="s">
        <v>4884</v>
      </c>
      <c r="C1160" t="s">
        <v>4885</v>
      </c>
    </row>
    <row r="1161" spans="1:3" x14ac:dyDescent="0.35">
      <c r="A1161" t="s">
        <v>4886</v>
      </c>
      <c r="B1161" t="s">
        <v>4887</v>
      </c>
      <c r="C1161" t="s">
        <v>4888</v>
      </c>
    </row>
    <row r="1162" spans="1:3" x14ac:dyDescent="0.35">
      <c r="A1162" t="s">
        <v>4889</v>
      </c>
      <c r="B1162" t="s">
        <v>4890</v>
      </c>
      <c r="C1162" t="s">
        <v>4891</v>
      </c>
    </row>
    <row r="1163" spans="1:3" x14ac:dyDescent="0.35">
      <c r="A1163" t="s">
        <v>4892</v>
      </c>
      <c r="B1163" t="s">
        <v>4893</v>
      </c>
      <c r="C1163" t="s">
        <v>4894</v>
      </c>
    </row>
    <row r="1164" spans="1:3" x14ac:dyDescent="0.35">
      <c r="A1164" t="s">
        <v>4895</v>
      </c>
      <c r="B1164" t="s">
        <v>4896</v>
      </c>
      <c r="C1164" t="s">
        <v>4897</v>
      </c>
    </row>
    <row r="1165" spans="1:3" x14ac:dyDescent="0.35">
      <c r="A1165" t="s">
        <v>4898</v>
      </c>
      <c r="B1165" t="s">
        <v>4899</v>
      </c>
      <c r="C1165" t="s">
        <v>4900</v>
      </c>
    </row>
    <row r="1166" spans="1:3" x14ac:dyDescent="0.35">
      <c r="A1166" t="s">
        <v>4901</v>
      </c>
      <c r="B1166" t="s">
        <v>4902</v>
      </c>
      <c r="C1166" t="s">
        <v>4903</v>
      </c>
    </row>
    <row r="1167" spans="1:3" x14ac:dyDescent="0.35">
      <c r="A1167" t="s">
        <v>4904</v>
      </c>
      <c r="B1167" t="s">
        <v>4905</v>
      </c>
      <c r="C1167" t="s">
        <v>4906</v>
      </c>
    </row>
    <row r="1168" spans="1:3" x14ac:dyDescent="0.35">
      <c r="A1168" t="s">
        <v>4907</v>
      </c>
      <c r="B1168" t="s">
        <v>4908</v>
      </c>
      <c r="C1168" t="s">
        <v>4909</v>
      </c>
    </row>
    <row r="1169" spans="1:3" x14ac:dyDescent="0.35">
      <c r="A1169" t="s">
        <v>4910</v>
      </c>
      <c r="B1169" t="s">
        <v>4911</v>
      </c>
      <c r="C1169" t="s">
        <v>4912</v>
      </c>
    </row>
    <row r="1170" spans="1:3" x14ac:dyDescent="0.35">
      <c r="A1170" t="s">
        <v>4913</v>
      </c>
      <c r="B1170" t="s">
        <v>4914</v>
      </c>
      <c r="C1170" t="s">
        <v>4915</v>
      </c>
    </row>
    <row r="1171" spans="1:3" x14ac:dyDescent="0.35">
      <c r="A1171" t="s">
        <v>4916</v>
      </c>
      <c r="B1171" t="s">
        <v>4917</v>
      </c>
      <c r="C1171" t="s">
        <v>4918</v>
      </c>
    </row>
    <row r="1172" spans="1:3" x14ac:dyDescent="0.35">
      <c r="A1172" t="s">
        <v>4919</v>
      </c>
      <c r="B1172" t="s">
        <v>4920</v>
      </c>
      <c r="C1172" t="s">
        <v>4921</v>
      </c>
    </row>
    <row r="1173" spans="1:3" x14ac:dyDescent="0.35">
      <c r="A1173" t="s">
        <v>4922</v>
      </c>
      <c r="B1173" t="s">
        <v>4923</v>
      </c>
      <c r="C1173" t="s">
        <v>4924</v>
      </c>
    </row>
    <row r="1174" spans="1:3" x14ac:dyDescent="0.35">
      <c r="A1174" t="s">
        <v>4925</v>
      </c>
      <c r="B1174" t="s">
        <v>4926</v>
      </c>
      <c r="C1174" t="s">
        <v>4927</v>
      </c>
    </row>
    <row r="1175" spans="1:3" x14ac:dyDescent="0.35">
      <c r="A1175" t="s">
        <v>4928</v>
      </c>
      <c r="B1175" t="s">
        <v>4929</v>
      </c>
      <c r="C1175" t="s">
        <v>4930</v>
      </c>
    </row>
    <row r="1176" spans="1:3" x14ac:dyDescent="0.35">
      <c r="A1176" t="s">
        <v>4931</v>
      </c>
      <c r="B1176" t="s">
        <v>4932</v>
      </c>
      <c r="C1176" t="s">
        <v>4933</v>
      </c>
    </row>
    <row r="1177" spans="1:3" x14ac:dyDescent="0.35">
      <c r="A1177" t="s">
        <v>4934</v>
      </c>
      <c r="B1177" t="s">
        <v>4935</v>
      </c>
      <c r="C1177" t="s">
        <v>4936</v>
      </c>
    </row>
    <row r="1178" spans="1:3" x14ac:dyDescent="0.35">
      <c r="A1178" t="s">
        <v>4937</v>
      </c>
      <c r="B1178" t="s">
        <v>4938</v>
      </c>
      <c r="C1178" t="s">
        <v>4939</v>
      </c>
    </row>
    <row r="1179" spans="1:3" x14ac:dyDescent="0.35">
      <c r="A1179" t="s">
        <v>4940</v>
      </c>
      <c r="B1179" t="s">
        <v>4941</v>
      </c>
      <c r="C1179" t="s">
        <v>4942</v>
      </c>
    </row>
    <row r="1180" spans="1:3" x14ac:dyDescent="0.35">
      <c r="A1180" t="s">
        <v>4943</v>
      </c>
      <c r="B1180" t="s">
        <v>4944</v>
      </c>
      <c r="C1180" t="s">
        <v>4945</v>
      </c>
    </row>
    <row r="1181" spans="1:3" x14ac:dyDescent="0.35">
      <c r="A1181" t="s">
        <v>4946</v>
      </c>
      <c r="B1181" t="s">
        <v>4947</v>
      </c>
      <c r="C1181" t="s">
        <v>4948</v>
      </c>
    </row>
    <row r="1182" spans="1:3" x14ac:dyDescent="0.35">
      <c r="A1182" t="s">
        <v>4949</v>
      </c>
      <c r="B1182" t="s">
        <v>4950</v>
      </c>
      <c r="C1182" t="s">
        <v>4951</v>
      </c>
    </row>
    <row r="1183" spans="1:3" x14ac:dyDescent="0.35">
      <c r="A1183" t="s">
        <v>4952</v>
      </c>
      <c r="B1183" t="s">
        <v>4953</v>
      </c>
      <c r="C1183" t="s">
        <v>4954</v>
      </c>
    </row>
    <row r="1184" spans="1:3" x14ac:dyDescent="0.35">
      <c r="A1184" t="s">
        <v>4955</v>
      </c>
      <c r="B1184" t="s">
        <v>4956</v>
      </c>
      <c r="C1184" t="s">
        <v>4957</v>
      </c>
    </row>
    <row r="1185" spans="1:3" x14ac:dyDescent="0.35">
      <c r="A1185" t="s">
        <v>4958</v>
      </c>
      <c r="B1185" t="s">
        <v>4959</v>
      </c>
      <c r="C1185" t="s">
        <v>4960</v>
      </c>
    </row>
    <row r="1186" spans="1:3" x14ac:dyDescent="0.35">
      <c r="A1186" t="s">
        <v>4961</v>
      </c>
      <c r="B1186" t="s">
        <v>4962</v>
      </c>
      <c r="C1186" t="s">
        <v>4963</v>
      </c>
    </row>
    <row r="1187" spans="1:3" x14ac:dyDescent="0.35">
      <c r="A1187" t="s">
        <v>4964</v>
      </c>
      <c r="B1187" t="s">
        <v>4965</v>
      </c>
      <c r="C1187" t="s">
        <v>4966</v>
      </c>
    </row>
    <row r="1188" spans="1:3" x14ac:dyDescent="0.35">
      <c r="A1188" t="s">
        <v>4967</v>
      </c>
      <c r="B1188" t="s">
        <v>4968</v>
      </c>
      <c r="C1188" t="s">
        <v>4969</v>
      </c>
    </row>
    <row r="1189" spans="1:3" x14ac:dyDescent="0.35">
      <c r="A1189" t="s">
        <v>4970</v>
      </c>
      <c r="B1189" t="s">
        <v>4971</v>
      </c>
      <c r="C1189" t="s">
        <v>4972</v>
      </c>
    </row>
    <row r="1190" spans="1:3" x14ac:dyDescent="0.35">
      <c r="A1190" t="s">
        <v>4973</v>
      </c>
      <c r="B1190" t="s">
        <v>4974</v>
      </c>
      <c r="C1190" t="s">
        <v>4975</v>
      </c>
    </row>
    <row r="1191" spans="1:3" x14ac:dyDescent="0.35">
      <c r="A1191" t="s">
        <v>4976</v>
      </c>
      <c r="B1191" t="s">
        <v>4977</v>
      </c>
      <c r="C1191" t="s">
        <v>4978</v>
      </c>
    </row>
    <row r="1192" spans="1:3" x14ac:dyDescent="0.35">
      <c r="A1192" t="s">
        <v>4979</v>
      </c>
      <c r="B1192" t="s">
        <v>4980</v>
      </c>
      <c r="C1192" t="s">
        <v>4981</v>
      </c>
    </row>
    <row r="1193" spans="1:3" x14ac:dyDescent="0.35">
      <c r="A1193" t="s">
        <v>4982</v>
      </c>
      <c r="B1193" t="s">
        <v>4983</v>
      </c>
      <c r="C1193" t="s">
        <v>4984</v>
      </c>
    </row>
    <row r="1194" spans="1:3" x14ac:dyDescent="0.35">
      <c r="A1194" t="s">
        <v>4985</v>
      </c>
      <c r="B1194" t="s">
        <v>4986</v>
      </c>
      <c r="C1194" t="s">
        <v>4987</v>
      </c>
    </row>
    <row r="1195" spans="1:3" x14ac:dyDescent="0.35">
      <c r="A1195" t="s">
        <v>4988</v>
      </c>
      <c r="B1195" t="s">
        <v>4989</v>
      </c>
      <c r="C1195" t="s">
        <v>4990</v>
      </c>
    </row>
    <row r="1196" spans="1:3" x14ac:dyDescent="0.35">
      <c r="A1196" t="s">
        <v>4991</v>
      </c>
      <c r="B1196" t="s">
        <v>4992</v>
      </c>
      <c r="C1196" t="s">
        <v>4993</v>
      </c>
    </row>
    <row r="1197" spans="1:3" x14ac:dyDescent="0.35">
      <c r="A1197" t="s">
        <v>4991</v>
      </c>
      <c r="B1197" t="s">
        <v>4994</v>
      </c>
      <c r="C1197" t="s">
        <v>4993</v>
      </c>
    </row>
    <row r="1198" spans="1:3" x14ac:dyDescent="0.35">
      <c r="A1198" t="s">
        <v>4995</v>
      </c>
      <c r="B1198" t="s">
        <v>4996</v>
      </c>
      <c r="C1198" t="s">
        <v>4997</v>
      </c>
    </row>
    <row r="1199" spans="1:3" x14ac:dyDescent="0.35">
      <c r="A1199" t="s">
        <v>4998</v>
      </c>
      <c r="B1199" t="s">
        <v>4999</v>
      </c>
      <c r="C1199" t="s">
        <v>5000</v>
      </c>
    </row>
    <row r="1200" spans="1:3" x14ac:dyDescent="0.35">
      <c r="A1200" t="s">
        <v>5001</v>
      </c>
      <c r="B1200" t="s">
        <v>5002</v>
      </c>
      <c r="C1200" t="s">
        <v>5003</v>
      </c>
    </row>
    <row r="1201" spans="1:3" x14ac:dyDescent="0.35">
      <c r="A1201" t="s">
        <v>5004</v>
      </c>
      <c r="B1201" t="s">
        <v>5005</v>
      </c>
      <c r="C1201" t="s">
        <v>5006</v>
      </c>
    </row>
    <row r="1202" spans="1:3" x14ac:dyDescent="0.35">
      <c r="A1202" t="s">
        <v>5007</v>
      </c>
      <c r="B1202" t="s">
        <v>5008</v>
      </c>
      <c r="C1202" t="s">
        <v>5009</v>
      </c>
    </row>
    <row r="1203" spans="1:3" x14ac:dyDescent="0.35">
      <c r="A1203" t="s">
        <v>5010</v>
      </c>
      <c r="B1203" t="s">
        <v>5011</v>
      </c>
      <c r="C1203" t="s">
        <v>5012</v>
      </c>
    </row>
    <row r="1204" spans="1:3" x14ac:dyDescent="0.35">
      <c r="A1204" t="s">
        <v>5013</v>
      </c>
      <c r="B1204" t="s">
        <v>5014</v>
      </c>
      <c r="C1204" t="s">
        <v>5015</v>
      </c>
    </row>
    <row r="1205" spans="1:3" x14ac:dyDescent="0.35">
      <c r="A1205" t="s">
        <v>5016</v>
      </c>
      <c r="B1205" t="s">
        <v>5017</v>
      </c>
      <c r="C1205" t="s">
        <v>5018</v>
      </c>
    </row>
    <row r="1206" spans="1:3" x14ac:dyDescent="0.35">
      <c r="A1206" t="s">
        <v>5019</v>
      </c>
      <c r="B1206" t="s">
        <v>5020</v>
      </c>
      <c r="C1206" t="s">
        <v>5021</v>
      </c>
    </row>
    <row r="1207" spans="1:3" x14ac:dyDescent="0.35">
      <c r="A1207" t="s">
        <v>5022</v>
      </c>
      <c r="B1207" t="s">
        <v>5023</v>
      </c>
      <c r="C1207" t="s">
        <v>5024</v>
      </c>
    </row>
    <row r="1208" spans="1:3" x14ac:dyDescent="0.35">
      <c r="A1208" t="s">
        <v>5025</v>
      </c>
      <c r="B1208" t="s">
        <v>5026</v>
      </c>
      <c r="C1208" t="s">
        <v>5027</v>
      </c>
    </row>
    <row r="1209" spans="1:3" x14ac:dyDescent="0.35">
      <c r="A1209" t="s">
        <v>5028</v>
      </c>
      <c r="B1209" t="s">
        <v>5029</v>
      </c>
      <c r="C1209" t="s">
        <v>5030</v>
      </c>
    </row>
    <row r="1210" spans="1:3" x14ac:dyDescent="0.35">
      <c r="A1210" t="s">
        <v>5031</v>
      </c>
      <c r="B1210" t="s">
        <v>5032</v>
      </c>
      <c r="C1210" t="s">
        <v>5033</v>
      </c>
    </row>
    <row r="1211" spans="1:3" x14ac:dyDescent="0.35">
      <c r="A1211" t="s">
        <v>5034</v>
      </c>
      <c r="B1211" t="s">
        <v>5035</v>
      </c>
      <c r="C1211" t="s">
        <v>5036</v>
      </c>
    </row>
    <row r="1212" spans="1:3" x14ac:dyDescent="0.35">
      <c r="A1212" t="s">
        <v>5037</v>
      </c>
      <c r="B1212" t="s">
        <v>5038</v>
      </c>
      <c r="C1212" t="s">
        <v>5039</v>
      </c>
    </row>
    <row r="1213" spans="1:3" x14ac:dyDescent="0.35">
      <c r="A1213" t="s">
        <v>5040</v>
      </c>
      <c r="B1213" t="s">
        <v>5041</v>
      </c>
      <c r="C1213" t="s">
        <v>5042</v>
      </c>
    </row>
    <row r="1214" spans="1:3" x14ac:dyDescent="0.35">
      <c r="A1214" t="s">
        <v>5043</v>
      </c>
      <c r="B1214" t="s">
        <v>5044</v>
      </c>
      <c r="C1214" t="s">
        <v>5045</v>
      </c>
    </row>
    <row r="1215" spans="1:3" x14ac:dyDescent="0.35">
      <c r="A1215" t="s">
        <v>5046</v>
      </c>
      <c r="B1215" t="s">
        <v>5047</v>
      </c>
      <c r="C1215" t="s">
        <v>5048</v>
      </c>
    </row>
    <row r="1216" spans="1:3" x14ac:dyDescent="0.35">
      <c r="A1216" t="s">
        <v>5049</v>
      </c>
      <c r="B1216" t="s">
        <v>5050</v>
      </c>
      <c r="C1216" t="s">
        <v>5051</v>
      </c>
    </row>
    <row r="1217" spans="1:3" x14ac:dyDescent="0.35">
      <c r="A1217" t="s">
        <v>5052</v>
      </c>
      <c r="B1217" t="s">
        <v>5053</v>
      </c>
      <c r="C1217" t="s">
        <v>5054</v>
      </c>
    </row>
    <row r="1218" spans="1:3" x14ac:dyDescent="0.35">
      <c r="A1218" t="s">
        <v>5055</v>
      </c>
      <c r="B1218" t="s">
        <v>5056</v>
      </c>
      <c r="C1218" t="s">
        <v>5057</v>
      </c>
    </row>
    <row r="1219" spans="1:3" x14ac:dyDescent="0.35">
      <c r="A1219" t="s">
        <v>5058</v>
      </c>
      <c r="B1219" t="s">
        <v>5059</v>
      </c>
      <c r="C1219" t="s">
        <v>5060</v>
      </c>
    </row>
    <row r="1220" spans="1:3" x14ac:dyDescent="0.35">
      <c r="A1220" t="s">
        <v>5058</v>
      </c>
      <c r="B1220" t="s">
        <v>5061</v>
      </c>
      <c r="C1220" t="s">
        <v>5062</v>
      </c>
    </row>
    <row r="1221" spans="1:3" x14ac:dyDescent="0.35">
      <c r="A1221" t="s">
        <v>5063</v>
      </c>
      <c r="B1221" t="s">
        <v>5064</v>
      </c>
      <c r="C1221" t="s">
        <v>5065</v>
      </c>
    </row>
    <row r="1222" spans="1:3" x14ac:dyDescent="0.35">
      <c r="A1222" t="s">
        <v>5066</v>
      </c>
      <c r="B1222" t="s">
        <v>5067</v>
      </c>
      <c r="C1222" t="s">
        <v>5068</v>
      </c>
    </row>
    <row r="1223" spans="1:3" x14ac:dyDescent="0.35">
      <c r="A1223" t="s">
        <v>5069</v>
      </c>
      <c r="B1223" t="s">
        <v>5070</v>
      </c>
      <c r="C1223" t="s">
        <v>5071</v>
      </c>
    </row>
    <row r="1224" spans="1:3" x14ac:dyDescent="0.35">
      <c r="A1224" t="s">
        <v>5072</v>
      </c>
      <c r="B1224" t="s">
        <v>5073</v>
      </c>
      <c r="C1224" t="s">
        <v>5074</v>
      </c>
    </row>
    <row r="1225" spans="1:3" x14ac:dyDescent="0.35">
      <c r="A1225" t="s">
        <v>5075</v>
      </c>
      <c r="B1225" t="s">
        <v>5076</v>
      </c>
      <c r="C1225" t="s">
        <v>5077</v>
      </c>
    </row>
    <row r="1226" spans="1:3" x14ac:dyDescent="0.35">
      <c r="A1226" t="s">
        <v>5078</v>
      </c>
      <c r="B1226" t="s">
        <v>5079</v>
      </c>
      <c r="C1226" t="s">
        <v>5080</v>
      </c>
    </row>
    <row r="1227" spans="1:3" x14ac:dyDescent="0.35">
      <c r="A1227" t="s">
        <v>5081</v>
      </c>
      <c r="B1227" t="s">
        <v>5082</v>
      </c>
      <c r="C1227" t="s">
        <v>5083</v>
      </c>
    </row>
    <row r="1228" spans="1:3" x14ac:dyDescent="0.35">
      <c r="A1228" t="s">
        <v>5084</v>
      </c>
      <c r="B1228" t="s">
        <v>5085</v>
      </c>
      <c r="C1228" t="s">
        <v>5086</v>
      </c>
    </row>
    <row r="1229" spans="1:3" x14ac:dyDescent="0.35">
      <c r="A1229" t="s">
        <v>5087</v>
      </c>
      <c r="B1229" t="s">
        <v>5088</v>
      </c>
      <c r="C1229" t="s">
        <v>5089</v>
      </c>
    </row>
    <row r="1230" spans="1:3" x14ac:dyDescent="0.35">
      <c r="A1230" t="s">
        <v>5087</v>
      </c>
      <c r="B1230" t="s">
        <v>5090</v>
      </c>
      <c r="C1230" t="s">
        <v>5091</v>
      </c>
    </row>
    <row r="1231" spans="1:3" x14ac:dyDescent="0.35">
      <c r="A1231" t="s">
        <v>5092</v>
      </c>
      <c r="B1231" t="s">
        <v>5093</v>
      </c>
      <c r="C1231" t="s">
        <v>5094</v>
      </c>
    </row>
    <row r="1232" spans="1:3" x14ac:dyDescent="0.35">
      <c r="A1232" t="s">
        <v>5095</v>
      </c>
      <c r="B1232" t="s">
        <v>5096</v>
      </c>
      <c r="C1232" t="s">
        <v>5097</v>
      </c>
    </row>
    <row r="1233" spans="1:3" x14ac:dyDescent="0.35">
      <c r="A1233" t="s">
        <v>5098</v>
      </c>
      <c r="B1233" t="s">
        <v>5099</v>
      </c>
      <c r="C1233" t="s">
        <v>5100</v>
      </c>
    </row>
    <row r="1234" spans="1:3" x14ac:dyDescent="0.35">
      <c r="A1234" t="s">
        <v>5101</v>
      </c>
      <c r="B1234" t="s">
        <v>5102</v>
      </c>
      <c r="C1234" t="s">
        <v>5103</v>
      </c>
    </row>
    <row r="1235" spans="1:3" x14ac:dyDescent="0.35">
      <c r="A1235" t="s">
        <v>5104</v>
      </c>
      <c r="B1235" t="s">
        <v>5105</v>
      </c>
      <c r="C1235" t="s">
        <v>5106</v>
      </c>
    </row>
    <row r="1236" spans="1:3" x14ac:dyDescent="0.35">
      <c r="A1236" t="s">
        <v>5107</v>
      </c>
      <c r="B1236" t="s">
        <v>5108</v>
      </c>
      <c r="C1236" t="s">
        <v>5109</v>
      </c>
    </row>
    <row r="1237" spans="1:3" x14ac:dyDescent="0.35">
      <c r="A1237" t="s">
        <v>5110</v>
      </c>
      <c r="B1237" t="s">
        <v>5111</v>
      </c>
      <c r="C1237" t="s">
        <v>5112</v>
      </c>
    </row>
    <row r="1238" spans="1:3" x14ac:dyDescent="0.35">
      <c r="A1238" t="s">
        <v>5113</v>
      </c>
      <c r="B1238" t="s">
        <v>5114</v>
      </c>
      <c r="C1238" t="s">
        <v>5115</v>
      </c>
    </row>
    <row r="1239" spans="1:3" x14ac:dyDescent="0.35">
      <c r="A1239" t="s">
        <v>5116</v>
      </c>
      <c r="B1239" t="s">
        <v>5117</v>
      </c>
      <c r="C1239" t="s">
        <v>5118</v>
      </c>
    </row>
    <row r="1240" spans="1:3" x14ac:dyDescent="0.35">
      <c r="A1240" t="s">
        <v>5119</v>
      </c>
      <c r="B1240" t="s">
        <v>5120</v>
      </c>
      <c r="C1240" t="s">
        <v>5121</v>
      </c>
    </row>
    <row r="1241" spans="1:3" x14ac:dyDescent="0.35">
      <c r="A1241" t="s">
        <v>5122</v>
      </c>
      <c r="B1241" t="s">
        <v>5123</v>
      </c>
      <c r="C1241" t="s">
        <v>5124</v>
      </c>
    </row>
    <row r="1242" spans="1:3" x14ac:dyDescent="0.35">
      <c r="A1242" t="s">
        <v>5125</v>
      </c>
      <c r="B1242" t="s">
        <v>5126</v>
      </c>
      <c r="C1242" t="s">
        <v>5127</v>
      </c>
    </row>
    <row r="1243" spans="1:3" x14ac:dyDescent="0.35">
      <c r="A1243" t="s">
        <v>5125</v>
      </c>
      <c r="B1243" t="s">
        <v>5128</v>
      </c>
      <c r="C1243" t="s">
        <v>5129</v>
      </c>
    </row>
    <row r="1244" spans="1:3" x14ac:dyDescent="0.35">
      <c r="A1244" t="s">
        <v>5130</v>
      </c>
      <c r="B1244" t="s">
        <v>5131</v>
      </c>
      <c r="C1244" t="s">
        <v>5132</v>
      </c>
    </row>
    <row r="1245" spans="1:3" x14ac:dyDescent="0.35">
      <c r="A1245" t="s">
        <v>5133</v>
      </c>
      <c r="B1245" t="s">
        <v>5134</v>
      </c>
      <c r="C1245" t="s">
        <v>5135</v>
      </c>
    </row>
    <row r="1246" spans="1:3" x14ac:dyDescent="0.35">
      <c r="A1246" t="s">
        <v>5136</v>
      </c>
      <c r="B1246" t="s">
        <v>5137</v>
      </c>
      <c r="C1246" t="s">
        <v>5138</v>
      </c>
    </row>
    <row r="1247" spans="1:3" x14ac:dyDescent="0.35">
      <c r="A1247" t="s">
        <v>5139</v>
      </c>
      <c r="B1247" t="s">
        <v>5140</v>
      </c>
      <c r="C1247" t="s">
        <v>5141</v>
      </c>
    </row>
    <row r="1248" spans="1:3" x14ac:dyDescent="0.35">
      <c r="A1248" t="s">
        <v>5142</v>
      </c>
      <c r="B1248" t="s">
        <v>5143</v>
      </c>
      <c r="C1248" t="s">
        <v>5144</v>
      </c>
    </row>
    <row r="1249" spans="1:3" x14ac:dyDescent="0.35">
      <c r="A1249" t="s">
        <v>5145</v>
      </c>
      <c r="B1249" t="s">
        <v>5146</v>
      </c>
      <c r="C1249" t="s">
        <v>5147</v>
      </c>
    </row>
    <row r="1250" spans="1:3" x14ac:dyDescent="0.35">
      <c r="A1250" t="s">
        <v>5148</v>
      </c>
      <c r="B1250" t="s">
        <v>5149</v>
      </c>
      <c r="C1250" t="s">
        <v>5150</v>
      </c>
    </row>
    <row r="1251" spans="1:3" x14ac:dyDescent="0.35">
      <c r="A1251" t="s">
        <v>5151</v>
      </c>
      <c r="B1251" t="s">
        <v>5152</v>
      </c>
      <c r="C1251" t="s">
        <v>5153</v>
      </c>
    </row>
    <row r="1252" spans="1:3" x14ac:dyDescent="0.35">
      <c r="A1252" t="s">
        <v>5154</v>
      </c>
      <c r="B1252" t="s">
        <v>5155</v>
      </c>
      <c r="C1252" t="s">
        <v>5156</v>
      </c>
    </row>
    <row r="1253" spans="1:3" x14ac:dyDescent="0.35">
      <c r="A1253" t="s">
        <v>5157</v>
      </c>
      <c r="B1253" t="s">
        <v>5158</v>
      </c>
      <c r="C1253" t="s">
        <v>5159</v>
      </c>
    </row>
    <row r="1254" spans="1:3" x14ac:dyDescent="0.35">
      <c r="A1254" t="s">
        <v>5160</v>
      </c>
      <c r="B1254" t="s">
        <v>5161</v>
      </c>
      <c r="C1254" t="s">
        <v>5162</v>
      </c>
    </row>
    <row r="1255" spans="1:3" x14ac:dyDescent="0.35">
      <c r="A1255" t="s">
        <v>5163</v>
      </c>
      <c r="B1255" t="s">
        <v>5164</v>
      </c>
      <c r="C1255" t="s">
        <v>5165</v>
      </c>
    </row>
    <row r="1256" spans="1:3" x14ac:dyDescent="0.35">
      <c r="A1256" t="s">
        <v>5166</v>
      </c>
      <c r="B1256" t="s">
        <v>5167</v>
      </c>
      <c r="C1256" t="s">
        <v>5168</v>
      </c>
    </row>
    <row r="1257" spans="1:3" x14ac:dyDescent="0.35">
      <c r="A1257" t="s">
        <v>5169</v>
      </c>
      <c r="B1257" t="s">
        <v>5170</v>
      </c>
      <c r="C1257" t="s">
        <v>5171</v>
      </c>
    </row>
    <row r="1258" spans="1:3" x14ac:dyDescent="0.35">
      <c r="A1258" t="s">
        <v>5172</v>
      </c>
      <c r="B1258" t="s">
        <v>5173</v>
      </c>
      <c r="C1258" t="s">
        <v>5174</v>
      </c>
    </row>
    <row r="1259" spans="1:3" x14ac:dyDescent="0.35">
      <c r="A1259" t="s">
        <v>5175</v>
      </c>
      <c r="B1259" t="s">
        <v>5176</v>
      </c>
      <c r="C1259" t="s">
        <v>5177</v>
      </c>
    </row>
    <row r="1260" spans="1:3" x14ac:dyDescent="0.35">
      <c r="A1260" t="s">
        <v>5178</v>
      </c>
      <c r="B1260" t="s">
        <v>5179</v>
      </c>
      <c r="C1260" t="s">
        <v>5180</v>
      </c>
    </row>
    <row r="1261" spans="1:3" x14ac:dyDescent="0.35">
      <c r="A1261" t="s">
        <v>1367</v>
      </c>
      <c r="B1261" t="s">
        <v>5181</v>
      </c>
      <c r="C1261" t="s">
        <v>5182</v>
      </c>
    </row>
    <row r="1262" spans="1:3" x14ac:dyDescent="0.35">
      <c r="A1262" t="s">
        <v>1368</v>
      </c>
      <c r="B1262" t="s">
        <v>5183</v>
      </c>
      <c r="C1262" t="s">
        <v>5184</v>
      </c>
    </row>
    <row r="1263" spans="1:3" x14ac:dyDescent="0.35">
      <c r="A1263" t="s">
        <v>5185</v>
      </c>
      <c r="B1263" t="s">
        <v>5186</v>
      </c>
      <c r="C1263" t="s">
        <v>5187</v>
      </c>
    </row>
    <row r="1264" spans="1:3" x14ac:dyDescent="0.35">
      <c r="A1264" t="s">
        <v>5188</v>
      </c>
      <c r="B1264" t="s">
        <v>5189</v>
      </c>
      <c r="C1264" t="s">
        <v>5190</v>
      </c>
    </row>
    <row r="1265" spans="1:3" x14ac:dyDescent="0.35">
      <c r="A1265" t="s">
        <v>5191</v>
      </c>
      <c r="B1265" t="s">
        <v>5192</v>
      </c>
      <c r="C1265" t="s">
        <v>5193</v>
      </c>
    </row>
    <row r="1266" spans="1:3" x14ac:dyDescent="0.35">
      <c r="A1266" t="s">
        <v>5191</v>
      </c>
      <c r="B1266" t="s">
        <v>5194</v>
      </c>
      <c r="C1266" t="s">
        <v>5195</v>
      </c>
    </row>
    <row r="1267" spans="1:3" x14ac:dyDescent="0.35">
      <c r="A1267" t="s">
        <v>5196</v>
      </c>
      <c r="B1267" t="s">
        <v>5197</v>
      </c>
      <c r="C1267" t="s">
        <v>5198</v>
      </c>
    </row>
    <row r="1268" spans="1:3" x14ac:dyDescent="0.35">
      <c r="A1268" t="s">
        <v>5199</v>
      </c>
      <c r="B1268" t="s">
        <v>5200</v>
      </c>
      <c r="C1268" t="s">
        <v>5201</v>
      </c>
    </row>
    <row r="1269" spans="1:3" x14ac:dyDescent="0.35">
      <c r="A1269" t="s">
        <v>5202</v>
      </c>
      <c r="B1269" t="s">
        <v>5203</v>
      </c>
      <c r="C1269" t="s">
        <v>5204</v>
      </c>
    </row>
    <row r="1270" spans="1:3" x14ac:dyDescent="0.35">
      <c r="A1270" t="s">
        <v>5205</v>
      </c>
      <c r="B1270" t="s">
        <v>5206</v>
      </c>
      <c r="C1270" t="s">
        <v>5207</v>
      </c>
    </row>
    <row r="1271" spans="1:3" x14ac:dyDescent="0.35">
      <c r="A1271" t="s">
        <v>5208</v>
      </c>
      <c r="B1271" t="s">
        <v>5209</v>
      </c>
      <c r="C1271" t="s">
        <v>5210</v>
      </c>
    </row>
    <row r="1272" spans="1:3" x14ac:dyDescent="0.35">
      <c r="A1272" t="s">
        <v>5211</v>
      </c>
      <c r="B1272" t="s">
        <v>5212</v>
      </c>
      <c r="C1272" t="s">
        <v>5213</v>
      </c>
    </row>
    <row r="1273" spans="1:3" x14ac:dyDescent="0.35">
      <c r="A1273" t="s">
        <v>5214</v>
      </c>
      <c r="B1273" t="s">
        <v>5215</v>
      </c>
      <c r="C1273" t="s">
        <v>5216</v>
      </c>
    </row>
    <row r="1274" spans="1:3" x14ac:dyDescent="0.35">
      <c r="A1274" t="s">
        <v>5217</v>
      </c>
      <c r="B1274" t="s">
        <v>5218</v>
      </c>
      <c r="C1274" t="s">
        <v>5219</v>
      </c>
    </row>
    <row r="1275" spans="1:3" x14ac:dyDescent="0.35">
      <c r="A1275" t="s">
        <v>5220</v>
      </c>
      <c r="B1275" t="s">
        <v>5221</v>
      </c>
      <c r="C1275" t="s">
        <v>5222</v>
      </c>
    </row>
    <row r="1276" spans="1:3" x14ac:dyDescent="0.35">
      <c r="A1276" t="s">
        <v>5223</v>
      </c>
      <c r="B1276" t="s">
        <v>5224</v>
      </c>
      <c r="C1276" t="s">
        <v>5225</v>
      </c>
    </row>
    <row r="1277" spans="1:3" x14ac:dyDescent="0.35">
      <c r="A1277" t="s">
        <v>5223</v>
      </c>
      <c r="B1277" t="s">
        <v>5226</v>
      </c>
      <c r="C1277" t="s">
        <v>5227</v>
      </c>
    </row>
    <row r="1278" spans="1:3" x14ac:dyDescent="0.35">
      <c r="A1278" t="s">
        <v>5228</v>
      </c>
      <c r="B1278" t="s">
        <v>5229</v>
      </c>
      <c r="C1278" t="s">
        <v>5230</v>
      </c>
    </row>
    <row r="1279" spans="1:3" x14ac:dyDescent="0.35">
      <c r="A1279" t="s">
        <v>5231</v>
      </c>
      <c r="B1279" t="s">
        <v>5232</v>
      </c>
      <c r="C1279" t="s">
        <v>5233</v>
      </c>
    </row>
    <row r="1280" spans="1:3" x14ac:dyDescent="0.35">
      <c r="A1280" t="s">
        <v>5234</v>
      </c>
      <c r="B1280" t="s">
        <v>5235</v>
      </c>
      <c r="C1280" t="s">
        <v>5236</v>
      </c>
    </row>
    <row r="1281" spans="1:3" x14ac:dyDescent="0.35">
      <c r="A1281" t="s">
        <v>5237</v>
      </c>
      <c r="B1281" t="s">
        <v>5238</v>
      </c>
      <c r="C1281" t="s">
        <v>5239</v>
      </c>
    </row>
    <row r="1282" spans="1:3" x14ac:dyDescent="0.35">
      <c r="A1282" t="s">
        <v>5240</v>
      </c>
      <c r="B1282" t="s">
        <v>5241</v>
      </c>
      <c r="C1282" t="s">
        <v>5242</v>
      </c>
    </row>
    <row r="1283" spans="1:3" x14ac:dyDescent="0.35">
      <c r="A1283" t="s">
        <v>5243</v>
      </c>
      <c r="B1283" t="s">
        <v>5244</v>
      </c>
      <c r="C1283" t="s">
        <v>5245</v>
      </c>
    </row>
    <row r="1284" spans="1:3" x14ac:dyDescent="0.35">
      <c r="A1284" t="s">
        <v>5246</v>
      </c>
      <c r="B1284" t="s">
        <v>5247</v>
      </c>
      <c r="C1284" t="s">
        <v>5248</v>
      </c>
    </row>
    <row r="1285" spans="1:3" x14ac:dyDescent="0.35">
      <c r="A1285" t="s">
        <v>5249</v>
      </c>
      <c r="B1285" t="s">
        <v>5250</v>
      </c>
      <c r="C1285" t="s">
        <v>5251</v>
      </c>
    </row>
    <row r="1286" spans="1:3" x14ac:dyDescent="0.35">
      <c r="A1286" t="s">
        <v>5252</v>
      </c>
      <c r="B1286" t="s">
        <v>5253</v>
      </c>
      <c r="C1286" t="s">
        <v>5254</v>
      </c>
    </row>
    <row r="1287" spans="1:3" x14ac:dyDescent="0.35">
      <c r="A1287" t="s">
        <v>5255</v>
      </c>
      <c r="B1287" t="s">
        <v>5256</v>
      </c>
      <c r="C1287" t="s">
        <v>5257</v>
      </c>
    </row>
    <row r="1288" spans="1:3" x14ac:dyDescent="0.35">
      <c r="A1288" t="s">
        <v>5258</v>
      </c>
      <c r="B1288" t="s">
        <v>5259</v>
      </c>
      <c r="C1288" t="s">
        <v>5260</v>
      </c>
    </row>
    <row r="1289" spans="1:3" x14ac:dyDescent="0.35">
      <c r="A1289" t="s">
        <v>5261</v>
      </c>
      <c r="B1289" t="s">
        <v>5262</v>
      </c>
      <c r="C1289" t="s">
        <v>5263</v>
      </c>
    </row>
    <row r="1290" spans="1:3" x14ac:dyDescent="0.35">
      <c r="A1290" t="s">
        <v>5264</v>
      </c>
      <c r="B1290" t="s">
        <v>5265</v>
      </c>
      <c r="C1290" t="s">
        <v>5266</v>
      </c>
    </row>
    <row r="1291" spans="1:3" x14ac:dyDescent="0.35">
      <c r="A1291" t="s">
        <v>5264</v>
      </c>
      <c r="B1291" t="s">
        <v>5267</v>
      </c>
      <c r="C1291" t="s">
        <v>5268</v>
      </c>
    </row>
    <row r="1292" spans="1:3" x14ac:dyDescent="0.35">
      <c r="A1292" t="s">
        <v>5269</v>
      </c>
      <c r="B1292" t="s">
        <v>5270</v>
      </c>
      <c r="C1292" t="s">
        <v>5271</v>
      </c>
    </row>
    <row r="1293" spans="1:3" x14ac:dyDescent="0.35">
      <c r="A1293" t="s">
        <v>5272</v>
      </c>
      <c r="B1293" t="s">
        <v>5273</v>
      </c>
      <c r="C1293" t="s">
        <v>5274</v>
      </c>
    </row>
    <row r="1294" spans="1:3" x14ac:dyDescent="0.35">
      <c r="A1294" t="s">
        <v>5275</v>
      </c>
      <c r="B1294" t="s">
        <v>5276</v>
      </c>
      <c r="C1294" t="s">
        <v>5277</v>
      </c>
    </row>
    <row r="1295" spans="1:3" x14ac:dyDescent="0.35">
      <c r="A1295" t="s">
        <v>5278</v>
      </c>
      <c r="B1295" t="s">
        <v>5279</v>
      </c>
      <c r="C1295" t="s">
        <v>5280</v>
      </c>
    </row>
    <row r="1296" spans="1:3" x14ac:dyDescent="0.35">
      <c r="A1296" t="s">
        <v>5281</v>
      </c>
      <c r="B1296" t="s">
        <v>5282</v>
      </c>
      <c r="C1296" t="s">
        <v>5283</v>
      </c>
    </row>
    <row r="1297" spans="1:3" x14ac:dyDescent="0.35">
      <c r="A1297" t="s">
        <v>5284</v>
      </c>
      <c r="B1297" t="s">
        <v>5285</v>
      </c>
      <c r="C1297" t="s">
        <v>4873</v>
      </c>
    </row>
    <row r="1298" spans="1:3" x14ac:dyDescent="0.35">
      <c r="A1298" t="s">
        <v>5286</v>
      </c>
      <c r="B1298" t="s">
        <v>5287</v>
      </c>
      <c r="C1298" t="s">
        <v>5288</v>
      </c>
    </row>
    <row r="1299" spans="1:3" x14ac:dyDescent="0.35">
      <c r="A1299" t="s">
        <v>5289</v>
      </c>
      <c r="B1299" t="s">
        <v>5290</v>
      </c>
      <c r="C1299" t="s">
        <v>5291</v>
      </c>
    </row>
    <row r="1300" spans="1:3" x14ac:dyDescent="0.35">
      <c r="A1300" t="s">
        <v>5292</v>
      </c>
      <c r="B1300" t="s">
        <v>5293</v>
      </c>
      <c r="C1300" t="s">
        <v>5294</v>
      </c>
    </row>
    <row r="1301" spans="1:3" x14ac:dyDescent="0.35">
      <c r="A1301" t="s">
        <v>5295</v>
      </c>
      <c r="B1301" t="s">
        <v>5296</v>
      </c>
      <c r="C1301" t="s">
        <v>5297</v>
      </c>
    </row>
    <row r="1302" spans="1:3" x14ac:dyDescent="0.35">
      <c r="A1302" t="s">
        <v>5298</v>
      </c>
      <c r="B1302" t="s">
        <v>5299</v>
      </c>
      <c r="C1302" t="s">
        <v>5300</v>
      </c>
    </row>
    <row r="1303" spans="1:3" x14ac:dyDescent="0.35">
      <c r="A1303" t="s">
        <v>5301</v>
      </c>
      <c r="B1303" t="s">
        <v>5302</v>
      </c>
      <c r="C1303" t="s">
        <v>5303</v>
      </c>
    </row>
    <row r="1304" spans="1:3" x14ac:dyDescent="0.35">
      <c r="A1304" t="s">
        <v>5304</v>
      </c>
      <c r="B1304" t="s">
        <v>5305</v>
      </c>
      <c r="C1304" t="s">
        <v>5306</v>
      </c>
    </row>
    <row r="1305" spans="1:3" x14ac:dyDescent="0.35">
      <c r="A1305" t="s">
        <v>5307</v>
      </c>
      <c r="B1305" t="s">
        <v>5308</v>
      </c>
      <c r="C1305" t="s">
        <v>5309</v>
      </c>
    </row>
    <row r="1306" spans="1:3" x14ac:dyDescent="0.35">
      <c r="A1306" t="s">
        <v>5310</v>
      </c>
      <c r="B1306" t="s">
        <v>5311</v>
      </c>
      <c r="C1306" t="s">
        <v>5312</v>
      </c>
    </row>
    <row r="1307" spans="1:3" x14ac:dyDescent="0.35">
      <c r="A1307" t="s">
        <v>5313</v>
      </c>
      <c r="B1307" t="s">
        <v>5314</v>
      </c>
      <c r="C1307" t="s">
        <v>5315</v>
      </c>
    </row>
    <row r="1308" spans="1:3" x14ac:dyDescent="0.35">
      <c r="A1308" t="s">
        <v>5316</v>
      </c>
      <c r="B1308" t="s">
        <v>5317</v>
      </c>
      <c r="C1308" t="s">
        <v>5318</v>
      </c>
    </row>
    <row r="1309" spans="1:3" x14ac:dyDescent="0.35">
      <c r="A1309" t="s">
        <v>5319</v>
      </c>
      <c r="B1309" t="s">
        <v>5320</v>
      </c>
      <c r="C1309" t="s">
        <v>5321</v>
      </c>
    </row>
    <row r="1310" spans="1:3" x14ac:dyDescent="0.35">
      <c r="A1310" t="s">
        <v>5322</v>
      </c>
      <c r="B1310" t="s">
        <v>5323</v>
      </c>
      <c r="C1310" t="s">
        <v>5324</v>
      </c>
    </row>
    <row r="1311" spans="1:3" x14ac:dyDescent="0.35">
      <c r="A1311" t="s">
        <v>5325</v>
      </c>
      <c r="B1311" t="s">
        <v>5326</v>
      </c>
      <c r="C1311" t="s">
        <v>5327</v>
      </c>
    </row>
    <row r="1312" spans="1:3" x14ac:dyDescent="0.35">
      <c r="A1312" t="s">
        <v>5328</v>
      </c>
      <c r="B1312" t="s">
        <v>5329</v>
      </c>
      <c r="C1312" t="s">
        <v>5330</v>
      </c>
    </row>
    <row r="1313" spans="1:3" x14ac:dyDescent="0.35">
      <c r="A1313" t="s">
        <v>5331</v>
      </c>
      <c r="B1313" t="s">
        <v>5332</v>
      </c>
      <c r="C1313" t="s">
        <v>5333</v>
      </c>
    </row>
    <row r="1314" spans="1:3" x14ac:dyDescent="0.35">
      <c r="A1314" t="s">
        <v>5334</v>
      </c>
      <c r="B1314" t="s">
        <v>5335</v>
      </c>
      <c r="C1314" t="s">
        <v>5336</v>
      </c>
    </row>
    <row r="1315" spans="1:3" x14ac:dyDescent="0.35">
      <c r="A1315" t="s">
        <v>1369</v>
      </c>
      <c r="B1315" t="s">
        <v>5337</v>
      </c>
      <c r="C1315" t="s">
        <v>5338</v>
      </c>
    </row>
    <row r="1316" spans="1:3" x14ac:dyDescent="0.35">
      <c r="A1316" t="s">
        <v>5339</v>
      </c>
      <c r="B1316" t="s">
        <v>5340</v>
      </c>
      <c r="C1316" t="s">
        <v>5341</v>
      </c>
    </row>
    <row r="1317" spans="1:3" x14ac:dyDescent="0.35">
      <c r="A1317" t="s">
        <v>5342</v>
      </c>
      <c r="B1317" t="s">
        <v>5343</v>
      </c>
      <c r="C1317" t="s">
        <v>5344</v>
      </c>
    </row>
    <row r="1318" spans="1:3" x14ac:dyDescent="0.35">
      <c r="A1318" t="s">
        <v>5345</v>
      </c>
      <c r="B1318" t="s">
        <v>5346</v>
      </c>
      <c r="C1318" t="s">
        <v>5347</v>
      </c>
    </row>
    <row r="1319" spans="1:3" x14ac:dyDescent="0.35">
      <c r="A1319" t="s">
        <v>5348</v>
      </c>
      <c r="B1319" t="s">
        <v>5349</v>
      </c>
      <c r="C1319" t="s">
        <v>5350</v>
      </c>
    </row>
    <row r="1320" spans="1:3" x14ac:dyDescent="0.35">
      <c r="A1320" t="s">
        <v>5351</v>
      </c>
      <c r="B1320" t="s">
        <v>5352</v>
      </c>
      <c r="C1320" t="s">
        <v>5353</v>
      </c>
    </row>
    <row r="1321" spans="1:3" x14ac:dyDescent="0.35">
      <c r="A1321" t="s">
        <v>5354</v>
      </c>
      <c r="B1321" t="s">
        <v>5355</v>
      </c>
      <c r="C1321" t="s">
        <v>5356</v>
      </c>
    </row>
    <row r="1322" spans="1:3" x14ac:dyDescent="0.35">
      <c r="A1322" t="s">
        <v>5357</v>
      </c>
      <c r="B1322" t="s">
        <v>5358</v>
      </c>
      <c r="C1322" t="s">
        <v>5359</v>
      </c>
    </row>
    <row r="1323" spans="1:3" x14ac:dyDescent="0.35">
      <c r="A1323" t="s">
        <v>5360</v>
      </c>
      <c r="B1323" t="s">
        <v>5361</v>
      </c>
      <c r="C1323" t="s">
        <v>5362</v>
      </c>
    </row>
    <row r="1324" spans="1:3" x14ac:dyDescent="0.35">
      <c r="A1324" t="s">
        <v>5363</v>
      </c>
      <c r="B1324" t="s">
        <v>5364</v>
      </c>
      <c r="C1324" t="s">
        <v>5365</v>
      </c>
    </row>
    <row r="1325" spans="1:3" x14ac:dyDescent="0.35">
      <c r="A1325" t="s">
        <v>5366</v>
      </c>
      <c r="B1325" t="s">
        <v>5367</v>
      </c>
      <c r="C1325" t="s">
        <v>5368</v>
      </c>
    </row>
    <row r="1326" spans="1:3" x14ac:dyDescent="0.35">
      <c r="A1326" t="s">
        <v>5369</v>
      </c>
      <c r="B1326" t="s">
        <v>5370</v>
      </c>
      <c r="C1326" t="s">
        <v>5371</v>
      </c>
    </row>
    <row r="1327" spans="1:3" x14ac:dyDescent="0.35">
      <c r="A1327" t="s">
        <v>5372</v>
      </c>
      <c r="B1327" t="s">
        <v>5373</v>
      </c>
      <c r="C1327" t="s">
        <v>5374</v>
      </c>
    </row>
    <row r="1328" spans="1:3" x14ac:dyDescent="0.35">
      <c r="A1328" t="s">
        <v>5375</v>
      </c>
      <c r="B1328" t="s">
        <v>5376</v>
      </c>
      <c r="C1328" t="s">
        <v>5377</v>
      </c>
    </row>
    <row r="1329" spans="1:3" x14ac:dyDescent="0.35">
      <c r="A1329" t="s">
        <v>5378</v>
      </c>
      <c r="B1329" t="s">
        <v>5379</v>
      </c>
      <c r="C1329" t="s">
        <v>5380</v>
      </c>
    </row>
    <row r="1330" spans="1:3" x14ac:dyDescent="0.35">
      <c r="A1330" t="s">
        <v>5381</v>
      </c>
      <c r="B1330" t="s">
        <v>5382</v>
      </c>
      <c r="C1330" t="s">
        <v>5383</v>
      </c>
    </row>
    <row r="1331" spans="1:3" x14ac:dyDescent="0.35">
      <c r="A1331" t="s">
        <v>5384</v>
      </c>
      <c r="B1331" t="s">
        <v>5385</v>
      </c>
      <c r="C1331" t="s">
        <v>5386</v>
      </c>
    </row>
    <row r="1332" spans="1:3" x14ac:dyDescent="0.35">
      <c r="A1332" t="s">
        <v>5387</v>
      </c>
      <c r="B1332" t="s">
        <v>5388</v>
      </c>
      <c r="C1332" t="s">
        <v>5389</v>
      </c>
    </row>
    <row r="1333" spans="1:3" x14ac:dyDescent="0.35">
      <c r="A1333" t="s">
        <v>5390</v>
      </c>
      <c r="B1333" t="s">
        <v>5391</v>
      </c>
      <c r="C1333" t="s">
        <v>5392</v>
      </c>
    </row>
    <row r="1334" spans="1:3" x14ac:dyDescent="0.35">
      <c r="A1334" t="s">
        <v>5393</v>
      </c>
      <c r="B1334" t="s">
        <v>5394</v>
      </c>
      <c r="C1334" t="s">
        <v>5395</v>
      </c>
    </row>
    <row r="1335" spans="1:3" x14ac:dyDescent="0.35">
      <c r="A1335" t="s">
        <v>5396</v>
      </c>
      <c r="B1335" t="s">
        <v>5397</v>
      </c>
      <c r="C1335" t="s">
        <v>5398</v>
      </c>
    </row>
    <row r="1336" spans="1:3" x14ac:dyDescent="0.35">
      <c r="A1336" t="s">
        <v>5399</v>
      </c>
      <c r="B1336" t="s">
        <v>5400</v>
      </c>
      <c r="C1336" t="s">
        <v>5401</v>
      </c>
    </row>
    <row r="1337" spans="1:3" x14ac:dyDescent="0.35">
      <c r="A1337" t="s">
        <v>5402</v>
      </c>
      <c r="B1337" t="s">
        <v>5403</v>
      </c>
      <c r="C1337" t="s">
        <v>5404</v>
      </c>
    </row>
    <row r="1338" spans="1:3" x14ac:dyDescent="0.35">
      <c r="A1338" t="s">
        <v>5405</v>
      </c>
      <c r="B1338" t="s">
        <v>5406</v>
      </c>
      <c r="C1338" t="s">
        <v>5407</v>
      </c>
    </row>
    <row r="1339" spans="1:3" x14ac:dyDescent="0.35">
      <c r="A1339" t="s">
        <v>5408</v>
      </c>
      <c r="B1339" t="s">
        <v>5409</v>
      </c>
      <c r="C1339" t="s">
        <v>5410</v>
      </c>
    </row>
    <row r="1340" spans="1:3" x14ac:dyDescent="0.35">
      <c r="A1340" t="s">
        <v>5411</v>
      </c>
      <c r="B1340" t="s">
        <v>5412</v>
      </c>
      <c r="C1340" t="s">
        <v>5413</v>
      </c>
    </row>
    <row r="1341" spans="1:3" x14ac:dyDescent="0.35">
      <c r="A1341" t="s">
        <v>5414</v>
      </c>
      <c r="B1341" t="s">
        <v>5415</v>
      </c>
      <c r="C1341" t="s">
        <v>5416</v>
      </c>
    </row>
    <row r="1342" spans="1:3" x14ac:dyDescent="0.35">
      <c r="A1342" t="s">
        <v>5417</v>
      </c>
      <c r="B1342" t="s">
        <v>5418</v>
      </c>
      <c r="C1342" t="s">
        <v>5419</v>
      </c>
    </row>
    <row r="1343" spans="1:3" x14ac:dyDescent="0.35">
      <c r="A1343" t="s">
        <v>5417</v>
      </c>
      <c r="B1343" t="s">
        <v>5420</v>
      </c>
      <c r="C1343" t="s">
        <v>5421</v>
      </c>
    </row>
    <row r="1344" spans="1:3" x14ac:dyDescent="0.35">
      <c r="A1344" t="s">
        <v>5422</v>
      </c>
      <c r="B1344" t="s">
        <v>5423</v>
      </c>
      <c r="C1344" t="s">
        <v>5424</v>
      </c>
    </row>
    <row r="1345" spans="1:3" x14ac:dyDescent="0.35">
      <c r="A1345" t="s">
        <v>5425</v>
      </c>
      <c r="B1345" t="s">
        <v>5426</v>
      </c>
      <c r="C1345" t="s">
        <v>5427</v>
      </c>
    </row>
    <row r="1346" spans="1:3" x14ac:dyDescent="0.35">
      <c r="A1346" t="s">
        <v>5428</v>
      </c>
      <c r="B1346" t="s">
        <v>5429</v>
      </c>
      <c r="C1346" t="s">
        <v>5430</v>
      </c>
    </row>
    <row r="1347" spans="1:3" x14ac:dyDescent="0.35">
      <c r="A1347" t="s">
        <v>5431</v>
      </c>
      <c r="B1347" t="s">
        <v>5432</v>
      </c>
      <c r="C1347" t="s">
        <v>5433</v>
      </c>
    </row>
    <row r="1348" spans="1:3" x14ac:dyDescent="0.35">
      <c r="A1348" t="s">
        <v>5434</v>
      </c>
      <c r="B1348" t="s">
        <v>5435</v>
      </c>
      <c r="C1348" t="s">
        <v>5436</v>
      </c>
    </row>
    <row r="1349" spans="1:3" x14ac:dyDescent="0.35">
      <c r="A1349" t="s">
        <v>5437</v>
      </c>
      <c r="B1349" t="s">
        <v>5438</v>
      </c>
      <c r="C1349" t="s">
        <v>5439</v>
      </c>
    </row>
    <row r="1350" spans="1:3" x14ac:dyDescent="0.35">
      <c r="A1350" t="s">
        <v>5440</v>
      </c>
      <c r="B1350" t="s">
        <v>5441</v>
      </c>
      <c r="C1350" t="s">
        <v>5442</v>
      </c>
    </row>
    <row r="1351" spans="1:3" x14ac:dyDescent="0.35">
      <c r="A1351" t="s">
        <v>5443</v>
      </c>
      <c r="B1351" t="s">
        <v>5444</v>
      </c>
      <c r="C1351" t="s">
        <v>5445</v>
      </c>
    </row>
    <row r="1352" spans="1:3" x14ac:dyDescent="0.35">
      <c r="A1352" t="s">
        <v>5446</v>
      </c>
      <c r="B1352" t="s">
        <v>5447</v>
      </c>
      <c r="C1352" t="s">
        <v>5448</v>
      </c>
    </row>
    <row r="1353" spans="1:3" x14ac:dyDescent="0.35">
      <c r="A1353" t="s">
        <v>5449</v>
      </c>
      <c r="B1353" t="s">
        <v>5450</v>
      </c>
      <c r="C1353" t="s">
        <v>5451</v>
      </c>
    </row>
    <row r="1354" spans="1:3" x14ac:dyDescent="0.35">
      <c r="A1354" t="s">
        <v>5452</v>
      </c>
      <c r="B1354" t="s">
        <v>5453</v>
      </c>
      <c r="C1354" t="s">
        <v>5454</v>
      </c>
    </row>
    <row r="1355" spans="1:3" x14ac:dyDescent="0.35">
      <c r="A1355" t="s">
        <v>5455</v>
      </c>
      <c r="B1355" t="s">
        <v>5456</v>
      </c>
      <c r="C1355" t="s">
        <v>5457</v>
      </c>
    </row>
    <row r="1356" spans="1:3" x14ac:dyDescent="0.35">
      <c r="A1356" t="s">
        <v>5458</v>
      </c>
      <c r="B1356" t="s">
        <v>5459</v>
      </c>
      <c r="C1356" t="s">
        <v>5460</v>
      </c>
    </row>
    <row r="1357" spans="1:3" x14ac:dyDescent="0.35">
      <c r="A1357" t="s">
        <v>5461</v>
      </c>
      <c r="B1357" t="s">
        <v>5462</v>
      </c>
      <c r="C1357" t="s">
        <v>5463</v>
      </c>
    </row>
    <row r="1358" spans="1:3" x14ac:dyDescent="0.35">
      <c r="A1358" t="s">
        <v>5464</v>
      </c>
      <c r="B1358" t="s">
        <v>5465</v>
      </c>
      <c r="C1358" t="s">
        <v>5466</v>
      </c>
    </row>
    <row r="1359" spans="1:3" x14ac:dyDescent="0.35">
      <c r="A1359" t="s">
        <v>5467</v>
      </c>
      <c r="B1359" t="s">
        <v>5468</v>
      </c>
      <c r="C1359" t="s">
        <v>5469</v>
      </c>
    </row>
    <row r="1360" spans="1:3" x14ac:dyDescent="0.35">
      <c r="A1360" t="s">
        <v>5470</v>
      </c>
      <c r="B1360" t="s">
        <v>5471</v>
      </c>
      <c r="C1360" t="s">
        <v>5472</v>
      </c>
    </row>
    <row r="1361" spans="1:3" x14ac:dyDescent="0.35">
      <c r="A1361" t="s">
        <v>5473</v>
      </c>
      <c r="B1361" t="s">
        <v>5474</v>
      </c>
      <c r="C1361" t="s">
        <v>5475</v>
      </c>
    </row>
    <row r="1362" spans="1:3" x14ac:dyDescent="0.35">
      <c r="A1362" t="s">
        <v>5476</v>
      </c>
      <c r="B1362" t="s">
        <v>5477</v>
      </c>
      <c r="C1362" t="s">
        <v>5478</v>
      </c>
    </row>
    <row r="1363" spans="1:3" x14ac:dyDescent="0.35">
      <c r="A1363" t="s">
        <v>5479</v>
      </c>
      <c r="B1363" t="s">
        <v>5480</v>
      </c>
      <c r="C1363" t="s">
        <v>5481</v>
      </c>
    </row>
    <row r="1364" spans="1:3" x14ac:dyDescent="0.35">
      <c r="A1364" t="s">
        <v>5482</v>
      </c>
      <c r="B1364" t="s">
        <v>5483</v>
      </c>
      <c r="C1364" t="s">
        <v>5484</v>
      </c>
    </row>
    <row r="1365" spans="1:3" x14ac:dyDescent="0.35">
      <c r="A1365" t="s">
        <v>5485</v>
      </c>
      <c r="B1365" t="s">
        <v>5486</v>
      </c>
      <c r="C1365" t="s">
        <v>5487</v>
      </c>
    </row>
    <row r="1366" spans="1:3" x14ac:dyDescent="0.35">
      <c r="A1366" t="s">
        <v>5488</v>
      </c>
      <c r="B1366" t="s">
        <v>5489</v>
      </c>
      <c r="C1366" t="s">
        <v>5490</v>
      </c>
    </row>
    <row r="1367" spans="1:3" x14ac:dyDescent="0.35">
      <c r="A1367" t="s">
        <v>5491</v>
      </c>
      <c r="B1367" t="s">
        <v>5492</v>
      </c>
      <c r="C1367" t="s">
        <v>5493</v>
      </c>
    </row>
    <row r="1368" spans="1:3" x14ac:dyDescent="0.35">
      <c r="A1368" t="s">
        <v>5494</v>
      </c>
      <c r="B1368" t="s">
        <v>5495</v>
      </c>
      <c r="C1368" t="s">
        <v>5496</v>
      </c>
    </row>
    <row r="1369" spans="1:3" x14ac:dyDescent="0.35">
      <c r="A1369" t="s">
        <v>5497</v>
      </c>
      <c r="B1369" t="s">
        <v>5498</v>
      </c>
      <c r="C1369" t="s">
        <v>5499</v>
      </c>
    </row>
    <row r="1370" spans="1:3" x14ac:dyDescent="0.35">
      <c r="A1370" t="s">
        <v>5500</v>
      </c>
      <c r="B1370" t="s">
        <v>5501</v>
      </c>
      <c r="C1370" t="s">
        <v>5502</v>
      </c>
    </row>
    <row r="1371" spans="1:3" x14ac:dyDescent="0.35">
      <c r="A1371" t="s">
        <v>5503</v>
      </c>
      <c r="B1371" t="s">
        <v>5504</v>
      </c>
      <c r="C1371" t="s">
        <v>5505</v>
      </c>
    </row>
    <row r="1372" spans="1:3" x14ac:dyDescent="0.35">
      <c r="A1372" t="s">
        <v>5506</v>
      </c>
      <c r="B1372" t="s">
        <v>5507</v>
      </c>
      <c r="C1372" t="s">
        <v>5508</v>
      </c>
    </row>
    <row r="1373" spans="1:3" x14ac:dyDescent="0.35">
      <c r="A1373" t="s">
        <v>5509</v>
      </c>
      <c r="B1373" t="s">
        <v>5510</v>
      </c>
      <c r="C1373" t="s">
        <v>5511</v>
      </c>
    </row>
    <row r="1374" spans="1:3" x14ac:dyDescent="0.35">
      <c r="A1374" t="s">
        <v>5509</v>
      </c>
      <c r="B1374" t="s">
        <v>5512</v>
      </c>
      <c r="C1374" t="s">
        <v>5513</v>
      </c>
    </row>
    <row r="1375" spans="1:3" x14ac:dyDescent="0.35">
      <c r="A1375" t="s">
        <v>5514</v>
      </c>
      <c r="B1375" t="s">
        <v>5515</v>
      </c>
      <c r="C1375" t="s">
        <v>5516</v>
      </c>
    </row>
    <row r="1376" spans="1:3" x14ac:dyDescent="0.35">
      <c r="A1376" t="s">
        <v>5517</v>
      </c>
      <c r="B1376" t="s">
        <v>5518</v>
      </c>
      <c r="C1376" t="s">
        <v>5519</v>
      </c>
    </row>
    <row r="1377" spans="1:3" x14ac:dyDescent="0.35">
      <c r="A1377" t="s">
        <v>5520</v>
      </c>
      <c r="B1377" t="s">
        <v>5521</v>
      </c>
      <c r="C1377" t="s">
        <v>5522</v>
      </c>
    </row>
    <row r="1378" spans="1:3" x14ac:dyDescent="0.35">
      <c r="A1378" t="s">
        <v>5523</v>
      </c>
      <c r="B1378" t="s">
        <v>5524</v>
      </c>
      <c r="C1378" t="s">
        <v>5525</v>
      </c>
    </row>
    <row r="1379" spans="1:3" x14ac:dyDescent="0.35">
      <c r="A1379" t="s">
        <v>5526</v>
      </c>
      <c r="B1379" t="s">
        <v>5527</v>
      </c>
      <c r="C1379" t="s">
        <v>5528</v>
      </c>
    </row>
    <row r="1380" spans="1:3" x14ac:dyDescent="0.35">
      <c r="A1380" t="s">
        <v>5529</v>
      </c>
      <c r="B1380" t="s">
        <v>5530</v>
      </c>
      <c r="C1380" t="s">
        <v>5531</v>
      </c>
    </row>
    <row r="1381" spans="1:3" x14ac:dyDescent="0.35">
      <c r="A1381" t="s">
        <v>5532</v>
      </c>
      <c r="B1381" t="s">
        <v>5533</v>
      </c>
      <c r="C1381" t="s">
        <v>5534</v>
      </c>
    </row>
    <row r="1382" spans="1:3" x14ac:dyDescent="0.35">
      <c r="A1382" t="s">
        <v>5535</v>
      </c>
      <c r="B1382" t="s">
        <v>5536</v>
      </c>
      <c r="C1382" t="s">
        <v>5537</v>
      </c>
    </row>
    <row r="1383" spans="1:3" x14ac:dyDescent="0.35">
      <c r="A1383" t="s">
        <v>5538</v>
      </c>
      <c r="B1383" t="s">
        <v>5539</v>
      </c>
      <c r="C1383" t="s">
        <v>5540</v>
      </c>
    </row>
    <row r="1384" spans="1:3" x14ac:dyDescent="0.35">
      <c r="A1384" t="s">
        <v>5541</v>
      </c>
      <c r="B1384" t="s">
        <v>5542</v>
      </c>
      <c r="C1384" t="s">
        <v>5543</v>
      </c>
    </row>
    <row r="1385" spans="1:3" x14ac:dyDescent="0.35">
      <c r="A1385" t="s">
        <v>5544</v>
      </c>
      <c r="B1385" t="s">
        <v>5545</v>
      </c>
      <c r="C1385" t="s">
        <v>5546</v>
      </c>
    </row>
    <row r="1386" spans="1:3" x14ac:dyDescent="0.35">
      <c r="A1386" t="s">
        <v>5547</v>
      </c>
      <c r="B1386" t="s">
        <v>5548</v>
      </c>
      <c r="C1386" t="s">
        <v>5549</v>
      </c>
    </row>
    <row r="1387" spans="1:3" x14ac:dyDescent="0.35">
      <c r="A1387" t="s">
        <v>5550</v>
      </c>
      <c r="B1387" t="s">
        <v>5551</v>
      </c>
      <c r="C1387" t="s">
        <v>5552</v>
      </c>
    </row>
    <row r="1388" spans="1:3" x14ac:dyDescent="0.35">
      <c r="A1388" t="s">
        <v>5553</v>
      </c>
      <c r="B1388" t="s">
        <v>5554</v>
      </c>
      <c r="C1388" t="s">
        <v>5555</v>
      </c>
    </row>
    <row r="1389" spans="1:3" x14ac:dyDescent="0.35">
      <c r="A1389" t="s">
        <v>5556</v>
      </c>
      <c r="B1389" t="s">
        <v>5557</v>
      </c>
      <c r="C1389" t="s">
        <v>5558</v>
      </c>
    </row>
    <row r="1390" spans="1:3" x14ac:dyDescent="0.35">
      <c r="A1390" t="s">
        <v>5559</v>
      </c>
      <c r="B1390" t="s">
        <v>5560</v>
      </c>
      <c r="C1390" t="s">
        <v>5561</v>
      </c>
    </row>
    <row r="1391" spans="1:3" x14ac:dyDescent="0.35">
      <c r="A1391" t="s">
        <v>5562</v>
      </c>
      <c r="B1391" t="s">
        <v>5563</v>
      </c>
      <c r="C1391" t="s">
        <v>5564</v>
      </c>
    </row>
    <row r="1392" spans="1:3" x14ac:dyDescent="0.35">
      <c r="A1392" t="s">
        <v>5565</v>
      </c>
      <c r="B1392" t="s">
        <v>5566</v>
      </c>
      <c r="C1392" t="s">
        <v>5567</v>
      </c>
    </row>
    <row r="1393" spans="1:3" x14ac:dyDescent="0.35">
      <c r="A1393" t="s">
        <v>5568</v>
      </c>
      <c r="B1393" t="s">
        <v>5569</v>
      </c>
      <c r="C1393" t="s">
        <v>5570</v>
      </c>
    </row>
    <row r="1394" spans="1:3" x14ac:dyDescent="0.35">
      <c r="A1394" t="s">
        <v>5571</v>
      </c>
      <c r="B1394" t="s">
        <v>5572</v>
      </c>
      <c r="C1394" t="s">
        <v>5573</v>
      </c>
    </row>
    <row r="1395" spans="1:3" x14ac:dyDescent="0.35">
      <c r="A1395" t="s">
        <v>5574</v>
      </c>
      <c r="B1395" t="s">
        <v>5575</v>
      </c>
      <c r="C1395" t="s">
        <v>5576</v>
      </c>
    </row>
    <row r="1396" spans="1:3" x14ac:dyDescent="0.35">
      <c r="A1396" t="s">
        <v>5577</v>
      </c>
      <c r="B1396" t="s">
        <v>5578</v>
      </c>
      <c r="C1396" t="s">
        <v>5579</v>
      </c>
    </row>
    <row r="1397" spans="1:3" x14ac:dyDescent="0.35">
      <c r="A1397" t="s">
        <v>5580</v>
      </c>
      <c r="B1397" t="s">
        <v>5581</v>
      </c>
      <c r="C1397" t="s">
        <v>5582</v>
      </c>
    </row>
    <row r="1398" spans="1:3" x14ac:dyDescent="0.35">
      <c r="A1398" t="s">
        <v>5583</v>
      </c>
      <c r="B1398" t="s">
        <v>5584</v>
      </c>
      <c r="C1398" t="s">
        <v>5585</v>
      </c>
    </row>
    <row r="1399" spans="1:3" x14ac:dyDescent="0.35">
      <c r="A1399" t="s">
        <v>5586</v>
      </c>
      <c r="B1399" t="s">
        <v>5587</v>
      </c>
      <c r="C1399" t="s">
        <v>5588</v>
      </c>
    </row>
    <row r="1400" spans="1:3" x14ac:dyDescent="0.35">
      <c r="A1400" t="s">
        <v>5589</v>
      </c>
      <c r="B1400" t="s">
        <v>5590</v>
      </c>
      <c r="C1400" t="s">
        <v>5591</v>
      </c>
    </row>
    <row r="1401" spans="1:3" x14ac:dyDescent="0.35">
      <c r="A1401" t="s">
        <v>5592</v>
      </c>
      <c r="B1401" t="s">
        <v>5593</v>
      </c>
      <c r="C1401" t="s">
        <v>5594</v>
      </c>
    </row>
    <row r="1402" spans="1:3" x14ac:dyDescent="0.35">
      <c r="A1402" t="s">
        <v>5595</v>
      </c>
      <c r="B1402" t="s">
        <v>5596</v>
      </c>
      <c r="C1402" t="s">
        <v>5597</v>
      </c>
    </row>
    <row r="1403" spans="1:3" x14ac:dyDescent="0.35">
      <c r="A1403" t="s">
        <v>5598</v>
      </c>
      <c r="B1403" t="s">
        <v>5599</v>
      </c>
      <c r="C1403" t="s">
        <v>5600</v>
      </c>
    </row>
    <row r="1404" spans="1:3" x14ac:dyDescent="0.35">
      <c r="A1404" t="s">
        <v>5601</v>
      </c>
      <c r="B1404" t="s">
        <v>5602</v>
      </c>
      <c r="C1404" t="s">
        <v>5603</v>
      </c>
    </row>
    <row r="1405" spans="1:3" x14ac:dyDescent="0.35">
      <c r="A1405" t="s">
        <v>5604</v>
      </c>
      <c r="B1405" t="s">
        <v>5605</v>
      </c>
      <c r="C1405" t="s">
        <v>5606</v>
      </c>
    </row>
    <row r="1406" spans="1:3" x14ac:dyDescent="0.35">
      <c r="A1406" t="s">
        <v>5607</v>
      </c>
      <c r="B1406" t="s">
        <v>5608</v>
      </c>
      <c r="C1406" t="s">
        <v>5609</v>
      </c>
    </row>
    <row r="1407" spans="1:3" x14ac:dyDescent="0.35">
      <c r="A1407" t="s">
        <v>5610</v>
      </c>
      <c r="B1407" t="s">
        <v>5611</v>
      </c>
      <c r="C1407" t="s">
        <v>5612</v>
      </c>
    </row>
    <row r="1408" spans="1:3" x14ac:dyDescent="0.35">
      <c r="A1408" t="s">
        <v>5613</v>
      </c>
      <c r="B1408" t="s">
        <v>5614</v>
      </c>
      <c r="C1408" t="s">
        <v>5615</v>
      </c>
    </row>
    <row r="1409" spans="1:3" x14ac:dyDescent="0.35">
      <c r="A1409" t="s">
        <v>5616</v>
      </c>
      <c r="B1409" t="s">
        <v>5617</v>
      </c>
      <c r="C1409" t="s">
        <v>5618</v>
      </c>
    </row>
    <row r="1410" spans="1:3" x14ac:dyDescent="0.35">
      <c r="A1410" t="s">
        <v>5619</v>
      </c>
      <c r="B1410" t="s">
        <v>5620</v>
      </c>
      <c r="C1410" t="s">
        <v>5621</v>
      </c>
    </row>
    <row r="1411" spans="1:3" x14ac:dyDescent="0.35">
      <c r="A1411" t="s">
        <v>5622</v>
      </c>
      <c r="B1411" t="s">
        <v>5623</v>
      </c>
      <c r="C1411" t="s">
        <v>5624</v>
      </c>
    </row>
    <row r="1412" spans="1:3" x14ac:dyDescent="0.35">
      <c r="A1412" t="s">
        <v>5625</v>
      </c>
      <c r="B1412" t="s">
        <v>5626</v>
      </c>
      <c r="C1412" t="s">
        <v>5627</v>
      </c>
    </row>
    <row r="1413" spans="1:3" x14ac:dyDescent="0.35">
      <c r="A1413" t="s">
        <v>5628</v>
      </c>
      <c r="B1413" t="s">
        <v>5629</v>
      </c>
      <c r="C1413" t="s">
        <v>5630</v>
      </c>
    </row>
    <row r="1414" spans="1:3" x14ac:dyDescent="0.35">
      <c r="A1414" t="s">
        <v>5628</v>
      </c>
      <c r="B1414" t="s">
        <v>5631</v>
      </c>
      <c r="C1414" t="s">
        <v>5632</v>
      </c>
    </row>
    <row r="1415" spans="1:3" x14ac:dyDescent="0.35">
      <c r="A1415" t="s">
        <v>5633</v>
      </c>
      <c r="B1415" t="s">
        <v>5634</v>
      </c>
      <c r="C1415" t="s">
        <v>5635</v>
      </c>
    </row>
    <row r="1416" spans="1:3" x14ac:dyDescent="0.35">
      <c r="A1416" t="s">
        <v>5636</v>
      </c>
      <c r="B1416" t="s">
        <v>5637</v>
      </c>
      <c r="C1416" t="s">
        <v>5638</v>
      </c>
    </row>
    <row r="1417" spans="1:3" x14ac:dyDescent="0.35">
      <c r="A1417" t="s">
        <v>5639</v>
      </c>
      <c r="B1417" t="s">
        <v>5640</v>
      </c>
      <c r="C1417" t="s">
        <v>5641</v>
      </c>
    </row>
    <row r="1418" spans="1:3" x14ac:dyDescent="0.35">
      <c r="A1418" t="s">
        <v>5642</v>
      </c>
      <c r="B1418" t="s">
        <v>5643</v>
      </c>
      <c r="C1418" t="s">
        <v>5644</v>
      </c>
    </row>
    <row r="1419" spans="1:3" x14ac:dyDescent="0.35">
      <c r="A1419" t="s">
        <v>5645</v>
      </c>
      <c r="B1419" t="s">
        <v>5646</v>
      </c>
      <c r="C1419" t="s">
        <v>5647</v>
      </c>
    </row>
    <row r="1420" spans="1:3" x14ac:dyDescent="0.35">
      <c r="A1420" t="s">
        <v>5648</v>
      </c>
      <c r="B1420" t="s">
        <v>5649</v>
      </c>
      <c r="C1420" t="s">
        <v>5650</v>
      </c>
    </row>
    <row r="1421" spans="1:3" x14ac:dyDescent="0.35">
      <c r="A1421" t="s">
        <v>5651</v>
      </c>
      <c r="B1421" t="s">
        <v>5652</v>
      </c>
      <c r="C1421" t="s">
        <v>5653</v>
      </c>
    </row>
    <row r="1422" spans="1:3" x14ac:dyDescent="0.35">
      <c r="A1422" t="s">
        <v>5654</v>
      </c>
      <c r="B1422" t="s">
        <v>5655</v>
      </c>
      <c r="C1422" t="s">
        <v>5656</v>
      </c>
    </row>
    <row r="1423" spans="1:3" x14ac:dyDescent="0.35">
      <c r="A1423" t="s">
        <v>5654</v>
      </c>
      <c r="B1423" t="s">
        <v>5657</v>
      </c>
      <c r="C1423" t="s">
        <v>5658</v>
      </c>
    </row>
    <row r="1424" spans="1:3" x14ac:dyDescent="0.35">
      <c r="A1424" t="s">
        <v>5659</v>
      </c>
      <c r="B1424" t="s">
        <v>5660</v>
      </c>
      <c r="C1424" t="s">
        <v>5661</v>
      </c>
    </row>
    <row r="1425" spans="1:3" x14ac:dyDescent="0.35">
      <c r="A1425" t="s">
        <v>5662</v>
      </c>
      <c r="B1425" t="s">
        <v>5663</v>
      </c>
      <c r="C1425" t="s">
        <v>5664</v>
      </c>
    </row>
    <row r="1426" spans="1:3" x14ac:dyDescent="0.35">
      <c r="A1426" t="s">
        <v>5665</v>
      </c>
      <c r="B1426" t="s">
        <v>5666</v>
      </c>
      <c r="C1426" t="s">
        <v>5667</v>
      </c>
    </row>
    <row r="1427" spans="1:3" x14ac:dyDescent="0.35">
      <c r="A1427" t="s">
        <v>5668</v>
      </c>
      <c r="B1427" t="s">
        <v>5669</v>
      </c>
      <c r="C1427" t="s">
        <v>5670</v>
      </c>
    </row>
    <row r="1428" spans="1:3" x14ac:dyDescent="0.35">
      <c r="A1428" t="s">
        <v>5671</v>
      </c>
      <c r="B1428" t="s">
        <v>5672</v>
      </c>
      <c r="C1428" t="s">
        <v>5673</v>
      </c>
    </row>
    <row r="1429" spans="1:3" x14ac:dyDescent="0.35">
      <c r="A1429" t="s">
        <v>5674</v>
      </c>
      <c r="B1429" t="s">
        <v>5675</v>
      </c>
      <c r="C1429" t="s">
        <v>5676</v>
      </c>
    </row>
    <row r="1430" spans="1:3" x14ac:dyDescent="0.35">
      <c r="A1430" t="s">
        <v>5677</v>
      </c>
      <c r="B1430" t="s">
        <v>5678</v>
      </c>
      <c r="C1430" t="s">
        <v>5679</v>
      </c>
    </row>
    <row r="1431" spans="1:3" x14ac:dyDescent="0.35">
      <c r="A1431" t="s">
        <v>5680</v>
      </c>
      <c r="B1431" t="s">
        <v>5681</v>
      </c>
      <c r="C1431" t="s">
        <v>5682</v>
      </c>
    </row>
    <row r="1432" spans="1:3" x14ac:dyDescent="0.35">
      <c r="A1432" t="s">
        <v>5683</v>
      </c>
      <c r="B1432" t="s">
        <v>5684</v>
      </c>
      <c r="C1432" t="s">
        <v>5685</v>
      </c>
    </row>
    <row r="1433" spans="1:3" x14ac:dyDescent="0.35">
      <c r="A1433" t="s">
        <v>5686</v>
      </c>
      <c r="B1433" t="s">
        <v>5687</v>
      </c>
      <c r="C1433" t="s">
        <v>5688</v>
      </c>
    </row>
    <row r="1434" spans="1:3" x14ac:dyDescent="0.35">
      <c r="A1434" t="s">
        <v>5689</v>
      </c>
      <c r="B1434" t="s">
        <v>5690</v>
      </c>
      <c r="C1434" t="s">
        <v>5691</v>
      </c>
    </row>
    <row r="1435" spans="1:3" x14ac:dyDescent="0.35">
      <c r="A1435" t="s">
        <v>5692</v>
      </c>
      <c r="B1435" t="s">
        <v>5693</v>
      </c>
      <c r="C1435" t="s">
        <v>5694</v>
      </c>
    </row>
    <row r="1436" spans="1:3" x14ac:dyDescent="0.35">
      <c r="A1436" t="s">
        <v>5695</v>
      </c>
      <c r="B1436" t="s">
        <v>5696</v>
      </c>
      <c r="C1436" t="s">
        <v>5697</v>
      </c>
    </row>
    <row r="1437" spans="1:3" x14ac:dyDescent="0.35">
      <c r="A1437" t="s">
        <v>5698</v>
      </c>
      <c r="B1437" t="s">
        <v>5699</v>
      </c>
      <c r="C1437" t="s">
        <v>5700</v>
      </c>
    </row>
    <row r="1438" spans="1:3" x14ac:dyDescent="0.35">
      <c r="A1438" t="s">
        <v>5701</v>
      </c>
      <c r="B1438" t="s">
        <v>5702</v>
      </c>
      <c r="C1438" t="s">
        <v>5703</v>
      </c>
    </row>
    <row r="1439" spans="1:3" x14ac:dyDescent="0.35">
      <c r="A1439" t="s">
        <v>5704</v>
      </c>
      <c r="B1439" t="s">
        <v>5705</v>
      </c>
      <c r="C1439" t="s">
        <v>5706</v>
      </c>
    </row>
    <row r="1440" spans="1:3" x14ac:dyDescent="0.35">
      <c r="A1440" t="s">
        <v>5707</v>
      </c>
      <c r="B1440" t="s">
        <v>5708</v>
      </c>
      <c r="C1440" t="s">
        <v>4157</v>
      </c>
    </row>
    <row r="1441" spans="1:3" x14ac:dyDescent="0.35">
      <c r="A1441" t="s">
        <v>5709</v>
      </c>
      <c r="B1441" t="s">
        <v>5710</v>
      </c>
      <c r="C1441" t="s">
        <v>5711</v>
      </c>
    </row>
    <row r="1442" spans="1:3" x14ac:dyDescent="0.35">
      <c r="A1442" t="s">
        <v>5712</v>
      </c>
      <c r="B1442" t="s">
        <v>5713</v>
      </c>
      <c r="C1442" t="s">
        <v>5714</v>
      </c>
    </row>
    <row r="1443" spans="1:3" x14ac:dyDescent="0.35">
      <c r="A1443" t="s">
        <v>5715</v>
      </c>
      <c r="B1443" t="s">
        <v>5716</v>
      </c>
      <c r="C1443" t="s">
        <v>5717</v>
      </c>
    </row>
    <row r="1444" spans="1:3" x14ac:dyDescent="0.35">
      <c r="A1444" t="s">
        <v>5718</v>
      </c>
      <c r="B1444" t="s">
        <v>5719</v>
      </c>
      <c r="C1444" t="s">
        <v>5720</v>
      </c>
    </row>
    <row r="1445" spans="1:3" x14ac:dyDescent="0.35">
      <c r="A1445" t="s">
        <v>5721</v>
      </c>
      <c r="B1445" t="s">
        <v>5722</v>
      </c>
      <c r="C1445" t="s">
        <v>5723</v>
      </c>
    </row>
    <row r="1446" spans="1:3" x14ac:dyDescent="0.35">
      <c r="A1446" t="s">
        <v>5724</v>
      </c>
      <c r="B1446" t="s">
        <v>5725</v>
      </c>
      <c r="C1446" t="s">
        <v>5726</v>
      </c>
    </row>
    <row r="1447" spans="1:3" x14ac:dyDescent="0.35">
      <c r="A1447" t="s">
        <v>5724</v>
      </c>
      <c r="B1447" t="s">
        <v>5727</v>
      </c>
      <c r="C1447" t="s">
        <v>5728</v>
      </c>
    </row>
    <row r="1448" spans="1:3" x14ac:dyDescent="0.35">
      <c r="A1448" t="s">
        <v>5729</v>
      </c>
      <c r="B1448" t="s">
        <v>5730</v>
      </c>
      <c r="C1448" t="s">
        <v>5731</v>
      </c>
    </row>
    <row r="1449" spans="1:3" x14ac:dyDescent="0.35">
      <c r="A1449" t="s">
        <v>5732</v>
      </c>
      <c r="B1449" t="s">
        <v>5733</v>
      </c>
      <c r="C1449" t="s">
        <v>5734</v>
      </c>
    </row>
    <row r="1450" spans="1:3" x14ac:dyDescent="0.35">
      <c r="A1450" t="s">
        <v>5735</v>
      </c>
      <c r="B1450" t="s">
        <v>5736</v>
      </c>
      <c r="C1450" t="s">
        <v>5737</v>
      </c>
    </row>
    <row r="1451" spans="1:3" x14ac:dyDescent="0.35">
      <c r="A1451" t="s">
        <v>5738</v>
      </c>
      <c r="B1451" t="s">
        <v>5739</v>
      </c>
      <c r="C1451" t="s">
        <v>5740</v>
      </c>
    </row>
    <row r="1452" spans="1:3" x14ac:dyDescent="0.35">
      <c r="A1452" t="s">
        <v>5741</v>
      </c>
      <c r="B1452" t="s">
        <v>5742</v>
      </c>
      <c r="C1452" t="s">
        <v>5743</v>
      </c>
    </row>
    <row r="1453" spans="1:3" x14ac:dyDescent="0.35">
      <c r="A1453" t="s">
        <v>5744</v>
      </c>
      <c r="B1453" t="s">
        <v>5745</v>
      </c>
      <c r="C1453" t="s">
        <v>5746</v>
      </c>
    </row>
    <row r="1454" spans="1:3" x14ac:dyDescent="0.35">
      <c r="A1454" t="s">
        <v>5747</v>
      </c>
      <c r="B1454" t="s">
        <v>5748</v>
      </c>
      <c r="C1454" t="s">
        <v>5749</v>
      </c>
    </row>
    <row r="1455" spans="1:3" x14ac:dyDescent="0.35">
      <c r="A1455" t="s">
        <v>5750</v>
      </c>
      <c r="B1455" t="s">
        <v>5751</v>
      </c>
      <c r="C1455" t="s">
        <v>5752</v>
      </c>
    </row>
    <row r="1456" spans="1:3" x14ac:dyDescent="0.35">
      <c r="A1456" t="s">
        <v>5753</v>
      </c>
      <c r="B1456" t="s">
        <v>5754</v>
      </c>
      <c r="C1456" t="s">
        <v>5755</v>
      </c>
    </row>
    <row r="1457" spans="1:3" x14ac:dyDescent="0.35">
      <c r="A1457" t="s">
        <v>5756</v>
      </c>
      <c r="B1457" t="s">
        <v>5757</v>
      </c>
      <c r="C1457" t="s">
        <v>5758</v>
      </c>
    </row>
    <row r="1458" spans="1:3" x14ac:dyDescent="0.35">
      <c r="A1458" t="s">
        <v>5756</v>
      </c>
      <c r="B1458" t="s">
        <v>5759</v>
      </c>
      <c r="C1458" t="s">
        <v>5760</v>
      </c>
    </row>
    <row r="1459" spans="1:3" x14ac:dyDescent="0.35">
      <c r="A1459" t="s">
        <v>5761</v>
      </c>
      <c r="B1459" t="s">
        <v>5762</v>
      </c>
      <c r="C1459" t="s">
        <v>5763</v>
      </c>
    </row>
    <row r="1460" spans="1:3" x14ac:dyDescent="0.35">
      <c r="A1460" t="s">
        <v>5764</v>
      </c>
      <c r="B1460" t="s">
        <v>5765</v>
      </c>
      <c r="C1460" t="s">
        <v>5766</v>
      </c>
    </row>
    <row r="1461" spans="1:3" x14ac:dyDescent="0.35">
      <c r="A1461" t="s">
        <v>5767</v>
      </c>
      <c r="B1461" t="s">
        <v>5768</v>
      </c>
      <c r="C1461" t="s">
        <v>5769</v>
      </c>
    </row>
    <row r="1462" spans="1:3" x14ac:dyDescent="0.35">
      <c r="A1462" t="s">
        <v>5770</v>
      </c>
      <c r="B1462" t="s">
        <v>5771</v>
      </c>
      <c r="C1462" t="s">
        <v>5772</v>
      </c>
    </row>
    <row r="1463" spans="1:3" x14ac:dyDescent="0.35">
      <c r="A1463" t="s">
        <v>5773</v>
      </c>
      <c r="B1463" t="s">
        <v>5774</v>
      </c>
      <c r="C1463" t="s">
        <v>5775</v>
      </c>
    </row>
    <row r="1464" spans="1:3" x14ac:dyDescent="0.35">
      <c r="A1464" t="s">
        <v>5776</v>
      </c>
      <c r="B1464" t="s">
        <v>5777</v>
      </c>
      <c r="C1464" t="s">
        <v>5778</v>
      </c>
    </row>
    <row r="1465" spans="1:3" x14ac:dyDescent="0.35">
      <c r="A1465" t="s">
        <v>5779</v>
      </c>
      <c r="B1465" t="s">
        <v>5780</v>
      </c>
      <c r="C1465" t="s">
        <v>5781</v>
      </c>
    </row>
    <row r="1466" spans="1:3" x14ac:dyDescent="0.35">
      <c r="A1466" t="s">
        <v>5782</v>
      </c>
      <c r="B1466" t="s">
        <v>5783</v>
      </c>
      <c r="C1466" t="s">
        <v>5784</v>
      </c>
    </row>
    <row r="1467" spans="1:3" x14ac:dyDescent="0.35">
      <c r="A1467" t="s">
        <v>5785</v>
      </c>
      <c r="B1467" t="s">
        <v>5786</v>
      </c>
      <c r="C1467" t="s">
        <v>5787</v>
      </c>
    </row>
    <row r="1468" spans="1:3" x14ac:dyDescent="0.35">
      <c r="A1468" t="s">
        <v>5788</v>
      </c>
      <c r="B1468" t="s">
        <v>5789</v>
      </c>
      <c r="C1468" t="s">
        <v>5790</v>
      </c>
    </row>
    <row r="1469" spans="1:3" x14ac:dyDescent="0.35">
      <c r="A1469" t="s">
        <v>5791</v>
      </c>
      <c r="B1469" t="s">
        <v>5792</v>
      </c>
      <c r="C1469" t="s">
        <v>5793</v>
      </c>
    </row>
    <row r="1470" spans="1:3" x14ac:dyDescent="0.35">
      <c r="A1470" t="s">
        <v>5794</v>
      </c>
      <c r="B1470" t="s">
        <v>5795</v>
      </c>
      <c r="C1470" t="s">
        <v>5796</v>
      </c>
    </row>
    <row r="1471" spans="1:3" x14ac:dyDescent="0.35">
      <c r="A1471" t="s">
        <v>5797</v>
      </c>
      <c r="B1471" t="s">
        <v>5798</v>
      </c>
      <c r="C1471" t="s">
        <v>5799</v>
      </c>
    </row>
    <row r="1472" spans="1:3" x14ac:dyDescent="0.35">
      <c r="A1472" t="s">
        <v>5800</v>
      </c>
      <c r="B1472" t="s">
        <v>5801</v>
      </c>
      <c r="C1472" t="s">
        <v>5802</v>
      </c>
    </row>
    <row r="1473" spans="1:3" x14ac:dyDescent="0.35">
      <c r="A1473" t="s">
        <v>5803</v>
      </c>
      <c r="B1473" t="s">
        <v>5804</v>
      </c>
      <c r="C1473" t="s">
        <v>5805</v>
      </c>
    </row>
    <row r="1474" spans="1:3" x14ac:dyDescent="0.35">
      <c r="A1474" t="s">
        <v>5806</v>
      </c>
      <c r="B1474" t="s">
        <v>5807</v>
      </c>
      <c r="C1474" t="s">
        <v>5808</v>
      </c>
    </row>
    <row r="1475" spans="1:3" x14ac:dyDescent="0.35">
      <c r="A1475" t="s">
        <v>5809</v>
      </c>
      <c r="B1475" t="s">
        <v>5810</v>
      </c>
      <c r="C1475" t="s">
        <v>5811</v>
      </c>
    </row>
    <row r="1476" spans="1:3" x14ac:dyDescent="0.35">
      <c r="A1476" t="s">
        <v>5812</v>
      </c>
      <c r="B1476" t="s">
        <v>5813</v>
      </c>
      <c r="C1476" t="s">
        <v>5814</v>
      </c>
    </row>
    <row r="1477" spans="1:3" x14ac:dyDescent="0.35">
      <c r="A1477" t="s">
        <v>5815</v>
      </c>
      <c r="B1477" t="s">
        <v>5816</v>
      </c>
      <c r="C1477" t="s">
        <v>5817</v>
      </c>
    </row>
    <row r="1478" spans="1:3" x14ac:dyDescent="0.35">
      <c r="A1478" t="s">
        <v>5818</v>
      </c>
      <c r="B1478" t="s">
        <v>5819</v>
      </c>
      <c r="C1478" t="s">
        <v>5820</v>
      </c>
    </row>
    <row r="1479" spans="1:3" x14ac:dyDescent="0.35">
      <c r="A1479" t="s">
        <v>5821</v>
      </c>
      <c r="B1479" t="s">
        <v>5822</v>
      </c>
      <c r="C1479" t="s">
        <v>5823</v>
      </c>
    </row>
    <row r="1480" spans="1:3" x14ac:dyDescent="0.35">
      <c r="A1480" t="s">
        <v>5824</v>
      </c>
      <c r="B1480" t="s">
        <v>5825</v>
      </c>
      <c r="C1480" t="s">
        <v>5826</v>
      </c>
    </row>
    <row r="1481" spans="1:3" x14ac:dyDescent="0.35">
      <c r="A1481" t="s">
        <v>5827</v>
      </c>
      <c r="B1481" t="s">
        <v>5828</v>
      </c>
      <c r="C1481" t="s">
        <v>5829</v>
      </c>
    </row>
    <row r="1482" spans="1:3" x14ac:dyDescent="0.35">
      <c r="A1482" t="s">
        <v>5830</v>
      </c>
      <c r="B1482" t="s">
        <v>5831</v>
      </c>
      <c r="C1482" t="s">
        <v>5832</v>
      </c>
    </row>
    <row r="1483" spans="1:3" x14ac:dyDescent="0.35">
      <c r="A1483" t="s">
        <v>5833</v>
      </c>
      <c r="B1483" t="s">
        <v>5834</v>
      </c>
      <c r="C1483" t="s">
        <v>5835</v>
      </c>
    </row>
    <row r="1484" spans="1:3" x14ac:dyDescent="0.35">
      <c r="A1484" t="s">
        <v>5836</v>
      </c>
      <c r="B1484" t="s">
        <v>5837</v>
      </c>
      <c r="C1484" t="s">
        <v>5838</v>
      </c>
    </row>
    <row r="1485" spans="1:3" x14ac:dyDescent="0.35">
      <c r="A1485" t="s">
        <v>5836</v>
      </c>
      <c r="B1485" t="s">
        <v>5839</v>
      </c>
      <c r="C1485" t="s">
        <v>5840</v>
      </c>
    </row>
    <row r="1486" spans="1:3" x14ac:dyDescent="0.35">
      <c r="A1486" t="s">
        <v>5841</v>
      </c>
      <c r="B1486" t="s">
        <v>5842</v>
      </c>
      <c r="C1486" t="s">
        <v>5843</v>
      </c>
    </row>
    <row r="1487" spans="1:3" x14ac:dyDescent="0.35">
      <c r="A1487" t="s">
        <v>5844</v>
      </c>
      <c r="B1487" t="s">
        <v>5845</v>
      </c>
      <c r="C1487" t="s">
        <v>5846</v>
      </c>
    </row>
    <row r="1488" spans="1:3" x14ac:dyDescent="0.35">
      <c r="A1488" t="s">
        <v>5847</v>
      </c>
      <c r="B1488" t="s">
        <v>5848</v>
      </c>
      <c r="C1488" t="s">
        <v>5849</v>
      </c>
    </row>
    <row r="1489" spans="1:3" x14ac:dyDescent="0.35">
      <c r="A1489" t="s">
        <v>5850</v>
      </c>
      <c r="B1489" t="s">
        <v>5851</v>
      </c>
      <c r="C1489" t="s">
        <v>5852</v>
      </c>
    </row>
    <row r="1490" spans="1:3" x14ac:dyDescent="0.35">
      <c r="A1490" t="s">
        <v>5853</v>
      </c>
      <c r="B1490" t="s">
        <v>5854</v>
      </c>
      <c r="C1490" t="s">
        <v>5855</v>
      </c>
    </row>
    <row r="1491" spans="1:3" x14ac:dyDescent="0.35">
      <c r="A1491" t="s">
        <v>5856</v>
      </c>
      <c r="B1491" t="s">
        <v>5857</v>
      </c>
      <c r="C1491" t="s">
        <v>5858</v>
      </c>
    </row>
    <row r="1492" spans="1:3" x14ac:dyDescent="0.35">
      <c r="A1492" t="s">
        <v>5859</v>
      </c>
      <c r="B1492" t="s">
        <v>5860</v>
      </c>
      <c r="C1492" t="s">
        <v>5861</v>
      </c>
    </row>
    <row r="1493" spans="1:3" x14ac:dyDescent="0.35">
      <c r="A1493" t="s">
        <v>5862</v>
      </c>
      <c r="B1493" t="s">
        <v>5863</v>
      </c>
      <c r="C1493" t="s">
        <v>5864</v>
      </c>
    </row>
    <row r="1494" spans="1:3" x14ac:dyDescent="0.35">
      <c r="A1494" t="s">
        <v>5865</v>
      </c>
      <c r="B1494" t="s">
        <v>5866</v>
      </c>
      <c r="C1494" t="s">
        <v>5867</v>
      </c>
    </row>
    <row r="1495" spans="1:3" x14ac:dyDescent="0.35">
      <c r="A1495" t="s">
        <v>5868</v>
      </c>
      <c r="B1495" t="s">
        <v>5869</v>
      </c>
      <c r="C1495" t="s">
        <v>5870</v>
      </c>
    </row>
    <row r="1496" spans="1:3" x14ac:dyDescent="0.35">
      <c r="A1496" t="s">
        <v>5871</v>
      </c>
      <c r="B1496" t="s">
        <v>5872</v>
      </c>
      <c r="C1496" t="s">
        <v>5873</v>
      </c>
    </row>
    <row r="1497" spans="1:3" x14ac:dyDescent="0.35">
      <c r="A1497" t="s">
        <v>5874</v>
      </c>
      <c r="B1497" t="s">
        <v>5875</v>
      </c>
      <c r="C1497" t="s">
        <v>5876</v>
      </c>
    </row>
    <row r="1498" spans="1:3" x14ac:dyDescent="0.35">
      <c r="A1498" t="s">
        <v>5877</v>
      </c>
      <c r="B1498" t="s">
        <v>5878</v>
      </c>
      <c r="C1498" t="s">
        <v>5879</v>
      </c>
    </row>
    <row r="1499" spans="1:3" x14ac:dyDescent="0.35">
      <c r="A1499" t="s">
        <v>5880</v>
      </c>
      <c r="B1499" t="s">
        <v>5881</v>
      </c>
      <c r="C1499" t="s">
        <v>5882</v>
      </c>
    </row>
    <row r="1500" spans="1:3" x14ac:dyDescent="0.35">
      <c r="A1500" t="s">
        <v>5883</v>
      </c>
      <c r="B1500" t="s">
        <v>5884</v>
      </c>
      <c r="C1500" t="s">
        <v>5885</v>
      </c>
    </row>
    <row r="1501" spans="1:3" x14ac:dyDescent="0.35">
      <c r="A1501" t="s">
        <v>5886</v>
      </c>
      <c r="B1501" t="s">
        <v>5887</v>
      </c>
      <c r="C1501" t="s">
        <v>5888</v>
      </c>
    </row>
    <row r="1502" spans="1:3" x14ac:dyDescent="0.35">
      <c r="A1502" t="s">
        <v>5889</v>
      </c>
      <c r="B1502" t="s">
        <v>5890</v>
      </c>
      <c r="C1502" t="s">
        <v>5891</v>
      </c>
    </row>
    <row r="1503" spans="1:3" x14ac:dyDescent="0.35">
      <c r="A1503" t="s">
        <v>5892</v>
      </c>
      <c r="B1503" t="s">
        <v>5893</v>
      </c>
      <c r="C1503" t="s">
        <v>5894</v>
      </c>
    </row>
    <row r="1504" spans="1:3" x14ac:dyDescent="0.35">
      <c r="A1504" t="s">
        <v>5895</v>
      </c>
      <c r="B1504" t="s">
        <v>5896</v>
      </c>
      <c r="C1504" t="s">
        <v>5897</v>
      </c>
    </row>
    <row r="1505" spans="1:3" x14ac:dyDescent="0.35">
      <c r="A1505" t="s">
        <v>5898</v>
      </c>
      <c r="B1505" t="s">
        <v>5899</v>
      </c>
      <c r="C1505" t="s">
        <v>5900</v>
      </c>
    </row>
    <row r="1506" spans="1:3" x14ac:dyDescent="0.35">
      <c r="A1506" t="s">
        <v>5901</v>
      </c>
      <c r="B1506" t="s">
        <v>5902</v>
      </c>
      <c r="C1506" t="s">
        <v>5903</v>
      </c>
    </row>
    <row r="1507" spans="1:3" x14ac:dyDescent="0.35">
      <c r="A1507" t="s">
        <v>5904</v>
      </c>
      <c r="B1507" t="s">
        <v>5905</v>
      </c>
      <c r="C1507" t="s">
        <v>5906</v>
      </c>
    </row>
    <row r="1508" spans="1:3" x14ac:dyDescent="0.35">
      <c r="A1508" t="s">
        <v>5907</v>
      </c>
      <c r="B1508" t="s">
        <v>5908</v>
      </c>
      <c r="C1508" t="s">
        <v>5909</v>
      </c>
    </row>
    <row r="1509" spans="1:3" x14ac:dyDescent="0.35">
      <c r="A1509" t="s">
        <v>5910</v>
      </c>
      <c r="B1509" t="s">
        <v>5911</v>
      </c>
      <c r="C1509" t="s">
        <v>5912</v>
      </c>
    </row>
    <row r="1510" spans="1:3" x14ac:dyDescent="0.35">
      <c r="A1510" t="s">
        <v>5913</v>
      </c>
      <c r="B1510" t="s">
        <v>5914</v>
      </c>
      <c r="C1510" t="s">
        <v>5915</v>
      </c>
    </row>
    <row r="1511" spans="1:3" x14ac:dyDescent="0.35">
      <c r="A1511" t="s">
        <v>5916</v>
      </c>
      <c r="B1511" t="s">
        <v>5917</v>
      </c>
      <c r="C1511" t="s">
        <v>5918</v>
      </c>
    </row>
    <row r="1512" spans="1:3" x14ac:dyDescent="0.35">
      <c r="A1512" t="s">
        <v>5919</v>
      </c>
      <c r="B1512" t="s">
        <v>5920</v>
      </c>
      <c r="C1512" t="s">
        <v>5921</v>
      </c>
    </row>
    <row r="1513" spans="1:3" x14ac:dyDescent="0.35">
      <c r="A1513" t="s">
        <v>5922</v>
      </c>
      <c r="B1513" t="s">
        <v>5923</v>
      </c>
      <c r="C1513" t="s">
        <v>5924</v>
      </c>
    </row>
    <row r="1514" spans="1:3" x14ac:dyDescent="0.35">
      <c r="A1514" t="s">
        <v>5925</v>
      </c>
      <c r="B1514" t="s">
        <v>5926</v>
      </c>
      <c r="C1514" t="s">
        <v>5927</v>
      </c>
    </row>
    <row r="1515" spans="1:3" x14ac:dyDescent="0.35">
      <c r="A1515" t="s">
        <v>5928</v>
      </c>
      <c r="B1515" t="s">
        <v>5929</v>
      </c>
      <c r="C1515" t="s">
        <v>5930</v>
      </c>
    </row>
    <row r="1516" spans="1:3" x14ac:dyDescent="0.35">
      <c r="A1516" t="s">
        <v>5931</v>
      </c>
      <c r="B1516" t="s">
        <v>5932</v>
      </c>
      <c r="C1516" t="s">
        <v>5933</v>
      </c>
    </row>
    <row r="1517" spans="1:3" x14ac:dyDescent="0.35">
      <c r="A1517" t="s">
        <v>5934</v>
      </c>
      <c r="B1517" t="s">
        <v>5935</v>
      </c>
      <c r="C1517" t="s">
        <v>5936</v>
      </c>
    </row>
    <row r="1518" spans="1:3" x14ac:dyDescent="0.35">
      <c r="A1518" t="s">
        <v>5937</v>
      </c>
      <c r="B1518" t="s">
        <v>5938</v>
      </c>
      <c r="C1518" t="s">
        <v>5939</v>
      </c>
    </row>
    <row r="1519" spans="1:3" x14ac:dyDescent="0.35">
      <c r="A1519" t="s">
        <v>5940</v>
      </c>
      <c r="B1519" t="s">
        <v>5941</v>
      </c>
      <c r="C1519" t="s">
        <v>5942</v>
      </c>
    </row>
    <row r="1520" spans="1:3" x14ac:dyDescent="0.35">
      <c r="A1520" t="s">
        <v>5943</v>
      </c>
      <c r="B1520" t="s">
        <v>5944</v>
      </c>
      <c r="C1520" t="s">
        <v>5945</v>
      </c>
    </row>
    <row r="1521" spans="1:3" x14ac:dyDescent="0.35">
      <c r="A1521" t="s">
        <v>5946</v>
      </c>
      <c r="B1521" t="s">
        <v>5947</v>
      </c>
      <c r="C1521" t="s">
        <v>5948</v>
      </c>
    </row>
    <row r="1522" spans="1:3" x14ac:dyDescent="0.35">
      <c r="A1522" t="s">
        <v>5949</v>
      </c>
      <c r="B1522" t="s">
        <v>5950</v>
      </c>
      <c r="C1522" t="s">
        <v>5951</v>
      </c>
    </row>
    <row r="1523" spans="1:3" x14ac:dyDescent="0.35">
      <c r="A1523" t="s">
        <v>5952</v>
      </c>
      <c r="B1523" t="s">
        <v>5953</v>
      </c>
      <c r="C1523" t="s">
        <v>5954</v>
      </c>
    </row>
    <row r="1524" spans="1:3" x14ac:dyDescent="0.35">
      <c r="A1524" t="s">
        <v>5955</v>
      </c>
      <c r="B1524" t="s">
        <v>5956</v>
      </c>
      <c r="C1524" t="s">
        <v>5957</v>
      </c>
    </row>
    <row r="1525" spans="1:3" x14ac:dyDescent="0.35">
      <c r="A1525" t="s">
        <v>5958</v>
      </c>
      <c r="B1525" t="s">
        <v>5959</v>
      </c>
      <c r="C1525" t="s">
        <v>5960</v>
      </c>
    </row>
    <row r="1526" spans="1:3" x14ac:dyDescent="0.35">
      <c r="A1526" t="s">
        <v>5961</v>
      </c>
      <c r="B1526" t="s">
        <v>5962</v>
      </c>
      <c r="C1526" t="s">
        <v>5963</v>
      </c>
    </row>
    <row r="1527" spans="1:3" x14ac:dyDescent="0.35">
      <c r="A1527" t="s">
        <v>5964</v>
      </c>
      <c r="B1527" t="s">
        <v>5965</v>
      </c>
      <c r="C1527" t="s">
        <v>5966</v>
      </c>
    </row>
    <row r="1528" spans="1:3" x14ac:dyDescent="0.35">
      <c r="A1528" t="s">
        <v>1370</v>
      </c>
      <c r="B1528" t="s">
        <v>5967</v>
      </c>
      <c r="C1528" t="s">
        <v>5968</v>
      </c>
    </row>
    <row r="1529" spans="1:3" x14ac:dyDescent="0.35">
      <c r="A1529" t="s">
        <v>5969</v>
      </c>
      <c r="B1529" t="s">
        <v>5970</v>
      </c>
      <c r="C1529" t="s">
        <v>5971</v>
      </c>
    </row>
    <row r="1530" spans="1:3" x14ac:dyDescent="0.35">
      <c r="A1530" t="s">
        <v>5972</v>
      </c>
      <c r="B1530" t="s">
        <v>5973</v>
      </c>
      <c r="C1530" t="s">
        <v>5974</v>
      </c>
    </row>
    <row r="1531" spans="1:3" x14ac:dyDescent="0.35">
      <c r="A1531" t="s">
        <v>5975</v>
      </c>
      <c r="B1531" t="s">
        <v>5976</v>
      </c>
      <c r="C1531" t="s">
        <v>5977</v>
      </c>
    </row>
    <row r="1532" spans="1:3" x14ac:dyDescent="0.35">
      <c r="A1532" t="s">
        <v>5978</v>
      </c>
      <c r="B1532" t="s">
        <v>5979</v>
      </c>
      <c r="C1532" t="s">
        <v>5980</v>
      </c>
    </row>
    <row r="1533" spans="1:3" x14ac:dyDescent="0.35">
      <c r="A1533" t="s">
        <v>5981</v>
      </c>
      <c r="B1533" t="s">
        <v>5982</v>
      </c>
      <c r="C1533" t="s">
        <v>5983</v>
      </c>
    </row>
    <row r="1534" spans="1:3" x14ac:dyDescent="0.35">
      <c r="A1534" t="s">
        <v>5984</v>
      </c>
      <c r="B1534" t="s">
        <v>5985</v>
      </c>
      <c r="C1534" t="s">
        <v>5986</v>
      </c>
    </row>
    <row r="1535" spans="1:3" x14ac:dyDescent="0.35">
      <c r="A1535" t="s">
        <v>5987</v>
      </c>
      <c r="B1535" t="s">
        <v>5988</v>
      </c>
      <c r="C1535" t="s">
        <v>5989</v>
      </c>
    </row>
    <row r="1536" spans="1:3" x14ac:dyDescent="0.35">
      <c r="A1536" t="s">
        <v>5990</v>
      </c>
      <c r="B1536" t="s">
        <v>5991</v>
      </c>
      <c r="C1536" t="s">
        <v>5992</v>
      </c>
    </row>
    <row r="1537" spans="1:3" x14ac:dyDescent="0.35">
      <c r="A1537" t="s">
        <v>5993</v>
      </c>
      <c r="B1537" t="s">
        <v>5994</v>
      </c>
      <c r="C1537" t="s">
        <v>5995</v>
      </c>
    </row>
    <row r="1538" spans="1:3" x14ac:dyDescent="0.35">
      <c r="A1538" t="s">
        <v>5996</v>
      </c>
      <c r="B1538" t="s">
        <v>5997</v>
      </c>
      <c r="C1538" t="s">
        <v>5998</v>
      </c>
    </row>
    <row r="1539" spans="1:3" x14ac:dyDescent="0.35">
      <c r="A1539" t="s">
        <v>5999</v>
      </c>
      <c r="B1539" t="s">
        <v>6000</v>
      </c>
      <c r="C1539" t="s">
        <v>6001</v>
      </c>
    </row>
    <row r="1540" spans="1:3" x14ac:dyDescent="0.35">
      <c r="A1540" t="s">
        <v>6002</v>
      </c>
      <c r="B1540" t="s">
        <v>6003</v>
      </c>
      <c r="C1540" t="s">
        <v>6004</v>
      </c>
    </row>
    <row r="1541" spans="1:3" x14ac:dyDescent="0.35">
      <c r="A1541" t="s">
        <v>6005</v>
      </c>
      <c r="B1541" t="s">
        <v>6006</v>
      </c>
      <c r="C1541" t="s">
        <v>6007</v>
      </c>
    </row>
    <row r="1542" spans="1:3" x14ac:dyDescent="0.35">
      <c r="A1542" t="s">
        <v>6008</v>
      </c>
      <c r="B1542" t="s">
        <v>6009</v>
      </c>
      <c r="C1542" t="s">
        <v>6010</v>
      </c>
    </row>
    <row r="1543" spans="1:3" x14ac:dyDescent="0.35">
      <c r="A1543" t="s">
        <v>6011</v>
      </c>
      <c r="B1543" t="s">
        <v>6012</v>
      </c>
      <c r="C1543" t="s">
        <v>6013</v>
      </c>
    </row>
    <row r="1544" spans="1:3" x14ac:dyDescent="0.35">
      <c r="A1544" t="s">
        <v>6014</v>
      </c>
      <c r="B1544" t="s">
        <v>6015</v>
      </c>
      <c r="C1544" t="s">
        <v>6016</v>
      </c>
    </row>
    <row r="1545" spans="1:3" x14ac:dyDescent="0.35">
      <c r="A1545" t="s">
        <v>6017</v>
      </c>
      <c r="B1545" t="s">
        <v>6018</v>
      </c>
      <c r="C1545" t="s">
        <v>6019</v>
      </c>
    </row>
    <row r="1546" spans="1:3" x14ac:dyDescent="0.35">
      <c r="A1546" t="s">
        <v>6020</v>
      </c>
      <c r="B1546" t="s">
        <v>6021</v>
      </c>
      <c r="C1546" t="s">
        <v>6022</v>
      </c>
    </row>
    <row r="1547" spans="1:3" x14ac:dyDescent="0.35">
      <c r="A1547" t="s">
        <v>6023</v>
      </c>
      <c r="B1547" t="s">
        <v>6024</v>
      </c>
      <c r="C1547" t="s">
        <v>6025</v>
      </c>
    </row>
    <row r="1548" spans="1:3" x14ac:dyDescent="0.35">
      <c r="A1548" t="s">
        <v>6026</v>
      </c>
      <c r="B1548" t="s">
        <v>6027</v>
      </c>
      <c r="C1548" t="s">
        <v>6028</v>
      </c>
    </row>
    <row r="1549" spans="1:3" x14ac:dyDescent="0.35">
      <c r="A1549" t="s">
        <v>6029</v>
      </c>
      <c r="B1549" t="s">
        <v>6030</v>
      </c>
      <c r="C1549" t="s">
        <v>6031</v>
      </c>
    </row>
    <row r="1550" spans="1:3" x14ac:dyDescent="0.35">
      <c r="A1550" t="s">
        <v>6032</v>
      </c>
      <c r="B1550" t="s">
        <v>6033</v>
      </c>
      <c r="C1550" t="s">
        <v>6034</v>
      </c>
    </row>
    <row r="1551" spans="1:3" x14ac:dyDescent="0.35">
      <c r="A1551" t="s">
        <v>6035</v>
      </c>
      <c r="B1551" t="s">
        <v>6036</v>
      </c>
      <c r="C1551" t="s">
        <v>6037</v>
      </c>
    </row>
    <row r="1552" spans="1:3" x14ac:dyDescent="0.35">
      <c r="A1552" t="s">
        <v>6038</v>
      </c>
      <c r="B1552" t="s">
        <v>6039</v>
      </c>
      <c r="C1552" t="s">
        <v>6040</v>
      </c>
    </row>
    <row r="1553" spans="1:3" x14ac:dyDescent="0.35">
      <c r="A1553" t="s">
        <v>6041</v>
      </c>
      <c r="B1553" t="s">
        <v>6042</v>
      </c>
      <c r="C1553" t="s">
        <v>6043</v>
      </c>
    </row>
    <row r="1554" spans="1:3" x14ac:dyDescent="0.35">
      <c r="A1554" t="s">
        <v>6044</v>
      </c>
      <c r="B1554" t="s">
        <v>6045</v>
      </c>
      <c r="C1554" t="s">
        <v>6046</v>
      </c>
    </row>
    <row r="1555" spans="1:3" x14ac:dyDescent="0.35">
      <c r="A1555" t="s">
        <v>6047</v>
      </c>
      <c r="B1555" t="s">
        <v>6048</v>
      </c>
      <c r="C1555" t="s">
        <v>6049</v>
      </c>
    </row>
    <row r="1556" spans="1:3" x14ac:dyDescent="0.35">
      <c r="A1556" t="s">
        <v>6050</v>
      </c>
      <c r="B1556" t="s">
        <v>6051</v>
      </c>
      <c r="C1556" t="s">
        <v>6052</v>
      </c>
    </row>
    <row r="1557" spans="1:3" x14ac:dyDescent="0.35">
      <c r="A1557" t="s">
        <v>6053</v>
      </c>
      <c r="B1557" t="s">
        <v>6054</v>
      </c>
      <c r="C1557" t="s">
        <v>6055</v>
      </c>
    </row>
    <row r="1558" spans="1:3" x14ac:dyDescent="0.35">
      <c r="A1558" t="s">
        <v>6056</v>
      </c>
      <c r="B1558" t="s">
        <v>6057</v>
      </c>
      <c r="C1558" t="s">
        <v>6058</v>
      </c>
    </row>
    <row r="1559" spans="1:3" x14ac:dyDescent="0.35">
      <c r="A1559" t="s">
        <v>6059</v>
      </c>
      <c r="B1559" t="s">
        <v>6060</v>
      </c>
      <c r="C1559" t="s">
        <v>6061</v>
      </c>
    </row>
    <row r="1560" spans="1:3" x14ac:dyDescent="0.35">
      <c r="A1560" t="s">
        <v>6062</v>
      </c>
      <c r="B1560" t="s">
        <v>6063</v>
      </c>
      <c r="C1560" t="s">
        <v>6064</v>
      </c>
    </row>
    <row r="1561" spans="1:3" x14ac:dyDescent="0.35">
      <c r="A1561" t="s">
        <v>6065</v>
      </c>
      <c r="B1561" t="s">
        <v>6066</v>
      </c>
      <c r="C1561" t="s">
        <v>6067</v>
      </c>
    </row>
    <row r="1562" spans="1:3" x14ac:dyDescent="0.35">
      <c r="A1562" t="s">
        <v>6068</v>
      </c>
      <c r="B1562" t="s">
        <v>6069</v>
      </c>
      <c r="C1562" t="s">
        <v>6070</v>
      </c>
    </row>
    <row r="1563" spans="1:3" x14ac:dyDescent="0.35">
      <c r="A1563" t="s">
        <v>6071</v>
      </c>
      <c r="B1563" t="s">
        <v>6072</v>
      </c>
      <c r="C1563" t="s">
        <v>6073</v>
      </c>
    </row>
    <row r="1564" spans="1:3" x14ac:dyDescent="0.35">
      <c r="A1564" t="s">
        <v>6074</v>
      </c>
      <c r="B1564" t="s">
        <v>6075</v>
      </c>
      <c r="C1564" t="s">
        <v>6076</v>
      </c>
    </row>
    <row r="1565" spans="1:3" x14ac:dyDescent="0.35">
      <c r="A1565" t="s">
        <v>6077</v>
      </c>
      <c r="B1565" t="s">
        <v>6078</v>
      </c>
      <c r="C1565" t="s">
        <v>6079</v>
      </c>
    </row>
    <row r="1566" spans="1:3" x14ac:dyDescent="0.35">
      <c r="A1566" t="s">
        <v>6077</v>
      </c>
      <c r="B1566" t="s">
        <v>6080</v>
      </c>
      <c r="C1566" t="s">
        <v>6081</v>
      </c>
    </row>
    <row r="1567" spans="1:3" x14ac:dyDescent="0.35">
      <c r="A1567" t="s">
        <v>6082</v>
      </c>
      <c r="B1567" t="s">
        <v>6083</v>
      </c>
      <c r="C1567" t="s">
        <v>6084</v>
      </c>
    </row>
    <row r="1568" spans="1:3" x14ac:dyDescent="0.35">
      <c r="A1568" t="s">
        <v>6085</v>
      </c>
      <c r="B1568" t="s">
        <v>6086</v>
      </c>
      <c r="C1568" t="s">
        <v>6087</v>
      </c>
    </row>
    <row r="1569" spans="1:3" x14ac:dyDescent="0.35">
      <c r="A1569" t="s">
        <v>6088</v>
      </c>
      <c r="B1569" t="s">
        <v>6089</v>
      </c>
      <c r="C1569" t="s">
        <v>6090</v>
      </c>
    </row>
    <row r="1570" spans="1:3" x14ac:dyDescent="0.35">
      <c r="A1570" t="s">
        <v>6091</v>
      </c>
      <c r="B1570" t="s">
        <v>6092</v>
      </c>
      <c r="C1570" t="s">
        <v>6093</v>
      </c>
    </row>
    <row r="1571" spans="1:3" x14ac:dyDescent="0.35">
      <c r="A1571" t="s">
        <v>6094</v>
      </c>
      <c r="B1571" t="s">
        <v>6095</v>
      </c>
      <c r="C1571" t="s">
        <v>6096</v>
      </c>
    </row>
    <row r="1572" spans="1:3" x14ac:dyDescent="0.35">
      <c r="A1572" t="s">
        <v>6097</v>
      </c>
      <c r="B1572" t="s">
        <v>6098</v>
      </c>
      <c r="C1572" t="s">
        <v>6099</v>
      </c>
    </row>
    <row r="1573" spans="1:3" x14ac:dyDescent="0.35">
      <c r="A1573" t="s">
        <v>6100</v>
      </c>
      <c r="B1573" t="s">
        <v>6101</v>
      </c>
      <c r="C1573" t="s">
        <v>6102</v>
      </c>
    </row>
    <row r="1574" spans="1:3" x14ac:dyDescent="0.35">
      <c r="A1574" t="s">
        <v>6103</v>
      </c>
      <c r="B1574" t="s">
        <v>6104</v>
      </c>
      <c r="C1574" t="s">
        <v>6105</v>
      </c>
    </row>
    <row r="1575" spans="1:3" x14ac:dyDescent="0.35">
      <c r="A1575" t="s">
        <v>6106</v>
      </c>
      <c r="B1575" t="s">
        <v>6107</v>
      </c>
      <c r="C1575" t="s">
        <v>6108</v>
      </c>
    </row>
    <row r="1576" spans="1:3" x14ac:dyDescent="0.35">
      <c r="A1576" t="s">
        <v>6109</v>
      </c>
      <c r="B1576" t="s">
        <v>6110</v>
      </c>
      <c r="C1576" t="s">
        <v>6111</v>
      </c>
    </row>
    <row r="1577" spans="1:3" x14ac:dyDescent="0.35">
      <c r="A1577" t="s">
        <v>6112</v>
      </c>
      <c r="B1577" t="s">
        <v>6113</v>
      </c>
      <c r="C1577" t="s">
        <v>6114</v>
      </c>
    </row>
    <row r="1578" spans="1:3" x14ac:dyDescent="0.35">
      <c r="A1578" t="s">
        <v>6115</v>
      </c>
      <c r="B1578" t="s">
        <v>6116</v>
      </c>
      <c r="C1578" t="s">
        <v>6117</v>
      </c>
    </row>
    <row r="1579" spans="1:3" x14ac:dyDescent="0.35">
      <c r="A1579" t="s">
        <v>6118</v>
      </c>
      <c r="B1579" t="s">
        <v>6119</v>
      </c>
      <c r="C1579" t="s">
        <v>6120</v>
      </c>
    </row>
    <row r="1580" spans="1:3" x14ac:dyDescent="0.35">
      <c r="A1580" t="s">
        <v>6121</v>
      </c>
      <c r="B1580" t="s">
        <v>6122</v>
      </c>
      <c r="C1580" t="s">
        <v>6123</v>
      </c>
    </row>
    <row r="1581" spans="1:3" x14ac:dyDescent="0.35">
      <c r="A1581" t="s">
        <v>6124</v>
      </c>
      <c r="B1581" t="s">
        <v>6125</v>
      </c>
      <c r="C1581" t="s">
        <v>6126</v>
      </c>
    </row>
    <row r="1582" spans="1:3" x14ac:dyDescent="0.35">
      <c r="A1582" t="s">
        <v>6127</v>
      </c>
      <c r="B1582" t="s">
        <v>6128</v>
      </c>
      <c r="C1582" t="s">
        <v>6129</v>
      </c>
    </row>
    <row r="1583" spans="1:3" x14ac:dyDescent="0.35">
      <c r="A1583" t="s">
        <v>6130</v>
      </c>
      <c r="B1583" t="s">
        <v>6131</v>
      </c>
      <c r="C1583" t="s">
        <v>6132</v>
      </c>
    </row>
    <row r="1584" spans="1:3" x14ac:dyDescent="0.35">
      <c r="A1584" t="s">
        <v>6133</v>
      </c>
      <c r="B1584" t="s">
        <v>6134</v>
      </c>
      <c r="C1584" t="s">
        <v>6135</v>
      </c>
    </row>
    <row r="1585" spans="1:3" x14ac:dyDescent="0.35">
      <c r="A1585" t="s">
        <v>6136</v>
      </c>
      <c r="B1585" t="s">
        <v>6137</v>
      </c>
      <c r="C1585" t="s">
        <v>6138</v>
      </c>
    </row>
    <row r="1586" spans="1:3" x14ac:dyDescent="0.35">
      <c r="A1586" t="s">
        <v>6139</v>
      </c>
      <c r="B1586" t="s">
        <v>6140</v>
      </c>
      <c r="C1586" t="s">
        <v>6141</v>
      </c>
    </row>
    <row r="1587" spans="1:3" x14ac:dyDescent="0.35">
      <c r="A1587" t="s">
        <v>6142</v>
      </c>
      <c r="B1587" t="s">
        <v>6143</v>
      </c>
      <c r="C1587" t="s">
        <v>6144</v>
      </c>
    </row>
    <row r="1588" spans="1:3" x14ac:dyDescent="0.35">
      <c r="A1588" t="s">
        <v>6145</v>
      </c>
      <c r="B1588" t="s">
        <v>6146</v>
      </c>
      <c r="C1588" t="s">
        <v>6147</v>
      </c>
    </row>
    <row r="1589" spans="1:3" x14ac:dyDescent="0.35">
      <c r="A1589" t="s">
        <v>6148</v>
      </c>
      <c r="B1589" t="s">
        <v>6149</v>
      </c>
      <c r="C1589" t="s">
        <v>6150</v>
      </c>
    </row>
    <row r="1590" spans="1:3" x14ac:dyDescent="0.35">
      <c r="A1590" t="s">
        <v>6151</v>
      </c>
      <c r="B1590" t="s">
        <v>6152</v>
      </c>
      <c r="C1590" t="s">
        <v>6153</v>
      </c>
    </row>
    <row r="1591" spans="1:3" x14ac:dyDescent="0.35">
      <c r="A1591" t="s">
        <v>6154</v>
      </c>
      <c r="B1591" t="s">
        <v>6155</v>
      </c>
      <c r="C1591" t="s">
        <v>6156</v>
      </c>
    </row>
    <row r="1592" spans="1:3" x14ac:dyDescent="0.35">
      <c r="A1592" t="s">
        <v>6157</v>
      </c>
      <c r="B1592" t="s">
        <v>6158</v>
      </c>
      <c r="C1592" t="s">
        <v>6159</v>
      </c>
    </row>
    <row r="1593" spans="1:3" x14ac:dyDescent="0.35">
      <c r="A1593" t="s">
        <v>6160</v>
      </c>
      <c r="B1593" t="s">
        <v>6161</v>
      </c>
      <c r="C1593" t="s">
        <v>6162</v>
      </c>
    </row>
    <row r="1594" spans="1:3" x14ac:dyDescent="0.35">
      <c r="A1594" t="s">
        <v>6163</v>
      </c>
      <c r="B1594" t="s">
        <v>6164</v>
      </c>
      <c r="C1594" t="s">
        <v>6165</v>
      </c>
    </row>
    <row r="1595" spans="1:3" x14ac:dyDescent="0.35">
      <c r="A1595" t="s">
        <v>6166</v>
      </c>
      <c r="B1595" t="s">
        <v>6167</v>
      </c>
      <c r="C1595" t="s">
        <v>6168</v>
      </c>
    </row>
    <row r="1596" spans="1:3" x14ac:dyDescent="0.35">
      <c r="A1596" t="s">
        <v>6169</v>
      </c>
      <c r="B1596" t="s">
        <v>6170</v>
      </c>
      <c r="C1596" t="s">
        <v>6171</v>
      </c>
    </row>
    <row r="1597" spans="1:3" x14ac:dyDescent="0.35">
      <c r="A1597" t="s">
        <v>6172</v>
      </c>
      <c r="B1597" t="s">
        <v>6173</v>
      </c>
      <c r="C1597" t="s">
        <v>6174</v>
      </c>
    </row>
    <row r="1598" spans="1:3" x14ac:dyDescent="0.35">
      <c r="A1598" t="s">
        <v>6175</v>
      </c>
      <c r="B1598" t="s">
        <v>6176</v>
      </c>
      <c r="C1598" t="s">
        <v>6177</v>
      </c>
    </row>
    <row r="1599" spans="1:3" x14ac:dyDescent="0.35">
      <c r="A1599" t="s">
        <v>6178</v>
      </c>
      <c r="B1599" t="s">
        <v>6179</v>
      </c>
      <c r="C1599" t="s">
        <v>6180</v>
      </c>
    </row>
    <row r="1600" spans="1:3" x14ac:dyDescent="0.35">
      <c r="A1600" t="s">
        <v>6181</v>
      </c>
      <c r="B1600" t="s">
        <v>6182</v>
      </c>
      <c r="C1600" t="s">
        <v>6183</v>
      </c>
    </row>
    <row r="1601" spans="1:3" x14ac:dyDescent="0.35">
      <c r="A1601" t="s">
        <v>6184</v>
      </c>
      <c r="B1601" t="s">
        <v>6185</v>
      </c>
      <c r="C1601" t="s">
        <v>6186</v>
      </c>
    </row>
    <row r="1602" spans="1:3" x14ac:dyDescent="0.35">
      <c r="A1602" t="s">
        <v>6187</v>
      </c>
      <c r="B1602" t="s">
        <v>6188</v>
      </c>
      <c r="C1602" t="s">
        <v>6189</v>
      </c>
    </row>
    <row r="1603" spans="1:3" x14ac:dyDescent="0.35">
      <c r="A1603" t="s">
        <v>6190</v>
      </c>
      <c r="B1603" t="s">
        <v>6191</v>
      </c>
      <c r="C1603" t="s">
        <v>6192</v>
      </c>
    </row>
    <row r="1604" spans="1:3" x14ac:dyDescent="0.35">
      <c r="A1604" t="s">
        <v>6193</v>
      </c>
      <c r="B1604" t="s">
        <v>6194</v>
      </c>
      <c r="C1604" t="s">
        <v>6195</v>
      </c>
    </row>
    <row r="1605" spans="1:3" x14ac:dyDescent="0.35">
      <c r="A1605" t="s">
        <v>6196</v>
      </c>
      <c r="B1605" t="s">
        <v>6197</v>
      </c>
      <c r="C1605" t="s">
        <v>6198</v>
      </c>
    </row>
    <row r="1606" spans="1:3" x14ac:dyDescent="0.35">
      <c r="A1606" t="s">
        <v>6199</v>
      </c>
      <c r="B1606" t="s">
        <v>6200</v>
      </c>
      <c r="C1606" t="s">
        <v>6201</v>
      </c>
    </row>
    <row r="1607" spans="1:3" x14ac:dyDescent="0.35">
      <c r="A1607" t="s">
        <v>6202</v>
      </c>
      <c r="B1607" t="s">
        <v>6203</v>
      </c>
      <c r="C1607" t="s">
        <v>6204</v>
      </c>
    </row>
    <row r="1608" spans="1:3" x14ac:dyDescent="0.35">
      <c r="A1608" t="s">
        <v>6205</v>
      </c>
      <c r="B1608" t="s">
        <v>6206</v>
      </c>
      <c r="C1608" t="s">
        <v>6207</v>
      </c>
    </row>
    <row r="1609" spans="1:3" x14ac:dyDescent="0.35">
      <c r="A1609" t="s">
        <v>6208</v>
      </c>
      <c r="B1609" t="s">
        <v>6209</v>
      </c>
      <c r="C1609" t="s">
        <v>6210</v>
      </c>
    </row>
    <row r="1610" spans="1:3" x14ac:dyDescent="0.35">
      <c r="A1610" t="s">
        <v>6211</v>
      </c>
      <c r="B1610" t="s">
        <v>6212</v>
      </c>
      <c r="C1610" t="s">
        <v>6213</v>
      </c>
    </row>
    <row r="1611" spans="1:3" x14ac:dyDescent="0.35">
      <c r="A1611" t="s">
        <v>6214</v>
      </c>
      <c r="B1611" t="s">
        <v>6215</v>
      </c>
      <c r="C1611" t="s">
        <v>6216</v>
      </c>
    </row>
    <row r="1612" spans="1:3" x14ac:dyDescent="0.35">
      <c r="A1612" t="s">
        <v>6217</v>
      </c>
      <c r="B1612" t="s">
        <v>6218</v>
      </c>
      <c r="C1612" t="s">
        <v>6219</v>
      </c>
    </row>
    <row r="1613" spans="1:3" x14ac:dyDescent="0.35">
      <c r="A1613" t="s">
        <v>6220</v>
      </c>
      <c r="B1613" t="s">
        <v>6221</v>
      </c>
      <c r="C1613" t="s">
        <v>6222</v>
      </c>
    </row>
    <row r="1614" spans="1:3" x14ac:dyDescent="0.35">
      <c r="A1614" t="s">
        <v>6223</v>
      </c>
      <c r="B1614" t="s">
        <v>6224</v>
      </c>
      <c r="C1614" t="s">
        <v>6225</v>
      </c>
    </row>
    <row r="1615" spans="1:3" x14ac:dyDescent="0.35">
      <c r="A1615" t="s">
        <v>6226</v>
      </c>
      <c r="B1615" t="s">
        <v>6227</v>
      </c>
      <c r="C1615" t="s">
        <v>6228</v>
      </c>
    </row>
    <row r="1616" spans="1:3" x14ac:dyDescent="0.35">
      <c r="A1616" t="s">
        <v>6229</v>
      </c>
      <c r="B1616" t="s">
        <v>6230</v>
      </c>
      <c r="C1616" t="s">
        <v>6231</v>
      </c>
    </row>
    <row r="1617" spans="1:3" x14ac:dyDescent="0.35">
      <c r="A1617" t="s">
        <v>6232</v>
      </c>
      <c r="B1617" t="s">
        <v>6233</v>
      </c>
      <c r="C1617" t="s">
        <v>6234</v>
      </c>
    </row>
    <row r="1618" spans="1:3" x14ac:dyDescent="0.35">
      <c r="A1618" t="s">
        <v>6235</v>
      </c>
      <c r="B1618" t="s">
        <v>6236</v>
      </c>
      <c r="C1618" t="s">
        <v>6237</v>
      </c>
    </row>
    <row r="1619" spans="1:3" x14ac:dyDescent="0.35">
      <c r="A1619" t="s">
        <v>6238</v>
      </c>
      <c r="B1619" t="s">
        <v>6239</v>
      </c>
      <c r="C1619" t="s">
        <v>6240</v>
      </c>
    </row>
    <row r="1620" spans="1:3" x14ac:dyDescent="0.35">
      <c r="A1620" t="s">
        <v>6241</v>
      </c>
      <c r="B1620" t="s">
        <v>6242</v>
      </c>
      <c r="C1620" t="s">
        <v>6243</v>
      </c>
    </row>
    <row r="1621" spans="1:3" x14ac:dyDescent="0.35">
      <c r="A1621" t="s">
        <v>6244</v>
      </c>
      <c r="B1621" t="s">
        <v>6245</v>
      </c>
      <c r="C1621" t="s">
        <v>6246</v>
      </c>
    </row>
    <row r="1622" spans="1:3" x14ac:dyDescent="0.35">
      <c r="A1622" t="s">
        <v>6247</v>
      </c>
      <c r="B1622" t="s">
        <v>6248</v>
      </c>
      <c r="C1622" t="s">
        <v>6249</v>
      </c>
    </row>
    <row r="1623" spans="1:3" x14ac:dyDescent="0.35">
      <c r="A1623" t="s">
        <v>6250</v>
      </c>
      <c r="B1623" t="s">
        <v>6251</v>
      </c>
      <c r="C1623" t="s">
        <v>6252</v>
      </c>
    </row>
    <row r="1624" spans="1:3" x14ac:dyDescent="0.35">
      <c r="A1624" t="s">
        <v>6253</v>
      </c>
      <c r="B1624" t="s">
        <v>6254</v>
      </c>
      <c r="C1624" t="s">
        <v>6255</v>
      </c>
    </row>
    <row r="1625" spans="1:3" x14ac:dyDescent="0.35">
      <c r="A1625" t="s">
        <v>6256</v>
      </c>
      <c r="B1625" t="s">
        <v>6257</v>
      </c>
      <c r="C1625" t="s">
        <v>6258</v>
      </c>
    </row>
    <row r="1626" spans="1:3" x14ac:dyDescent="0.35">
      <c r="A1626" t="s">
        <v>6259</v>
      </c>
      <c r="B1626" t="s">
        <v>6260</v>
      </c>
      <c r="C1626" t="s">
        <v>6261</v>
      </c>
    </row>
    <row r="1627" spans="1:3" x14ac:dyDescent="0.35">
      <c r="A1627" t="s">
        <v>6262</v>
      </c>
      <c r="B1627" t="s">
        <v>6263</v>
      </c>
      <c r="C1627" t="s">
        <v>6264</v>
      </c>
    </row>
    <row r="1628" spans="1:3" x14ac:dyDescent="0.35">
      <c r="A1628" t="s">
        <v>6265</v>
      </c>
      <c r="B1628" t="s">
        <v>6266</v>
      </c>
      <c r="C1628" t="s">
        <v>6267</v>
      </c>
    </row>
    <row r="1629" spans="1:3" x14ac:dyDescent="0.35">
      <c r="A1629" t="s">
        <v>6268</v>
      </c>
      <c r="B1629" t="s">
        <v>6269</v>
      </c>
      <c r="C1629" t="s">
        <v>6270</v>
      </c>
    </row>
    <row r="1630" spans="1:3" x14ac:dyDescent="0.35">
      <c r="A1630" t="s">
        <v>6271</v>
      </c>
      <c r="B1630" t="s">
        <v>6272</v>
      </c>
      <c r="C1630" t="s">
        <v>6273</v>
      </c>
    </row>
    <row r="1631" spans="1:3" x14ac:dyDescent="0.35">
      <c r="A1631" t="s">
        <v>6274</v>
      </c>
      <c r="B1631" t="s">
        <v>6275</v>
      </c>
      <c r="C1631" t="s">
        <v>6276</v>
      </c>
    </row>
    <row r="1632" spans="1:3" x14ac:dyDescent="0.35">
      <c r="A1632" t="s">
        <v>6277</v>
      </c>
      <c r="B1632" t="s">
        <v>6278</v>
      </c>
      <c r="C1632" t="s">
        <v>6279</v>
      </c>
    </row>
    <row r="1633" spans="1:3" x14ac:dyDescent="0.35">
      <c r="A1633" t="s">
        <v>6280</v>
      </c>
      <c r="B1633" t="s">
        <v>6281</v>
      </c>
      <c r="C1633" t="s">
        <v>6282</v>
      </c>
    </row>
    <row r="1634" spans="1:3" x14ac:dyDescent="0.35">
      <c r="A1634" t="s">
        <v>6283</v>
      </c>
      <c r="B1634" t="s">
        <v>6284</v>
      </c>
      <c r="C1634" t="s">
        <v>6285</v>
      </c>
    </row>
    <row r="1635" spans="1:3" x14ac:dyDescent="0.35">
      <c r="A1635" t="s">
        <v>6286</v>
      </c>
      <c r="B1635" t="s">
        <v>6287</v>
      </c>
      <c r="C1635" t="s">
        <v>6288</v>
      </c>
    </row>
    <row r="1636" spans="1:3" x14ac:dyDescent="0.35">
      <c r="A1636" t="s">
        <v>6289</v>
      </c>
      <c r="B1636" t="s">
        <v>6290</v>
      </c>
      <c r="C1636" t="s">
        <v>6291</v>
      </c>
    </row>
    <row r="1637" spans="1:3" x14ac:dyDescent="0.35">
      <c r="A1637" t="s">
        <v>6292</v>
      </c>
      <c r="B1637" t="s">
        <v>6293</v>
      </c>
      <c r="C1637" t="s">
        <v>6294</v>
      </c>
    </row>
    <row r="1638" spans="1:3" x14ac:dyDescent="0.35">
      <c r="A1638" t="s">
        <v>6295</v>
      </c>
      <c r="B1638" t="s">
        <v>6296</v>
      </c>
      <c r="C1638" t="s">
        <v>6297</v>
      </c>
    </row>
    <row r="1639" spans="1:3" x14ac:dyDescent="0.35">
      <c r="A1639" t="s">
        <v>6298</v>
      </c>
      <c r="B1639" t="s">
        <v>6299</v>
      </c>
      <c r="C1639" t="s">
        <v>6300</v>
      </c>
    </row>
    <row r="1640" spans="1:3" x14ac:dyDescent="0.35">
      <c r="A1640" t="s">
        <v>6301</v>
      </c>
      <c r="B1640" t="s">
        <v>6302</v>
      </c>
      <c r="C1640" t="s">
        <v>6303</v>
      </c>
    </row>
    <row r="1641" spans="1:3" x14ac:dyDescent="0.35">
      <c r="A1641" t="s">
        <v>6304</v>
      </c>
      <c r="B1641" t="s">
        <v>6305</v>
      </c>
      <c r="C1641" t="s">
        <v>6306</v>
      </c>
    </row>
    <row r="1642" spans="1:3" x14ac:dyDescent="0.35">
      <c r="A1642" t="s">
        <v>6307</v>
      </c>
      <c r="B1642" t="s">
        <v>6308</v>
      </c>
      <c r="C1642" t="s">
        <v>6309</v>
      </c>
    </row>
    <row r="1643" spans="1:3" x14ac:dyDescent="0.35">
      <c r="A1643" t="s">
        <v>6310</v>
      </c>
      <c r="B1643" t="s">
        <v>6311</v>
      </c>
      <c r="C1643" t="s">
        <v>6312</v>
      </c>
    </row>
    <row r="1644" spans="1:3" x14ac:dyDescent="0.35">
      <c r="A1644" t="s">
        <v>6313</v>
      </c>
      <c r="B1644" t="s">
        <v>6314</v>
      </c>
      <c r="C1644" t="s">
        <v>6315</v>
      </c>
    </row>
    <row r="1645" spans="1:3" x14ac:dyDescent="0.35">
      <c r="A1645" t="s">
        <v>6316</v>
      </c>
      <c r="B1645" t="s">
        <v>6317</v>
      </c>
      <c r="C1645" t="s">
        <v>6318</v>
      </c>
    </row>
    <row r="1646" spans="1:3" x14ac:dyDescent="0.35">
      <c r="A1646" t="s">
        <v>6319</v>
      </c>
      <c r="B1646" t="s">
        <v>6320</v>
      </c>
      <c r="C1646" t="s">
        <v>6321</v>
      </c>
    </row>
    <row r="1647" spans="1:3" x14ac:dyDescent="0.35">
      <c r="A1647" t="s">
        <v>6322</v>
      </c>
      <c r="B1647" t="s">
        <v>6323</v>
      </c>
      <c r="C1647" t="s">
        <v>6324</v>
      </c>
    </row>
    <row r="1648" spans="1:3" x14ac:dyDescent="0.35">
      <c r="A1648" t="s">
        <v>6325</v>
      </c>
      <c r="B1648" t="s">
        <v>6326</v>
      </c>
      <c r="C1648" t="s">
        <v>6327</v>
      </c>
    </row>
    <row r="1649" spans="1:3" x14ac:dyDescent="0.35">
      <c r="A1649" t="s">
        <v>6328</v>
      </c>
      <c r="B1649" t="s">
        <v>6329</v>
      </c>
      <c r="C1649" t="s">
        <v>6330</v>
      </c>
    </row>
    <row r="1650" spans="1:3" x14ac:dyDescent="0.35">
      <c r="A1650" t="s">
        <v>6331</v>
      </c>
      <c r="B1650" t="s">
        <v>6332</v>
      </c>
      <c r="C1650" t="s">
        <v>6333</v>
      </c>
    </row>
    <row r="1651" spans="1:3" x14ac:dyDescent="0.35">
      <c r="A1651" t="s">
        <v>6331</v>
      </c>
      <c r="B1651" t="s">
        <v>6334</v>
      </c>
      <c r="C1651" t="s">
        <v>6335</v>
      </c>
    </row>
    <row r="1652" spans="1:3" x14ac:dyDescent="0.35">
      <c r="A1652" t="s">
        <v>6336</v>
      </c>
      <c r="B1652" t="s">
        <v>6337</v>
      </c>
      <c r="C1652" t="s">
        <v>6338</v>
      </c>
    </row>
    <row r="1653" spans="1:3" x14ac:dyDescent="0.35">
      <c r="A1653" t="s">
        <v>6339</v>
      </c>
      <c r="B1653" t="s">
        <v>6340</v>
      </c>
      <c r="C1653" t="s">
        <v>6341</v>
      </c>
    </row>
    <row r="1654" spans="1:3" x14ac:dyDescent="0.35">
      <c r="A1654" t="s">
        <v>6342</v>
      </c>
      <c r="B1654" t="s">
        <v>6343</v>
      </c>
      <c r="C1654" t="s">
        <v>6344</v>
      </c>
    </row>
    <row r="1655" spans="1:3" x14ac:dyDescent="0.35">
      <c r="A1655" t="s">
        <v>6345</v>
      </c>
      <c r="B1655" t="s">
        <v>6346</v>
      </c>
      <c r="C1655" t="s">
        <v>6347</v>
      </c>
    </row>
    <row r="1656" spans="1:3" x14ac:dyDescent="0.35">
      <c r="A1656" t="s">
        <v>6348</v>
      </c>
      <c r="B1656" t="s">
        <v>6349</v>
      </c>
      <c r="C1656" t="s">
        <v>6350</v>
      </c>
    </row>
    <row r="1657" spans="1:3" x14ac:dyDescent="0.35">
      <c r="A1657" t="s">
        <v>6351</v>
      </c>
      <c r="B1657" t="s">
        <v>6352</v>
      </c>
      <c r="C1657" t="s">
        <v>6353</v>
      </c>
    </row>
    <row r="1658" spans="1:3" x14ac:dyDescent="0.35">
      <c r="A1658" t="s">
        <v>6351</v>
      </c>
      <c r="B1658" t="s">
        <v>6354</v>
      </c>
      <c r="C1658" t="s">
        <v>6355</v>
      </c>
    </row>
    <row r="1659" spans="1:3" x14ac:dyDescent="0.35">
      <c r="A1659" t="s">
        <v>6356</v>
      </c>
      <c r="B1659" t="s">
        <v>6357</v>
      </c>
      <c r="C1659" t="s">
        <v>6358</v>
      </c>
    </row>
    <row r="1660" spans="1:3" x14ac:dyDescent="0.35">
      <c r="A1660" t="s">
        <v>6356</v>
      </c>
      <c r="B1660" t="s">
        <v>6359</v>
      </c>
      <c r="C1660" t="s">
        <v>6360</v>
      </c>
    </row>
    <row r="1661" spans="1:3" x14ac:dyDescent="0.35">
      <c r="A1661" t="s">
        <v>6361</v>
      </c>
      <c r="B1661" t="s">
        <v>6362</v>
      </c>
      <c r="C1661" t="s">
        <v>6363</v>
      </c>
    </row>
    <row r="1662" spans="1:3" x14ac:dyDescent="0.35">
      <c r="A1662" t="s">
        <v>6364</v>
      </c>
      <c r="B1662" t="s">
        <v>6365</v>
      </c>
      <c r="C1662" t="s">
        <v>6366</v>
      </c>
    </row>
    <row r="1663" spans="1:3" x14ac:dyDescent="0.35">
      <c r="A1663" t="s">
        <v>6367</v>
      </c>
      <c r="B1663" t="s">
        <v>6368</v>
      </c>
      <c r="C1663" t="s">
        <v>6369</v>
      </c>
    </row>
    <row r="1664" spans="1:3" x14ac:dyDescent="0.35">
      <c r="A1664" t="s">
        <v>6370</v>
      </c>
      <c r="B1664" t="s">
        <v>6371</v>
      </c>
      <c r="C1664" t="s">
        <v>6372</v>
      </c>
    </row>
    <row r="1665" spans="1:3" x14ac:dyDescent="0.35">
      <c r="A1665" t="s">
        <v>6373</v>
      </c>
      <c r="B1665" t="s">
        <v>6374</v>
      </c>
      <c r="C1665" t="s">
        <v>6375</v>
      </c>
    </row>
    <row r="1666" spans="1:3" x14ac:dyDescent="0.35">
      <c r="A1666" t="s">
        <v>6376</v>
      </c>
      <c r="B1666" t="s">
        <v>6377</v>
      </c>
      <c r="C1666" t="s">
        <v>6378</v>
      </c>
    </row>
    <row r="1667" spans="1:3" x14ac:dyDescent="0.35">
      <c r="A1667" t="s">
        <v>6379</v>
      </c>
      <c r="B1667" t="s">
        <v>6380</v>
      </c>
      <c r="C1667" t="s">
        <v>6381</v>
      </c>
    </row>
    <row r="1668" spans="1:3" x14ac:dyDescent="0.35">
      <c r="A1668" t="s">
        <v>6382</v>
      </c>
      <c r="B1668" t="s">
        <v>6383</v>
      </c>
      <c r="C1668" t="s">
        <v>6384</v>
      </c>
    </row>
    <row r="1669" spans="1:3" x14ac:dyDescent="0.35">
      <c r="A1669" t="s">
        <v>6385</v>
      </c>
      <c r="B1669" t="s">
        <v>6386</v>
      </c>
      <c r="C1669" t="s">
        <v>6387</v>
      </c>
    </row>
    <row r="1670" spans="1:3" x14ac:dyDescent="0.35">
      <c r="A1670" t="s">
        <v>6388</v>
      </c>
      <c r="B1670" t="s">
        <v>6389</v>
      </c>
      <c r="C1670" t="s">
        <v>6390</v>
      </c>
    </row>
    <row r="1671" spans="1:3" x14ac:dyDescent="0.35">
      <c r="A1671" t="s">
        <v>6391</v>
      </c>
      <c r="B1671" t="s">
        <v>6392</v>
      </c>
      <c r="C1671" t="s">
        <v>6393</v>
      </c>
    </row>
    <row r="1672" spans="1:3" x14ac:dyDescent="0.35">
      <c r="A1672" t="s">
        <v>6394</v>
      </c>
      <c r="B1672" t="s">
        <v>6395</v>
      </c>
      <c r="C1672" t="s">
        <v>6396</v>
      </c>
    </row>
    <row r="1673" spans="1:3" x14ac:dyDescent="0.35">
      <c r="A1673" t="s">
        <v>6397</v>
      </c>
      <c r="B1673" t="s">
        <v>6398</v>
      </c>
      <c r="C1673" t="s">
        <v>6399</v>
      </c>
    </row>
    <row r="1674" spans="1:3" x14ac:dyDescent="0.35">
      <c r="A1674" t="s">
        <v>6400</v>
      </c>
      <c r="B1674" t="s">
        <v>6401</v>
      </c>
      <c r="C1674" t="s">
        <v>6402</v>
      </c>
    </row>
    <row r="1675" spans="1:3" x14ac:dyDescent="0.35">
      <c r="A1675" t="s">
        <v>6403</v>
      </c>
      <c r="B1675" t="s">
        <v>6404</v>
      </c>
      <c r="C1675" t="s">
        <v>6405</v>
      </c>
    </row>
    <row r="1676" spans="1:3" x14ac:dyDescent="0.35">
      <c r="A1676" t="s">
        <v>6406</v>
      </c>
      <c r="B1676" t="s">
        <v>6407</v>
      </c>
      <c r="C1676" t="s">
        <v>6408</v>
      </c>
    </row>
    <row r="1677" spans="1:3" x14ac:dyDescent="0.35">
      <c r="A1677" t="s">
        <v>6409</v>
      </c>
      <c r="B1677" t="s">
        <v>6410</v>
      </c>
      <c r="C1677" t="s">
        <v>6411</v>
      </c>
    </row>
    <row r="1678" spans="1:3" x14ac:dyDescent="0.35">
      <c r="A1678" t="s">
        <v>6412</v>
      </c>
      <c r="B1678" t="s">
        <v>6413</v>
      </c>
      <c r="C1678" t="s">
        <v>6414</v>
      </c>
    </row>
    <row r="1679" spans="1:3" x14ac:dyDescent="0.35">
      <c r="A1679" t="s">
        <v>6415</v>
      </c>
      <c r="B1679" t="s">
        <v>6416</v>
      </c>
      <c r="C1679" t="s">
        <v>6417</v>
      </c>
    </row>
    <row r="1680" spans="1:3" x14ac:dyDescent="0.35">
      <c r="A1680" t="s">
        <v>6418</v>
      </c>
      <c r="B1680" t="s">
        <v>6419</v>
      </c>
      <c r="C1680" t="s">
        <v>6420</v>
      </c>
    </row>
    <row r="1681" spans="1:3" x14ac:dyDescent="0.35">
      <c r="A1681" t="s">
        <v>6418</v>
      </c>
      <c r="B1681" t="s">
        <v>6421</v>
      </c>
      <c r="C1681" t="s">
        <v>6420</v>
      </c>
    </row>
    <row r="1682" spans="1:3" x14ac:dyDescent="0.35">
      <c r="A1682" t="s">
        <v>6422</v>
      </c>
      <c r="B1682" t="s">
        <v>6423</v>
      </c>
      <c r="C1682" t="s">
        <v>6424</v>
      </c>
    </row>
    <row r="1683" spans="1:3" x14ac:dyDescent="0.35">
      <c r="A1683" t="s">
        <v>6425</v>
      </c>
      <c r="B1683" t="s">
        <v>6426</v>
      </c>
      <c r="C1683" t="s">
        <v>6427</v>
      </c>
    </row>
    <row r="1684" spans="1:3" x14ac:dyDescent="0.35">
      <c r="A1684" t="s">
        <v>6428</v>
      </c>
      <c r="B1684" t="s">
        <v>6429</v>
      </c>
      <c r="C1684" t="s">
        <v>6430</v>
      </c>
    </row>
    <row r="1685" spans="1:3" x14ac:dyDescent="0.35">
      <c r="A1685" t="s">
        <v>6431</v>
      </c>
      <c r="B1685" t="s">
        <v>6432</v>
      </c>
      <c r="C1685" t="s">
        <v>6433</v>
      </c>
    </row>
    <row r="1686" spans="1:3" x14ac:dyDescent="0.35">
      <c r="A1686" t="s">
        <v>6434</v>
      </c>
      <c r="B1686" t="s">
        <v>6435</v>
      </c>
      <c r="C1686" t="s">
        <v>6436</v>
      </c>
    </row>
    <row r="1687" spans="1:3" x14ac:dyDescent="0.35">
      <c r="A1687" t="s">
        <v>1372</v>
      </c>
      <c r="B1687" t="s">
        <v>6437</v>
      </c>
      <c r="C1687" t="s">
        <v>6438</v>
      </c>
    </row>
    <row r="1688" spans="1:3" x14ac:dyDescent="0.35">
      <c r="A1688" t="s">
        <v>6439</v>
      </c>
      <c r="B1688" t="s">
        <v>6440</v>
      </c>
      <c r="C1688" t="s">
        <v>6441</v>
      </c>
    </row>
    <row r="1689" spans="1:3" x14ac:dyDescent="0.35">
      <c r="A1689" t="s">
        <v>6442</v>
      </c>
      <c r="B1689" t="s">
        <v>6443</v>
      </c>
      <c r="C1689" t="s">
        <v>6444</v>
      </c>
    </row>
    <row r="1690" spans="1:3" x14ac:dyDescent="0.35">
      <c r="A1690" t="s">
        <v>6445</v>
      </c>
      <c r="B1690" t="s">
        <v>6446</v>
      </c>
      <c r="C1690" t="s">
        <v>6447</v>
      </c>
    </row>
    <row r="1691" spans="1:3" x14ac:dyDescent="0.35">
      <c r="A1691" t="s">
        <v>6448</v>
      </c>
      <c r="B1691" t="s">
        <v>6449</v>
      </c>
      <c r="C1691" t="s">
        <v>6450</v>
      </c>
    </row>
    <row r="1692" spans="1:3" x14ac:dyDescent="0.35">
      <c r="A1692" t="s">
        <v>6451</v>
      </c>
      <c r="B1692" t="s">
        <v>6452</v>
      </c>
      <c r="C1692" t="s">
        <v>6453</v>
      </c>
    </row>
    <row r="1693" spans="1:3" x14ac:dyDescent="0.35">
      <c r="A1693" t="s">
        <v>6454</v>
      </c>
      <c r="B1693" t="s">
        <v>6455</v>
      </c>
      <c r="C1693" t="s">
        <v>6456</v>
      </c>
    </row>
    <row r="1694" spans="1:3" x14ac:dyDescent="0.35">
      <c r="A1694" t="s">
        <v>6457</v>
      </c>
      <c r="B1694" t="s">
        <v>6458</v>
      </c>
      <c r="C1694" t="s">
        <v>6459</v>
      </c>
    </row>
    <row r="1695" spans="1:3" x14ac:dyDescent="0.35">
      <c r="A1695" t="s">
        <v>6460</v>
      </c>
      <c r="B1695" t="s">
        <v>6461</v>
      </c>
      <c r="C1695" t="s">
        <v>6462</v>
      </c>
    </row>
    <row r="1696" spans="1:3" x14ac:dyDescent="0.35">
      <c r="A1696" t="s">
        <v>6463</v>
      </c>
      <c r="B1696" t="s">
        <v>6464</v>
      </c>
      <c r="C1696" t="s">
        <v>6465</v>
      </c>
    </row>
    <row r="1697" spans="1:3" x14ac:dyDescent="0.35">
      <c r="A1697" t="s">
        <v>6466</v>
      </c>
      <c r="B1697" t="s">
        <v>6467</v>
      </c>
      <c r="C1697" t="s">
        <v>6468</v>
      </c>
    </row>
    <row r="1698" spans="1:3" x14ac:dyDescent="0.35">
      <c r="A1698" t="s">
        <v>6469</v>
      </c>
      <c r="B1698" t="s">
        <v>6470</v>
      </c>
      <c r="C1698" t="s">
        <v>6471</v>
      </c>
    </row>
    <row r="1699" spans="1:3" x14ac:dyDescent="0.35">
      <c r="A1699" t="s">
        <v>6472</v>
      </c>
      <c r="B1699" t="s">
        <v>6473</v>
      </c>
      <c r="C1699" t="s">
        <v>6474</v>
      </c>
    </row>
    <row r="1700" spans="1:3" x14ac:dyDescent="0.35">
      <c r="A1700" t="s">
        <v>6475</v>
      </c>
      <c r="B1700" t="s">
        <v>6476</v>
      </c>
      <c r="C1700" t="s">
        <v>6477</v>
      </c>
    </row>
    <row r="1701" spans="1:3" x14ac:dyDescent="0.35">
      <c r="A1701" t="s">
        <v>6478</v>
      </c>
      <c r="B1701" t="s">
        <v>6479</v>
      </c>
      <c r="C1701" t="s">
        <v>6480</v>
      </c>
    </row>
    <row r="1702" spans="1:3" x14ac:dyDescent="0.35">
      <c r="A1702" t="s">
        <v>6481</v>
      </c>
      <c r="B1702" t="s">
        <v>6482</v>
      </c>
      <c r="C1702" t="s">
        <v>6483</v>
      </c>
    </row>
    <row r="1703" spans="1:3" x14ac:dyDescent="0.35">
      <c r="A1703" t="s">
        <v>6484</v>
      </c>
      <c r="B1703" t="s">
        <v>6485</v>
      </c>
      <c r="C1703" t="s">
        <v>6486</v>
      </c>
    </row>
    <row r="1704" spans="1:3" x14ac:dyDescent="0.35">
      <c r="A1704" t="s">
        <v>6487</v>
      </c>
      <c r="B1704" t="s">
        <v>6488</v>
      </c>
      <c r="C1704" t="s">
        <v>6489</v>
      </c>
    </row>
    <row r="1705" spans="1:3" x14ac:dyDescent="0.35">
      <c r="A1705" t="s">
        <v>6490</v>
      </c>
      <c r="B1705" t="s">
        <v>6491</v>
      </c>
      <c r="C1705" t="s">
        <v>6492</v>
      </c>
    </row>
    <row r="1706" spans="1:3" x14ac:dyDescent="0.35">
      <c r="A1706" t="s">
        <v>6493</v>
      </c>
      <c r="B1706" t="s">
        <v>6494</v>
      </c>
      <c r="C1706" t="s">
        <v>6495</v>
      </c>
    </row>
    <row r="1707" spans="1:3" x14ac:dyDescent="0.35">
      <c r="A1707" t="s">
        <v>6496</v>
      </c>
      <c r="B1707" t="s">
        <v>6497</v>
      </c>
      <c r="C1707" t="s">
        <v>6498</v>
      </c>
    </row>
    <row r="1708" spans="1:3" x14ac:dyDescent="0.35">
      <c r="A1708" t="s">
        <v>6499</v>
      </c>
      <c r="B1708" t="s">
        <v>6500</v>
      </c>
      <c r="C1708" t="s">
        <v>6501</v>
      </c>
    </row>
    <row r="1709" spans="1:3" x14ac:dyDescent="0.35">
      <c r="A1709" t="s">
        <v>6502</v>
      </c>
      <c r="B1709" t="s">
        <v>6503</v>
      </c>
      <c r="C1709" t="s">
        <v>6504</v>
      </c>
    </row>
    <row r="1710" spans="1:3" x14ac:dyDescent="0.35">
      <c r="A1710" t="s">
        <v>6505</v>
      </c>
      <c r="B1710" t="s">
        <v>6506</v>
      </c>
      <c r="C1710" t="s">
        <v>6507</v>
      </c>
    </row>
    <row r="1711" spans="1:3" x14ac:dyDescent="0.35">
      <c r="A1711" t="s">
        <v>6508</v>
      </c>
      <c r="B1711" t="s">
        <v>6509</v>
      </c>
      <c r="C1711" t="s">
        <v>6510</v>
      </c>
    </row>
    <row r="1712" spans="1:3" x14ac:dyDescent="0.35">
      <c r="A1712" t="s">
        <v>6511</v>
      </c>
      <c r="B1712" t="s">
        <v>6512</v>
      </c>
      <c r="C1712" t="s">
        <v>6513</v>
      </c>
    </row>
    <row r="1713" spans="1:3" x14ac:dyDescent="0.35">
      <c r="A1713" t="s">
        <v>6514</v>
      </c>
      <c r="B1713" t="s">
        <v>6515</v>
      </c>
      <c r="C1713" t="s">
        <v>6516</v>
      </c>
    </row>
    <row r="1714" spans="1:3" x14ac:dyDescent="0.35">
      <c r="A1714" t="s">
        <v>6517</v>
      </c>
      <c r="B1714" t="s">
        <v>6518</v>
      </c>
      <c r="C1714" t="s">
        <v>6519</v>
      </c>
    </row>
    <row r="1715" spans="1:3" x14ac:dyDescent="0.35">
      <c r="A1715" t="s">
        <v>6520</v>
      </c>
      <c r="B1715" t="s">
        <v>6521</v>
      </c>
      <c r="C1715" t="s">
        <v>6522</v>
      </c>
    </row>
    <row r="1716" spans="1:3" x14ac:dyDescent="0.35">
      <c r="A1716" t="s">
        <v>6523</v>
      </c>
      <c r="B1716" t="s">
        <v>6524</v>
      </c>
      <c r="C1716" t="s">
        <v>6525</v>
      </c>
    </row>
    <row r="1717" spans="1:3" x14ac:dyDescent="0.35">
      <c r="A1717" t="s">
        <v>6526</v>
      </c>
      <c r="B1717" t="s">
        <v>6527</v>
      </c>
      <c r="C1717" t="s">
        <v>6528</v>
      </c>
    </row>
    <row r="1718" spans="1:3" x14ac:dyDescent="0.35">
      <c r="A1718" t="s">
        <v>6529</v>
      </c>
      <c r="B1718" t="s">
        <v>6530</v>
      </c>
      <c r="C1718" t="s">
        <v>6531</v>
      </c>
    </row>
    <row r="1719" spans="1:3" x14ac:dyDescent="0.35">
      <c r="A1719" t="s">
        <v>6532</v>
      </c>
      <c r="B1719" t="s">
        <v>6533</v>
      </c>
      <c r="C1719" t="s">
        <v>6534</v>
      </c>
    </row>
    <row r="1720" spans="1:3" x14ac:dyDescent="0.35">
      <c r="A1720" t="s">
        <v>6535</v>
      </c>
      <c r="B1720" t="s">
        <v>6536</v>
      </c>
      <c r="C1720" t="s">
        <v>6537</v>
      </c>
    </row>
    <row r="1721" spans="1:3" x14ac:dyDescent="0.35">
      <c r="A1721" t="s">
        <v>6538</v>
      </c>
      <c r="B1721" t="s">
        <v>6539</v>
      </c>
      <c r="C1721" t="s">
        <v>6540</v>
      </c>
    </row>
    <row r="1722" spans="1:3" x14ac:dyDescent="0.35">
      <c r="A1722" t="s">
        <v>6541</v>
      </c>
      <c r="B1722" t="s">
        <v>6542</v>
      </c>
      <c r="C1722" t="s">
        <v>6543</v>
      </c>
    </row>
    <row r="1723" spans="1:3" x14ac:dyDescent="0.35">
      <c r="A1723" t="s">
        <v>6544</v>
      </c>
      <c r="B1723" t="s">
        <v>6545</v>
      </c>
      <c r="C1723" t="s">
        <v>6546</v>
      </c>
    </row>
    <row r="1724" spans="1:3" x14ac:dyDescent="0.35">
      <c r="A1724" t="s">
        <v>6547</v>
      </c>
      <c r="B1724" t="s">
        <v>6548</v>
      </c>
      <c r="C1724" t="s">
        <v>6549</v>
      </c>
    </row>
    <row r="1725" spans="1:3" x14ac:dyDescent="0.35">
      <c r="A1725" t="s">
        <v>6550</v>
      </c>
      <c r="B1725" t="s">
        <v>6551</v>
      </c>
      <c r="C1725" t="s">
        <v>6552</v>
      </c>
    </row>
    <row r="1726" spans="1:3" x14ac:dyDescent="0.35">
      <c r="A1726" t="s">
        <v>6553</v>
      </c>
      <c r="B1726" t="s">
        <v>6554</v>
      </c>
      <c r="C1726" t="s">
        <v>6555</v>
      </c>
    </row>
    <row r="1727" spans="1:3" x14ac:dyDescent="0.35">
      <c r="A1727" t="s">
        <v>6556</v>
      </c>
      <c r="B1727" t="s">
        <v>6557</v>
      </c>
      <c r="C1727" t="s">
        <v>6558</v>
      </c>
    </row>
    <row r="1728" spans="1:3" x14ac:dyDescent="0.35">
      <c r="A1728" t="s">
        <v>6559</v>
      </c>
      <c r="B1728" t="s">
        <v>6560</v>
      </c>
      <c r="C1728" t="s">
        <v>6561</v>
      </c>
    </row>
    <row r="1729" spans="1:3" x14ac:dyDescent="0.35">
      <c r="A1729" t="s">
        <v>6562</v>
      </c>
      <c r="B1729" t="s">
        <v>6563</v>
      </c>
      <c r="C1729" t="s">
        <v>6564</v>
      </c>
    </row>
    <row r="1730" spans="1:3" x14ac:dyDescent="0.35">
      <c r="A1730" t="s">
        <v>6565</v>
      </c>
      <c r="B1730" t="s">
        <v>6566</v>
      </c>
      <c r="C1730" t="s">
        <v>6567</v>
      </c>
    </row>
    <row r="1731" spans="1:3" x14ac:dyDescent="0.35">
      <c r="A1731" t="s">
        <v>6568</v>
      </c>
      <c r="B1731" t="s">
        <v>6569</v>
      </c>
      <c r="C1731" t="s">
        <v>6570</v>
      </c>
    </row>
    <row r="1732" spans="1:3" x14ac:dyDescent="0.35">
      <c r="A1732" t="s">
        <v>6571</v>
      </c>
      <c r="B1732" t="s">
        <v>6572</v>
      </c>
      <c r="C1732" t="s">
        <v>6573</v>
      </c>
    </row>
    <row r="1733" spans="1:3" x14ac:dyDescent="0.35">
      <c r="A1733" t="s">
        <v>6574</v>
      </c>
      <c r="B1733" t="s">
        <v>6575</v>
      </c>
      <c r="C1733" t="s">
        <v>6576</v>
      </c>
    </row>
    <row r="1734" spans="1:3" x14ac:dyDescent="0.35">
      <c r="A1734" t="s">
        <v>6577</v>
      </c>
      <c r="B1734" t="s">
        <v>6578</v>
      </c>
      <c r="C1734" t="s">
        <v>6579</v>
      </c>
    </row>
    <row r="1735" spans="1:3" x14ac:dyDescent="0.35">
      <c r="A1735" t="s">
        <v>6580</v>
      </c>
      <c r="B1735" t="s">
        <v>6581</v>
      </c>
      <c r="C1735" t="s">
        <v>6582</v>
      </c>
    </row>
    <row r="1736" spans="1:3" x14ac:dyDescent="0.35">
      <c r="A1736" t="s">
        <v>6583</v>
      </c>
      <c r="B1736" t="s">
        <v>6584</v>
      </c>
      <c r="C1736" t="s">
        <v>6585</v>
      </c>
    </row>
    <row r="1737" spans="1:3" x14ac:dyDescent="0.35">
      <c r="A1737" t="s">
        <v>6586</v>
      </c>
      <c r="B1737" t="s">
        <v>6587</v>
      </c>
      <c r="C1737" t="s">
        <v>6588</v>
      </c>
    </row>
    <row r="1738" spans="1:3" x14ac:dyDescent="0.35">
      <c r="A1738" t="s">
        <v>6589</v>
      </c>
      <c r="B1738" t="s">
        <v>6575</v>
      </c>
      <c r="C1738" t="s">
        <v>6576</v>
      </c>
    </row>
    <row r="1739" spans="1:3" x14ac:dyDescent="0.35">
      <c r="A1739" t="s">
        <v>6590</v>
      </c>
      <c r="B1739" t="s">
        <v>6591</v>
      </c>
      <c r="C1739" t="s">
        <v>6592</v>
      </c>
    </row>
    <row r="1740" spans="1:3" x14ac:dyDescent="0.35">
      <c r="A1740" t="s">
        <v>6593</v>
      </c>
      <c r="B1740" t="s">
        <v>6594</v>
      </c>
      <c r="C1740" t="s">
        <v>6595</v>
      </c>
    </row>
    <row r="1741" spans="1:3" x14ac:dyDescent="0.35">
      <c r="A1741" t="s">
        <v>6596</v>
      </c>
      <c r="B1741" t="s">
        <v>6597</v>
      </c>
      <c r="C1741" t="s">
        <v>6598</v>
      </c>
    </row>
    <row r="1742" spans="1:3" x14ac:dyDescent="0.35">
      <c r="A1742" t="s">
        <v>6599</v>
      </c>
      <c r="B1742" t="s">
        <v>6600</v>
      </c>
      <c r="C1742" t="s">
        <v>6601</v>
      </c>
    </row>
    <row r="1743" spans="1:3" x14ac:dyDescent="0.35">
      <c r="A1743" t="s">
        <v>6602</v>
      </c>
      <c r="B1743" t="s">
        <v>6603</v>
      </c>
      <c r="C1743" t="s">
        <v>6604</v>
      </c>
    </row>
    <row r="1744" spans="1:3" x14ac:dyDescent="0.35">
      <c r="A1744" t="s">
        <v>6605</v>
      </c>
      <c r="B1744" t="s">
        <v>6606</v>
      </c>
      <c r="C1744" t="s">
        <v>6607</v>
      </c>
    </row>
    <row r="1745" spans="1:3" x14ac:dyDescent="0.35">
      <c r="A1745" t="s">
        <v>6608</v>
      </c>
      <c r="B1745" t="s">
        <v>6609</v>
      </c>
      <c r="C1745" t="s">
        <v>6610</v>
      </c>
    </row>
    <row r="1746" spans="1:3" x14ac:dyDescent="0.35">
      <c r="A1746" t="s">
        <v>6611</v>
      </c>
      <c r="B1746" t="s">
        <v>6612</v>
      </c>
      <c r="C1746" t="s">
        <v>6613</v>
      </c>
    </row>
    <row r="1747" spans="1:3" x14ac:dyDescent="0.35">
      <c r="A1747" t="s">
        <v>6614</v>
      </c>
      <c r="B1747" t="s">
        <v>6615</v>
      </c>
      <c r="C1747" t="s">
        <v>6616</v>
      </c>
    </row>
    <row r="1748" spans="1:3" x14ac:dyDescent="0.35">
      <c r="A1748" t="s">
        <v>6617</v>
      </c>
      <c r="B1748" t="s">
        <v>6618</v>
      </c>
      <c r="C1748" t="s">
        <v>6619</v>
      </c>
    </row>
    <row r="1749" spans="1:3" x14ac:dyDescent="0.35">
      <c r="A1749" t="s">
        <v>6620</v>
      </c>
      <c r="B1749" t="s">
        <v>6621</v>
      </c>
      <c r="C1749" t="s">
        <v>6622</v>
      </c>
    </row>
    <row r="1750" spans="1:3" x14ac:dyDescent="0.35">
      <c r="A1750" t="s">
        <v>6623</v>
      </c>
      <c r="B1750" t="s">
        <v>6624</v>
      </c>
      <c r="C1750" t="s">
        <v>6625</v>
      </c>
    </row>
    <row r="1751" spans="1:3" x14ac:dyDescent="0.35">
      <c r="A1751" t="s">
        <v>6626</v>
      </c>
      <c r="B1751" t="s">
        <v>6627</v>
      </c>
      <c r="C1751" t="s">
        <v>3348</v>
      </c>
    </row>
    <row r="1752" spans="1:3" x14ac:dyDescent="0.35">
      <c r="A1752" t="s">
        <v>6628</v>
      </c>
      <c r="B1752" t="s">
        <v>6629</v>
      </c>
      <c r="C1752" t="s">
        <v>6630</v>
      </c>
    </row>
    <row r="1753" spans="1:3" x14ac:dyDescent="0.35">
      <c r="A1753" t="s">
        <v>6631</v>
      </c>
      <c r="B1753" t="s">
        <v>6632</v>
      </c>
      <c r="C1753" t="s">
        <v>6633</v>
      </c>
    </row>
    <row r="1754" spans="1:3" x14ac:dyDescent="0.35">
      <c r="A1754" t="s">
        <v>6634</v>
      </c>
      <c r="B1754" t="s">
        <v>6635</v>
      </c>
      <c r="C1754" t="s">
        <v>6636</v>
      </c>
    </row>
    <row r="1755" spans="1:3" x14ac:dyDescent="0.35">
      <c r="A1755" t="s">
        <v>6637</v>
      </c>
      <c r="B1755" t="s">
        <v>6638</v>
      </c>
      <c r="C1755" t="s">
        <v>6639</v>
      </c>
    </row>
    <row r="1756" spans="1:3" x14ac:dyDescent="0.35">
      <c r="A1756" t="s">
        <v>6640</v>
      </c>
      <c r="B1756" t="s">
        <v>6641</v>
      </c>
      <c r="C1756" t="s">
        <v>6642</v>
      </c>
    </row>
    <row r="1757" spans="1:3" x14ac:dyDescent="0.35">
      <c r="A1757" t="s">
        <v>6643</v>
      </c>
      <c r="B1757" t="s">
        <v>6644</v>
      </c>
      <c r="C1757" t="s">
        <v>6645</v>
      </c>
    </row>
    <row r="1758" spans="1:3" x14ac:dyDescent="0.35">
      <c r="A1758" t="s">
        <v>6646</v>
      </c>
      <c r="B1758" t="s">
        <v>6647</v>
      </c>
      <c r="C1758" t="s">
        <v>6648</v>
      </c>
    </row>
    <row r="1759" spans="1:3" x14ac:dyDescent="0.35">
      <c r="A1759" t="s">
        <v>6649</v>
      </c>
      <c r="B1759" t="s">
        <v>6650</v>
      </c>
      <c r="C1759" t="s">
        <v>6651</v>
      </c>
    </row>
    <row r="1760" spans="1:3" x14ac:dyDescent="0.35">
      <c r="A1760" t="s">
        <v>6652</v>
      </c>
      <c r="B1760" t="s">
        <v>6653</v>
      </c>
      <c r="C1760" t="s">
        <v>6654</v>
      </c>
    </row>
    <row r="1761" spans="1:3" x14ac:dyDescent="0.35">
      <c r="A1761" t="s">
        <v>6655</v>
      </c>
      <c r="B1761" t="s">
        <v>6656</v>
      </c>
      <c r="C1761" t="s">
        <v>6657</v>
      </c>
    </row>
    <row r="1762" spans="1:3" x14ac:dyDescent="0.35">
      <c r="A1762" t="s">
        <v>6658</v>
      </c>
      <c r="B1762" t="s">
        <v>6659</v>
      </c>
      <c r="C1762" t="s">
        <v>6660</v>
      </c>
    </row>
    <row r="1763" spans="1:3" x14ac:dyDescent="0.35">
      <c r="A1763" t="s">
        <v>6661</v>
      </c>
      <c r="B1763" t="s">
        <v>6662</v>
      </c>
      <c r="C1763" t="s">
        <v>6663</v>
      </c>
    </row>
    <row r="1764" spans="1:3" x14ac:dyDescent="0.35">
      <c r="A1764" t="s">
        <v>6664</v>
      </c>
      <c r="B1764" t="s">
        <v>6665</v>
      </c>
      <c r="C1764" t="s">
        <v>6666</v>
      </c>
    </row>
    <row r="1765" spans="1:3" x14ac:dyDescent="0.35">
      <c r="A1765" t="s">
        <v>1376</v>
      </c>
      <c r="B1765" t="s">
        <v>6667</v>
      </c>
      <c r="C1765" t="s">
        <v>6668</v>
      </c>
    </row>
    <row r="1766" spans="1:3" x14ac:dyDescent="0.35">
      <c r="A1766" t="s">
        <v>6669</v>
      </c>
      <c r="B1766" t="s">
        <v>6670</v>
      </c>
      <c r="C1766" t="s">
        <v>6671</v>
      </c>
    </row>
    <row r="1767" spans="1:3" x14ac:dyDescent="0.35">
      <c r="A1767" t="s">
        <v>6672</v>
      </c>
      <c r="B1767" t="s">
        <v>6673</v>
      </c>
      <c r="C1767" t="s">
        <v>6674</v>
      </c>
    </row>
    <row r="1768" spans="1:3" x14ac:dyDescent="0.35">
      <c r="A1768" t="s">
        <v>6672</v>
      </c>
      <c r="B1768" t="s">
        <v>6675</v>
      </c>
      <c r="C1768" t="s">
        <v>6676</v>
      </c>
    </row>
    <row r="1769" spans="1:3" x14ac:dyDescent="0.35">
      <c r="A1769" t="s">
        <v>6677</v>
      </c>
      <c r="B1769" t="s">
        <v>6678</v>
      </c>
      <c r="C1769" t="s">
        <v>6679</v>
      </c>
    </row>
    <row r="1770" spans="1:3" x14ac:dyDescent="0.35">
      <c r="A1770" t="s">
        <v>6680</v>
      </c>
      <c r="B1770" t="s">
        <v>6681</v>
      </c>
      <c r="C1770" t="s">
        <v>6682</v>
      </c>
    </row>
    <row r="1771" spans="1:3" x14ac:dyDescent="0.35">
      <c r="A1771" t="s">
        <v>6683</v>
      </c>
      <c r="B1771" t="s">
        <v>6684</v>
      </c>
      <c r="C1771" t="s">
        <v>6685</v>
      </c>
    </row>
    <row r="1772" spans="1:3" x14ac:dyDescent="0.35">
      <c r="A1772" t="s">
        <v>6686</v>
      </c>
      <c r="B1772" t="s">
        <v>6687</v>
      </c>
      <c r="C1772" t="s">
        <v>6688</v>
      </c>
    </row>
    <row r="1773" spans="1:3" x14ac:dyDescent="0.35">
      <c r="A1773" t="s">
        <v>6689</v>
      </c>
      <c r="B1773" t="s">
        <v>6690</v>
      </c>
      <c r="C1773" t="s">
        <v>6691</v>
      </c>
    </row>
    <row r="1774" spans="1:3" x14ac:dyDescent="0.35">
      <c r="A1774" t="s">
        <v>6692</v>
      </c>
      <c r="B1774" t="s">
        <v>6693</v>
      </c>
      <c r="C1774" t="s">
        <v>6694</v>
      </c>
    </row>
    <row r="1775" spans="1:3" x14ac:dyDescent="0.35">
      <c r="A1775" t="s">
        <v>6695</v>
      </c>
      <c r="B1775" t="s">
        <v>6696</v>
      </c>
      <c r="C1775" t="s">
        <v>6697</v>
      </c>
    </row>
    <row r="1776" spans="1:3" x14ac:dyDescent="0.35">
      <c r="A1776" t="s">
        <v>6698</v>
      </c>
      <c r="B1776" t="s">
        <v>6699</v>
      </c>
      <c r="C1776" t="s">
        <v>6700</v>
      </c>
    </row>
    <row r="1777" spans="1:3" x14ac:dyDescent="0.35">
      <c r="A1777" t="s">
        <v>6701</v>
      </c>
      <c r="B1777" t="s">
        <v>6702</v>
      </c>
      <c r="C1777" t="s">
        <v>6703</v>
      </c>
    </row>
    <row r="1778" spans="1:3" x14ac:dyDescent="0.35">
      <c r="A1778" t="s">
        <v>6704</v>
      </c>
      <c r="B1778" t="s">
        <v>6705</v>
      </c>
      <c r="C1778" t="s">
        <v>6706</v>
      </c>
    </row>
    <row r="1779" spans="1:3" x14ac:dyDescent="0.35">
      <c r="A1779" t="s">
        <v>6707</v>
      </c>
      <c r="B1779" t="s">
        <v>6708</v>
      </c>
      <c r="C1779" t="s">
        <v>6709</v>
      </c>
    </row>
    <row r="1780" spans="1:3" x14ac:dyDescent="0.35">
      <c r="A1780" t="s">
        <v>6710</v>
      </c>
      <c r="B1780" t="s">
        <v>6711</v>
      </c>
      <c r="C1780" t="s">
        <v>6712</v>
      </c>
    </row>
    <row r="1781" spans="1:3" x14ac:dyDescent="0.35">
      <c r="A1781" t="s">
        <v>6713</v>
      </c>
      <c r="B1781" t="s">
        <v>6714</v>
      </c>
      <c r="C1781" t="s">
        <v>6715</v>
      </c>
    </row>
    <row r="1782" spans="1:3" x14ac:dyDescent="0.35">
      <c r="A1782" t="s">
        <v>6716</v>
      </c>
      <c r="B1782" t="s">
        <v>6717</v>
      </c>
      <c r="C1782" t="s">
        <v>6718</v>
      </c>
    </row>
    <row r="1783" spans="1:3" x14ac:dyDescent="0.35">
      <c r="A1783" t="s">
        <v>6719</v>
      </c>
      <c r="B1783" t="s">
        <v>6720</v>
      </c>
      <c r="C1783" t="s">
        <v>6721</v>
      </c>
    </row>
    <row r="1784" spans="1:3" x14ac:dyDescent="0.35">
      <c r="A1784" t="s">
        <v>6722</v>
      </c>
      <c r="B1784" t="s">
        <v>6723</v>
      </c>
      <c r="C1784" t="s">
        <v>6724</v>
      </c>
    </row>
    <row r="1785" spans="1:3" x14ac:dyDescent="0.35">
      <c r="A1785" t="s">
        <v>6725</v>
      </c>
      <c r="B1785" t="s">
        <v>6726</v>
      </c>
      <c r="C1785" t="s">
        <v>6727</v>
      </c>
    </row>
    <row r="1786" spans="1:3" x14ac:dyDescent="0.35">
      <c r="A1786" t="s">
        <v>6728</v>
      </c>
      <c r="B1786" t="s">
        <v>6729</v>
      </c>
      <c r="C1786" t="s">
        <v>6730</v>
      </c>
    </row>
    <row r="1787" spans="1:3" x14ac:dyDescent="0.35">
      <c r="A1787" t="s">
        <v>6731</v>
      </c>
      <c r="B1787" t="s">
        <v>6732</v>
      </c>
      <c r="C1787" t="s">
        <v>6733</v>
      </c>
    </row>
    <row r="1788" spans="1:3" x14ac:dyDescent="0.35">
      <c r="A1788" t="s">
        <v>6734</v>
      </c>
      <c r="B1788" t="s">
        <v>6735</v>
      </c>
      <c r="C1788" t="s">
        <v>6736</v>
      </c>
    </row>
    <row r="1789" spans="1:3" x14ac:dyDescent="0.35">
      <c r="A1789" t="s">
        <v>6737</v>
      </c>
      <c r="B1789" t="s">
        <v>6738</v>
      </c>
      <c r="C1789" t="s">
        <v>6739</v>
      </c>
    </row>
    <row r="1790" spans="1:3" x14ac:dyDescent="0.35">
      <c r="A1790" t="s">
        <v>6740</v>
      </c>
      <c r="B1790" t="s">
        <v>6741</v>
      </c>
      <c r="C1790" t="s">
        <v>6742</v>
      </c>
    </row>
    <row r="1791" spans="1:3" x14ac:dyDescent="0.35">
      <c r="A1791" t="s">
        <v>6743</v>
      </c>
      <c r="B1791" t="s">
        <v>6744</v>
      </c>
      <c r="C1791" t="s">
        <v>6745</v>
      </c>
    </row>
    <row r="1792" spans="1:3" x14ac:dyDescent="0.35">
      <c r="A1792" t="s">
        <v>6746</v>
      </c>
      <c r="B1792" t="s">
        <v>6747</v>
      </c>
      <c r="C1792" t="s">
        <v>6748</v>
      </c>
    </row>
    <row r="1793" spans="1:3" x14ac:dyDescent="0.35">
      <c r="A1793" t="s">
        <v>6749</v>
      </c>
      <c r="B1793" t="s">
        <v>6750</v>
      </c>
      <c r="C1793" t="s">
        <v>6751</v>
      </c>
    </row>
    <row r="1794" spans="1:3" x14ac:dyDescent="0.35">
      <c r="A1794" t="s">
        <v>6752</v>
      </c>
      <c r="B1794" t="s">
        <v>6753</v>
      </c>
      <c r="C1794" t="s">
        <v>6754</v>
      </c>
    </row>
    <row r="1795" spans="1:3" x14ac:dyDescent="0.35">
      <c r="A1795" t="s">
        <v>6752</v>
      </c>
      <c r="B1795" t="s">
        <v>6755</v>
      </c>
      <c r="C1795" t="s">
        <v>6756</v>
      </c>
    </row>
    <row r="1796" spans="1:3" x14ac:dyDescent="0.35">
      <c r="A1796" t="s">
        <v>6757</v>
      </c>
      <c r="B1796" t="s">
        <v>6758</v>
      </c>
      <c r="C1796" t="s">
        <v>6759</v>
      </c>
    </row>
    <row r="1797" spans="1:3" x14ac:dyDescent="0.35">
      <c r="A1797" t="s">
        <v>6760</v>
      </c>
      <c r="B1797" t="s">
        <v>6761</v>
      </c>
      <c r="C1797" t="s">
        <v>6762</v>
      </c>
    </row>
    <row r="1798" spans="1:3" x14ac:dyDescent="0.35">
      <c r="A1798" t="s">
        <v>6763</v>
      </c>
      <c r="B1798" t="s">
        <v>6764</v>
      </c>
      <c r="C1798" t="s">
        <v>6765</v>
      </c>
    </row>
    <row r="1799" spans="1:3" x14ac:dyDescent="0.35">
      <c r="A1799" t="s">
        <v>6766</v>
      </c>
      <c r="B1799" t="s">
        <v>6767</v>
      </c>
      <c r="C1799" t="s">
        <v>6768</v>
      </c>
    </row>
    <row r="1800" spans="1:3" x14ac:dyDescent="0.35">
      <c r="A1800" t="s">
        <v>6769</v>
      </c>
      <c r="B1800" t="s">
        <v>6770</v>
      </c>
      <c r="C1800" t="s">
        <v>6771</v>
      </c>
    </row>
    <row r="1801" spans="1:3" x14ac:dyDescent="0.35">
      <c r="A1801" t="s">
        <v>6772</v>
      </c>
      <c r="B1801" t="s">
        <v>6773</v>
      </c>
      <c r="C1801" t="s">
        <v>6774</v>
      </c>
    </row>
    <row r="1802" spans="1:3" x14ac:dyDescent="0.35">
      <c r="A1802" t="s">
        <v>6775</v>
      </c>
      <c r="B1802" t="s">
        <v>6776</v>
      </c>
      <c r="C1802" t="s">
        <v>6777</v>
      </c>
    </row>
    <row r="1803" spans="1:3" x14ac:dyDescent="0.35">
      <c r="A1803" t="s">
        <v>6778</v>
      </c>
      <c r="B1803" t="s">
        <v>6779</v>
      </c>
      <c r="C1803" t="s">
        <v>6780</v>
      </c>
    </row>
    <row r="1804" spans="1:3" x14ac:dyDescent="0.35">
      <c r="A1804" t="s">
        <v>6781</v>
      </c>
      <c r="B1804" t="s">
        <v>6782</v>
      </c>
      <c r="C1804" t="s">
        <v>6783</v>
      </c>
    </row>
    <row r="1805" spans="1:3" x14ac:dyDescent="0.35">
      <c r="A1805" t="s">
        <v>6784</v>
      </c>
      <c r="B1805" t="s">
        <v>6785</v>
      </c>
      <c r="C1805" t="s">
        <v>6786</v>
      </c>
    </row>
    <row r="1806" spans="1:3" x14ac:dyDescent="0.35">
      <c r="A1806" t="s">
        <v>6787</v>
      </c>
      <c r="B1806" t="s">
        <v>6788</v>
      </c>
      <c r="C1806" t="s">
        <v>6789</v>
      </c>
    </row>
    <row r="1807" spans="1:3" x14ac:dyDescent="0.35">
      <c r="A1807" t="s">
        <v>6790</v>
      </c>
      <c r="B1807" t="s">
        <v>6791</v>
      </c>
      <c r="C1807" t="s">
        <v>6792</v>
      </c>
    </row>
    <row r="1808" spans="1:3" x14ac:dyDescent="0.35">
      <c r="A1808" t="s">
        <v>6793</v>
      </c>
      <c r="B1808" t="s">
        <v>6794</v>
      </c>
      <c r="C1808" t="s">
        <v>6795</v>
      </c>
    </row>
    <row r="1809" spans="1:3" x14ac:dyDescent="0.35">
      <c r="A1809" t="s">
        <v>6796</v>
      </c>
      <c r="B1809" t="s">
        <v>6797</v>
      </c>
      <c r="C1809" t="s">
        <v>6798</v>
      </c>
    </row>
    <row r="1810" spans="1:3" x14ac:dyDescent="0.35">
      <c r="A1810" t="s">
        <v>6799</v>
      </c>
      <c r="B1810" t="s">
        <v>6800</v>
      </c>
      <c r="C1810" t="s">
        <v>6674</v>
      </c>
    </row>
    <row r="1811" spans="1:3" x14ac:dyDescent="0.35">
      <c r="A1811" t="s">
        <v>6801</v>
      </c>
      <c r="B1811" t="s">
        <v>6802</v>
      </c>
      <c r="C1811" t="s">
        <v>6803</v>
      </c>
    </row>
    <row r="1812" spans="1:3" x14ac:dyDescent="0.35">
      <c r="A1812" t="s">
        <v>6804</v>
      </c>
      <c r="B1812" t="s">
        <v>6805</v>
      </c>
      <c r="C1812" t="s">
        <v>6806</v>
      </c>
    </row>
    <row r="1813" spans="1:3" x14ac:dyDescent="0.35">
      <c r="A1813" t="s">
        <v>6807</v>
      </c>
      <c r="B1813" t="s">
        <v>6808</v>
      </c>
      <c r="C1813" t="s">
        <v>6809</v>
      </c>
    </row>
    <row r="1814" spans="1:3" x14ac:dyDescent="0.35">
      <c r="A1814" t="s">
        <v>6810</v>
      </c>
      <c r="B1814" t="s">
        <v>6811</v>
      </c>
      <c r="C1814" t="s">
        <v>6812</v>
      </c>
    </row>
    <row r="1815" spans="1:3" x14ac:dyDescent="0.35">
      <c r="A1815" t="s">
        <v>6813</v>
      </c>
      <c r="B1815" t="s">
        <v>6814</v>
      </c>
      <c r="C1815" t="s">
        <v>6815</v>
      </c>
    </row>
    <row r="1816" spans="1:3" x14ac:dyDescent="0.35">
      <c r="A1816" t="s">
        <v>6816</v>
      </c>
      <c r="B1816" t="s">
        <v>6817</v>
      </c>
      <c r="C1816" t="s">
        <v>6818</v>
      </c>
    </row>
    <row r="1817" spans="1:3" x14ac:dyDescent="0.35">
      <c r="A1817" t="s">
        <v>6819</v>
      </c>
      <c r="B1817" t="s">
        <v>6820</v>
      </c>
      <c r="C1817" t="s">
        <v>6821</v>
      </c>
    </row>
    <row r="1818" spans="1:3" x14ac:dyDescent="0.35">
      <c r="A1818" t="s">
        <v>6822</v>
      </c>
      <c r="B1818" t="s">
        <v>6823</v>
      </c>
      <c r="C1818" t="s">
        <v>6824</v>
      </c>
    </row>
    <row r="1819" spans="1:3" x14ac:dyDescent="0.35">
      <c r="A1819" t="s">
        <v>6825</v>
      </c>
      <c r="B1819" t="s">
        <v>6826</v>
      </c>
      <c r="C1819" t="s">
        <v>6827</v>
      </c>
    </row>
    <row r="1820" spans="1:3" x14ac:dyDescent="0.35">
      <c r="A1820" t="s">
        <v>6828</v>
      </c>
      <c r="B1820" t="s">
        <v>6829</v>
      </c>
      <c r="C1820" t="s">
        <v>6830</v>
      </c>
    </row>
    <row r="1821" spans="1:3" x14ac:dyDescent="0.35">
      <c r="A1821" t="s">
        <v>6831</v>
      </c>
      <c r="B1821" t="s">
        <v>6832</v>
      </c>
      <c r="C1821" t="s">
        <v>6833</v>
      </c>
    </row>
    <row r="1822" spans="1:3" x14ac:dyDescent="0.35">
      <c r="A1822" t="s">
        <v>6834</v>
      </c>
      <c r="B1822" t="s">
        <v>6835</v>
      </c>
      <c r="C1822" t="s">
        <v>6836</v>
      </c>
    </row>
    <row r="1823" spans="1:3" x14ac:dyDescent="0.35">
      <c r="A1823" t="s">
        <v>6837</v>
      </c>
      <c r="B1823" t="s">
        <v>6838</v>
      </c>
      <c r="C1823" t="s">
        <v>6839</v>
      </c>
    </row>
    <row r="1824" spans="1:3" x14ac:dyDescent="0.35">
      <c r="A1824" t="s">
        <v>6840</v>
      </c>
      <c r="B1824" t="s">
        <v>6841</v>
      </c>
      <c r="C1824" t="s">
        <v>6842</v>
      </c>
    </row>
    <row r="1825" spans="1:3" x14ac:dyDescent="0.35">
      <c r="A1825" t="s">
        <v>6843</v>
      </c>
      <c r="B1825" t="s">
        <v>6844</v>
      </c>
      <c r="C1825" t="s">
        <v>6845</v>
      </c>
    </row>
    <row r="1826" spans="1:3" x14ac:dyDescent="0.35">
      <c r="A1826" t="s">
        <v>6846</v>
      </c>
      <c r="B1826" t="s">
        <v>6847</v>
      </c>
      <c r="C1826" t="s">
        <v>6848</v>
      </c>
    </row>
    <row r="1827" spans="1:3" x14ac:dyDescent="0.35">
      <c r="A1827" t="s">
        <v>6849</v>
      </c>
      <c r="B1827" t="s">
        <v>6850</v>
      </c>
      <c r="C1827" t="s">
        <v>6851</v>
      </c>
    </row>
    <row r="1828" spans="1:3" x14ac:dyDescent="0.35">
      <c r="A1828" t="s">
        <v>6852</v>
      </c>
      <c r="B1828" t="s">
        <v>6853</v>
      </c>
      <c r="C1828" t="s">
        <v>6854</v>
      </c>
    </row>
    <row r="1829" spans="1:3" x14ac:dyDescent="0.35">
      <c r="A1829" t="s">
        <v>6855</v>
      </c>
      <c r="B1829" t="s">
        <v>6856</v>
      </c>
      <c r="C1829" t="s">
        <v>6857</v>
      </c>
    </row>
    <row r="1830" spans="1:3" x14ac:dyDescent="0.35">
      <c r="A1830" t="s">
        <v>6858</v>
      </c>
      <c r="B1830" t="s">
        <v>6859</v>
      </c>
      <c r="C1830" t="s">
        <v>6860</v>
      </c>
    </row>
    <row r="1831" spans="1:3" x14ac:dyDescent="0.35">
      <c r="A1831" t="s">
        <v>6861</v>
      </c>
      <c r="B1831" t="s">
        <v>6862</v>
      </c>
      <c r="C1831" t="s">
        <v>6863</v>
      </c>
    </row>
    <row r="1832" spans="1:3" x14ac:dyDescent="0.35">
      <c r="A1832" t="s">
        <v>6864</v>
      </c>
      <c r="B1832" t="s">
        <v>6865</v>
      </c>
      <c r="C1832" t="s">
        <v>6866</v>
      </c>
    </row>
    <row r="1833" spans="1:3" x14ac:dyDescent="0.35">
      <c r="A1833" t="s">
        <v>6867</v>
      </c>
      <c r="B1833" t="s">
        <v>6868</v>
      </c>
      <c r="C1833" t="s">
        <v>6869</v>
      </c>
    </row>
    <row r="1834" spans="1:3" x14ac:dyDescent="0.35">
      <c r="A1834" t="s">
        <v>6870</v>
      </c>
      <c r="B1834" t="s">
        <v>6871</v>
      </c>
      <c r="C1834" t="s">
        <v>6872</v>
      </c>
    </row>
    <row r="1835" spans="1:3" x14ac:dyDescent="0.35">
      <c r="A1835" t="s">
        <v>6873</v>
      </c>
      <c r="B1835" t="s">
        <v>6874</v>
      </c>
      <c r="C1835" t="s">
        <v>6875</v>
      </c>
    </row>
    <row r="1836" spans="1:3" x14ac:dyDescent="0.35">
      <c r="A1836" t="s">
        <v>6876</v>
      </c>
      <c r="B1836" t="s">
        <v>6877</v>
      </c>
      <c r="C1836" t="s">
        <v>6878</v>
      </c>
    </row>
    <row r="1837" spans="1:3" x14ac:dyDescent="0.35">
      <c r="A1837" t="s">
        <v>6879</v>
      </c>
      <c r="B1837" t="s">
        <v>6880</v>
      </c>
      <c r="C1837" t="s">
        <v>6881</v>
      </c>
    </row>
    <row r="1838" spans="1:3" x14ac:dyDescent="0.35">
      <c r="A1838" t="s">
        <v>6882</v>
      </c>
      <c r="B1838" t="s">
        <v>6883</v>
      </c>
      <c r="C1838" t="s">
        <v>6884</v>
      </c>
    </row>
    <row r="1839" spans="1:3" x14ac:dyDescent="0.35">
      <c r="A1839" t="s">
        <v>6885</v>
      </c>
      <c r="B1839" t="s">
        <v>6886</v>
      </c>
      <c r="C1839" t="s">
        <v>6887</v>
      </c>
    </row>
    <row r="1840" spans="1:3" x14ac:dyDescent="0.35">
      <c r="A1840" t="s">
        <v>6888</v>
      </c>
      <c r="B1840" t="s">
        <v>6889</v>
      </c>
      <c r="C1840" t="s">
        <v>6890</v>
      </c>
    </row>
    <row r="1841" spans="1:3" x14ac:dyDescent="0.35">
      <c r="A1841" t="s">
        <v>6891</v>
      </c>
      <c r="B1841" t="s">
        <v>6892</v>
      </c>
      <c r="C1841" t="s">
        <v>6893</v>
      </c>
    </row>
    <row r="1842" spans="1:3" x14ac:dyDescent="0.35">
      <c r="A1842" t="s">
        <v>6894</v>
      </c>
      <c r="B1842" t="s">
        <v>6895</v>
      </c>
      <c r="C1842" t="s">
        <v>6896</v>
      </c>
    </row>
    <row r="1843" spans="1:3" x14ac:dyDescent="0.35">
      <c r="A1843" t="s">
        <v>6897</v>
      </c>
      <c r="B1843" t="s">
        <v>6898</v>
      </c>
      <c r="C1843" t="s">
        <v>6899</v>
      </c>
    </row>
    <row r="1844" spans="1:3" x14ac:dyDescent="0.35">
      <c r="A1844" t="s">
        <v>6900</v>
      </c>
      <c r="B1844" t="s">
        <v>6901</v>
      </c>
      <c r="C1844" t="s">
        <v>6902</v>
      </c>
    </row>
    <row r="1845" spans="1:3" x14ac:dyDescent="0.35">
      <c r="A1845" t="s">
        <v>6903</v>
      </c>
      <c r="B1845" t="s">
        <v>6904</v>
      </c>
      <c r="C1845" t="s">
        <v>6905</v>
      </c>
    </row>
    <row r="1846" spans="1:3" x14ac:dyDescent="0.35">
      <c r="A1846" t="s">
        <v>6906</v>
      </c>
      <c r="B1846" t="s">
        <v>6907</v>
      </c>
      <c r="C1846" t="s">
        <v>6908</v>
      </c>
    </row>
    <row r="1847" spans="1:3" x14ac:dyDescent="0.35">
      <c r="A1847" t="s">
        <v>6909</v>
      </c>
      <c r="B1847" t="s">
        <v>6910</v>
      </c>
      <c r="C1847" t="s">
        <v>6911</v>
      </c>
    </row>
    <row r="1848" spans="1:3" x14ac:dyDescent="0.35">
      <c r="A1848" t="s">
        <v>6912</v>
      </c>
      <c r="B1848" t="s">
        <v>6913</v>
      </c>
      <c r="C1848" t="s">
        <v>6914</v>
      </c>
    </row>
    <row r="1849" spans="1:3" x14ac:dyDescent="0.35">
      <c r="A1849" t="s">
        <v>6915</v>
      </c>
      <c r="B1849" t="s">
        <v>6916</v>
      </c>
      <c r="C1849" t="s">
        <v>6917</v>
      </c>
    </row>
    <row r="1850" spans="1:3" x14ac:dyDescent="0.35">
      <c r="A1850" t="s">
        <v>6918</v>
      </c>
      <c r="B1850" t="s">
        <v>6919</v>
      </c>
      <c r="C1850" t="s">
        <v>6920</v>
      </c>
    </row>
    <row r="1851" spans="1:3" x14ac:dyDescent="0.35">
      <c r="A1851" t="s">
        <v>6921</v>
      </c>
      <c r="B1851" t="s">
        <v>6922</v>
      </c>
      <c r="C1851" t="s">
        <v>6923</v>
      </c>
    </row>
    <row r="1852" spans="1:3" x14ac:dyDescent="0.35">
      <c r="A1852" t="s">
        <v>6924</v>
      </c>
      <c r="B1852" t="s">
        <v>6925</v>
      </c>
      <c r="C1852" t="s">
        <v>6926</v>
      </c>
    </row>
    <row r="1853" spans="1:3" x14ac:dyDescent="0.35">
      <c r="A1853" t="s">
        <v>6927</v>
      </c>
      <c r="B1853" t="s">
        <v>6928</v>
      </c>
      <c r="C1853" t="s">
        <v>6929</v>
      </c>
    </row>
    <row r="1854" spans="1:3" x14ac:dyDescent="0.35">
      <c r="A1854" t="s">
        <v>6930</v>
      </c>
      <c r="B1854" t="s">
        <v>6931</v>
      </c>
      <c r="C1854" t="s">
        <v>6932</v>
      </c>
    </row>
    <row r="1855" spans="1:3" x14ac:dyDescent="0.35">
      <c r="A1855" t="s">
        <v>6933</v>
      </c>
      <c r="B1855" t="s">
        <v>6934</v>
      </c>
      <c r="C1855" t="s">
        <v>6935</v>
      </c>
    </row>
    <row r="1856" spans="1:3" x14ac:dyDescent="0.35">
      <c r="A1856" t="s">
        <v>6936</v>
      </c>
      <c r="B1856" t="s">
        <v>6937</v>
      </c>
      <c r="C1856" t="s">
        <v>6938</v>
      </c>
    </row>
    <row r="1857" spans="1:3" x14ac:dyDescent="0.35">
      <c r="A1857" t="s">
        <v>6939</v>
      </c>
      <c r="B1857" t="s">
        <v>6940</v>
      </c>
      <c r="C1857" t="s">
        <v>6941</v>
      </c>
    </row>
    <row r="1858" spans="1:3" x14ac:dyDescent="0.35">
      <c r="A1858" t="s">
        <v>6942</v>
      </c>
      <c r="B1858" t="s">
        <v>6943</v>
      </c>
      <c r="C1858" t="s">
        <v>6944</v>
      </c>
    </row>
    <row r="1859" spans="1:3" x14ac:dyDescent="0.35">
      <c r="A1859" t="s">
        <v>6945</v>
      </c>
      <c r="B1859" t="s">
        <v>6946</v>
      </c>
      <c r="C1859" t="s">
        <v>6947</v>
      </c>
    </row>
    <row r="1860" spans="1:3" x14ac:dyDescent="0.35">
      <c r="A1860" t="s">
        <v>6948</v>
      </c>
      <c r="B1860" t="s">
        <v>6949</v>
      </c>
      <c r="C1860" t="s">
        <v>6950</v>
      </c>
    </row>
    <row r="1861" spans="1:3" x14ac:dyDescent="0.35">
      <c r="A1861" t="s">
        <v>6951</v>
      </c>
      <c r="B1861" t="s">
        <v>6952</v>
      </c>
      <c r="C1861" t="s">
        <v>6953</v>
      </c>
    </row>
    <row r="1862" spans="1:3" x14ac:dyDescent="0.35">
      <c r="A1862" t="s">
        <v>6954</v>
      </c>
      <c r="B1862" t="s">
        <v>6955</v>
      </c>
      <c r="C1862" t="s">
        <v>6956</v>
      </c>
    </row>
    <row r="1863" spans="1:3" x14ac:dyDescent="0.35">
      <c r="A1863" t="s">
        <v>6957</v>
      </c>
      <c r="B1863" t="s">
        <v>6958</v>
      </c>
      <c r="C1863" t="s">
        <v>6959</v>
      </c>
    </row>
    <row r="1864" spans="1:3" x14ac:dyDescent="0.35">
      <c r="A1864" t="s">
        <v>6960</v>
      </c>
      <c r="B1864" t="s">
        <v>6961</v>
      </c>
      <c r="C1864" t="s">
        <v>6962</v>
      </c>
    </row>
    <row r="1865" spans="1:3" x14ac:dyDescent="0.35">
      <c r="A1865" t="s">
        <v>6963</v>
      </c>
      <c r="B1865" t="s">
        <v>6964</v>
      </c>
      <c r="C1865" t="s">
        <v>6965</v>
      </c>
    </row>
    <row r="1866" spans="1:3" x14ac:dyDescent="0.35">
      <c r="A1866" t="s">
        <v>6966</v>
      </c>
      <c r="B1866" t="s">
        <v>6967</v>
      </c>
      <c r="C1866" t="s">
        <v>6968</v>
      </c>
    </row>
    <row r="1867" spans="1:3" x14ac:dyDescent="0.35">
      <c r="A1867" t="s">
        <v>6969</v>
      </c>
      <c r="B1867" t="s">
        <v>6970</v>
      </c>
      <c r="C1867" t="s">
        <v>6971</v>
      </c>
    </row>
    <row r="1868" spans="1:3" x14ac:dyDescent="0.35">
      <c r="A1868" t="s">
        <v>6972</v>
      </c>
      <c r="B1868" t="s">
        <v>6973</v>
      </c>
      <c r="C1868" t="s">
        <v>6974</v>
      </c>
    </row>
    <row r="1869" spans="1:3" x14ac:dyDescent="0.35">
      <c r="A1869" t="s">
        <v>6975</v>
      </c>
      <c r="B1869" t="s">
        <v>6976</v>
      </c>
      <c r="C1869" t="s">
        <v>6977</v>
      </c>
    </row>
    <row r="1870" spans="1:3" x14ac:dyDescent="0.35">
      <c r="A1870" t="s">
        <v>6978</v>
      </c>
      <c r="B1870" t="s">
        <v>6979</v>
      </c>
      <c r="C1870" t="s">
        <v>6980</v>
      </c>
    </row>
    <row r="1871" spans="1:3" x14ac:dyDescent="0.35">
      <c r="A1871" t="s">
        <v>6981</v>
      </c>
      <c r="B1871" t="s">
        <v>6982</v>
      </c>
      <c r="C1871" t="s">
        <v>6983</v>
      </c>
    </row>
    <row r="1872" spans="1:3" x14ac:dyDescent="0.35">
      <c r="A1872" t="s">
        <v>6981</v>
      </c>
      <c r="B1872" t="s">
        <v>6984</v>
      </c>
      <c r="C1872" t="s">
        <v>6985</v>
      </c>
    </row>
    <row r="1873" spans="1:3" x14ac:dyDescent="0.35">
      <c r="A1873" t="s">
        <v>6986</v>
      </c>
      <c r="B1873" t="s">
        <v>6987</v>
      </c>
      <c r="C1873" t="s">
        <v>6988</v>
      </c>
    </row>
    <row r="1874" spans="1:3" x14ac:dyDescent="0.35">
      <c r="A1874" t="s">
        <v>6989</v>
      </c>
      <c r="B1874" t="s">
        <v>6990</v>
      </c>
      <c r="C1874" t="s">
        <v>6991</v>
      </c>
    </row>
    <row r="1875" spans="1:3" x14ac:dyDescent="0.35">
      <c r="A1875" t="s">
        <v>6992</v>
      </c>
      <c r="B1875" t="s">
        <v>6993</v>
      </c>
      <c r="C1875" t="s">
        <v>6994</v>
      </c>
    </row>
    <row r="1876" spans="1:3" x14ac:dyDescent="0.35">
      <c r="A1876" t="s">
        <v>6995</v>
      </c>
      <c r="B1876" t="s">
        <v>6996</v>
      </c>
      <c r="C1876" t="s">
        <v>6997</v>
      </c>
    </row>
    <row r="1877" spans="1:3" x14ac:dyDescent="0.35">
      <c r="A1877" t="s">
        <v>6998</v>
      </c>
      <c r="B1877" t="s">
        <v>6999</v>
      </c>
      <c r="C1877" t="s">
        <v>7000</v>
      </c>
    </row>
    <row r="1878" spans="1:3" x14ac:dyDescent="0.35">
      <c r="A1878" t="s">
        <v>7001</v>
      </c>
      <c r="B1878" t="s">
        <v>7002</v>
      </c>
      <c r="C1878" t="s">
        <v>7003</v>
      </c>
    </row>
    <row r="1879" spans="1:3" x14ac:dyDescent="0.35">
      <c r="A1879" t="s">
        <v>7004</v>
      </c>
      <c r="B1879" t="s">
        <v>7005</v>
      </c>
      <c r="C1879" t="s">
        <v>7006</v>
      </c>
    </row>
    <row r="1880" spans="1:3" x14ac:dyDescent="0.35">
      <c r="A1880" t="s">
        <v>7007</v>
      </c>
      <c r="B1880" t="s">
        <v>7008</v>
      </c>
      <c r="C1880" t="s">
        <v>7009</v>
      </c>
    </row>
    <row r="1881" spans="1:3" x14ac:dyDescent="0.35">
      <c r="A1881" t="s">
        <v>7010</v>
      </c>
      <c r="B1881" t="s">
        <v>7011</v>
      </c>
      <c r="C1881" t="s">
        <v>7012</v>
      </c>
    </row>
    <row r="1882" spans="1:3" x14ac:dyDescent="0.35">
      <c r="A1882" t="s">
        <v>7013</v>
      </c>
      <c r="B1882" t="s">
        <v>7014</v>
      </c>
      <c r="C1882" t="s">
        <v>7015</v>
      </c>
    </row>
    <row r="1883" spans="1:3" x14ac:dyDescent="0.35">
      <c r="A1883" t="s">
        <v>7016</v>
      </c>
      <c r="B1883" t="s">
        <v>7017</v>
      </c>
      <c r="C1883" t="s">
        <v>7018</v>
      </c>
    </row>
    <row r="1884" spans="1:3" x14ac:dyDescent="0.35">
      <c r="A1884" t="s">
        <v>7019</v>
      </c>
      <c r="B1884" t="s">
        <v>7020</v>
      </c>
      <c r="C1884" t="s">
        <v>7021</v>
      </c>
    </row>
    <row r="1885" spans="1:3" x14ac:dyDescent="0.35">
      <c r="A1885" t="s">
        <v>7022</v>
      </c>
      <c r="B1885" t="s">
        <v>7023</v>
      </c>
      <c r="C1885" t="s">
        <v>7024</v>
      </c>
    </row>
    <row r="1886" spans="1:3" x14ac:dyDescent="0.35">
      <c r="A1886" t="s">
        <v>7025</v>
      </c>
      <c r="B1886" t="s">
        <v>7026</v>
      </c>
      <c r="C1886" t="s">
        <v>7027</v>
      </c>
    </row>
    <row r="1887" spans="1:3" x14ac:dyDescent="0.35">
      <c r="A1887" t="s">
        <v>7028</v>
      </c>
      <c r="B1887" t="s">
        <v>7029</v>
      </c>
      <c r="C1887" t="s">
        <v>7030</v>
      </c>
    </row>
    <row r="1888" spans="1:3" x14ac:dyDescent="0.35">
      <c r="A1888" t="s">
        <v>7031</v>
      </c>
      <c r="B1888" t="s">
        <v>7032</v>
      </c>
      <c r="C1888" t="s">
        <v>7033</v>
      </c>
    </row>
    <row r="1889" spans="1:3" x14ac:dyDescent="0.35">
      <c r="A1889" t="s">
        <v>7034</v>
      </c>
      <c r="B1889" t="s">
        <v>7035</v>
      </c>
      <c r="C1889" t="s">
        <v>7036</v>
      </c>
    </row>
    <row r="1890" spans="1:3" x14ac:dyDescent="0.35">
      <c r="A1890" t="s">
        <v>7037</v>
      </c>
      <c r="B1890" t="s">
        <v>7038</v>
      </c>
      <c r="C1890" t="s">
        <v>7039</v>
      </c>
    </row>
    <row r="1891" spans="1:3" x14ac:dyDescent="0.35">
      <c r="A1891" t="s">
        <v>7040</v>
      </c>
      <c r="B1891" t="s">
        <v>7041</v>
      </c>
      <c r="C1891" t="s">
        <v>7042</v>
      </c>
    </row>
    <row r="1892" spans="1:3" x14ac:dyDescent="0.35">
      <c r="A1892" t="s">
        <v>7043</v>
      </c>
      <c r="B1892" t="s">
        <v>7044</v>
      </c>
      <c r="C1892" t="s">
        <v>7045</v>
      </c>
    </row>
    <row r="1893" spans="1:3" x14ac:dyDescent="0.35">
      <c r="A1893" t="s">
        <v>7046</v>
      </c>
      <c r="B1893" t="s">
        <v>7047</v>
      </c>
      <c r="C1893" t="s">
        <v>7048</v>
      </c>
    </row>
    <row r="1894" spans="1:3" x14ac:dyDescent="0.35">
      <c r="A1894" t="s">
        <v>7049</v>
      </c>
      <c r="B1894" t="s">
        <v>7050</v>
      </c>
      <c r="C1894" t="s">
        <v>7051</v>
      </c>
    </row>
    <row r="1895" spans="1:3" x14ac:dyDescent="0.35">
      <c r="A1895" t="s">
        <v>7052</v>
      </c>
      <c r="B1895" t="s">
        <v>7053</v>
      </c>
      <c r="C1895" t="s">
        <v>7054</v>
      </c>
    </row>
    <row r="1896" spans="1:3" x14ac:dyDescent="0.35">
      <c r="A1896" t="s">
        <v>7055</v>
      </c>
      <c r="B1896" t="s">
        <v>7056</v>
      </c>
      <c r="C1896" t="s">
        <v>7057</v>
      </c>
    </row>
    <row r="1897" spans="1:3" x14ac:dyDescent="0.35">
      <c r="A1897" t="s">
        <v>7058</v>
      </c>
      <c r="B1897" t="s">
        <v>7059</v>
      </c>
      <c r="C1897" t="s">
        <v>7060</v>
      </c>
    </row>
    <row r="1898" spans="1:3" x14ac:dyDescent="0.35">
      <c r="A1898" t="s">
        <v>7061</v>
      </c>
      <c r="B1898" t="s">
        <v>7062</v>
      </c>
      <c r="C1898" t="s">
        <v>7063</v>
      </c>
    </row>
    <row r="1899" spans="1:3" x14ac:dyDescent="0.35">
      <c r="A1899" t="s">
        <v>7064</v>
      </c>
      <c r="B1899" t="s">
        <v>7065</v>
      </c>
      <c r="C1899" t="s">
        <v>7066</v>
      </c>
    </row>
    <row r="1900" spans="1:3" x14ac:dyDescent="0.35">
      <c r="A1900" t="s">
        <v>7067</v>
      </c>
      <c r="B1900" t="s">
        <v>7068</v>
      </c>
      <c r="C1900" t="s">
        <v>7069</v>
      </c>
    </row>
    <row r="1901" spans="1:3" x14ac:dyDescent="0.35">
      <c r="A1901" t="s">
        <v>7070</v>
      </c>
      <c r="B1901" t="s">
        <v>7071</v>
      </c>
      <c r="C1901" t="s">
        <v>7072</v>
      </c>
    </row>
    <row r="1902" spans="1:3" x14ac:dyDescent="0.35">
      <c r="A1902" t="s">
        <v>7073</v>
      </c>
      <c r="B1902" t="s">
        <v>7074</v>
      </c>
      <c r="C1902" t="s">
        <v>7075</v>
      </c>
    </row>
    <row r="1903" spans="1:3" x14ac:dyDescent="0.35">
      <c r="A1903" t="s">
        <v>7076</v>
      </c>
      <c r="B1903" t="s">
        <v>7077</v>
      </c>
      <c r="C1903" t="s">
        <v>7078</v>
      </c>
    </row>
    <row r="1904" spans="1:3" x14ac:dyDescent="0.35">
      <c r="A1904" t="s">
        <v>7079</v>
      </c>
      <c r="B1904" t="s">
        <v>7080</v>
      </c>
      <c r="C1904" t="s">
        <v>7081</v>
      </c>
    </row>
    <row r="1905" spans="1:3" x14ac:dyDescent="0.35">
      <c r="A1905" t="s">
        <v>7082</v>
      </c>
      <c r="B1905" t="s">
        <v>7083</v>
      </c>
      <c r="C1905" t="s">
        <v>7084</v>
      </c>
    </row>
    <row r="1906" spans="1:3" x14ac:dyDescent="0.35">
      <c r="A1906" t="s">
        <v>7085</v>
      </c>
      <c r="B1906" t="s">
        <v>7086</v>
      </c>
      <c r="C1906" t="s">
        <v>7087</v>
      </c>
    </row>
    <row r="1907" spans="1:3" x14ac:dyDescent="0.35">
      <c r="A1907" t="s">
        <v>7088</v>
      </c>
      <c r="B1907" t="s">
        <v>7089</v>
      </c>
      <c r="C1907" t="s">
        <v>7090</v>
      </c>
    </row>
    <row r="1908" spans="1:3" x14ac:dyDescent="0.35">
      <c r="A1908" t="s">
        <v>7091</v>
      </c>
      <c r="B1908" t="s">
        <v>7092</v>
      </c>
      <c r="C1908" t="s">
        <v>7093</v>
      </c>
    </row>
    <row r="1909" spans="1:3" x14ac:dyDescent="0.35">
      <c r="A1909" t="s">
        <v>7094</v>
      </c>
      <c r="B1909" t="s">
        <v>7095</v>
      </c>
      <c r="C1909" t="s">
        <v>7096</v>
      </c>
    </row>
    <row r="1910" spans="1:3" x14ac:dyDescent="0.35">
      <c r="A1910" t="s">
        <v>7097</v>
      </c>
      <c r="B1910" t="s">
        <v>7098</v>
      </c>
      <c r="C1910" t="s">
        <v>7099</v>
      </c>
    </row>
    <row r="1911" spans="1:3" x14ac:dyDescent="0.35">
      <c r="A1911" t="s">
        <v>7100</v>
      </c>
      <c r="B1911" t="s">
        <v>7101</v>
      </c>
      <c r="C1911" t="s">
        <v>7102</v>
      </c>
    </row>
    <row r="1912" spans="1:3" x14ac:dyDescent="0.35">
      <c r="A1912" t="s">
        <v>7103</v>
      </c>
      <c r="B1912" t="s">
        <v>7104</v>
      </c>
      <c r="C1912" t="s">
        <v>7105</v>
      </c>
    </row>
    <row r="1913" spans="1:3" x14ac:dyDescent="0.35">
      <c r="A1913" t="s">
        <v>7106</v>
      </c>
      <c r="B1913" t="s">
        <v>7107</v>
      </c>
      <c r="C1913" t="s">
        <v>7108</v>
      </c>
    </row>
    <row r="1914" spans="1:3" x14ac:dyDescent="0.35">
      <c r="A1914" t="s">
        <v>7109</v>
      </c>
      <c r="B1914" t="s">
        <v>7110</v>
      </c>
      <c r="C1914" t="s">
        <v>7111</v>
      </c>
    </row>
    <row r="1915" spans="1:3" x14ac:dyDescent="0.35">
      <c r="A1915" t="s">
        <v>7112</v>
      </c>
      <c r="B1915" t="s">
        <v>7113</v>
      </c>
      <c r="C1915" t="s">
        <v>7114</v>
      </c>
    </row>
    <row r="1916" spans="1:3" x14ac:dyDescent="0.35">
      <c r="A1916" t="s">
        <v>7115</v>
      </c>
      <c r="B1916" t="s">
        <v>7116</v>
      </c>
      <c r="C1916" t="s">
        <v>7117</v>
      </c>
    </row>
    <row r="1917" spans="1:3" x14ac:dyDescent="0.35">
      <c r="A1917" t="s">
        <v>7118</v>
      </c>
      <c r="B1917" t="s">
        <v>7119</v>
      </c>
      <c r="C1917" t="s">
        <v>7120</v>
      </c>
    </row>
    <row r="1918" spans="1:3" x14ac:dyDescent="0.35">
      <c r="A1918" t="s">
        <v>7121</v>
      </c>
      <c r="B1918" t="s">
        <v>7122</v>
      </c>
      <c r="C1918" t="s">
        <v>7123</v>
      </c>
    </row>
    <row r="1919" spans="1:3" x14ac:dyDescent="0.35">
      <c r="A1919" t="s">
        <v>7124</v>
      </c>
      <c r="B1919" t="s">
        <v>7125</v>
      </c>
      <c r="C1919" t="s">
        <v>7126</v>
      </c>
    </row>
    <row r="1920" spans="1:3" x14ac:dyDescent="0.35">
      <c r="A1920" t="s">
        <v>7127</v>
      </c>
      <c r="B1920" t="s">
        <v>7128</v>
      </c>
      <c r="C1920" t="s">
        <v>7129</v>
      </c>
    </row>
    <row r="1921" spans="1:3" x14ac:dyDescent="0.35">
      <c r="A1921" t="s">
        <v>7130</v>
      </c>
      <c r="B1921" t="s">
        <v>7131</v>
      </c>
      <c r="C1921" t="s">
        <v>7132</v>
      </c>
    </row>
    <row r="1922" spans="1:3" x14ac:dyDescent="0.35">
      <c r="A1922" t="s">
        <v>7133</v>
      </c>
      <c r="B1922" t="s">
        <v>7134</v>
      </c>
      <c r="C1922" t="s">
        <v>7135</v>
      </c>
    </row>
    <row r="1923" spans="1:3" x14ac:dyDescent="0.35">
      <c r="A1923" t="s">
        <v>7136</v>
      </c>
      <c r="B1923" t="s">
        <v>7137</v>
      </c>
      <c r="C1923" t="s">
        <v>7138</v>
      </c>
    </row>
    <row r="1924" spans="1:3" x14ac:dyDescent="0.35">
      <c r="A1924" t="s">
        <v>7139</v>
      </c>
      <c r="B1924" t="s">
        <v>7140</v>
      </c>
      <c r="C1924" t="s">
        <v>7141</v>
      </c>
    </row>
    <row r="1925" spans="1:3" x14ac:dyDescent="0.35">
      <c r="A1925" t="s">
        <v>7142</v>
      </c>
      <c r="B1925" t="s">
        <v>7143</v>
      </c>
      <c r="C1925" t="s">
        <v>7144</v>
      </c>
    </row>
    <row r="1926" spans="1:3" x14ac:dyDescent="0.35">
      <c r="A1926" t="s">
        <v>7145</v>
      </c>
      <c r="B1926" t="s">
        <v>7146</v>
      </c>
      <c r="C1926" t="s">
        <v>7147</v>
      </c>
    </row>
    <row r="1927" spans="1:3" x14ac:dyDescent="0.35">
      <c r="A1927" t="s">
        <v>7148</v>
      </c>
      <c r="B1927" t="s">
        <v>7149</v>
      </c>
      <c r="C1927" t="s">
        <v>7150</v>
      </c>
    </row>
    <row r="1928" spans="1:3" x14ac:dyDescent="0.35">
      <c r="A1928" t="s">
        <v>7151</v>
      </c>
      <c r="B1928" t="s">
        <v>7152</v>
      </c>
      <c r="C1928" t="s">
        <v>7153</v>
      </c>
    </row>
    <row r="1929" spans="1:3" x14ac:dyDescent="0.35">
      <c r="A1929" t="s">
        <v>7154</v>
      </c>
      <c r="B1929" t="s">
        <v>7155</v>
      </c>
      <c r="C1929" t="s">
        <v>7156</v>
      </c>
    </row>
    <row r="1930" spans="1:3" x14ac:dyDescent="0.35">
      <c r="A1930" t="s">
        <v>7157</v>
      </c>
      <c r="B1930" t="s">
        <v>7158</v>
      </c>
      <c r="C1930" t="s">
        <v>7159</v>
      </c>
    </row>
    <row r="1931" spans="1:3" x14ac:dyDescent="0.35">
      <c r="A1931" t="s">
        <v>7160</v>
      </c>
      <c r="B1931" t="s">
        <v>7161</v>
      </c>
      <c r="C1931" t="s">
        <v>7162</v>
      </c>
    </row>
    <row r="1932" spans="1:3" x14ac:dyDescent="0.35">
      <c r="A1932" t="s">
        <v>7163</v>
      </c>
      <c r="B1932" t="s">
        <v>7164</v>
      </c>
      <c r="C1932" t="s">
        <v>7165</v>
      </c>
    </row>
    <row r="1933" spans="1:3" x14ac:dyDescent="0.35">
      <c r="A1933" t="s">
        <v>7166</v>
      </c>
      <c r="B1933" t="s">
        <v>7167</v>
      </c>
      <c r="C1933" t="s">
        <v>7168</v>
      </c>
    </row>
    <row r="1934" spans="1:3" x14ac:dyDescent="0.35">
      <c r="A1934" t="s">
        <v>7169</v>
      </c>
      <c r="B1934" t="s">
        <v>7170</v>
      </c>
      <c r="C1934" t="s">
        <v>7171</v>
      </c>
    </row>
    <row r="1935" spans="1:3" x14ac:dyDescent="0.35">
      <c r="A1935" t="s">
        <v>7172</v>
      </c>
      <c r="B1935" t="s">
        <v>7173</v>
      </c>
      <c r="C1935" t="s">
        <v>7174</v>
      </c>
    </row>
    <row r="1936" spans="1:3" x14ac:dyDescent="0.35">
      <c r="A1936" t="s">
        <v>7175</v>
      </c>
      <c r="B1936" t="s">
        <v>7176</v>
      </c>
      <c r="C1936" t="s">
        <v>7177</v>
      </c>
    </row>
    <row r="1937" spans="1:3" x14ac:dyDescent="0.35">
      <c r="A1937" t="s">
        <v>7178</v>
      </c>
      <c r="B1937" t="s">
        <v>7179</v>
      </c>
      <c r="C1937" t="s">
        <v>7180</v>
      </c>
    </row>
    <row r="1938" spans="1:3" x14ac:dyDescent="0.35">
      <c r="A1938" t="s">
        <v>7181</v>
      </c>
      <c r="B1938" t="s">
        <v>7182</v>
      </c>
      <c r="C1938" t="s">
        <v>7183</v>
      </c>
    </row>
    <row r="1939" spans="1:3" x14ac:dyDescent="0.35">
      <c r="A1939" t="s">
        <v>7184</v>
      </c>
      <c r="B1939" t="s">
        <v>7185</v>
      </c>
      <c r="C1939" t="s">
        <v>7186</v>
      </c>
    </row>
    <row r="1940" spans="1:3" x14ac:dyDescent="0.35">
      <c r="A1940" t="s">
        <v>7187</v>
      </c>
      <c r="B1940" t="s">
        <v>7188</v>
      </c>
      <c r="C1940" t="s">
        <v>7189</v>
      </c>
    </row>
    <row r="1941" spans="1:3" x14ac:dyDescent="0.35">
      <c r="A1941" t="s">
        <v>7190</v>
      </c>
      <c r="B1941" t="s">
        <v>7191</v>
      </c>
      <c r="C1941" t="s">
        <v>7192</v>
      </c>
    </row>
    <row r="1942" spans="1:3" x14ac:dyDescent="0.35">
      <c r="A1942" t="s">
        <v>7193</v>
      </c>
      <c r="B1942" t="s">
        <v>7194</v>
      </c>
      <c r="C1942" t="s">
        <v>7195</v>
      </c>
    </row>
    <row r="1943" spans="1:3" x14ac:dyDescent="0.35">
      <c r="A1943" t="s">
        <v>7196</v>
      </c>
      <c r="B1943" t="s">
        <v>7197</v>
      </c>
      <c r="C1943" t="s">
        <v>7198</v>
      </c>
    </row>
    <row r="1944" spans="1:3" x14ac:dyDescent="0.35">
      <c r="A1944" t="s">
        <v>7199</v>
      </c>
      <c r="B1944" t="s">
        <v>7200</v>
      </c>
      <c r="C1944" t="s">
        <v>7201</v>
      </c>
    </row>
    <row r="1945" spans="1:3" x14ac:dyDescent="0.35">
      <c r="A1945" t="s">
        <v>7202</v>
      </c>
      <c r="B1945" t="s">
        <v>7203</v>
      </c>
      <c r="C1945" t="s">
        <v>7204</v>
      </c>
    </row>
    <row r="1946" spans="1:3" x14ac:dyDescent="0.35">
      <c r="A1946" t="s">
        <v>7205</v>
      </c>
      <c r="B1946" t="s">
        <v>7206</v>
      </c>
      <c r="C1946" t="s">
        <v>7207</v>
      </c>
    </row>
    <row r="1947" spans="1:3" x14ac:dyDescent="0.35">
      <c r="A1947" t="s">
        <v>7208</v>
      </c>
      <c r="B1947" t="s">
        <v>7209</v>
      </c>
      <c r="C1947" t="s">
        <v>7210</v>
      </c>
    </row>
    <row r="1948" spans="1:3" x14ac:dyDescent="0.35">
      <c r="A1948" t="s">
        <v>7211</v>
      </c>
      <c r="B1948" t="s">
        <v>7212</v>
      </c>
      <c r="C1948" t="s">
        <v>7213</v>
      </c>
    </row>
    <row r="1949" spans="1:3" x14ac:dyDescent="0.35">
      <c r="A1949" t="s">
        <v>7214</v>
      </c>
      <c r="B1949" t="s">
        <v>7215</v>
      </c>
      <c r="C1949" t="s">
        <v>7216</v>
      </c>
    </row>
    <row r="1950" spans="1:3" x14ac:dyDescent="0.35">
      <c r="A1950" t="s">
        <v>7217</v>
      </c>
      <c r="B1950" t="s">
        <v>7218</v>
      </c>
      <c r="C1950" t="s">
        <v>7219</v>
      </c>
    </row>
    <row r="1951" spans="1:3" x14ac:dyDescent="0.35">
      <c r="A1951" t="s">
        <v>7220</v>
      </c>
      <c r="B1951" t="s">
        <v>7221</v>
      </c>
      <c r="C1951" t="s">
        <v>7222</v>
      </c>
    </row>
    <row r="1952" spans="1:3" x14ac:dyDescent="0.35">
      <c r="A1952" t="s">
        <v>7223</v>
      </c>
      <c r="B1952" t="s">
        <v>7224</v>
      </c>
      <c r="C1952" t="s">
        <v>7225</v>
      </c>
    </row>
    <row r="1953" spans="1:3" x14ac:dyDescent="0.35">
      <c r="A1953" t="s">
        <v>7226</v>
      </c>
      <c r="B1953" t="s">
        <v>7227</v>
      </c>
      <c r="C1953" t="s">
        <v>7228</v>
      </c>
    </row>
    <row r="1954" spans="1:3" x14ac:dyDescent="0.35">
      <c r="A1954" t="s">
        <v>7229</v>
      </c>
      <c r="B1954" t="s">
        <v>7230</v>
      </c>
      <c r="C1954" t="s">
        <v>7231</v>
      </c>
    </row>
    <row r="1955" spans="1:3" x14ac:dyDescent="0.35">
      <c r="A1955" t="s">
        <v>7232</v>
      </c>
      <c r="B1955" t="s">
        <v>7233</v>
      </c>
      <c r="C1955" t="s">
        <v>7234</v>
      </c>
    </row>
    <row r="1956" spans="1:3" x14ac:dyDescent="0.35">
      <c r="A1956" t="s">
        <v>7235</v>
      </c>
      <c r="B1956" t="s">
        <v>7236</v>
      </c>
      <c r="C1956" t="s">
        <v>7237</v>
      </c>
    </row>
    <row r="1957" spans="1:3" x14ac:dyDescent="0.35">
      <c r="A1957" t="s">
        <v>7238</v>
      </c>
      <c r="B1957" t="s">
        <v>7239</v>
      </c>
      <c r="C1957" t="s">
        <v>7240</v>
      </c>
    </row>
    <row r="1958" spans="1:3" x14ac:dyDescent="0.35">
      <c r="A1958" t="s">
        <v>7241</v>
      </c>
      <c r="B1958" t="s">
        <v>7242</v>
      </c>
      <c r="C1958" t="s">
        <v>7243</v>
      </c>
    </row>
    <row r="1959" spans="1:3" x14ac:dyDescent="0.35">
      <c r="A1959" t="s">
        <v>7244</v>
      </c>
      <c r="B1959" t="s">
        <v>7245</v>
      </c>
      <c r="C1959" t="s">
        <v>7246</v>
      </c>
    </row>
    <row r="1960" spans="1:3" x14ac:dyDescent="0.35">
      <c r="A1960" t="s">
        <v>7247</v>
      </c>
      <c r="B1960" t="s">
        <v>7248</v>
      </c>
      <c r="C1960" t="s">
        <v>7249</v>
      </c>
    </row>
    <row r="1961" spans="1:3" x14ac:dyDescent="0.35">
      <c r="A1961" t="s">
        <v>7250</v>
      </c>
      <c r="B1961" t="s">
        <v>7251</v>
      </c>
      <c r="C1961" t="s">
        <v>7252</v>
      </c>
    </row>
    <row r="1962" spans="1:3" x14ac:dyDescent="0.35">
      <c r="A1962" t="s">
        <v>7253</v>
      </c>
      <c r="B1962" t="s">
        <v>7254</v>
      </c>
      <c r="C1962" t="s">
        <v>7255</v>
      </c>
    </row>
    <row r="1963" spans="1:3" x14ac:dyDescent="0.35">
      <c r="A1963" t="s">
        <v>7256</v>
      </c>
      <c r="B1963" t="s">
        <v>7257</v>
      </c>
      <c r="C1963" t="s">
        <v>7258</v>
      </c>
    </row>
    <row r="1964" spans="1:3" x14ac:dyDescent="0.35">
      <c r="A1964" t="s">
        <v>7259</v>
      </c>
      <c r="B1964" t="s">
        <v>7260</v>
      </c>
      <c r="C1964" t="s">
        <v>7261</v>
      </c>
    </row>
    <row r="1965" spans="1:3" x14ac:dyDescent="0.35">
      <c r="A1965" t="s">
        <v>7262</v>
      </c>
      <c r="B1965" t="s">
        <v>7263</v>
      </c>
      <c r="C1965" t="s">
        <v>7264</v>
      </c>
    </row>
    <row r="1966" spans="1:3" x14ac:dyDescent="0.35">
      <c r="A1966" t="s">
        <v>7265</v>
      </c>
      <c r="B1966" t="s">
        <v>7266</v>
      </c>
      <c r="C1966" t="s">
        <v>7267</v>
      </c>
    </row>
    <row r="1967" spans="1:3" x14ac:dyDescent="0.35">
      <c r="A1967" t="s">
        <v>7268</v>
      </c>
      <c r="B1967" t="s">
        <v>7269</v>
      </c>
      <c r="C1967" t="s">
        <v>7270</v>
      </c>
    </row>
    <row r="1968" spans="1:3" x14ac:dyDescent="0.35">
      <c r="A1968" t="s">
        <v>7271</v>
      </c>
      <c r="B1968" t="s">
        <v>7272</v>
      </c>
      <c r="C1968" t="s">
        <v>7273</v>
      </c>
    </row>
    <row r="1969" spans="1:3" x14ac:dyDescent="0.35">
      <c r="A1969" t="s">
        <v>7274</v>
      </c>
      <c r="B1969" t="s">
        <v>7275</v>
      </c>
      <c r="C1969" t="s">
        <v>7276</v>
      </c>
    </row>
    <row r="1970" spans="1:3" x14ac:dyDescent="0.35">
      <c r="A1970" t="s">
        <v>7277</v>
      </c>
      <c r="B1970" t="s">
        <v>7278</v>
      </c>
      <c r="C1970" t="s">
        <v>7279</v>
      </c>
    </row>
    <row r="1971" spans="1:3" x14ac:dyDescent="0.35">
      <c r="A1971" t="s">
        <v>7280</v>
      </c>
      <c r="B1971" t="s">
        <v>7281</v>
      </c>
      <c r="C1971" t="s">
        <v>7282</v>
      </c>
    </row>
    <row r="1972" spans="1:3" x14ac:dyDescent="0.35">
      <c r="A1972" t="s">
        <v>7283</v>
      </c>
      <c r="B1972" t="s">
        <v>7284</v>
      </c>
      <c r="C1972" t="s">
        <v>7264</v>
      </c>
    </row>
    <row r="1973" spans="1:3" x14ac:dyDescent="0.35">
      <c r="A1973" t="s">
        <v>7285</v>
      </c>
      <c r="B1973" t="s">
        <v>7286</v>
      </c>
      <c r="C1973" t="s">
        <v>7287</v>
      </c>
    </row>
    <row r="1974" spans="1:3" x14ac:dyDescent="0.35">
      <c r="A1974" t="s">
        <v>7288</v>
      </c>
      <c r="B1974" t="s">
        <v>7289</v>
      </c>
      <c r="C1974" t="s">
        <v>7290</v>
      </c>
    </row>
    <row r="1975" spans="1:3" x14ac:dyDescent="0.35">
      <c r="A1975" t="s">
        <v>7291</v>
      </c>
      <c r="B1975" t="s">
        <v>7292</v>
      </c>
      <c r="C1975" t="s">
        <v>7293</v>
      </c>
    </row>
    <row r="1976" spans="1:3" x14ac:dyDescent="0.35">
      <c r="A1976" t="s">
        <v>7294</v>
      </c>
      <c r="B1976" t="s">
        <v>7295</v>
      </c>
      <c r="C1976" t="s">
        <v>7296</v>
      </c>
    </row>
    <row r="1977" spans="1:3" x14ac:dyDescent="0.35">
      <c r="A1977" t="s">
        <v>7297</v>
      </c>
      <c r="B1977" t="s">
        <v>7298</v>
      </c>
      <c r="C1977" t="s">
        <v>7299</v>
      </c>
    </row>
    <row r="1978" spans="1:3" x14ac:dyDescent="0.35">
      <c r="A1978" t="s">
        <v>7300</v>
      </c>
      <c r="B1978" t="s">
        <v>7301</v>
      </c>
      <c r="C1978" t="s">
        <v>7302</v>
      </c>
    </row>
    <row r="1979" spans="1:3" x14ac:dyDescent="0.35">
      <c r="A1979" t="s">
        <v>7303</v>
      </c>
      <c r="B1979" t="s">
        <v>7304</v>
      </c>
      <c r="C1979" t="s">
        <v>7305</v>
      </c>
    </row>
    <row r="1980" spans="1:3" x14ac:dyDescent="0.35">
      <c r="A1980" t="s">
        <v>7306</v>
      </c>
      <c r="B1980" t="s">
        <v>7307</v>
      </c>
      <c r="C1980" t="s">
        <v>7308</v>
      </c>
    </row>
    <row r="1981" spans="1:3" x14ac:dyDescent="0.35">
      <c r="A1981" t="s">
        <v>7309</v>
      </c>
      <c r="B1981" t="s">
        <v>7310</v>
      </c>
      <c r="C1981" t="s">
        <v>7311</v>
      </c>
    </row>
    <row r="1982" spans="1:3" x14ac:dyDescent="0.35">
      <c r="A1982" t="s">
        <v>7312</v>
      </c>
      <c r="B1982" t="s">
        <v>7313</v>
      </c>
      <c r="C1982" t="s">
        <v>7314</v>
      </c>
    </row>
    <row r="1983" spans="1:3" x14ac:dyDescent="0.35">
      <c r="A1983" t="s">
        <v>7315</v>
      </c>
      <c r="B1983" t="s">
        <v>7316</v>
      </c>
      <c r="C1983" t="s">
        <v>7317</v>
      </c>
    </row>
    <row r="1984" spans="1:3" x14ac:dyDescent="0.35">
      <c r="A1984" t="s">
        <v>7315</v>
      </c>
      <c r="B1984" t="s">
        <v>7318</v>
      </c>
      <c r="C1984" t="s">
        <v>7319</v>
      </c>
    </row>
    <row r="1985" spans="1:3" x14ac:dyDescent="0.35">
      <c r="A1985" t="s">
        <v>7320</v>
      </c>
      <c r="B1985" t="s">
        <v>7321</v>
      </c>
      <c r="C1985" t="s">
        <v>7322</v>
      </c>
    </row>
    <row r="1986" spans="1:3" x14ac:dyDescent="0.35">
      <c r="A1986" t="s">
        <v>7323</v>
      </c>
      <c r="B1986" t="s">
        <v>7324</v>
      </c>
      <c r="C1986" t="s">
        <v>7325</v>
      </c>
    </row>
    <row r="1987" spans="1:3" x14ac:dyDescent="0.35">
      <c r="A1987" t="s">
        <v>1377</v>
      </c>
      <c r="B1987" t="s">
        <v>7326</v>
      </c>
      <c r="C1987" t="s">
        <v>7327</v>
      </c>
    </row>
    <row r="1988" spans="1:3" x14ac:dyDescent="0.35">
      <c r="A1988" t="s">
        <v>7328</v>
      </c>
      <c r="B1988" t="s">
        <v>7329</v>
      </c>
      <c r="C1988" t="s">
        <v>7330</v>
      </c>
    </row>
    <row r="1989" spans="1:3" x14ac:dyDescent="0.35">
      <c r="A1989" t="s">
        <v>7331</v>
      </c>
      <c r="B1989" t="s">
        <v>7332</v>
      </c>
      <c r="C1989" t="s">
        <v>7333</v>
      </c>
    </row>
    <row r="1990" spans="1:3" x14ac:dyDescent="0.35">
      <c r="A1990" t="s">
        <v>7334</v>
      </c>
      <c r="B1990" t="s">
        <v>7335</v>
      </c>
      <c r="C1990" t="s">
        <v>7336</v>
      </c>
    </row>
    <row r="1991" spans="1:3" x14ac:dyDescent="0.35">
      <c r="A1991" t="s">
        <v>7337</v>
      </c>
      <c r="B1991" t="s">
        <v>7338</v>
      </c>
      <c r="C1991" t="s">
        <v>7339</v>
      </c>
    </row>
    <row r="1992" spans="1:3" x14ac:dyDescent="0.35">
      <c r="A1992" t="s">
        <v>7340</v>
      </c>
      <c r="B1992" t="s">
        <v>7341</v>
      </c>
      <c r="C1992" t="s">
        <v>7342</v>
      </c>
    </row>
    <row r="1993" spans="1:3" x14ac:dyDescent="0.35">
      <c r="A1993" t="s">
        <v>7343</v>
      </c>
      <c r="B1993" t="s">
        <v>7344</v>
      </c>
      <c r="C1993" t="s">
        <v>7345</v>
      </c>
    </row>
    <row r="1994" spans="1:3" x14ac:dyDescent="0.35">
      <c r="A1994" t="s">
        <v>7346</v>
      </c>
      <c r="B1994" t="s">
        <v>7347</v>
      </c>
      <c r="C1994" t="s">
        <v>7348</v>
      </c>
    </row>
    <row r="1995" spans="1:3" x14ac:dyDescent="0.35">
      <c r="A1995" t="s">
        <v>7349</v>
      </c>
      <c r="B1995" t="s">
        <v>7350</v>
      </c>
      <c r="C1995" t="s">
        <v>7351</v>
      </c>
    </row>
    <row r="1996" spans="1:3" x14ac:dyDescent="0.35">
      <c r="A1996" t="s">
        <v>7352</v>
      </c>
      <c r="B1996" t="s">
        <v>7353</v>
      </c>
      <c r="C1996" t="s">
        <v>7354</v>
      </c>
    </row>
    <row r="1997" spans="1:3" x14ac:dyDescent="0.35">
      <c r="A1997" t="s">
        <v>7355</v>
      </c>
      <c r="B1997" t="s">
        <v>7356</v>
      </c>
      <c r="C1997" t="s">
        <v>7357</v>
      </c>
    </row>
    <row r="1998" spans="1:3" x14ac:dyDescent="0.35">
      <c r="A1998" t="s">
        <v>7358</v>
      </c>
      <c r="B1998" t="s">
        <v>7359</v>
      </c>
      <c r="C1998" t="s">
        <v>7360</v>
      </c>
    </row>
    <row r="1999" spans="1:3" x14ac:dyDescent="0.35">
      <c r="A1999" t="s">
        <v>7358</v>
      </c>
      <c r="B1999" t="s">
        <v>7361</v>
      </c>
      <c r="C1999" t="s">
        <v>7362</v>
      </c>
    </row>
    <row r="2000" spans="1:3" x14ac:dyDescent="0.35">
      <c r="A2000" t="s">
        <v>7363</v>
      </c>
      <c r="B2000" t="s">
        <v>7364</v>
      </c>
      <c r="C2000" t="s">
        <v>7365</v>
      </c>
    </row>
    <row r="2001" spans="1:3" x14ac:dyDescent="0.35">
      <c r="A2001" t="s">
        <v>7366</v>
      </c>
      <c r="B2001" t="s">
        <v>7367</v>
      </c>
      <c r="C2001" t="s">
        <v>7368</v>
      </c>
    </row>
    <row r="2002" spans="1:3" x14ac:dyDescent="0.35">
      <c r="A2002" t="s">
        <v>7369</v>
      </c>
      <c r="B2002" t="s">
        <v>7370</v>
      </c>
      <c r="C2002" t="s">
        <v>7371</v>
      </c>
    </row>
    <row r="2003" spans="1:3" x14ac:dyDescent="0.35">
      <c r="A2003" t="s">
        <v>7372</v>
      </c>
      <c r="B2003" t="s">
        <v>7373</v>
      </c>
      <c r="C2003" t="s">
        <v>7374</v>
      </c>
    </row>
    <row r="2004" spans="1:3" x14ac:dyDescent="0.35">
      <c r="A2004" t="s">
        <v>7375</v>
      </c>
      <c r="B2004" t="s">
        <v>7376</v>
      </c>
      <c r="C2004" t="s">
        <v>7377</v>
      </c>
    </row>
    <row r="2005" spans="1:3" x14ac:dyDescent="0.35">
      <c r="A2005" t="s">
        <v>7378</v>
      </c>
      <c r="B2005" t="s">
        <v>7379</v>
      </c>
      <c r="C2005" t="s">
        <v>7380</v>
      </c>
    </row>
    <row r="2006" spans="1:3" x14ac:dyDescent="0.35">
      <c r="A2006" t="s">
        <v>7381</v>
      </c>
      <c r="B2006" t="s">
        <v>7382</v>
      </c>
      <c r="C2006" t="s">
        <v>7383</v>
      </c>
    </row>
    <row r="2007" spans="1:3" x14ac:dyDescent="0.35">
      <c r="A2007" t="s">
        <v>7384</v>
      </c>
      <c r="B2007" t="s">
        <v>7385</v>
      </c>
      <c r="C2007" t="s">
        <v>7386</v>
      </c>
    </row>
    <row r="2008" spans="1:3" x14ac:dyDescent="0.35">
      <c r="A2008" t="s">
        <v>7387</v>
      </c>
      <c r="B2008" t="s">
        <v>7388</v>
      </c>
      <c r="C2008" t="s">
        <v>7389</v>
      </c>
    </row>
    <row r="2009" spans="1:3" x14ac:dyDescent="0.35">
      <c r="A2009" t="s">
        <v>7390</v>
      </c>
      <c r="B2009" t="s">
        <v>7391</v>
      </c>
      <c r="C2009" t="s">
        <v>7392</v>
      </c>
    </row>
    <row r="2010" spans="1:3" x14ac:dyDescent="0.35">
      <c r="A2010" t="s">
        <v>7393</v>
      </c>
      <c r="B2010" t="s">
        <v>7394</v>
      </c>
      <c r="C2010" t="s">
        <v>7395</v>
      </c>
    </row>
    <row r="2011" spans="1:3" x14ac:dyDescent="0.35">
      <c r="A2011" t="s">
        <v>7396</v>
      </c>
      <c r="B2011" t="s">
        <v>7397</v>
      </c>
      <c r="C2011" t="s">
        <v>7398</v>
      </c>
    </row>
    <row r="2012" spans="1:3" x14ac:dyDescent="0.35">
      <c r="A2012" t="s">
        <v>7399</v>
      </c>
      <c r="B2012" t="s">
        <v>7400</v>
      </c>
      <c r="C2012" t="s">
        <v>7401</v>
      </c>
    </row>
    <row r="2013" spans="1:3" x14ac:dyDescent="0.35">
      <c r="A2013" t="s">
        <v>7402</v>
      </c>
      <c r="B2013" t="s">
        <v>7403</v>
      </c>
      <c r="C2013" t="s">
        <v>7404</v>
      </c>
    </row>
    <row r="2014" spans="1:3" x14ac:dyDescent="0.35">
      <c r="A2014" t="s">
        <v>7405</v>
      </c>
      <c r="B2014" t="s">
        <v>7406</v>
      </c>
      <c r="C2014" t="s">
        <v>7407</v>
      </c>
    </row>
    <row r="2015" spans="1:3" x14ac:dyDescent="0.35">
      <c r="A2015" t="s">
        <v>7408</v>
      </c>
      <c r="B2015" t="s">
        <v>7409</v>
      </c>
      <c r="C2015" t="s">
        <v>7410</v>
      </c>
    </row>
    <row r="2016" spans="1:3" x14ac:dyDescent="0.35">
      <c r="A2016" t="s">
        <v>7411</v>
      </c>
      <c r="B2016" t="s">
        <v>7412</v>
      </c>
      <c r="C2016" t="s">
        <v>7413</v>
      </c>
    </row>
    <row r="2017" spans="1:3" x14ac:dyDescent="0.35">
      <c r="A2017" t="s">
        <v>7414</v>
      </c>
      <c r="B2017" t="s">
        <v>7415</v>
      </c>
      <c r="C2017" t="s">
        <v>7416</v>
      </c>
    </row>
    <row r="2018" spans="1:3" x14ac:dyDescent="0.35">
      <c r="A2018" t="s">
        <v>7417</v>
      </c>
      <c r="B2018" t="s">
        <v>7418</v>
      </c>
      <c r="C2018" t="s">
        <v>7419</v>
      </c>
    </row>
    <row r="2019" spans="1:3" x14ac:dyDescent="0.35">
      <c r="A2019" t="s">
        <v>7420</v>
      </c>
      <c r="B2019" t="s">
        <v>7421</v>
      </c>
      <c r="C2019" t="s">
        <v>7422</v>
      </c>
    </row>
    <row r="2020" spans="1:3" x14ac:dyDescent="0.35">
      <c r="A2020" t="s">
        <v>7423</v>
      </c>
      <c r="B2020" t="s">
        <v>7424</v>
      </c>
      <c r="C2020" t="s">
        <v>7425</v>
      </c>
    </row>
    <row r="2021" spans="1:3" x14ac:dyDescent="0.35">
      <c r="A2021" t="s">
        <v>7426</v>
      </c>
      <c r="B2021" t="s">
        <v>7427</v>
      </c>
      <c r="C2021" t="s">
        <v>7428</v>
      </c>
    </row>
    <row r="2022" spans="1:3" x14ac:dyDescent="0.35">
      <c r="A2022" t="s">
        <v>7429</v>
      </c>
      <c r="B2022" t="s">
        <v>7430</v>
      </c>
      <c r="C2022" t="s">
        <v>7431</v>
      </c>
    </row>
    <row r="2023" spans="1:3" x14ac:dyDescent="0.35">
      <c r="A2023" t="s">
        <v>7432</v>
      </c>
      <c r="B2023" t="s">
        <v>7433</v>
      </c>
      <c r="C2023" t="s">
        <v>7434</v>
      </c>
    </row>
    <row r="2024" spans="1:3" x14ac:dyDescent="0.35">
      <c r="A2024" t="s">
        <v>7435</v>
      </c>
      <c r="B2024" t="s">
        <v>7436</v>
      </c>
      <c r="C2024" t="s">
        <v>7437</v>
      </c>
    </row>
    <row r="2025" spans="1:3" x14ac:dyDescent="0.35">
      <c r="A2025" t="s">
        <v>7438</v>
      </c>
      <c r="B2025" t="s">
        <v>7439</v>
      </c>
      <c r="C2025" t="s">
        <v>7440</v>
      </c>
    </row>
    <row r="2026" spans="1:3" x14ac:dyDescent="0.35">
      <c r="A2026" t="s">
        <v>7441</v>
      </c>
      <c r="B2026" t="s">
        <v>7442</v>
      </c>
      <c r="C2026" t="s">
        <v>7443</v>
      </c>
    </row>
    <row r="2027" spans="1:3" x14ac:dyDescent="0.35">
      <c r="A2027" t="s">
        <v>7444</v>
      </c>
      <c r="B2027" t="s">
        <v>7445</v>
      </c>
      <c r="C2027" t="s">
        <v>7446</v>
      </c>
    </row>
    <row r="2028" spans="1:3" x14ac:dyDescent="0.35">
      <c r="A2028" t="s">
        <v>7447</v>
      </c>
      <c r="B2028" t="s">
        <v>7448</v>
      </c>
      <c r="C2028" t="s">
        <v>7449</v>
      </c>
    </row>
    <row r="2029" spans="1:3" x14ac:dyDescent="0.35">
      <c r="A2029" t="s">
        <v>7450</v>
      </c>
      <c r="B2029" t="s">
        <v>7451</v>
      </c>
      <c r="C2029" t="s">
        <v>7452</v>
      </c>
    </row>
    <row r="2030" spans="1:3" x14ac:dyDescent="0.35">
      <c r="A2030" t="s">
        <v>7453</v>
      </c>
      <c r="B2030" t="s">
        <v>7454</v>
      </c>
      <c r="C2030" t="s">
        <v>7455</v>
      </c>
    </row>
    <row r="2031" spans="1:3" x14ac:dyDescent="0.35">
      <c r="A2031" t="s">
        <v>7453</v>
      </c>
      <c r="B2031" t="s">
        <v>7456</v>
      </c>
      <c r="C2031" t="s">
        <v>7457</v>
      </c>
    </row>
    <row r="2032" spans="1:3" x14ac:dyDescent="0.35">
      <c r="A2032" t="s">
        <v>7458</v>
      </c>
      <c r="B2032" t="s">
        <v>7459</v>
      </c>
      <c r="C2032" t="s">
        <v>7460</v>
      </c>
    </row>
    <row r="2033" spans="1:3" x14ac:dyDescent="0.35">
      <c r="A2033" t="s">
        <v>7461</v>
      </c>
      <c r="B2033" t="s">
        <v>7462</v>
      </c>
      <c r="C2033" t="s">
        <v>7463</v>
      </c>
    </row>
    <row r="2034" spans="1:3" x14ac:dyDescent="0.35">
      <c r="A2034" t="s">
        <v>7464</v>
      </c>
      <c r="B2034" t="s">
        <v>7465</v>
      </c>
      <c r="C2034" t="s">
        <v>7466</v>
      </c>
    </row>
    <row r="2035" spans="1:3" x14ac:dyDescent="0.35">
      <c r="A2035" t="s">
        <v>7467</v>
      </c>
      <c r="B2035" t="s">
        <v>7468</v>
      </c>
      <c r="C2035" t="s">
        <v>7469</v>
      </c>
    </row>
    <row r="2036" spans="1:3" x14ac:dyDescent="0.35">
      <c r="A2036" t="s">
        <v>7470</v>
      </c>
      <c r="B2036" t="s">
        <v>7471</v>
      </c>
      <c r="C2036" t="s">
        <v>7472</v>
      </c>
    </row>
    <row r="2037" spans="1:3" x14ac:dyDescent="0.35">
      <c r="A2037" t="s">
        <v>7473</v>
      </c>
      <c r="B2037" t="s">
        <v>7474</v>
      </c>
      <c r="C2037" t="s">
        <v>7475</v>
      </c>
    </row>
    <row r="2038" spans="1:3" x14ac:dyDescent="0.35">
      <c r="A2038" t="s">
        <v>7476</v>
      </c>
      <c r="B2038" t="s">
        <v>7477</v>
      </c>
      <c r="C2038" t="s">
        <v>7478</v>
      </c>
    </row>
    <row r="2039" spans="1:3" x14ac:dyDescent="0.35">
      <c r="A2039" t="s">
        <v>7479</v>
      </c>
      <c r="B2039" t="s">
        <v>7480</v>
      </c>
      <c r="C2039" t="s">
        <v>7481</v>
      </c>
    </row>
    <row r="2040" spans="1:3" x14ac:dyDescent="0.35">
      <c r="A2040" t="s">
        <v>7482</v>
      </c>
      <c r="B2040" t="s">
        <v>7483</v>
      </c>
      <c r="C2040" t="s">
        <v>7484</v>
      </c>
    </row>
    <row r="2041" spans="1:3" x14ac:dyDescent="0.35">
      <c r="A2041" t="s">
        <v>7485</v>
      </c>
      <c r="B2041" t="s">
        <v>7486</v>
      </c>
      <c r="C2041" t="s">
        <v>7487</v>
      </c>
    </row>
    <row r="2042" spans="1:3" x14ac:dyDescent="0.35">
      <c r="A2042" t="s">
        <v>7488</v>
      </c>
      <c r="B2042" t="s">
        <v>7489</v>
      </c>
      <c r="C2042" t="s">
        <v>7490</v>
      </c>
    </row>
    <row r="2043" spans="1:3" x14ac:dyDescent="0.35">
      <c r="A2043" t="s">
        <v>7491</v>
      </c>
      <c r="B2043" t="s">
        <v>7492</v>
      </c>
      <c r="C2043" t="s">
        <v>7493</v>
      </c>
    </row>
    <row r="2044" spans="1:3" x14ac:dyDescent="0.35">
      <c r="A2044" t="s">
        <v>7494</v>
      </c>
      <c r="B2044" t="s">
        <v>7495</v>
      </c>
      <c r="C2044" t="s">
        <v>7496</v>
      </c>
    </row>
    <row r="2045" spans="1:3" x14ac:dyDescent="0.35">
      <c r="A2045" t="s">
        <v>7497</v>
      </c>
      <c r="B2045" t="s">
        <v>7498</v>
      </c>
      <c r="C2045" t="s">
        <v>7499</v>
      </c>
    </row>
    <row r="2046" spans="1:3" x14ac:dyDescent="0.35">
      <c r="A2046" t="s">
        <v>7500</v>
      </c>
      <c r="B2046" t="s">
        <v>7501</v>
      </c>
      <c r="C2046" t="s">
        <v>7502</v>
      </c>
    </row>
    <row r="2047" spans="1:3" x14ac:dyDescent="0.35">
      <c r="A2047" t="s">
        <v>7503</v>
      </c>
      <c r="B2047" t="s">
        <v>7504</v>
      </c>
      <c r="C2047" t="s">
        <v>7505</v>
      </c>
    </row>
    <row r="2048" spans="1:3" x14ac:dyDescent="0.35">
      <c r="A2048" t="s">
        <v>7506</v>
      </c>
      <c r="B2048" t="s">
        <v>7507</v>
      </c>
      <c r="C2048" t="s">
        <v>7508</v>
      </c>
    </row>
    <row r="2049" spans="1:3" x14ac:dyDescent="0.35">
      <c r="A2049" t="s">
        <v>7509</v>
      </c>
      <c r="B2049" t="s">
        <v>7510</v>
      </c>
      <c r="C2049" t="s">
        <v>7511</v>
      </c>
    </row>
    <row r="2050" spans="1:3" x14ac:dyDescent="0.35">
      <c r="A2050" t="s">
        <v>7512</v>
      </c>
      <c r="B2050" t="s">
        <v>7513</v>
      </c>
      <c r="C2050" t="s">
        <v>7514</v>
      </c>
    </row>
    <row r="2051" spans="1:3" x14ac:dyDescent="0.35">
      <c r="A2051" t="s">
        <v>7512</v>
      </c>
      <c r="B2051" t="s">
        <v>7515</v>
      </c>
      <c r="C2051" t="s">
        <v>7516</v>
      </c>
    </row>
    <row r="2052" spans="1:3" x14ac:dyDescent="0.35">
      <c r="A2052" t="s">
        <v>7517</v>
      </c>
      <c r="B2052" t="s">
        <v>7518</v>
      </c>
      <c r="C2052" t="s">
        <v>7519</v>
      </c>
    </row>
    <row r="2053" spans="1:3" x14ac:dyDescent="0.35">
      <c r="A2053" t="s">
        <v>7520</v>
      </c>
      <c r="B2053" t="s">
        <v>7521</v>
      </c>
      <c r="C2053" t="s">
        <v>7522</v>
      </c>
    </row>
    <row r="2054" spans="1:3" x14ac:dyDescent="0.35">
      <c r="A2054" t="s">
        <v>7523</v>
      </c>
      <c r="B2054" t="s">
        <v>7524</v>
      </c>
      <c r="C2054" t="s">
        <v>7525</v>
      </c>
    </row>
    <row r="2055" spans="1:3" x14ac:dyDescent="0.35">
      <c r="A2055" t="s">
        <v>7526</v>
      </c>
      <c r="B2055" t="s">
        <v>7527</v>
      </c>
      <c r="C2055" t="s">
        <v>7528</v>
      </c>
    </row>
    <row r="2056" spans="1:3" x14ac:dyDescent="0.35">
      <c r="A2056" t="s">
        <v>7529</v>
      </c>
      <c r="B2056" t="s">
        <v>7530</v>
      </c>
      <c r="C2056" t="s">
        <v>7531</v>
      </c>
    </row>
    <row r="2057" spans="1:3" x14ac:dyDescent="0.35">
      <c r="A2057" t="s">
        <v>7532</v>
      </c>
      <c r="B2057" t="s">
        <v>7533</v>
      </c>
      <c r="C2057" t="s">
        <v>7534</v>
      </c>
    </row>
    <row r="2058" spans="1:3" x14ac:dyDescent="0.35">
      <c r="A2058" t="s">
        <v>7535</v>
      </c>
      <c r="B2058" t="s">
        <v>7536</v>
      </c>
      <c r="C2058" t="s">
        <v>7537</v>
      </c>
    </row>
    <row r="2059" spans="1:3" x14ac:dyDescent="0.35">
      <c r="A2059" t="s">
        <v>7538</v>
      </c>
      <c r="B2059" t="s">
        <v>7539</v>
      </c>
      <c r="C2059" t="s">
        <v>7540</v>
      </c>
    </row>
    <row r="2060" spans="1:3" x14ac:dyDescent="0.35">
      <c r="A2060" t="s">
        <v>7541</v>
      </c>
      <c r="B2060" t="s">
        <v>7542</v>
      </c>
      <c r="C2060" t="s">
        <v>7543</v>
      </c>
    </row>
    <row r="2061" spans="1:3" x14ac:dyDescent="0.35">
      <c r="A2061" t="s">
        <v>7544</v>
      </c>
      <c r="B2061" t="s">
        <v>7545</v>
      </c>
      <c r="C2061" t="s">
        <v>7546</v>
      </c>
    </row>
    <row r="2062" spans="1:3" x14ac:dyDescent="0.35">
      <c r="A2062" t="s">
        <v>7547</v>
      </c>
      <c r="B2062" t="s">
        <v>7548</v>
      </c>
      <c r="C2062" t="s">
        <v>7549</v>
      </c>
    </row>
    <row r="2063" spans="1:3" x14ac:dyDescent="0.35">
      <c r="A2063" t="s">
        <v>7550</v>
      </c>
      <c r="B2063" t="s">
        <v>7551</v>
      </c>
      <c r="C2063" t="s">
        <v>7552</v>
      </c>
    </row>
    <row r="2064" spans="1:3" x14ac:dyDescent="0.35">
      <c r="A2064" t="s">
        <v>7553</v>
      </c>
      <c r="B2064" t="s">
        <v>7554</v>
      </c>
      <c r="C2064" t="s">
        <v>7555</v>
      </c>
    </row>
    <row r="2065" spans="1:3" x14ac:dyDescent="0.35">
      <c r="A2065" t="s">
        <v>7556</v>
      </c>
      <c r="B2065" t="s">
        <v>7557</v>
      </c>
      <c r="C2065" t="s">
        <v>7558</v>
      </c>
    </row>
    <row r="2066" spans="1:3" x14ac:dyDescent="0.35">
      <c r="A2066" t="s">
        <v>1378</v>
      </c>
      <c r="B2066" t="s">
        <v>7559</v>
      </c>
      <c r="C2066" t="s">
        <v>7560</v>
      </c>
    </row>
    <row r="2067" spans="1:3" x14ac:dyDescent="0.35">
      <c r="A2067" t="s">
        <v>7561</v>
      </c>
      <c r="B2067" t="s">
        <v>7562</v>
      </c>
      <c r="C2067" t="s">
        <v>7563</v>
      </c>
    </row>
    <row r="2068" spans="1:3" x14ac:dyDescent="0.35">
      <c r="A2068" t="s">
        <v>7564</v>
      </c>
      <c r="B2068" t="s">
        <v>7565</v>
      </c>
      <c r="C2068" t="s">
        <v>7566</v>
      </c>
    </row>
    <row r="2069" spans="1:3" x14ac:dyDescent="0.35">
      <c r="A2069" t="s">
        <v>7567</v>
      </c>
      <c r="B2069" t="s">
        <v>7568</v>
      </c>
      <c r="C2069" t="s">
        <v>7569</v>
      </c>
    </row>
    <row r="2070" spans="1:3" x14ac:dyDescent="0.35">
      <c r="A2070" t="s">
        <v>7570</v>
      </c>
      <c r="B2070" t="s">
        <v>7571</v>
      </c>
      <c r="C2070" t="s">
        <v>7572</v>
      </c>
    </row>
    <row r="2071" spans="1:3" x14ac:dyDescent="0.35">
      <c r="A2071" t="s">
        <v>1379</v>
      </c>
      <c r="B2071" t="s">
        <v>7573</v>
      </c>
      <c r="C2071" t="s">
        <v>7574</v>
      </c>
    </row>
    <row r="2072" spans="1:3" x14ac:dyDescent="0.35">
      <c r="A2072" t="s">
        <v>7575</v>
      </c>
      <c r="B2072" t="s">
        <v>7576</v>
      </c>
      <c r="C2072" t="s">
        <v>7577</v>
      </c>
    </row>
    <row r="2073" spans="1:3" x14ac:dyDescent="0.35">
      <c r="A2073" t="s">
        <v>7578</v>
      </c>
      <c r="B2073" t="s">
        <v>7579</v>
      </c>
      <c r="C2073" t="s">
        <v>7580</v>
      </c>
    </row>
    <row r="2074" spans="1:3" x14ac:dyDescent="0.35">
      <c r="A2074" t="s">
        <v>7581</v>
      </c>
      <c r="B2074" t="s">
        <v>7582</v>
      </c>
      <c r="C2074" t="s">
        <v>7583</v>
      </c>
    </row>
    <row r="2075" spans="1:3" x14ac:dyDescent="0.35">
      <c r="A2075" t="s">
        <v>7584</v>
      </c>
      <c r="B2075" t="s">
        <v>7585</v>
      </c>
      <c r="C2075" t="s">
        <v>7586</v>
      </c>
    </row>
    <row r="2076" spans="1:3" x14ac:dyDescent="0.35">
      <c r="A2076" t="s">
        <v>7587</v>
      </c>
      <c r="B2076" t="s">
        <v>7588</v>
      </c>
      <c r="C2076" t="s">
        <v>7589</v>
      </c>
    </row>
    <row r="2077" spans="1:3" x14ac:dyDescent="0.35">
      <c r="A2077" t="s">
        <v>7590</v>
      </c>
      <c r="B2077" t="s">
        <v>7591</v>
      </c>
      <c r="C2077" t="s">
        <v>7592</v>
      </c>
    </row>
    <row r="2078" spans="1:3" x14ac:dyDescent="0.35">
      <c r="A2078" t="s">
        <v>7593</v>
      </c>
      <c r="B2078" t="s">
        <v>7594</v>
      </c>
      <c r="C2078" t="s">
        <v>7595</v>
      </c>
    </row>
    <row r="2079" spans="1:3" x14ac:dyDescent="0.35">
      <c r="A2079" t="s">
        <v>7596</v>
      </c>
      <c r="B2079" t="s">
        <v>7597</v>
      </c>
      <c r="C2079" t="s">
        <v>7598</v>
      </c>
    </row>
    <row r="2080" spans="1:3" x14ac:dyDescent="0.35">
      <c r="A2080" t="s">
        <v>7599</v>
      </c>
      <c r="B2080" t="s">
        <v>7600</v>
      </c>
      <c r="C2080" t="s">
        <v>7601</v>
      </c>
    </row>
    <row r="2081" spans="1:3" x14ac:dyDescent="0.35">
      <c r="A2081" t="s">
        <v>7602</v>
      </c>
      <c r="B2081" t="s">
        <v>7603</v>
      </c>
      <c r="C2081" t="s">
        <v>7604</v>
      </c>
    </row>
    <row r="2082" spans="1:3" x14ac:dyDescent="0.35">
      <c r="A2082" t="s">
        <v>7605</v>
      </c>
      <c r="B2082" t="s">
        <v>7606</v>
      </c>
      <c r="C2082" t="s">
        <v>7607</v>
      </c>
    </row>
    <row r="2083" spans="1:3" x14ac:dyDescent="0.35">
      <c r="A2083" t="s">
        <v>7608</v>
      </c>
      <c r="B2083" t="s">
        <v>7609</v>
      </c>
      <c r="C2083" t="s">
        <v>7610</v>
      </c>
    </row>
    <row r="2084" spans="1:3" x14ac:dyDescent="0.35">
      <c r="A2084" t="s">
        <v>7611</v>
      </c>
      <c r="B2084" t="s">
        <v>7612</v>
      </c>
      <c r="C2084" t="s">
        <v>7613</v>
      </c>
    </row>
    <row r="2085" spans="1:3" x14ac:dyDescent="0.35">
      <c r="A2085" t="s">
        <v>7614</v>
      </c>
      <c r="B2085" t="s">
        <v>7615</v>
      </c>
      <c r="C2085" t="s">
        <v>7616</v>
      </c>
    </row>
    <row r="2086" spans="1:3" x14ac:dyDescent="0.35">
      <c r="A2086" t="s">
        <v>7617</v>
      </c>
      <c r="B2086" t="s">
        <v>7618</v>
      </c>
      <c r="C2086" t="s">
        <v>7619</v>
      </c>
    </row>
    <row r="2087" spans="1:3" x14ac:dyDescent="0.35">
      <c r="A2087" t="s">
        <v>7620</v>
      </c>
      <c r="B2087" t="s">
        <v>7621</v>
      </c>
      <c r="C2087" t="s">
        <v>7622</v>
      </c>
    </row>
    <row r="2088" spans="1:3" x14ac:dyDescent="0.35">
      <c r="A2088" t="s">
        <v>7623</v>
      </c>
      <c r="B2088" t="s">
        <v>7624</v>
      </c>
      <c r="C2088" t="s">
        <v>7625</v>
      </c>
    </row>
    <row r="2089" spans="1:3" x14ac:dyDescent="0.35">
      <c r="A2089" t="s">
        <v>7626</v>
      </c>
      <c r="B2089" t="s">
        <v>7627</v>
      </c>
      <c r="C2089" t="s">
        <v>7628</v>
      </c>
    </row>
    <row r="2090" spans="1:3" x14ac:dyDescent="0.35">
      <c r="A2090" t="s">
        <v>7629</v>
      </c>
      <c r="B2090" t="s">
        <v>7630</v>
      </c>
      <c r="C2090" t="s">
        <v>7631</v>
      </c>
    </row>
    <row r="2091" spans="1:3" x14ac:dyDescent="0.35">
      <c r="A2091" t="s">
        <v>7632</v>
      </c>
      <c r="B2091" t="s">
        <v>7633</v>
      </c>
      <c r="C2091" t="s">
        <v>7634</v>
      </c>
    </row>
    <row r="2092" spans="1:3" x14ac:dyDescent="0.35">
      <c r="A2092" t="s">
        <v>7635</v>
      </c>
      <c r="B2092" t="s">
        <v>7636</v>
      </c>
      <c r="C2092" t="s">
        <v>7637</v>
      </c>
    </row>
    <row r="2093" spans="1:3" x14ac:dyDescent="0.35">
      <c r="A2093" t="s">
        <v>7638</v>
      </c>
      <c r="B2093" t="s">
        <v>7639</v>
      </c>
      <c r="C2093" t="s">
        <v>7640</v>
      </c>
    </row>
    <row r="2094" spans="1:3" x14ac:dyDescent="0.35">
      <c r="A2094" t="s">
        <v>7641</v>
      </c>
      <c r="B2094" t="s">
        <v>7642</v>
      </c>
      <c r="C2094" t="s">
        <v>7643</v>
      </c>
    </row>
    <row r="2095" spans="1:3" x14ac:dyDescent="0.35">
      <c r="A2095" t="s">
        <v>7644</v>
      </c>
      <c r="B2095" t="s">
        <v>7645</v>
      </c>
      <c r="C2095" t="s">
        <v>7646</v>
      </c>
    </row>
    <row r="2096" spans="1:3" x14ac:dyDescent="0.35">
      <c r="A2096" t="s">
        <v>7647</v>
      </c>
      <c r="B2096" t="s">
        <v>7648</v>
      </c>
      <c r="C2096" t="s">
        <v>7649</v>
      </c>
    </row>
    <row r="2097" spans="1:3" x14ac:dyDescent="0.35">
      <c r="A2097" t="s">
        <v>7650</v>
      </c>
      <c r="B2097" t="s">
        <v>7651</v>
      </c>
      <c r="C2097" t="s">
        <v>7652</v>
      </c>
    </row>
    <row r="2098" spans="1:3" x14ac:dyDescent="0.35">
      <c r="A2098" t="s">
        <v>7653</v>
      </c>
      <c r="B2098" t="s">
        <v>7654</v>
      </c>
      <c r="C2098" t="s">
        <v>7655</v>
      </c>
    </row>
    <row r="2099" spans="1:3" x14ac:dyDescent="0.35">
      <c r="A2099" t="s">
        <v>7656</v>
      </c>
      <c r="B2099" t="s">
        <v>7657</v>
      </c>
      <c r="C2099" t="s">
        <v>7658</v>
      </c>
    </row>
    <row r="2100" spans="1:3" x14ac:dyDescent="0.35">
      <c r="A2100" t="s">
        <v>7659</v>
      </c>
      <c r="B2100" t="s">
        <v>7660</v>
      </c>
      <c r="C2100" t="s">
        <v>7661</v>
      </c>
    </row>
    <row r="2101" spans="1:3" x14ac:dyDescent="0.35">
      <c r="A2101" t="s">
        <v>7662</v>
      </c>
      <c r="B2101" t="s">
        <v>7663</v>
      </c>
      <c r="C2101" t="s">
        <v>7664</v>
      </c>
    </row>
    <row r="2102" spans="1:3" x14ac:dyDescent="0.35">
      <c r="A2102" t="s">
        <v>7665</v>
      </c>
      <c r="B2102" t="s">
        <v>7666</v>
      </c>
      <c r="C2102" t="s">
        <v>7667</v>
      </c>
    </row>
    <row r="2103" spans="1:3" x14ac:dyDescent="0.35">
      <c r="A2103" t="s">
        <v>7668</v>
      </c>
      <c r="B2103" t="s">
        <v>7669</v>
      </c>
      <c r="C2103" t="s">
        <v>7670</v>
      </c>
    </row>
    <row r="2104" spans="1:3" x14ac:dyDescent="0.35">
      <c r="A2104" t="s">
        <v>7671</v>
      </c>
      <c r="B2104" t="s">
        <v>7672</v>
      </c>
      <c r="C2104" t="s">
        <v>7673</v>
      </c>
    </row>
    <row r="2105" spans="1:3" x14ac:dyDescent="0.35">
      <c r="A2105" t="s">
        <v>7674</v>
      </c>
      <c r="B2105" t="s">
        <v>7675</v>
      </c>
      <c r="C2105" t="s">
        <v>7676</v>
      </c>
    </row>
    <row r="2106" spans="1:3" x14ac:dyDescent="0.35">
      <c r="A2106" t="s">
        <v>7677</v>
      </c>
      <c r="B2106" t="s">
        <v>7678</v>
      </c>
      <c r="C2106" t="s">
        <v>7679</v>
      </c>
    </row>
    <row r="2107" spans="1:3" x14ac:dyDescent="0.35">
      <c r="A2107" t="s">
        <v>7680</v>
      </c>
      <c r="B2107" t="s">
        <v>7681</v>
      </c>
      <c r="C2107" t="s">
        <v>7682</v>
      </c>
    </row>
    <row r="2108" spans="1:3" x14ac:dyDescent="0.35">
      <c r="A2108" t="s">
        <v>7683</v>
      </c>
      <c r="B2108" t="s">
        <v>7684</v>
      </c>
      <c r="C2108" t="s">
        <v>7685</v>
      </c>
    </row>
    <row r="2109" spans="1:3" x14ac:dyDescent="0.35">
      <c r="A2109" t="s">
        <v>7686</v>
      </c>
      <c r="B2109" t="s">
        <v>7687</v>
      </c>
      <c r="C2109" t="s">
        <v>7688</v>
      </c>
    </row>
    <row r="2110" spans="1:3" x14ac:dyDescent="0.35">
      <c r="A2110" t="s">
        <v>7689</v>
      </c>
      <c r="B2110" t="s">
        <v>7690</v>
      </c>
      <c r="C2110" t="s">
        <v>7691</v>
      </c>
    </row>
    <row r="2111" spans="1:3" x14ac:dyDescent="0.35">
      <c r="A2111" t="s">
        <v>7692</v>
      </c>
      <c r="B2111" t="s">
        <v>7693</v>
      </c>
      <c r="C2111" t="s">
        <v>7694</v>
      </c>
    </row>
    <row r="2112" spans="1:3" x14ac:dyDescent="0.35">
      <c r="A2112" t="s">
        <v>7695</v>
      </c>
      <c r="B2112" t="s">
        <v>7696</v>
      </c>
      <c r="C2112" t="s">
        <v>7697</v>
      </c>
    </row>
    <row r="2113" spans="1:3" x14ac:dyDescent="0.35">
      <c r="A2113" t="s">
        <v>7698</v>
      </c>
      <c r="B2113" t="s">
        <v>7699</v>
      </c>
      <c r="C2113" t="s">
        <v>7270</v>
      </c>
    </row>
    <row r="2114" spans="1:3" x14ac:dyDescent="0.35">
      <c r="A2114" t="s">
        <v>7700</v>
      </c>
      <c r="B2114" t="s">
        <v>7701</v>
      </c>
      <c r="C2114" t="s">
        <v>7702</v>
      </c>
    </row>
    <row r="2115" spans="1:3" x14ac:dyDescent="0.35">
      <c r="A2115" t="s">
        <v>7703</v>
      </c>
      <c r="B2115" t="s">
        <v>7704</v>
      </c>
      <c r="C2115" t="s">
        <v>7705</v>
      </c>
    </row>
    <row r="2116" spans="1:3" x14ac:dyDescent="0.35">
      <c r="A2116" t="s">
        <v>7706</v>
      </c>
      <c r="B2116" t="s">
        <v>7707</v>
      </c>
      <c r="C2116" t="s">
        <v>7708</v>
      </c>
    </row>
    <row r="2117" spans="1:3" x14ac:dyDescent="0.35">
      <c r="A2117" t="s">
        <v>7709</v>
      </c>
      <c r="B2117" t="s">
        <v>7710</v>
      </c>
      <c r="C2117" t="s">
        <v>7711</v>
      </c>
    </row>
    <row r="2118" spans="1:3" x14ac:dyDescent="0.35">
      <c r="A2118" t="s">
        <v>7712</v>
      </c>
      <c r="B2118" t="s">
        <v>7713</v>
      </c>
      <c r="C2118" t="s">
        <v>7714</v>
      </c>
    </row>
    <row r="2119" spans="1:3" x14ac:dyDescent="0.35">
      <c r="A2119" t="s">
        <v>7715</v>
      </c>
      <c r="B2119" t="s">
        <v>7716</v>
      </c>
      <c r="C2119" t="s">
        <v>7717</v>
      </c>
    </row>
    <row r="2120" spans="1:3" x14ac:dyDescent="0.35">
      <c r="A2120" t="s">
        <v>7718</v>
      </c>
      <c r="B2120" t="s">
        <v>7719</v>
      </c>
      <c r="C2120" t="s">
        <v>7720</v>
      </c>
    </row>
    <row r="2121" spans="1:3" x14ac:dyDescent="0.35">
      <c r="A2121" t="s">
        <v>7721</v>
      </c>
      <c r="B2121" t="s">
        <v>7722</v>
      </c>
      <c r="C2121" t="s">
        <v>7723</v>
      </c>
    </row>
    <row r="2122" spans="1:3" x14ac:dyDescent="0.35">
      <c r="A2122" t="s">
        <v>7724</v>
      </c>
      <c r="B2122" t="s">
        <v>7725</v>
      </c>
      <c r="C2122" t="s">
        <v>7726</v>
      </c>
    </row>
    <row r="2123" spans="1:3" x14ac:dyDescent="0.35">
      <c r="A2123" t="s">
        <v>7727</v>
      </c>
      <c r="B2123" t="s">
        <v>7728</v>
      </c>
      <c r="C2123" t="s">
        <v>7729</v>
      </c>
    </row>
    <row r="2124" spans="1:3" x14ac:dyDescent="0.35">
      <c r="A2124" t="s">
        <v>7730</v>
      </c>
      <c r="B2124" t="s">
        <v>7731</v>
      </c>
      <c r="C2124" t="s">
        <v>7732</v>
      </c>
    </row>
    <row r="2125" spans="1:3" x14ac:dyDescent="0.35">
      <c r="A2125" t="s">
        <v>7733</v>
      </c>
      <c r="B2125" t="s">
        <v>7734</v>
      </c>
      <c r="C2125" t="s">
        <v>7735</v>
      </c>
    </row>
    <row r="2126" spans="1:3" x14ac:dyDescent="0.35">
      <c r="A2126" t="s">
        <v>7736</v>
      </c>
      <c r="B2126" t="s">
        <v>7737</v>
      </c>
      <c r="C2126" t="s">
        <v>7738</v>
      </c>
    </row>
    <row r="2127" spans="1:3" x14ac:dyDescent="0.35">
      <c r="A2127" t="s">
        <v>7739</v>
      </c>
      <c r="B2127" t="s">
        <v>7740</v>
      </c>
      <c r="C2127" t="s">
        <v>7741</v>
      </c>
    </row>
    <row r="2128" spans="1:3" x14ac:dyDescent="0.35">
      <c r="A2128" t="s">
        <v>7742</v>
      </c>
      <c r="B2128" t="s">
        <v>7743</v>
      </c>
      <c r="C2128" t="s">
        <v>7744</v>
      </c>
    </row>
    <row r="2129" spans="1:3" x14ac:dyDescent="0.35">
      <c r="A2129" t="s">
        <v>7745</v>
      </c>
      <c r="B2129" t="s">
        <v>7746</v>
      </c>
      <c r="C2129" t="s">
        <v>7747</v>
      </c>
    </row>
    <row r="2130" spans="1:3" x14ac:dyDescent="0.35">
      <c r="A2130" t="s">
        <v>7748</v>
      </c>
      <c r="B2130" t="s">
        <v>7749</v>
      </c>
      <c r="C2130" t="s">
        <v>7750</v>
      </c>
    </row>
    <row r="2131" spans="1:3" x14ac:dyDescent="0.35">
      <c r="A2131" t="s">
        <v>7751</v>
      </c>
      <c r="B2131" t="s">
        <v>7752</v>
      </c>
      <c r="C2131" t="s">
        <v>7753</v>
      </c>
    </row>
    <row r="2132" spans="1:3" x14ac:dyDescent="0.35">
      <c r="A2132" t="s">
        <v>7754</v>
      </c>
      <c r="B2132" t="s">
        <v>7755</v>
      </c>
      <c r="C2132" t="s">
        <v>7756</v>
      </c>
    </row>
    <row r="2133" spans="1:3" x14ac:dyDescent="0.35">
      <c r="A2133" t="s">
        <v>7757</v>
      </c>
      <c r="B2133" t="s">
        <v>7758</v>
      </c>
      <c r="C2133" t="s">
        <v>7759</v>
      </c>
    </row>
    <row r="2134" spans="1:3" x14ac:dyDescent="0.35">
      <c r="A2134" t="s">
        <v>7757</v>
      </c>
      <c r="B2134" t="s">
        <v>7760</v>
      </c>
      <c r="C2134" t="s">
        <v>7761</v>
      </c>
    </row>
    <row r="2135" spans="1:3" x14ac:dyDescent="0.35">
      <c r="A2135" t="s">
        <v>7762</v>
      </c>
      <c r="B2135" t="s">
        <v>7763</v>
      </c>
      <c r="C2135" t="s">
        <v>7764</v>
      </c>
    </row>
    <row r="2136" spans="1:3" x14ac:dyDescent="0.35">
      <c r="A2136" t="s">
        <v>7765</v>
      </c>
      <c r="B2136" t="s">
        <v>7766</v>
      </c>
      <c r="C2136" t="s">
        <v>7767</v>
      </c>
    </row>
    <row r="2137" spans="1:3" x14ac:dyDescent="0.35">
      <c r="A2137" t="s">
        <v>7768</v>
      </c>
      <c r="B2137" t="s">
        <v>7769</v>
      </c>
      <c r="C2137" t="s">
        <v>7770</v>
      </c>
    </row>
    <row r="2138" spans="1:3" x14ac:dyDescent="0.35">
      <c r="A2138" t="s">
        <v>7771</v>
      </c>
      <c r="B2138" t="s">
        <v>7772</v>
      </c>
      <c r="C2138" t="s">
        <v>7773</v>
      </c>
    </row>
    <row r="2139" spans="1:3" x14ac:dyDescent="0.35">
      <c r="A2139" t="s">
        <v>7774</v>
      </c>
      <c r="B2139" t="s">
        <v>7775</v>
      </c>
      <c r="C2139" t="s">
        <v>7776</v>
      </c>
    </row>
    <row r="2140" spans="1:3" x14ac:dyDescent="0.35">
      <c r="A2140" t="s">
        <v>7777</v>
      </c>
      <c r="B2140" t="s">
        <v>7778</v>
      </c>
      <c r="C2140" t="s">
        <v>7779</v>
      </c>
    </row>
    <row r="2141" spans="1:3" x14ac:dyDescent="0.35">
      <c r="A2141" t="s">
        <v>7780</v>
      </c>
      <c r="B2141" t="s">
        <v>7781</v>
      </c>
      <c r="C2141" t="s">
        <v>7782</v>
      </c>
    </row>
    <row r="2142" spans="1:3" x14ac:dyDescent="0.35">
      <c r="A2142" t="s">
        <v>7783</v>
      </c>
      <c r="B2142" t="s">
        <v>7784</v>
      </c>
      <c r="C2142" t="s">
        <v>7785</v>
      </c>
    </row>
    <row r="2143" spans="1:3" x14ac:dyDescent="0.35">
      <c r="A2143" t="s">
        <v>7783</v>
      </c>
      <c r="B2143" t="s">
        <v>7786</v>
      </c>
      <c r="C2143" t="s">
        <v>7787</v>
      </c>
    </row>
    <row r="2144" spans="1:3" x14ac:dyDescent="0.35">
      <c r="A2144" t="s">
        <v>7788</v>
      </c>
      <c r="B2144" t="s">
        <v>7789</v>
      </c>
      <c r="C2144" t="s">
        <v>7790</v>
      </c>
    </row>
    <row r="2145" spans="1:3" x14ac:dyDescent="0.35">
      <c r="A2145" t="s">
        <v>7791</v>
      </c>
      <c r="B2145" t="s">
        <v>7792</v>
      </c>
      <c r="C2145" t="s">
        <v>7793</v>
      </c>
    </row>
    <row r="2146" spans="1:3" x14ac:dyDescent="0.35">
      <c r="A2146" t="s">
        <v>7791</v>
      </c>
      <c r="B2146" t="s">
        <v>7794</v>
      </c>
      <c r="C2146" t="s">
        <v>7795</v>
      </c>
    </row>
    <row r="2147" spans="1:3" x14ac:dyDescent="0.35">
      <c r="A2147" t="s">
        <v>7796</v>
      </c>
      <c r="B2147" t="s">
        <v>7797</v>
      </c>
      <c r="C2147" t="s">
        <v>7798</v>
      </c>
    </row>
    <row r="2148" spans="1:3" x14ac:dyDescent="0.35">
      <c r="A2148" t="s">
        <v>7799</v>
      </c>
      <c r="B2148" t="s">
        <v>7800</v>
      </c>
      <c r="C2148" t="s">
        <v>7801</v>
      </c>
    </row>
    <row r="2149" spans="1:3" x14ac:dyDescent="0.35">
      <c r="A2149" t="s">
        <v>7802</v>
      </c>
      <c r="B2149" t="s">
        <v>7803</v>
      </c>
      <c r="C2149" t="s">
        <v>7804</v>
      </c>
    </row>
    <row r="2150" spans="1:3" x14ac:dyDescent="0.35">
      <c r="A2150" t="s">
        <v>7805</v>
      </c>
      <c r="B2150" t="s">
        <v>7806</v>
      </c>
      <c r="C2150" t="s">
        <v>7807</v>
      </c>
    </row>
    <row r="2151" spans="1:3" x14ac:dyDescent="0.35">
      <c r="A2151" t="s">
        <v>7808</v>
      </c>
      <c r="B2151" t="s">
        <v>7809</v>
      </c>
      <c r="C2151" t="s">
        <v>7810</v>
      </c>
    </row>
    <row r="2152" spans="1:3" x14ac:dyDescent="0.35">
      <c r="A2152" t="s">
        <v>7811</v>
      </c>
      <c r="B2152" t="s">
        <v>7812</v>
      </c>
      <c r="C2152" t="s">
        <v>7813</v>
      </c>
    </row>
    <row r="2153" spans="1:3" x14ac:dyDescent="0.35">
      <c r="A2153" t="s">
        <v>7814</v>
      </c>
      <c r="B2153" t="s">
        <v>7815</v>
      </c>
      <c r="C2153" t="s">
        <v>7816</v>
      </c>
    </row>
    <row r="2154" spans="1:3" x14ac:dyDescent="0.35">
      <c r="A2154" t="s">
        <v>7817</v>
      </c>
      <c r="B2154" t="s">
        <v>7818</v>
      </c>
      <c r="C2154" t="s">
        <v>7819</v>
      </c>
    </row>
    <row r="2155" spans="1:3" x14ac:dyDescent="0.35">
      <c r="A2155" t="s">
        <v>7820</v>
      </c>
      <c r="B2155" t="s">
        <v>7821</v>
      </c>
      <c r="C2155" t="s">
        <v>7822</v>
      </c>
    </row>
    <row r="2156" spans="1:3" x14ac:dyDescent="0.35">
      <c r="A2156" t="s">
        <v>7823</v>
      </c>
      <c r="B2156" t="s">
        <v>7824</v>
      </c>
      <c r="C2156" t="s">
        <v>7825</v>
      </c>
    </row>
    <row r="2157" spans="1:3" x14ac:dyDescent="0.35">
      <c r="A2157" t="s">
        <v>7826</v>
      </c>
      <c r="B2157" t="s">
        <v>7827</v>
      </c>
      <c r="C2157" t="s">
        <v>7828</v>
      </c>
    </row>
    <row r="2158" spans="1:3" x14ac:dyDescent="0.35">
      <c r="A2158" t="s">
        <v>7829</v>
      </c>
      <c r="B2158" t="s">
        <v>7830</v>
      </c>
      <c r="C2158" t="s">
        <v>7831</v>
      </c>
    </row>
    <row r="2159" spans="1:3" x14ac:dyDescent="0.35">
      <c r="A2159" t="s">
        <v>7832</v>
      </c>
      <c r="B2159" t="s">
        <v>7833</v>
      </c>
      <c r="C2159" t="s">
        <v>7834</v>
      </c>
    </row>
    <row r="2160" spans="1:3" x14ac:dyDescent="0.35">
      <c r="A2160" t="s">
        <v>7835</v>
      </c>
      <c r="B2160" t="s">
        <v>7836</v>
      </c>
      <c r="C2160" t="s">
        <v>7837</v>
      </c>
    </row>
    <row r="2161" spans="1:3" x14ac:dyDescent="0.35">
      <c r="A2161" t="s">
        <v>7838</v>
      </c>
      <c r="B2161" t="s">
        <v>7839</v>
      </c>
      <c r="C2161" t="s">
        <v>7840</v>
      </c>
    </row>
    <row r="2162" spans="1:3" x14ac:dyDescent="0.35">
      <c r="A2162" t="s">
        <v>7841</v>
      </c>
      <c r="B2162" t="s">
        <v>7842</v>
      </c>
      <c r="C2162" t="s">
        <v>7843</v>
      </c>
    </row>
    <row r="2163" spans="1:3" x14ac:dyDescent="0.35">
      <c r="A2163" t="s">
        <v>7844</v>
      </c>
      <c r="B2163" t="s">
        <v>7845</v>
      </c>
      <c r="C2163" t="s">
        <v>7846</v>
      </c>
    </row>
    <row r="2164" spans="1:3" x14ac:dyDescent="0.35">
      <c r="A2164" t="s">
        <v>7847</v>
      </c>
      <c r="B2164" t="s">
        <v>7848</v>
      </c>
      <c r="C2164" t="s">
        <v>7849</v>
      </c>
    </row>
    <row r="2165" spans="1:3" x14ac:dyDescent="0.35">
      <c r="A2165" t="s">
        <v>7850</v>
      </c>
      <c r="B2165" t="s">
        <v>7851</v>
      </c>
      <c r="C2165" t="s">
        <v>7852</v>
      </c>
    </row>
    <row r="2166" spans="1:3" x14ac:dyDescent="0.35">
      <c r="A2166" t="s">
        <v>7853</v>
      </c>
      <c r="B2166" t="s">
        <v>7854</v>
      </c>
      <c r="C2166" t="s">
        <v>7855</v>
      </c>
    </row>
    <row r="2167" spans="1:3" x14ac:dyDescent="0.35">
      <c r="A2167" t="s">
        <v>7856</v>
      </c>
      <c r="B2167" t="s">
        <v>7857</v>
      </c>
      <c r="C2167" t="s">
        <v>7858</v>
      </c>
    </row>
    <row r="2168" spans="1:3" x14ac:dyDescent="0.35">
      <c r="A2168" t="s">
        <v>7859</v>
      </c>
      <c r="B2168" t="s">
        <v>7860</v>
      </c>
      <c r="C2168" t="s">
        <v>7861</v>
      </c>
    </row>
    <row r="2169" spans="1:3" x14ac:dyDescent="0.35">
      <c r="A2169" t="s">
        <v>7862</v>
      </c>
      <c r="B2169" t="s">
        <v>7863</v>
      </c>
      <c r="C2169" t="s">
        <v>7864</v>
      </c>
    </row>
    <row r="2170" spans="1:3" x14ac:dyDescent="0.35">
      <c r="A2170" t="s">
        <v>7865</v>
      </c>
      <c r="B2170" t="s">
        <v>7866</v>
      </c>
      <c r="C2170" t="s">
        <v>7867</v>
      </c>
    </row>
    <row r="2171" spans="1:3" x14ac:dyDescent="0.35">
      <c r="A2171" t="s">
        <v>7868</v>
      </c>
      <c r="B2171" t="s">
        <v>7869</v>
      </c>
      <c r="C2171" t="s">
        <v>7870</v>
      </c>
    </row>
    <row r="2172" spans="1:3" x14ac:dyDescent="0.35">
      <c r="A2172" t="s">
        <v>7871</v>
      </c>
      <c r="B2172" t="s">
        <v>7872</v>
      </c>
      <c r="C2172" t="s">
        <v>7873</v>
      </c>
    </row>
    <row r="2173" spans="1:3" x14ac:dyDescent="0.35">
      <c r="A2173" t="s">
        <v>7874</v>
      </c>
      <c r="B2173" t="s">
        <v>7875</v>
      </c>
      <c r="C2173" t="s">
        <v>7876</v>
      </c>
    </row>
    <row r="2174" spans="1:3" x14ac:dyDescent="0.35">
      <c r="A2174" t="s">
        <v>7877</v>
      </c>
      <c r="B2174" t="s">
        <v>7878</v>
      </c>
      <c r="C2174" t="s">
        <v>7879</v>
      </c>
    </row>
    <row r="2175" spans="1:3" x14ac:dyDescent="0.35">
      <c r="A2175" t="s">
        <v>7880</v>
      </c>
      <c r="B2175" t="s">
        <v>7881</v>
      </c>
      <c r="C2175" t="s">
        <v>7882</v>
      </c>
    </row>
    <row r="2176" spans="1:3" x14ac:dyDescent="0.35">
      <c r="A2176" t="s">
        <v>7883</v>
      </c>
      <c r="B2176" t="s">
        <v>7884</v>
      </c>
      <c r="C2176" t="s">
        <v>7885</v>
      </c>
    </row>
    <row r="2177" spans="1:3" x14ac:dyDescent="0.35">
      <c r="A2177" t="s">
        <v>7886</v>
      </c>
      <c r="B2177" t="s">
        <v>7887</v>
      </c>
      <c r="C2177" t="s">
        <v>7888</v>
      </c>
    </row>
    <row r="2178" spans="1:3" x14ac:dyDescent="0.35">
      <c r="A2178" t="s">
        <v>7889</v>
      </c>
      <c r="B2178" t="s">
        <v>7890</v>
      </c>
      <c r="C2178" t="s">
        <v>7891</v>
      </c>
    </row>
    <row r="2179" spans="1:3" x14ac:dyDescent="0.35">
      <c r="A2179" t="s">
        <v>7889</v>
      </c>
      <c r="B2179" t="s">
        <v>7892</v>
      </c>
      <c r="C2179" t="s">
        <v>7893</v>
      </c>
    </row>
    <row r="2180" spans="1:3" x14ac:dyDescent="0.35">
      <c r="A2180" t="s">
        <v>7894</v>
      </c>
      <c r="B2180" t="s">
        <v>7895</v>
      </c>
      <c r="C2180" t="s">
        <v>7896</v>
      </c>
    </row>
    <row r="2181" spans="1:3" x14ac:dyDescent="0.35">
      <c r="A2181" t="s">
        <v>7897</v>
      </c>
      <c r="B2181" t="s">
        <v>7898</v>
      </c>
      <c r="C2181" t="s">
        <v>7899</v>
      </c>
    </row>
    <row r="2182" spans="1:3" x14ac:dyDescent="0.35">
      <c r="A2182" t="s">
        <v>7900</v>
      </c>
      <c r="B2182" t="s">
        <v>7901</v>
      </c>
      <c r="C2182" t="s">
        <v>7902</v>
      </c>
    </row>
    <row r="2183" spans="1:3" x14ac:dyDescent="0.35">
      <c r="A2183" t="s">
        <v>7903</v>
      </c>
      <c r="B2183" t="s">
        <v>7904</v>
      </c>
      <c r="C2183" t="s">
        <v>7905</v>
      </c>
    </row>
    <row r="2184" spans="1:3" x14ac:dyDescent="0.35">
      <c r="A2184" t="s">
        <v>7906</v>
      </c>
      <c r="B2184" t="s">
        <v>7907</v>
      </c>
      <c r="C2184" t="s">
        <v>4505</v>
      </c>
    </row>
    <row r="2185" spans="1:3" x14ac:dyDescent="0.35">
      <c r="A2185" t="s">
        <v>7908</v>
      </c>
      <c r="B2185" t="s">
        <v>7909</v>
      </c>
      <c r="C2185" t="s">
        <v>7910</v>
      </c>
    </row>
    <row r="2186" spans="1:3" x14ac:dyDescent="0.35">
      <c r="A2186" t="s">
        <v>7911</v>
      </c>
      <c r="B2186" t="s">
        <v>7912</v>
      </c>
      <c r="C2186" t="s">
        <v>7913</v>
      </c>
    </row>
    <row r="2187" spans="1:3" x14ac:dyDescent="0.35">
      <c r="A2187" t="s">
        <v>7914</v>
      </c>
      <c r="B2187" t="s">
        <v>7915</v>
      </c>
      <c r="C2187" t="s">
        <v>7916</v>
      </c>
    </row>
    <row r="2188" spans="1:3" x14ac:dyDescent="0.35">
      <c r="A2188" t="s">
        <v>7917</v>
      </c>
      <c r="B2188" t="s">
        <v>7918</v>
      </c>
      <c r="C2188" t="s">
        <v>7919</v>
      </c>
    </row>
    <row r="2189" spans="1:3" x14ac:dyDescent="0.35">
      <c r="A2189" t="s">
        <v>7920</v>
      </c>
      <c r="B2189" t="s">
        <v>7921</v>
      </c>
      <c r="C2189" t="s">
        <v>7922</v>
      </c>
    </row>
    <row r="2190" spans="1:3" x14ac:dyDescent="0.35">
      <c r="A2190" t="s">
        <v>7923</v>
      </c>
      <c r="B2190" t="s">
        <v>7924</v>
      </c>
      <c r="C2190" t="s">
        <v>7925</v>
      </c>
    </row>
    <row r="2191" spans="1:3" x14ac:dyDescent="0.35">
      <c r="A2191" t="s">
        <v>7926</v>
      </c>
      <c r="B2191" t="s">
        <v>7927</v>
      </c>
      <c r="C2191" t="s">
        <v>7928</v>
      </c>
    </row>
    <row r="2192" spans="1:3" x14ac:dyDescent="0.35">
      <c r="A2192" t="s">
        <v>7929</v>
      </c>
      <c r="B2192" t="s">
        <v>7930</v>
      </c>
      <c r="C2192" t="s">
        <v>7931</v>
      </c>
    </row>
    <row r="2193" spans="1:3" x14ac:dyDescent="0.35">
      <c r="A2193" t="s">
        <v>7932</v>
      </c>
      <c r="B2193" t="s">
        <v>7933</v>
      </c>
      <c r="C2193" t="s">
        <v>7934</v>
      </c>
    </row>
    <row r="2194" spans="1:3" x14ac:dyDescent="0.35">
      <c r="A2194" t="s">
        <v>7935</v>
      </c>
      <c r="B2194" t="s">
        <v>7936</v>
      </c>
      <c r="C2194" t="s">
        <v>7937</v>
      </c>
    </row>
    <row r="2195" spans="1:3" x14ac:dyDescent="0.35">
      <c r="A2195" t="s">
        <v>7938</v>
      </c>
      <c r="B2195" t="s">
        <v>7939</v>
      </c>
      <c r="C2195" t="s">
        <v>7940</v>
      </c>
    </row>
    <row r="2196" spans="1:3" x14ac:dyDescent="0.35">
      <c r="A2196" t="s">
        <v>7941</v>
      </c>
      <c r="B2196" t="s">
        <v>7942</v>
      </c>
      <c r="C2196" t="s">
        <v>7943</v>
      </c>
    </row>
    <row r="2197" spans="1:3" x14ac:dyDescent="0.35">
      <c r="A2197" t="s">
        <v>7944</v>
      </c>
      <c r="B2197" t="s">
        <v>7945</v>
      </c>
      <c r="C2197" t="s">
        <v>7946</v>
      </c>
    </row>
    <row r="2198" spans="1:3" x14ac:dyDescent="0.35">
      <c r="A2198" t="s">
        <v>7947</v>
      </c>
      <c r="B2198" t="s">
        <v>7948</v>
      </c>
      <c r="C2198" t="s">
        <v>7949</v>
      </c>
    </row>
    <row r="2199" spans="1:3" x14ac:dyDescent="0.35">
      <c r="A2199" t="s">
        <v>7950</v>
      </c>
      <c r="B2199" t="s">
        <v>7951</v>
      </c>
      <c r="C2199" t="s">
        <v>7952</v>
      </c>
    </row>
    <row r="2200" spans="1:3" x14ac:dyDescent="0.35">
      <c r="A2200" t="s">
        <v>7950</v>
      </c>
      <c r="B2200" t="s">
        <v>7953</v>
      </c>
      <c r="C2200" t="s">
        <v>7954</v>
      </c>
    </row>
    <row r="2201" spans="1:3" x14ac:dyDescent="0.35">
      <c r="A2201" t="s">
        <v>7955</v>
      </c>
      <c r="B2201" t="s">
        <v>7956</v>
      </c>
      <c r="C2201" t="s">
        <v>7957</v>
      </c>
    </row>
    <row r="2202" spans="1:3" x14ac:dyDescent="0.35">
      <c r="A2202" t="s">
        <v>7958</v>
      </c>
      <c r="B2202" t="s">
        <v>7959</v>
      </c>
      <c r="C2202" t="s">
        <v>7960</v>
      </c>
    </row>
    <row r="2203" spans="1:3" x14ac:dyDescent="0.35">
      <c r="A2203" t="s">
        <v>7961</v>
      </c>
      <c r="B2203" t="s">
        <v>7962</v>
      </c>
      <c r="C2203" t="s">
        <v>7963</v>
      </c>
    </row>
    <row r="2204" spans="1:3" x14ac:dyDescent="0.35">
      <c r="A2204" t="s">
        <v>7964</v>
      </c>
      <c r="B2204" t="s">
        <v>7965</v>
      </c>
      <c r="C2204" t="s">
        <v>7966</v>
      </c>
    </row>
    <row r="2205" spans="1:3" x14ac:dyDescent="0.35">
      <c r="A2205" t="s">
        <v>7967</v>
      </c>
      <c r="B2205" t="s">
        <v>7968</v>
      </c>
      <c r="C2205" t="s">
        <v>7969</v>
      </c>
    </row>
    <row r="2206" spans="1:3" x14ac:dyDescent="0.35">
      <c r="A2206" t="s">
        <v>7967</v>
      </c>
      <c r="B2206" t="s">
        <v>7970</v>
      </c>
      <c r="C2206" t="s">
        <v>7971</v>
      </c>
    </row>
    <row r="2207" spans="1:3" x14ac:dyDescent="0.35">
      <c r="A2207" t="s">
        <v>7972</v>
      </c>
      <c r="B2207" t="s">
        <v>7973</v>
      </c>
      <c r="C2207" t="s">
        <v>7974</v>
      </c>
    </row>
    <row r="2208" spans="1:3" x14ac:dyDescent="0.35">
      <c r="A2208" t="s">
        <v>7975</v>
      </c>
      <c r="B2208" t="s">
        <v>7976</v>
      </c>
      <c r="C2208" t="s">
        <v>7977</v>
      </c>
    </row>
    <row r="2209" spans="1:3" x14ac:dyDescent="0.35">
      <c r="A2209" t="s">
        <v>7978</v>
      </c>
      <c r="B2209" t="s">
        <v>7979</v>
      </c>
      <c r="C2209" t="s">
        <v>7980</v>
      </c>
    </row>
    <row r="2210" spans="1:3" x14ac:dyDescent="0.35">
      <c r="A2210" t="s">
        <v>7981</v>
      </c>
      <c r="B2210" t="s">
        <v>7982</v>
      </c>
      <c r="C2210" t="s">
        <v>7983</v>
      </c>
    </row>
    <row r="2211" spans="1:3" x14ac:dyDescent="0.35">
      <c r="A2211" t="s">
        <v>7984</v>
      </c>
      <c r="B2211" t="s">
        <v>7985</v>
      </c>
      <c r="C2211" t="s">
        <v>7986</v>
      </c>
    </row>
    <row r="2212" spans="1:3" x14ac:dyDescent="0.35">
      <c r="A2212" t="s">
        <v>7987</v>
      </c>
      <c r="B2212" t="s">
        <v>7988</v>
      </c>
      <c r="C2212" t="s">
        <v>7989</v>
      </c>
    </row>
    <row r="2213" spans="1:3" x14ac:dyDescent="0.35">
      <c r="A2213" t="s">
        <v>7990</v>
      </c>
      <c r="B2213" t="s">
        <v>7991</v>
      </c>
      <c r="C2213" t="s">
        <v>7992</v>
      </c>
    </row>
    <row r="2214" spans="1:3" x14ac:dyDescent="0.35">
      <c r="A2214" t="s">
        <v>7993</v>
      </c>
      <c r="B2214" t="s">
        <v>7994</v>
      </c>
      <c r="C2214" t="s">
        <v>7995</v>
      </c>
    </row>
    <row r="2215" spans="1:3" x14ac:dyDescent="0.35">
      <c r="A2215" t="s">
        <v>7996</v>
      </c>
      <c r="B2215" t="s">
        <v>7997</v>
      </c>
      <c r="C2215" t="s">
        <v>7998</v>
      </c>
    </row>
    <row r="2216" spans="1:3" x14ac:dyDescent="0.35">
      <c r="A2216" t="s">
        <v>7999</v>
      </c>
      <c r="B2216" t="s">
        <v>8000</v>
      </c>
      <c r="C2216" t="s">
        <v>8001</v>
      </c>
    </row>
    <row r="2217" spans="1:3" x14ac:dyDescent="0.35">
      <c r="A2217" t="s">
        <v>8002</v>
      </c>
      <c r="B2217" t="s">
        <v>8003</v>
      </c>
      <c r="C2217" t="s">
        <v>8004</v>
      </c>
    </row>
    <row r="2218" spans="1:3" x14ac:dyDescent="0.35">
      <c r="A2218" t="s">
        <v>8005</v>
      </c>
      <c r="B2218" t="s">
        <v>8006</v>
      </c>
      <c r="C2218" t="s">
        <v>8007</v>
      </c>
    </row>
    <row r="2219" spans="1:3" x14ac:dyDescent="0.35">
      <c r="A2219" t="s">
        <v>8008</v>
      </c>
      <c r="B2219" t="s">
        <v>8009</v>
      </c>
      <c r="C2219" t="s">
        <v>8010</v>
      </c>
    </row>
    <row r="2220" spans="1:3" x14ac:dyDescent="0.35">
      <c r="A2220" t="s">
        <v>8011</v>
      </c>
      <c r="B2220" t="s">
        <v>8012</v>
      </c>
      <c r="C2220" t="s">
        <v>8013</v>
      </c>
    </row>
    <row r="2221" spans="1:3" x14ac:dyDescent="0.35">
      <c r="A2221" t="s">
        <v>8014</v>
      </c>
      <c r="B2221" t="s">
        <v>8015</v>
      </c>
      <c r="C2221" t="s">
        <v>8016</v>
      </c>
    </row>
    <row r="2222" spans="1:3" x14ac:dyDescent="0.35">
      <c r="A2222" t="s">
        <v>8017</v>
      </c>
      <c r="B2222" t="s">
        <v>8018</v>
      </c>
      <c r="C2222" t="s">
        <v>8019</v>
      </c>
    </row>
    <row r="2223" spans="1:3" x14ac:dyDescent="0.35">
      <c r="A2223" t="s">
        <v>8020</v>
      </c>
      <c r="B2223" t="s">
        <v>8021</v>
      </c>
      <c r="C2223" t="s">
        <v>8022</v>
      </c>
    </row>
    <row r="2224" spans="1:3" x14ac:dyDescent="0.35">
      <c r="A2224" t="s">
        <v>8023</v>
      </c>
      <c r="B2224" t="s">
        <v>8024</v>
      </c>
      <c r="C2224" t="s">
        <v>8025</v>
      </c>
    </row>
    <row r="2225" spans="1:3" x14ac:dyDescent="0.35">
      <c r="A2225" t="s">
        <v>8026</v>
      </c>
      <c r="B2225" t="s">
        <v>8027</v>
      </c>
      <c r="C2225" t="s">
        <v>8028</v>
      </c>
    </row>
    <row r="2226" spans="1:3" x14ac:dyDescent="0.35">
      <c r="A2226" t="s">
        <v>8029</v>
      </c>
      <c r="B2226" t="s">
        <v>8030</v>
      </c>
      <c r="C2226" t="s">
        <v>8031</v>
      </c>
    </row>
    <row r="2227" spans="1:3" x14ac:dyDescent="0.35">
      <c r="A2227" t="s">
        <v>8032</v>
      </c>
      <c r="B2227" t="s">
        <v>8033</v>
      </c>
      <c r="C2227" t="s">
        <v>8034</v>
      </c>
    </row>
    <row r="2228" spans="1:3" x14ac:dyDescent="0.35">
      <c r="A2228" t="s">
        <v>8035</v>
      </c>
      <c r="B2228" t="s">
        <v>8036</v>
      </c>
      <c r="C2228" t="s">
        <v>8037</v>
      </c>
    </row>
    <row r="2229" spans="1:3" x14ac:dyDescent="0.35">
      <c r="A2229" t="s">
        <v>8035</v>
      </c>
      <c r="B2229" t="s">
        <v>8038</v>
      </c>
      <c r="C2229" t="s">
        <v>8039</v>
      </c>
    </row>
    <row r="2230" spans="1:3" x14ac:dyDescent="0.35">
      <c r="A2230" t="s">
        <v>8040</v>
      </c>
      <c r="B2230" t="s">
        <v>8041</v>
      </c>
      <c r="C2230" t="s">
        <v>8042</v>
      </c>
    </row>
    <row r="2231" spans="1:3" x14ac:dyDescent="0.35">
      <c r="A2231" t="s">
        <v>8043</v>
      </c>
      <c r="B2231" t="s">
        <v>8044</v>
      </c>
      <c r="C2231" t="s">
        <v>8045</v>
      </c>
    </row>
    <row r="2232" spans="1:3" x14ac:dyDescent="0.35">
      <c r="A2232" t="s">
        <v>8046</v>
      </c>
      <c r="B2232" t="s">
        <v>8047</v>
      </c>
      <c r="C2232" t="s">
        <v>8048</v>
      </c>
    </row>
    <row r="2233" spans="1:3" x14ac:dyDescent="0.35">
      <c r="A2233" t="s">
        <v>8049</v>
      </c>
      <c r="B2233" t="s">
        <v>8050</v>
      </c>
      <c r="C2233" t="s">
        <v>8051</v>
      </c>
    </row>
    <row r="2234" spans="1:3" x14ac:dyDescent="0.35">
      <c r="A2234" t="s">
        <v>8052</v>
      </c>
      <c r="B2234" t="s">
        <v>8053</v>
      </c>
      <c r="C2234" t="s">
        <v>8054</v>
      </c>
    </row>
    <row r="2235" spans="1:3" x14ac:dyDescent="0.35">
      <c r="A2235" t="s">
        <v>8055</v>
      </c>
      <c r="B2235" t="s">
        <v>8056</v>
      </c>
      <c r="C2235" t="s">
        <v>8057</v>
      </c>
    </row>
    <row r="2236" spans="1:3" x14ac:dyDescent="0.35">
      <c r="A2236" t="s">
        <v>8058</v>
      </c>
      <c r="B2236" t="s">
        <v>8059</v>
      </c>
      <c r="C2236" t="s">
        <v>8060</v>
      </c>
    </row>
    <row r="2237" spans="1:3" x14ac:dyDescent="0.35">
      <c r="A2237" t="s">
        <v>8061</v>
      </c>
      <c r="B2237" t="s">
        <v>8062</v>
      </c>
      <c r="C2237" t="s">
        <v>8063</v>
      </c>
    </row>
    <row r="2238" spans="1:3" x14ac:dyDescent="0.35">
      <c r="A2238" t="s">
        <v>8064</v>
      </c>
      <c r="B2238" t="s">
        <v>8065</v>
      </c>
      <c r="C2238" t="s">
        <v>8066</v>
      </c>
    </row>
    <row r="2239" spans="1:3" x14ac:dyDescent="0.35">
      <c r="A2239" t="s">
        <v>8067</v>
      </c>
      <c r="B2239" t="s">
        <v>8068</v>
      </c>
      <c r="C2239" t="s">
        <v>8069</v>
      </c>
    </row>
    <row r="2240" spans="1:3" x14ac:dyDescent="0.35">
      <c r="A2240" t="s">
        <v>8070</v>
      </c>
      <c r="B2240" t="s">
        <v>8071</v>
      </c>
      <c r="C2240" t="s">
        <v>8072</v>
      </c>
    </row>
    <row r="2241" spans="1:3" x14ac:dyDescent="0.35">
      <c r="A2241" t="s">
        <v>8073</v>
      </c>
      <c r="B2241" t="s">
        <v>8074</v>
      </c>
      <c r="C2241" t="s">
        <v>8075</v>
      </c>
    </row>
    <row r="2242" spans="1:3" x14ac:dyDescent="0.35">
      <c r="A2242" t="s">
        <v>8076</v>
      </c>
      <c r="B2242" t="s">
        <v>8077</v>
      </c>
      <c r="C2242" t="s">
        <v>8078</v>
      </c>
    </row>
    <row r="2243" spans="1:3" x14ac:dyDescent="0.35">
      <c r="A2243" t="s">
        <v>8079</v>
      </c>
      <c r="B2243" t="s">
        <v>8080</v>
      </c>
      <c r="C2243" t="s">
        <v>8081</v>
      </c>
    </row>
    <row r="2244" spans="1:3" x14ac:dyDescent="0.35">
      <c r="A2244" t="s">
        <v>8082</v>
      </c>
      <c r="B2244" t="s">
        <v>8083</v>
      </c>
      <c r="C2244" t="s">
        <v>8084</v>
      </c>
    </row>
    <row r="2245" spans="1:3" x14ac:dyDescent="0.35">
      <c r="A2245" t="s">
        <v>8085</v>
      </c>
      <c r="B2245" t="s">
        <v>8086</v>
      </c>
      <c r="C2245" t="s">
        <v>8087</v>
      </c>
    </row>
    <row r="2246" spans="1:3" x14ac:dyDescent="0.35">
      <c r="A2246" t="s">
        <v>8088</v>
      </c>
      <c r="B2246" t="s">
        <v>8089</v>
      </c>
      <c r="C2246" t="s">
        <v>8090</v>
      </c>
    </row>
    <row r="2247" spans="1:3" x14ac:dyDescent="0.35">
      <c r="A2247" t="s">
        <v>8091</v>
      </c>
      <c r="B2247" t="s">
        <v>8092</v>
      </c>
      <c r="C2247" t="s">
        <v>8093</v>
      </c>
    </row>
    <row r="2248" spans="1:3" x14ac:dyDescent="0.35">
      <c r="A2248" t="s">
        <v>8094</v>
      </c>
      <c r="B2248" t="s">
        <v>8095</v>
      </c>
      <c r="C2248" t="s">
        <v>8096</v>
      </c>
    </row>
    <row r="2249" spans="1:3" x14ac:dyDescent="0.35">
      <c r="A2249" t="s">
        <v>8097</v>
      </c>
      <c r="B2249" t="s">
        <v>8098</v>
      </c>
      <c r="C2249" t="s">
        <v>8099</v>
      </c>
    </row>
    <row r="2250" spans="1:3" x14ac:dyDescent="0.35">
      <c r="A2250" t="s">
        <v>8100</v>
      </c>
      <c r="B2250" t="s">
        <v>8101</v>
      </c>
      <c r="C2250" t="s">
        <v>8102</v>
      </c>
    </row>
    <row r="2251" spans="1:3" x14ac:dyDescent="0.35">
      <c r="A2251" t="s">
        <v>8100</v>
      </c>
      <c r="B2251" t="s">
        <v>8103</v>
      </c>
      <c r="C2251" t="s">
        <v>8104</v>
      </c>
    </row>
    <row r="2252" spans="1:3" x14ac:dyDescent="0.35">
      <c r="A2252" t="s">
        <v>8105</v>
      </c>
      <c r="B2252" t="s">
        <v>8106</v>
      </c>
      <c r="C2252" t="s">
        <v>8107</v>
      </c>
    </row>
    <row r="2253" spans="1:3" x14ac:dyDescent="0.35">
      <c r="A2253" t="s">
        <v>8108</v>
      </c>
      <c r="B2253" t="s">
        <v>8109</v>
      </c>
      <c r="C2253" t="s">
        <v>8110</v>
      </c>
    </row>
    <row r="2254" spans="1:3" x14ac:dyDescent="0.35">
      <c r="A2254" t="s">
        <v>8111</v>
      </c>
      <c r="B2254" t="s">
        <v>8112</v>
      </c>
      <c r="C2254" t="s">
        <v>8113</v>
      </c>
    </row>
    <row r="2255" spans="1:3" x14ac:dyDescent="0.35">
      <c r="A2255" t="s">
        <v>8114</v>
      </c>
      <c r="B2255" t="s">
        <v>8115</v>
      </c>
      <c r="C2255" t="s">
        <v>8116</v>
      </c>
    </row>
    <row r="2256" spans="1:3" x14ac:dyDescent="0.35">
      <c r="A2256" t="s">
        <v>8117</v>
      </c>
      <c r="B2256" t="s">
        <v>8101</v>
      </c>
      <c r="C2256" t="s">
        <v>8118</v>
      </c>
    </row>
    <row r="2257" spans="1:3" x14ac:dyDescent="0.35">
      <c r="A2257" t="s">
        <v>8119</v>
      </c>
      <c r="B2257" t="s">
        <v>8120</v>
      </c>
      <c r="C2257" t="s">
        <v>8121</v>
      </c>
    </row>
    <row r="2258" spans="1:3" x14ac:dyDescent="0.35">
      <c r="A2258" t="s">
        <v>8122</v>
      </c>
      <c r="B2258" t="s">
        <v>8123</v>
      </c>
      <c r="C2258" t="s">
        <v>8124</v>
      </c>
    </row>
    <row r="2259" spans="1:3" x14ac:dyDescent="0.35">
      <c r="A2259" t="s">
        <v>8125</v>
      </c>
      <c r="B2259" t="s">
        <v>8126</v>
      </c>
      <c r="C2259" t="s">
        <v>8127</v>
      </c>
    </row>
    <row r="2260" spans="1:3" x14ac:dyDescent="0.35">
      <c r="A2260" t="s">
        <v>8128</v>
      </c>
      <c r="B2260" t="s">
        <v>8129</v>
      </c>
      <c r="C2260" t="s">
        <v>8130</v>
      </c>
    </row>
    <row r="2261" spans="1:3" x14ac:dyDescent="0.35">
      <c r="A2261" t="s">
        <v>8131</v>
      </c>
      <c r="B2261" t="s">
        <v>8132</v>
      </c>
      <c r="C2261" t="s">
        <v>8133</v>
      </c>
    </row>
    <row r="2262" spans="1:3" x14ac:dyDescent="0.35">
      <c r="A2262" t="s">
        <v>8134</v>
      </c>
      <c r="B2262" t="s">
        <v>8135</v>
      </c>
      <c r="C2262" t="s">
        <v>8136</v>
      </c>
    </row>
    <row r="2263" spans="1:3" x14ac:dyDescent="0.35">
      <c r="A2263" t="s">
        <v>8137</v>
      </c>
      <c r="B2263" t="s">
        <v>8138</v>
      </c>
      <c r="C2263" t="s">
        <v>8139</v>
      </c>
    </row>
    <row r="2264" spans="1:3" x14ac:dyDescent="0.35">
      <c r="A2264" t="s">
        <v>8140</v>
      </c>
      <c r="B2264" t="s">
        <v>8141</v>
      </c>
      <c r="C2264" t="s">
        <v>8142</v>
      </c>
    </row>
    <row r="2265" spans="1:3" x14ac:dyDescent="0.35">
      <c r="A2265" t="s">
        <v>8143</v>
      </c>
      <c r="B2265" t="s">
        <v>8144</v>
      </c>
      <c r="C2265" t="s">
        <v>8145</v>
      </c>
    </row>
    <row r="2266" spans="1:3" x14ac:dyDescent="0.35">
      <c r="A2266" t="s">
        <v>8146</v>
      </c>
      <c r="B2266" t="s">
        <v>8147</v>
      </c>
      <c r="C2266" t="s">
        <v>8148</v>
      </c>
    </row>
    <row r="2267" spans="1:3" x14ac:dyDescent="0.35">
      <c r="A2267" t="s">
        <v>8149</v>
      </c>
      <c r="B2267" t="s">
        <v>8150</v>
      </c>
      <c r="C2267" t="s">
        <v>8151</v>
      </c>
    </row>
    <row r="2268" spans="1:3" x14ac:dyDescent="0.35">
      <c r="A2268" t="s">
        <v>8152</v>
      </c>
      <c r="B2268" t="s">
        <v>8153</v>
      </c>
      <c r="C2268" t="s">
        <v>8154</v>
      </c>
    </row>
    <row r="2269" spans="1:3" x14ac:dyDescent="0.35">
      <c r="A2269" t="s">
        <v>8155</v>
      </c>
      <c r="B2269" t="s">
        <v>8156</v>
      </c>
      <c r="C2269" t="s">
        <v>8157</v>
      </c>
    </row>
    <row r="2270" spans="1:3" x14ac:dyDescent="0.35">
      <c r="A2270" t="s">
        <v>8158</v>
      </c>
      <c r="B2270" t="s">
        <v>8159</v>
      </c>
      <c r="C2270" t="s">
        <v>8160</v>
      </c>
    </row>
    <row r="2271" spans="1:3" x14ac:dyDescent="0.35">
      <c r="A2271" t="s">
        <v>8161</v>
      </c>
      <c r="B2271" t="s">
        <v>8162</v>
      </c>
      <c r="C2271" t="s">
        <v>8163</v>
      </c>
    </row>
    <row r="2272" spans="1:3" x14ac:dyDescent="0.35">
      <c r="A2272" t="s">
        <v>8164</v>
      </c>
      <c r="B2272" t="s">
        <v>8165</v>
      </c>
      <c r="C2272" t="s">
        <v>8166</v>
      </c>
    </row>
    <row r="2273" spans="1:3" x14ac:dyDescent="0.35">
      <c r="A2273" t="s">
        <v>8167</v>
      </c>
      <c r="B2273" t="s">
        <v>8168</v>
      </c>
      <c r="C2273" t="s">
        <v>8169</v>
      </c>
    </row>
    <row r="2274" spans="1:3" x14ac:dyDescent="0.35">
      <c r="A2274" t="s">
        <v>8170</v>
      </c>
      <c r="B2274" t="s">
        <v>8171</v>
      </c>
      <c r="C2274" t="s">
        <v>8172</v>
      </c>
    </row>
    <row r="2275" spans="1:3" x14ac:dyDescent="0.35">
      <c r="A2275" t="s">
        <v>8173</v>
      </c>
      <c r="B2275" t="s">
        <v>8174</v>
      </c>
      <c r="C2275" t="s">
        <v>8175</v>
      </c>
    </row>
    <row r="2276" spans="1:3" x14ac:dyDescent="0.35">
      <c r="A2276" t="s">
        <v>8176</v>
      </c>
      <c r="B2276" t="s">
        <v>8177</v>
      </c>
      <c r="C2276" t="s">
        <v>8178</v>
      </c>
    </row>
    <row r="2277" spans="1:3" x14ac:dyDescent="0.35">
      <c r="A2277" t="s">
        <v>8179</v>
      </c>
      <c r="B2277" t="s">
        <v>8180</v>
      </c>
      <c r="C2277" t="s">
        <v>8181</v>
      </c>
    </row>
    <row r="2278" spans="1:3" x14ac:dyDescent="0.35">
      <c r="A2278" t="s">
        <v>8182</v>
      </c>
      <c r="B2278" t="s">
        <v>8183</v>
      </c>
      <c r="C2278" t="s">
        <v>8184</v>
      </c>
    </row>
    <row r="2279" spans="1:3" x14ac:dyDescent="0.35">
      <c r="A2279" t="s">
        <v>8185</v>
      </c>
      <c r="B2279" t="s">
        <v>8186</v>
      </c>
      <c r="C2279" t="s">
        <v>8187</v>
      </c>
    </row>
    <row r="2280" spans="1:3" x14ac:dyDescent="0.35">
      <c r="A2280" t="s">
        <v>8188</v>
      </c>
      <c r="B2280" t="s">
        <v>8189</v>
      </c>
      <c r="C2280" t="s">
        <v>8190</v>
      </c>
    </row>
    <row r="2281" spans="1:3" x14ac:dyDescent="0.35">
      <c r="A2281" t="s">
        <v>8191</v>
      </c>
      <c r="B2281" t="s">
        <v>8192</v>
      </c>
      <c r="C2281" t="s">
        <v>8193</v>
      </c>
    </row>
    <row r="2282" spans="1:3" x14ac:dyDescent="0.35">
      <c r="A2282" t="s">
        <v>8194</v>
      </c>
      <c r="B2282" t="s">
        <v>8195</v>
      </c>
      <c r="C2282" t="s">
        <v>8196</v>
      </c>
    </row>
    <row r="2283" spans="1:3" x14ac:dyDescent="0.35">
      <c r="A2283" t="s">
        <v>8197</v>
      </c>
      <c r="B2283" t="s">
        <v>8198</v>
      </c>
      <c r="C2283" t="s">
        <v>8199</v>
      </c>
    </row>
    <row r="2284" spans="1:3" x14ac:dyDescent="0.35">
      <c r="A2284" t="s">
        <v>8200</v>
      </c>
      <c r="B2284" t="s">
        <v>8201</v>
      </c>
      <c r="C2284" t="s">
        <v>8202</v>
      </c>
    </row>
    <row r="2285" spans="1:3" x14ac:dyDescent="0.35">
      <c r="A2285" t="s">
        <v>8203</v>
      </c>
      <c r="B2285" t="s">
        <v>8204</v>
      </c>
      <c r="C2285" t="s">
        <v>8205</v>
      </c>
    </row>
    <row r="2286" spans="1:3" x14ac:dyDescent="0.35">
      <c r="A2286" t="s">
        <v>8206</v>
      </c>
      <c r="B2286" t="s">
        <v>8207</v>
      </c>
      <c r="C2286" t="s">
        <v>8208</v>
      </c>
    </row>
    <row r="2287" spans="1:3" x14ac:dyDescent="0.35">
      <c r="A2287" t="s">
        <v>8209</v>
      </c>
      <c r="B2287" t="s">
        <v>8210</v>
      </c>
      <c r="C2287" t="s">
        <v>8211</v>
      </c>
    </row>
    <row r="2288" spans="1:3" x14ac:dyDescent="0.35">
      <c r="A2288" t="s">
        <v>8212</v>
      </c>
      <c r="B2288" t="s">
        <v>8213</v>
      </c>
      <c r="C2288" t="s">
        <v>8214</v>
      </c>
    </row>
    <row r="2289" spans="1:3" x14ac:dyDescent="0.35">
      <c r="A2289" t="s">
        <v>8215</v>
      </c>
      <c r="B2289" t="s">
        <v>8216</v>
      </c>
      <c r="C2289" t="s">
        <v>8217</v>
      </c>
    </row>
    <row r="2290" spans="1:3" x14ac:dyDescent="0.35">
      <c r="A2290" t="s">
        <v>8218</v>
      </c>
      <c r="B2290" t="s">
        <v>8219</v>
      </c>
      <c r="C2290" t="s">
        <v>8220</v>
      </c>
    </row>
    <row r="2291" spans="1:3" x14ac:dyDescent="0.35">
      <c r="A2291" t="s">
        <v>8221</v>
      </c>
      <c r="B2291" t="s">
        <v>8222</v>
      </c>
      <c r="C2291" t="s">
        <v>8223</v>
      </c>
    </row>
    <row r="2292" spans="1:3" x14ac:dyDescent="0.35">
      <c r="A2292" t="s">
        <v>8224</v>
      </c>
      <c r="B2292" t="s">
        <v>8225</v>
      </c>
      <c r="C2292" t="s">
        <v>8226</v>
      </c>
    </row>
    <row r="2293" spans="1:3" x14ac:dyDescent="0.35">
      <c r="A2293" t="s">
        <v>8227</v>
      </c>
      <c r="B2293" t="s">
        <v>8228</v>
      </c>
      <c r="C2293" t="s">
        <v>8229</v>
      </c>
    </row>
    <row r="2294" spans="1:3" x14ac:dyDescent="0.35">
      <c r="A2294" t="s">
        <v>8230</v>
      </c>
      <c r="B2294" t="s">
        <v>8231</v>
      </c>
      <c r="C2294" t="s">
        <v>8232</v>
      </c>
    </row>
    <row r="2295" spans="1:3" x14ac:dyDescent="0.35">
      <c r="A2295" t="s">
        <v>8233</v>
      </c>
      <c r="B2295" t="s">
        <v>8234</v>
      </c>
      <c r="C2295" t="s">
        <v>8235</v>
      </c>
    </row>
    <row r="2296" spans="1:3" x14ac:dyDescent="0.35">
      <c r="A2296" t="s">
        <v>8236</v>
      </c>
      <c r="B2296" t="s">
        <v>8237</v>
      </c>
      <c r="C2296" t="s">
        <v>8238</v>
      </c>
    </row>
    <row r="2297" spans="1:3" x14ac:dyDescent="0.35">
      <c r="A2297" t="s">
        <v>8239</v>
      </c>
      <c r="B2297" t="s">
        <v>8240</v>
      </c>
      <c r="C2297" t="s">
        <v>8241</v>
      </c>
    </row>
    <row r="2298" spans="1:3" x14ac:dyDescent="0.35">
      <c r="A2298" t="s">
        <v>8242</v>
      </c>
      <c r="B2298" t="s">
        <v>8243</v>
      </c>
      <c r="C2298" t="s">
        <v>8244</v>
      </c>
    </row>
    <row r="2299" spans="1:3" x14ac:dyDescent="0.35">
      <c r="A2299" t="s">
        <v>8245</v>
      </c>
      <c r="B2299" t="s">
        <v>8246</v>
      </c>
      <c r="C2299" t="s">
        <v>8247</v>
      </c>
    </row>
    <row r="2300" spans="1:3" x14ac:dyDescent="0.35">
      <c r="A2300" t="s">
        <v>8248</v>
      </c>
      <c r="B2300" t="s">
        <v>8249</v>
      </c>
      <c r="C2300" t="s">
        <v>8250</v>
      </c>
    </row>
    <row r="2301" spans="1:3" x14ac:dyDescent="0.35">
      <c r="A2301" t="s">
        <v>8251</v>
      </c>
      <c r="B2301" t="s">
        <v>8252</v>
      </c>
      <c r="C2301" t="s">
        <v>8253</v>
      </c>
    </row>
    <row r="2302" spans="1:3" x14ac:dyDescent="0.35">
      <c r="A2302" t="s">
        <v>8254</v>
      </c>
      <c r="B2302" t="s">
        <v>8255</v>
      </c>
      <c r="C2302" t="s">
        <v>8256</v>
      </c>
    </row>
    <row r="2303" spans="1:3" x14ac:dyDescent="0.35">
      <c r="A2303" t="s">
        <v>8257</v>
      </c>
      <c r="B2303" t="s">
        <v>8258</v>
      </c>
      <c r="C2303" t="s">
        <v>8259</v>
      </c>
    </row>
    <row r="2304" spans="1:3" x14ac:dyDescent="0.35">
      <c r="A2304" t="s">
        <v>8257</v>
      </c>
      <c r="B2304" t="s">
        <v>8260</v>
      </c>
      <c r="C2304" t="s">
        <v>8261</v>
      </c>
    </row>
    <row r="2305" spans="1:3" x14ac:dyDescent="0.35">
      <c r="A2305" t="s">
        <v>8262</v>
      </c>
      <c r="B2305" t="s">
        <v>8263</v>
      </c>
      <c r="C2305" t="s">
        <v>8264</v>
      </c>
    </row>
    <row r="2306" spans="1:3" x14ac:dyDescent="0.35">
      <c r="A2306" t="s">
        <v>8265</v>
      </c>
      <c r="B2306" t="s">
        <v>8266</v>
      </c>
      <c r="C2306" t="s">
        <v>8267</v>
      </c>
    </row>
    <row r="2307" spans="1:3" x14ac:dyDescent="0.35">
      <c r="A2307" t="s">
        <v>8268</v>
      </c>
      <c r="B2307" t="s">
        <v>8269</v>
      </c>
      <c r="C2307" t="s">
        <v>8270</v>
      </c>
    </row>
    <row r="2308" spans="1:3" x14ac:dyDescent="0.35">
      <c r="A2308" t="s">
        <v>8271</v>
      </c>
      <c r="B2308" t="s">
        <v>8272</v>
      </c>
      <c r="C2308" t="s">
        <v>8273</v>
      </c>
    </row>
    <row r="2309" spans="1:3" x14ac:dyDescent="0.35">
      <c r="A2309" t="s">
        <v>8274</v>
      </c>
      <c r="B2309" t="s">
        <v>8255</v>
      </c>
      <c r="C2309" t="s">
        <v>8275</v>
      </c>
    </row>
    <row r="2310" spans="1:3" x14ac:dyDescent="0.35">
      <c r="A2310" t="s">
        <v>8276</v>
      </c>
      <c r="B2310" t="s">
        <v>8277</v>
      </c>
      <c r="C2310" t="s">
        <v>8278</v>
      </c>
    </row>
    <row r="2311" spans="1:3" x14ac:dyDescent="0.35">
      <c r="A2311" t="s">
        <v>8279</v>
      </c>
      <c r="B2311" t="s">
        <v>8280</v>
      </c>
      <c r="C2311" t="s">
        <v>8281</v>
      </c>
    </row>
    <row r="2312" spans="1:3" x14ac:dyDescent="0.35">
      <c r="A2312" t="s">
        <v>8282</v>
      </c>
      <c r="B2312" t="s">
        <v>8283</v>
      </c>
      <c r="C2312" t="s">
        <v>8284</v>
      </c>
    </row>
    <row r="2313" spans="1:3" x14ac:dyDescent="0.35">
      <c r="A2313" t="s">
        <v>8285</v>
      </c>
      <c r="B2313" t="s">
        <v>8285</v>
      </c>
      <c r="C2313" t="s">
        <v>8286</v>
      </c>
    </row>
    <row r="2314" spans="1:3" x14ac:dyDescent="0.35">
      <c r="A2314" t="s">
        <v>8287</v>
      </c>
      <c r="B2314" t="s">
        <v>8288</v>
      </c>
      <c r="C2314" t="s">
        <v>8289</v>
      </c>
    </row>
    <row r="2315" spans="1:3" x14ac:dyDescent="0.35">
      <c r="A2315" t="s">
        <v>8290</v>
      </c>
      <c r="B2315" t="s">
        <v>8291</v>
      </c>
      <c r="C2315" t="s">
        <v>8292</v>
      </c>
    </row>
    <row r="2316" spans="1:3" x14ac:dyDescent="0.35">
      <c r="A2316" t="s">
        <v>8293</v>
      </c>
      <c r="B2316" t="s">
        <v>8294</v>
      </c>
      <c r="C2316" t="s">
        <v>8295</v>
      </c>
    </row>
    <row r="2317" spans="1:3" x14ac:dyDescent="0.35">
      <c r="A2317" t="s">
        <v>8296</v>
      </c>
      <c r="B2317" t="s">
        <v>8297</v>
      </c>
      <c r="C2317" t="s">
        <v>8298</v>
      </c>
    </row>
    <row r="2318" spans="1:3" x14ac:dyDescent="0.35">
      <c r="A2318" t="s">
        <v>8299</v>
      </c>
      <c r="B2318" t="s">
        <v>8300</v>
      </c>
      <c r="C2318" t="s">
        <v>8301</v>
      </c>
    </row>
    <row r="2319" spans="1:3" x14ac:dyDescent="0.35">
      <c r="A2319" t="s">
        <v>1380</v>
      </c>
      <c r="B2319" t="s">
        <v>8302</v>
      </c>
      <c r="C2319" t="s">
        <v>8303</v>
      </c>
    </row>
    <row r="2320" spans="1:3" x14ac:dyDescent="0.35">
      <c r="A2320" t="s">
        <v>8304</v>
      </c>
      <c r="B2320" t="s">
        <v>8305</v>
      </c>
      <c r="C2320" t="s">
        <v>8306</v>
      </c>
    </row>
    <row r="2321" spans="1:3" x14ac:dyDescent="0.35">
      <c r="A2321" t="s">
        <v>8307</v>
      </c>
      <c r="B2321" t="s">
        <v>8308</v>
      </c>
      <c r="C2321" t="s">
        <v>8309</v>
      </c>
    </row>
    <row r="2322" spans="1:3" x14ac:dyDescent="0.35">
      <c r="A2322" t="s">
        <v>8310</v>
      </c>
      <c r="B2322" t="s">
        <v>8311</v>
      </c>
      <c r="C2322" t="s">
        <v>8312</v>
      </c>
    </row>
    <row r="2323" spans="1:3" x14ac:dyDescent="0.35">
      <c r="A2323" t="s">
        <v>8313</v>
      </c>
      <c r="B2323" t="s">
        <v>8314</v>
      </c>
      <c r="C2323" t="s">
        <v>8315</v>
      </c>
    </row>
    <row r="2324" spans="1:3" x14ac:dyDescent="0.35">
      <c r="A2324" t="s">
        <v>8316</v>
      </c>
      <c r="B2324" t="s">
        <v>8317</v>
      </c>
      <c r="C2324" t="s">
        <v>8318</v>
      </c>
    </row>
    <row r="2325" spans="1:3" x14ac:dyDescent="0.35">
      <c r="A2325" t="s">
        <v>8319</v>
      </c>
      <c r="B2325" t="s">
        <v>8320</v>
      </c>
      <c r="C2325" t="s">
        <v>8321</v>
      </c>
    </row>
    <row r="2326" spans="1:3" x14ac:dyDescent="0.35">
      <c r="A2326" t="s">
        <v>8322</v>
      </c>
      <c r="B2326" t="s">
        <v>8323</v>
      </c>
      <c r="C2326" t="s">
        <v>8324</v>
      </c>
    </row>
    <row r="2327" spans="1:3" x14ac:dyDescent="0.35">
      <c r="A2327" t="s">
        <v>8325</v>
      </c>
      <c r="B2327" t="s">
        <v>8326</v>
      </c>
      <c r="C2327" t="s">
        <v>8327</v>
      </c>
    </row>
    <row r="2328" spans="1:3" x14ac:dyDescent="0.35">
      <c r="A2328" t="s">
        <v>8325</v>
      </c>
      <c r="B2328" t="s">
        <v>8328</v>
      </c>
      <c r="C2328" t="s">
        <v>8329</v>
      </c>
    </row>
    <row r="2329" spans="1:3" x14ac:dyDescent="0.35">
      <c r="A2329" t="s">
        <v>8330</v>
      </c>
      <c r="B2329" t="s">
        <v>8331</v>
      </c>
      <c r="C2329" t="s">
        <v>8332</v>
      </c>
    </row>
    <row r="2330" spans="1:3" x14ac:dyDescent="0.35">
      <c r="A2330" t="s">
        <v>8333</v>
      </c>
      <c r="B2330" t="s">
        <v>8334</v>
      </c>
      <c r="C2330" t="s">
        <v>8335</v>
      </c>
    </row>
    <row r="2331" spans="1:3" x14ac:dyDescent="0.35">
      <c r="A2331" t="s">
        <v>8336</v>
      </c>
      <c r="B2331" t="s">
        <v>8337</v>
      </c>
      <c r="C2331" t="s">
        <v>8338</v>
      </c>
    </row>
    <row r="2332" spans="1:3" x14ac:dyDescent="0.35">
      <c r="A2332" t="s">
        <v>8339</v>
      </c>
      <c r="B2332" t="s">
        <v>8340</v>
      </c>
      <c r="C2332" t="s">
        <v>8341</v>
      </c>
    </row>
    <row r="2333" spans="1:3" x14ac:dyDescent="0.35">
      <c r="A2333" t="s">
        <v>8342</v>
      </c>
      <c r="B2333" t="s">
        <v>8343</v>
      </c>
      <c r="C2333" t="s">
        <v>8344</v>
      </c>
    </row>
    <row r="2334" spans="1:3" x14ac:dyDescent="0.35">
      <c r="A2334" t="s">
        <v>8342</v>
      </c>
      <c r="B2334" t="s">
        <v>8345</v>
      </c>
      <c r="C2334" t="s">
        <v>8346</v>
      </c>
    </row>
    <row r="2335" spans="1:3" x14ac:dyDescent="0.35">
      <c r="A2335" t="s">
        <v>8347</v>
      </c>
      <c r="B2335" t="s">
        <v>8348</v>
      </c>
      <c r="C2335" t="s">
        <v>8349</v>
      </c>
    </row>
    <row r="2336" spans="1:3" x14ac:dyDescent="0.35">
      <c r="A2336" t="s">
        <v>8350</v>
      </c>
      <c r="B2336" t="s">
        <v>8351</v>
      </c>
      <c r="C2336" t="s">
        <v>8352</v>
      </c>
    </row>
    <row r="2337" spans="1:3" x14ac:dyDescent="0.35">
      <c r="A2337" t="s">
        <v>8353</v>
      </c>
      <c r="B2337" t="s">
        <v>8354</v>
      </c>
      <c r="C2337" t="s">
        <v>8355</v>
      </c>
    </row>
    <row r="2338" spans="1:3" x14ac:dyDescent="0.35">
      <c r="A2338" t="s">
        <v>8356</v>
      </c>
      <c r="B2338" t="s">
        <v>8357</v>
      </c>
      <c r="C2338" t="s">
        <v>8358</v>
      </c>
    </row>
    <row r="2339" spans="1:3" x14ac:dyDescent="0.35">
      <c r="A2339" t="s">
        <v>8359</v>
      </c>
      <c r="B2339" t="s">
        <v>8360</v>
      </c>
      <c r="C2339" t="s">
        <v>8361</v>
      </c>
    </row>
    <row r="2340" spans="1:3" x14ac:dyDescent="0.35">
      <c r="A2340" t="s">
        <v>8362</v>
      </c>
      <c r="B2340" t="s">
        <v>8363</v>
      </c>
      <c r="C2340" t="s">
        <v>8364</v>
      </c>
    </row>
    <row r="2341" spans="1:3" x14ac:dyDescent="0.35">
      <c r="A2341" t="s">
        <v>8365</v>
      </c>
      <c r="B2341" t="s">
        <v>8366</v>
      </c>
      <c r="C2341" t="s">
        <v>8367</v>
      </c>
    </row>
    <row r="2342" spans="1:3" x14ac:dyDescent="0.35">
      <c r="A2342" t="s">
        <v>8368</v>
      </c>
      <c r="B2342" t="s">
        <v>8369</v>
      </c>
      <c r="C2342" t="s">
        <v>8370</v>
      </c>
    </row>
    <row r="2343" spans="1:3" x14ac:dyDescent="0.35">
      <c r="A2343" t="s">
        <v>8371</v>
      </c>
      <c r="B2343" t="s">
        <v>8372</v>
      </c>
      <c r="C2343" t="s">
        <v>8373</v>
      </c>
    </row>
    <row r="2344" spans="1:3" x14ac:dyDescent="0.35">
      <c r="A2344" t="s">
        <v>8374</v>
      </c>
      <c r="B2344" t="s">
        <v>8375</v>
      </c>
      <c r="C2344" t="s">
        <v>8376</v>
      </c>
    </row>
    <row r="2345" spans="1:3" x14ac:dyDescent="0.35">
      <c r="A2345" t="s">
        <v>8377</v>
      </c>
      <c r="B2345" t="s">
        <v>8378</v>
      </c>
      <c r="C2345" t="s">
        <v>8379</v>
      </c>
    </row>
    <row r="2346" spans="1:3" x14ac:dyDescent="0.35">
      <c r="A2346" t="s">
        <v>8380</v>
      </c>
      <c r="B2346" t="s">
        <v>8381</v>
      </c>
      <c r="C2346" t="s">
        <v>8382</v>
      </c>
    </row>
    <row r="2347" spans="1:3" x14ac:dyDescent="0.35">
      <c r="A2347" t="s">
        <v>8383</v>
      </c>
      <c r="B2347" t="s">
        <v>8384</v>
      </c>
      <c r="C2347" t="s">
        <v>8385</v>
      </c>
    </row>
    <row r="2348" spans="1:3" x14ac:dyDescent="0.35">
      <c r="A2348" t="s">
        <v>8386</v>
      </c>
      <c r="B2348" t="s">
        <v>8387</v>
      </c>
      <c r="C2348" t="s">
        <v>8388</v>
      </c>
    </row>
    <row r="2349" spans="1:3" x14ac:dyDescent="0.35">
      <c r="A2349" t="s">
        <v>8389</v>
      </c>
      <c r="B2349" t="s">
        <v>8390</v>
      </c>
      <c r="C2349" t="s">
        <v>8391</v>
      </c>
    </row>
    <row r="2350" spans="1:3" x14ac:dyDescent="0.35">
      <c r="A2350" t="s">
        <v>8392</v>
      </c>
      <c r="B2350" t="s">
        <v>8393</v>
      </c>
      <c r="C2350" t="s">
        <v>8394</v>
      </c>
    </row>
    <row r="2351" spans="1:3" x14ac:dyDescent="0.35">
      <c r="A2351" t="s">
        <v>8395</v>
      </c>
      <c r="B2351" t="s">
        <v>8396</v>
      </c>
      <c r="C2351" t="s">
        <v>8397</v>
      </c>
    </row>
    <row r="2352" spans="1:3" x14ac:dyDescent="0.35">
      <c r="A2352" t="s">
        <v>8398</v>
      </c>
      <c r="B2352" t="s">
        <v>8399</v>
      </c>
      <c r="C2352" t="s">
        <v>8400</v>
      </c>
    </row>
    <row r="2353" spans="1:3" x14ac:dyDescent="0.35">
      <c r="A2353" t="s">
        <v>8401</v>
      </c>
      <c r="B2353" t="s">
        <v>8402</v>
      </c>
      <c r="C2353" t="s">
        <v>8403</v>
      </c>
    </row>
    <row r="2354" spans="1:3" x14ac:dyDescent="0.35">
      <c r="A2354" t="s">
        <v>8404</v>
      </c>
      <c r="B2354" t="s">
        <v>8405</v>
      </c>
      <c r="C2354" t="s">
        <v>8406</v>
      </c>
    </row>
    <row r="2355" spans="1:3" x14ac:dyDescent="0.35">
      <c r="A2355" t="s">
        <v>8407</v>
      </c>
      <c r="B2355" t="s">
        <v>8408</v>
      </c>
      <c r="C2355" t="s">
        <v>8409</v>
      </c>
    </row>
    <row r="2356" spans="1:3" x14ac:dyDescent="0.35">
      <c r="A2356" t="s">
        <v>8410</v>
      </c>
      <c r="B2356" t="s">
        <v>8411</v>
      </c>
      <c r="C2356" t="s">
        <v>8412</v>
      </c>
    </row>
    <row r="2357" spans="1:3" x14ac:dyDescent="0.35">
      <c r="A2357" t="s">
        <v>8413</v>
      </c>
      <c r="B2357" t="s">
        <v>8414</v>
      </c>
      <c r="C2357" t="s">
        <v>8415</v>
      </c>
    </row>
    <row r="2358" spans="1:3" x14ac:dyDescent="0.35">
      <c r="A2358" t="s">
        <v>8416</v>
      </c>
      <c r="B2358" t="s">
        <v>8417</v>
      </c>
      <c r="C2358" t="s">
        <v>8418</v>
      </c>
    </row>
    <row r="2359" spans="1:3" x14ac:dyDescent="0.35">
      <c r="A2359" t="s">
        <v>8419</v>
      </c>
      <c r="B2359" t="s">
        <v>8420</v>
      </c>
      <c r="C2359" t="s">
        <v>8421</v>
      </c>
    </row>
    <row r="2360" spans="1:3" x14ac:dyDescent="0.35">
      <c r="A2360" t="s">
        <v>8422</v>
      </c>
      <c r="B2360" t="s">
        <v>8423</v>
      </c>
      <c r="C2360" t="s">
        <v>8424</v>
      </c>
    </row>
    <row r="2361" spans="1:3" x14ac:dyDescent="0.35">
      <c r="A2361" t="s">
        <v>8425</v>
      </c>
      <c r="B2361" t="s">
        <v>8426</v>
      </c>
      <c r="C2361" t="s">
        <v>8427</v>
      </c>
    </row>
    <row r="2362" spans="1:3" x14ac:dyDescent="0.35">
      <c r="A2362" t="s">
        <v>8428</v>
      </c>
      <c r="B2362" t="s">
        <v>8429</v>
      </c>
      <c r="C2362" t="s">
        <v>8430</v>
      </c>
    </row>
    <row r="2363" spans="1:3" x14ac:dyDescent="0.35">
      <c r="A2363" t="s">
        <v>8431</v>
      </c>
      <c r="B2363" t="s">
        <v>8432</v>
      </c>
      <c r="C2363" t="s">
        <v>8433</v>
      </c>
    </row>
    <row r="2364" spans="1:3" x14ac:dyDescent="0.35">
      <c r="A2364" t="s">
        <v>8434</v>
      </c>
      <c r="B2364" t="s">
        <v>8435</v>
      </c>
      <c r="C2364" t="s">
        <v>8436</v>
      </c>
    </row>
    <row r="2365" spans="1:3" x14ac:dyDescent="0.35">
      <c r="A2365" t="s">
        <v>8437</v>
      </c>
      <c r="B2365" t="s">
        <v>8438</v>
      </c>
      <c r="C2365" t="s">
        <v>8439</v>
      </c>
    </row>
    <row r="2366" spans="1:3" x14ac:dyDescent="0.35">
      <c r="A2366" t="s">
        <v>8440</v>
      </c>
      <c r="B2366" t="s">
        <v>8441</v>
      </c>
      <c r="C2366" t="s">
        <v>8442</v>
      </c>
    </row>
    <row r="2367" spans="1:3" x14ac:dyDescent="0.35">
      <c r="A2367" t="s">
        <v>8443</v>
      </c>
      <c r="B2367" t="s">
        <v>8444</v>
      </c>
      <c r="C2367" t="s">
        <v>8445</v>
      </c>
    </row>
    <row r="2368" spans="1:3" x14ac:dyDescent="0.35">
      <c r="A2368" t="s">
        <v>8446</v>
      </c>
      <c r="B2368" t="s">
        <v>8447</v>
      </c>
      <c r="C2368" t="s">
        <v>8448</v>
      </c>
    </row>
    <row r="2369" spans="1:3" x14ac:dyDescent="0.35">
      <c r="A2369" t="s">
        <v>8449</v>
      </c>
      <c r="B2369" t="s">
        <v>8450</v>
      </c>
      <c r="C2369" t="s">
        <v>8451</v>
      </c>
    </row>
    <row r="2370" spans="1:3" x14ac:dyDescent="0.35">
      <c r="A2370" t="s">
        <v>8452</v>
      </c>
      <c r="B2370" t="s">
        <v>8453</v>
      </c>
      <c r="C2370" t="s">
        <v>8454</v>
      </c>
    </row>
    <row r="2371" spans="1:3" x14ac:dyDescent="0.35">
      <c r="A2371" t="s">
        <v>8455</v>
      </c>
      <c r="B2371" t="s">
        <v>8456</v>
      </c>
      <c r="C2371" t="s">
        <v>8457</v>
      </c>
    </row>
    <row r="2372" spans="1:3" x14ac:dyDescent="0.35">
      <c r="A2372" t="s">
        <v>8458</v>
      </c>
      <c r="B2372" t="s">
        <v>8459</v>
      </c>
      <c r="C2372" t="s">
        <v>8460</v>
      </c>
    </row>
    <row r="2373" spans="1:3" x14ac:dyDescent="0.35">
      <c r="A2373" t="s">
        <v>8461</v>
      </c>
      <c r="B2373" t="s">
        <v>8462</v>
      </c>
      <c r="C2373" t="s">
        <v>8463</v>
      </c>
    </row>
    <row r="2374" spans="1:3" x14ac:dyDescent="0.35">
      <c r="A2374" t="s">
        <v>8464</v>
      </c>
      <c r="B2374" t="s">
        <v>8465</v>
      </c>
      <c r="C2374" t="s">
        <v>8466</v>
      </c>
    </row>
    <row r="2375" spans="1:3" x14ac:dyDescent="0.35">
      <c r="A2375" t="s">
        <v>8467</v>
      </c>
      <c r="B2375" t="s">
        <v>8468</v>
      </c>
      <c r="C2375" t="s">
        <v>8469</v>
      </c>
    </row>
    <row r="2376" spans="1:3" x14ac:dyDescent="0.35">
      <c r="A2376" t="s">
        <v>8470</v>
      </c>
      <c r="B2376" t="s">
        <v>8471</v>
      </c>
      <c r="C2376" t="s">
        <v>8472</v>
      </c>
    </row>
    <row r="2377" spans="1:3" x14ac:dyDescent="0.35">
      <c r="A2377" t="s">
        <v>8473</v>
      </c>
      <c r="B2377" t="s">
        <v>8474</v>
      </c>
      <c r="C2377" t="s">
        <v>8475</v>
      </c>
    </row>
    <row r="2378" spans="1:3" x14ac:dyDescent="0.35">
      <c r="A2378" t="s">
        <v>8476</v>
      </c>
      <c r="B2378" t="s">
        <v>8477</v>
      </c>
      <c r="C2378" t="s">
        <v>8478</v>
      </c>
    </row>
    <row r="2379" spans="1:3" x14ac:dyDescent="0.35">
      <c r="A2379" t="s">
        <v>8479</v>
      </c>
      <c r="B2379" t="s">
        <v>8480</v>
      </c>
      <c r="C2379" t="s">
        <v>8481</v>
      </c>
    </row>
    <row r="2380" spans="1:3" x14ac:dyDescent="0.35">
      <c r="A2380" t="s">
        <v>8482</v>
      </c>
      <c r="B2380" t="s">
        <v>8483</v>
      </c>
      <c r="C2380" t="s">
        <v>8484</v>
      </c>
    </row>
    <row r="2381" spans="1:3" x14ac:dyDescent="0.35">
      <c r="A2381" t="s">
        <v>8485</v>
      </c>
      <c r="B2381" t="s">
        <v>8486</v>
      </c>
      <c r="C2381" t="s">
        <v>8487</v>
      </c>
    </row>
    <row r="2382" spans="1:3" x14ac:dyDescent="0.35">
      <c r="A2382" t="s">
        <v>8488</v>
      </c>
      <c r="B2382" t="s">
        <v>8489</v>
      </c>
      <c r="C2382" t="s">
        <v>8490</v>
      </c>
    </row>
    <row r="2383" spans="1:3" x14ac:dyDescent="0.35">
      <c r="A2383" t="s">
        <v>8488</v>
      </c>
      <c r="B2383" t="s">
        <v>8491</v>
      </c>
      <c r="C2383" t="s">
        <v>8492</v>
      </c>
    </row>
    <row r="2384" spans="1:3" x14ac:dyDescent="0.35">
      <c r="A2384" t="s">
        <v>8493</v>
      </c>
      <c r="B2384" t="s">
        <v>8494</v>
      </c>
      <c r="C2384" t="s">
        <v>8495</v>
      </c>
    </row>
    <row r="2385" spans="1:3" x14ac:dyDescent="0.35">
      <c r="A2385" t="s">
        <v>8496</v>
      </c>
      <c r="B2385" t="s">
        <v>8497</v>
      </c>
      <c r="C2385" t="s">
        <v>8498</v>
      </c>
    </row>
    <row r="2386" spans="1:3" x14ac:dyDescent="0.35">
      <c r="A2386" t="s">
        <v>8499</v>
      </c>
      <c r="B2386" t="s">
        <v>8500</v>
      </c>
      <c r="C2386" t="s">
        <v>8501</v>
      </c>
    </row>
    <row r="2387" spans="1:3" x14ac:dyDescent="0.35">
      <c r="A2387" t="s">
        <v>8502</v>
      </c>
      <c r="B2387" t="s">
        <v>8503</v>
      </c>
      <c r="C2387" t="s">
        <v>8504</v>
      </c>
    </row>
    <row r="2388" spans="1:3" x14ac:dyDescent="0.35">
      <c r="A2388" t="s">
        <v>8505</v>
      </c>
      <c r="B2388" t="s">
        <v>8506</v>
      </c>
      <c r="C2388" t="s">
        <v>8507</v>
      </c>
    </row>
    <row r="2389" spans="1:3" x14ac:dyDescent="0.35">
      <c r="A2389" t="s">
        <v>8508</v>
      </c>
      <c r="B2389" t="s">
        <v>8509</v>
      </c>
      <c r="C2389" t="s">
        <v>8510</v>
      </c>
    </row>
    <row r="2390" spans="1:3" x14ac:dyDescent="0.35">
      <c r="A2390" t="s">
        <v>8511</v>
      </c>
      <c r="B2390" t="s">
        <v>8512</v>
      </c>
      <c r="C2390" t="s">
        <v>8513</v>
      </c>
    </row>
    <row r="2391" spans="1:3" x14ac:dyDescent="0.35">
      <c r="A2391" t="s">
        <v>8514</v>
      </c>
      <c r="B2391" t="s">
        <v>8515</v>
      </c>
      <c r="C2391" t="s">
        <v>8516</v>
      </c>
    </row>
    <row r="2392" spans="1:3" x14ac:dyDescent="0.35">
      <c r="A2392" t="s">
        <v>8517</v>
      </c>
      <c r="B2392" t="s">
        <v>8518</v>
      </c>
      <c r="C2392" t="s">
        <v>8519</v>
      </c>
    </row>
    <row r="2393" spans="1:3" x14ac:dyDescent="0.35">
      <c r="A2393" t="s">
        <v>8520</v>
      </c>
      <c r="B2393" t="s">
        <v>8521</v>
      </c>
      <c r="C2393" t="s">
        <v>8522</v>
      </c>
    </row>
    <row r="2394" spans="1:3" x14ac:dyDescent="0.35">
      <c r="A2394" t="s">
        <v>8523</v>
      </c>
      <c r="B2394" t="s">
        <v>8524</v>
      </c>
      <c r="C2394" t="s">
        <v>8525</v>
      </c>
    </row>
    <row r="2395" spans="1:3" x14ac:dyDescent="0.35">
      <c r="A2395" t="s">
        <v>8526</v>
      </c>
      <c r="B2395" t="s">
        <v>8527</v>
      </c>
      <c r="C2395" t="s">
        <v>8528</v>
      </c>
    </row>
    <row r="2396" spans="1:3" x14ac:dyDescent="0.35">
      <c r="A2396" t="s">
        <v>8529</v>
      </c>
      <c r="B2396" t="s">
        <v>8530</v>
      </c>
      <c r="C2396" t="s">
        <v>8531</v>
      </c>
    </row>
    <row r="2397" spans="1:3" x14ac:dyDescent="0.35">
      <c r="A2397" t="s">
        <v>8532</v>
      </c>
      <c r="B2397" t="s">
        <v>8533</v>
      </c>
      <c r="C2397" t="s">
        <v>8534</v>
      </c>
    </row>
    <row r="2398" spans="1:3" x14ac:dyDescent="0.35">
      <c r="A2398" t="s">
        <v>8535</v>
      </c>
      <c r="B2398" t="s">
        <v>8536</v>
      </c>
      <c r="C2398" t="s">
        <v>8537</v>
      </c>
    </row>
    <row r="2399" spans="1:3" x14ac:dyDescent="0.35">
      <c r="A2399" t="s">
        <v>8538</v>
      </c>
      <c r="B2399" t="s">
        <v>8539</v>
      </c>
      <c r="C2399" t="s">
        <v>8540</v>
      </c>
    </row>
    <row r="2400" spans="1:3" x14ac:dyDescent="0.35">
      <c r="A2400" t="s">
        <v>8538</v>
      </c>
      <c r="B2400" t="s">
        <v>8541</v>
      </c>
      <c r="C2400" t="s">
        <v>8542</v>
      </c>
    </row>
    <row r="2401" spans="1:3" x14ac:dyDescent="0.35">
      <c r="A2401" t="s">
        <v>8543</v>
      </c>
      <c r="B2401" t="s">
        <v>8544</v>
      </c>
      <c r="C2401" t="s">
        <v>8545</v>
      </c>
    </row>
    <row r="2402" spans="1:3" x14ac:dyDescent="0.35">
      <c r="A2402" t="s">
        <v>8546</v>
      </c>
      <c r="B2402" t="s">
        <v>8547</v>
      </c>
      <c r="C2402" t="s">
        <v>8548</v>
      </c>
    </row>
    <row r="2403" spans="1:3" x14ac:dyDescent="0.35">
      <c r="A2403" t="s">
        <v>8549</v>
      </c>
      <c r="B2403" t="s">
        <v>8550</v>
      </c>
      <c r="C2403" t="s">
        <v>8551</v>
      </c>
    </row>
    <row r="2404" spans="1:3" x14ac:dyDescent="0.35">
      <c r="A2404" t="s">
        <v>8552</v>
      </c>
      <c r="B2404" t="s">
        <v>8553</v>
      </c>
      <c r="C2404" t="s">
        <v>8554</v>
      </c>
    </row>
    <row r="2405" spans="1:3" x14ac:dyDescent="0.35">
      <c r="A2405" t="s">
        <v>8555</v>
      </c>
      <c r="B2405" t="s">
        <v>8556</v>
      </c>
      <c r="C2405" t="s">
        <v>8557</v>
      </c>
    </row>
    <row r="2406" spans="1:3" x14ac:dyDescent="0.35">
      <c r="A2406" t="s">
        <v>8558</v>
      </c>
      <c r="B2406" t="s">
        <v>8559</v>
      </c>
      <c r="C2406" t="s">
        <v>8560</v>
      </c>
    </row>
    <row r="2407" spans="1:3" x14ac:dyDescent="0.35">
      <c r="A2407" t="s">
        <v>8561</v>
      </c>
      <c r="B2407" t="s">
        <v>8562</v>
      </c>
      <c r="C2407" t="s">
        <v>8563</v>
      </c>
    </row>
    <row r="2408" spans="1:3" x14ac:dyDescent="0.35">
      <c r="A2408" t="s">
        <v>8564</v>
      </c>
      <c r="B2408" t="s">
        <v>8565</v>
      </c>
      <c r="C2408" t="s">
        <v>8566</v>
      </c>
    </row>
    <row r="2409" spans="1:3" x14ac:dyDescent="0.35">
      <c r="A2409" t="s">
        <v>8567</v>
      </c>
      <c r="B2409" t="s">
        <v>8568</v>
      </c>
      <c r="C2409" t="s">
        <v>8569</v>
      </c>
    </row>
    <row r="2410" spans="1:3" x14ac:dyDescent="0.35">
      <c r="A2410" t="s">
        <v>8570</v>
      </c>
      <c r="B2410" t="s">
        <v>8571</v>
      </c>
      <c r="C2410" t="s">
        <v>8572</v>
      </c>
    </row>
    <row r="2411" spans="1:3" x14ac:dyDescent="0.35">
      <c r="A2411" t="s">
        <v>8573</v>
      </c>
      <c r="B2411" t="s">
        <v>8574</v>
      </c>
      <c r="C2411" t="s">
        <v>8575</v>
      </c>
    </row>
    <row r="2412" spans="1:3" x14ac:dyDescent="0.35">
      <c r="A2412" t="s">
        <v>8576</v>
      </c>
      <c r="B2412" t="s">
        <v>8577</v>
      </c>
      <c r="C2412" t="s">
        <v>8578</v>
      </c>
    </row>
    <row r="2413" spans="1:3" x14ac:dyDescent="0.35">
      <c r="A2413" t="s">
        <v>8579</v>
      </c>
      <c r="B2413" t="s">
        <v>8580</v>
      </c>
      <c r="C2413" t="s">
        <v>8581</v>
      </c>
    </row>
    <row r="2414" spans="1:3" x14ac:dyDescent="0.35">
      <c r="A2414" t="s">
        <v>8582</v>
      </c>
      <c r="B2414" t="s">
        <v>8583</v>
      </c>
      <c r="C2414" t="s">
        <v>8584</v>
      </c>
    </row>
    <row r="2415" spans="1:3" x14ac:dyDescent="0.35">
      <c r="A2415" t="s">
        <v>8585</v>
      </c>
      <c r="B2415" t="s">
        <v>8586</v>
      </c>
      <c r="C2415" t="s">
        <v>8587</v>
      </c>
    </row>
    <row r="2416" spans="1:3" x14ac:dyDescent="0.35">
      <c r="A2416" t="s">
        <v>8588</v>
      </c>
      <c r="B2416" t="s">
        <v>8589</v>
      </c>
      <c r="C2416" t="s">
        <v>8590</v>
      </c>
    </row>
    <row r="2417" spans="1:3" x14ac:dyDescent="0.35">
      <c r="A2417" t="s">
        <v>8591</v>
      </c>
      <c r="B2417" t="s">
        <v>8592</v>
      </c>
      <c r="C2417" t="s">
        <v>8593</v>
      </c>
    </row>
    <row r="2418" spans="1:3" x14ac:dyDescent="0.35">
      <c r="A2418" t="s">
        <v>8594</v>
      </c>
      <c r="B2418" t="s">
        <v>8595</v>
      </c>
      <c r="C2418" t="s">
        <v>8596</v>
      </c>
    </row>
    <row r="2419" spans="1:3" x14ac:dyDescent="0.35">
      <c r="A2419" t="s">
        <v>8594</v>
      </c>
      <c r="B2419" t="s">
        <v>8597</v>
      </c>
      <c r="C2419" t="s">
        <v>8598</v>
      </c>
    </row>
    <row r="2420" spans="1:3" x14ac:dyDescent="0.35">
      <c r="A2420" t="s">
        <v>8599</v>
      </c>
      <c r="B2420" t="s">
        <v>8600</v>
      </c>
      <c r="C2420" t="s">
        <v>8601</v>
      </c>
    </row>
    <row r="2421" spans="1:3" x14ac:dyDescent="0.35">
      <c r="A2421" t="s">
        <v>8602</v>
      </c>
      <c r="B2421" t="s">
        <v>8603</v>
      </c>
      <c r="C2421" t="s">
        <v>8604</v>
      </c>
    </row>
    <row r="2422" spans="1:3" x14ac:dyDescent="0.35">
      <c r="A2422" t="s">
        <v>8605</v>
      </c>
      <c r="B2422" t="s">
        <v>8606</v>
      </c>
      <c r="C2422" t="s">
        <v>8607</v>
      </c>
    </row>
    <row r="2423" spans="1:3" x14ac:dyDescent="0.35">
      <c r="A2423" t="s">
        <v>8608</v>
      </c>
      <c r="B2423" t="s">
        <v>8609</v>
      </c>
      <c r="C2423" t="s">
        <v>8610</v>
      </c>
    </row>
    <row r="2424" spans="1:3" x14ac:dyDescent="0.35">
      <c r="A2424" t="s">
        <v>8611</v>
      </c>
      <c r="B2424" t="s">
        <v>8612</v>
      </c>
      <c r="C2424" t="s">
        <v>8613</v>
      </c>
    </row>
    <row r="2425" spans="1:3" x14ac:dyDescent="0.35">
      <c r="A2425" t="s">
        <v>8614</v>
      </c>
      <c r="B2425" t="s">
        <v>8615</v>
      </c>
      <c r="C2425" t="s">
        <v>8616</v>
      </c>
    </row>
    <row r="2426" spans="1:3" x14ac:dyDescent="0.35">
      <c r="A2426" t="s">
        <v>8617</v>
      </c>
      <c r="B2426" t="s">
        <v>8618</v>
      </c>
      <c r="C2426" t="s">
        <v>8619</v>
      </c>
    </row>
    <row r="2427" spans="1:3" x14ac:dyDescent="0.35">
      <c r="A2427" t="s">
        <v>8620</v>
      </c>
      <c r="B2427" t="s">
        <v>8621</v>
      </c>
      <c r="C2427" t="s">
        <v>8622</v>
      </c>
    </row>
    <row r="2428" spans="1:3" x14ac:dyDescent="0.35">
      <c r="A2428" t="s">
        <v>8623</v>
      </c>
      <c r="B2428" t="s">
        <v>8624</v>
      </c>
      <c r="C2428" t="s">
        <v>8625</v>
      </c>
    </row>
    <row r="2429" spans="1:3" x14ac:dyDescent="0.35">
      <c r="A2429" t="s">
        <v>8626</v>
      </c>
      <c r="B2429" t="s">
        <v>8627</v>
      </c>
      <c r="C2429" t="s">
        <v>8628</v>
      </c>
    </row>
    <row r="2430" spans="1:3" x14ac:dyDescent="0.35">
      <c r="A2430" t="s">
        <v>8629</v>
      </c>
      <c r="B2430" t="s">
        <v>8630</v>
      </c>
      <c r="C2430" t="s">
        <v>8631</v>
      </c>
    </row>
    <row r="2431" spans="1:3" x14ac:dyDescent="0.35">
      <c r="A2431" t="s">
        <v>8632</v>
      </c>
      <c r="B2431" t="s">
        <v>8633</v>
      </c>
      <c r="C2431" t="s">
        <v>8634</v>
      </c>
    </row>
    <row r="2432" spans="1:3" x14ac:dyDescent="0.35">
      <c r="A2432" t="s">
        <v>8635</v>
      </c>
      <c r="B2432" t="s">
        <v>8636</v>
      </c>
      <c r="C2432" t="s">
        <v>8637</v>
      </c>
    </row>
    <row r="2433" spans="1:3" x14ac:dyDescent="0.35">
      <c r="A2433" t="s">
        <v>8638</v>
      </c>
      <c r="B2433" t="s">
        <v>8639</v>
      </c>
      <c r="C2433" t="s">
        <v>8640</v>
      </c>
    </row>
    <row r="2434" spans="1:3" x14ac:dyDescent="0.35">
      <c r="A2434" t="s">
        <v>8641</v>
      </c>
      <c r="B2434" t="s">
        <v>8642</v>
      </c>
      <c r="C2434" t="s">
        <v>8643</v>
      </c>
    </row>
    <row r="2435" spans="1:3" x14ac:dyDescent="0.35">
      <c r="A2435" t="s">
        <v>8644</v>
      </c>
      <c r="B2435" t="s">
        <v>8645</v>
      </c>
      <c r="C2435" t="s">
        <v>8646</v>
      </c>
    </row>
    <row r="2436" spans="1:3" x14ac:dyDescent="0.35">
      <c r="A2436" t="s">
        <v>8647</v>
      </c>
      <c r="B2436" t="s">
        <v>8648</v>
      </c>
      <c r="C2436" t="s">
        <v>8649</v>
      </c>
    </row>
    <row r="2437" spans="1:3" x14ac:dyDescent="0.35">
      <c r="A2437" t="s">
        <v>8650</v>
      </c>
      <c r="B2437" t="s">
        <v>8651</v>
      </c>
      <c r="C2437" t="s">
        <v>8652</v>
      </c>
    </row>
    <row r="2438" spans="1:3" x14ac:dyDescent="0.35">
      <c r="A2438" t="s">
        <v>8653</v>
      </c>
      <c r="B2438" t="s">
        <v>8654</v>
      </c>
      <c r="C2438" t="s">
        <v>8655</v>
      </c>
    </row>
    <row r="2439" spans="1:3" x14ac:dyDescent="0.35">
      <c r="A2439" t="s">
        <v>8656</v>
      </c>
      <c r="B2439" t="s">
        <v>8657</v>
      </c>
      <c r="C2439" t="s">
        <v>8658</v>
      </c>
    </row>
    <row r="2440" spans="1:3" x14ac:dyDescent="0.35">
      <c r="A2440" t="s">
        <v>8659</v>
      </c>
      <c r="B2440" t="s">
        <v>8660</v>
      </c>
      <c r="C2440" t="s">
        <v>8661</v>
      </c>
    </row>
    <row r="2441" spans="1:3" x14ac:dyDescent="0.35">
      <c r="A2441" t="s">
        <v>8662</v>
      </c>
      <c r="B2441" t="s">
        <v>8663</v>
      </c>
      <c r="C2441" t="s">
        <v>8664</v>
      </c>
    </row>
    <row r="2442" spans="1:3" x14ac:dyDescent="0.35">
      <c r="A2442" t="s">
        <v>8665</v>
      </c>
      <c r="B2442" t="s">
        <v>8666</v>
      </c>
      <c r="C2442" t="s">
        <v>8667</v>
      </c>
    </row>
    <row r="2443" spans="1:3" x14ac:dyDescent="0.35">
      <c r="A2443" t="s">
        <v>8668</v>
      </c>
      <c r="B2443" t="s">
        <v>8669</v>
      </c>
      <c r="C2443" t="s">
        <v>8670</v>
      </c>
    </row>
    <row r="2444" spans="1:3" x14ac:dyDescent="0.35">
      <c r="A2444" t="s">
        <v>8668</v>
      </c>
      <c r="B2444" t="s">
        <v>8671</v>
      </c>
      <c r="C2444" t="s">
        <v>8672</v>
      </c>
    </row>
    <row r="2445" spans="1:3" x14ac:dyDescent="0.35">
      <c r="A2445" t="s">
        <v>8673</v>
      </c>
      <c r="B2445" t="s">
        <v>8674</v>
      </c>
      <c r="C2445" t="s">
        <v>8675</v>
      </c>
    </row>
    <row r="2446" spans="1:3" x14ac:dyDescent="0.35">
      <c r="A2446" t="s">
        <v>8676</v>
      </c>
      <c r="B2446" t="s">
        <v>8677</v>
      </c>
      <c r="C2446" t="s">
        <v>8678</v>
      </c>
    </row>
    <row r="2447" spans="1:3" x14ac:dyDescent="0.35">
      <c r="A2447" t="s">
        <v>8679</v>
      </c>
      <c r="B2447" t="s">
        <v>8680</v>
      </c>
      <c r="C2447" t="s">
        <v>8681</v>
      </c>
    </row>
    <row r="2448" spans="1:3" x14ac:dyDescent="0.35">
      <c r="A2448" t="s">
        <v>8682</v>
      </c>
      <c r="B2448" t="s">
        <v>8683</v>
      </c>
      <c r="C2448" t="s">
        <v>8684</v>
      </c>
    </row>
    <row r="2449" spans="1:3" x14ac:dyDescent="0.35">
      <c r="A2449" t="s">
        <v>8685</v>
      </c>
      <c r="B2449" t="s">
        <v>8686</v>
      </c>
      <c r="C2449" t="s">
        <v>8687</v>
      </c>
    </row>
    <row r="2450" spans="1:3" x14ac:dyDescent="0.35">
      <c r="A2450" t="s">
        <v>8688</v>
      </c>
      <c r="B2450" t="s">
        <v>8689</v>
      </c>
      <c r="C2450" t="s">
        <v>8690</v>
      </c>
    </row>
    <row r="2451" spans="1:3" x14ac:dyDescent="0.35">
      <c r="A2451" t="s">
        <v>8691</v>
      </c>
      <c r="B2451" t="s">
        <v>8692</v>
      </c>
      <c r="C2451" t="s">
        <v>8693</v>
      </c>
    </row>
    <row r="2452" spans="1:3" x14ac:dyDescent="0.35">
      <c r="A2452" t="s">
        <v>8694</v>
      </c>
      <c r="B2452" t="s">
        <v>8695</v>
      </c>
      <c r="C2452" t="s">
        <v>8696</v>
      </c>
    </row>
    <row r="2453" spans="1:3" x14ac:dyDescent="0.35">
      <c r="A2453" t="s">
        <v>8697</v>
      </c>
      <c r="B2453" t="s">
        <v>8698</v>
      </c>
      <c r="C2453" t="s">
        <v>8699</v>
      </c>
    </row>
    <row r="2454" spans="1:3" x14ac:dyDescent="0.35">
      <c r="A2454" t="s">
        <v>8700</v>
      </c>
      <c r="B2454" t="s">
        <v>8701</v>
      </c>
      <c r="C2454" t="s">
        <v>8702</v>
      </c>
    </row>
    <row r="2455" spans="1:3" x14ac:dyDescent="0.35">
      <c r="A2455" t="s">
        <v>8703</v>
      </c>
      <c r="B2455" t="s">
        <v>8704</v>
      </c>
      <c r="C2455" t="s">
        <v>8705</v>
      </c>
    </row>
    <row r="2456" spans="1:3" x14ac:dyDescent="0.35">
      <c r="A2456" t="s">
        <v>8706</v>
      </c>
      <c r="B2456" t="s">
        <v>8707</v>
      </c>
      <c r="C2456" t="s">
        <v>8708</v>
      </c>
    </row>
    <row r="2457" spans="1:3" x14ac:dyDescent="0.35">
      <c r="A2457" t="s">
        <v>8709</v>
      </c>
      <c r="B2457" t="s">
        <v>8710</v>
      </c>
      <c r="C2457" t="s">
        <v>8711</v>
      </c>
    </row>
    <row r="2458" spans="1:3" x14ac:dyDescent="0.35">
      <c r="A2458" t="s">
        <v>8712</v>
      </c>
      <c r="B2458" t="s">
        <v>8713</v>
      </c>
      <c r="C2458" t="s">
        <v>8714</v>
      </c>
    </row>
    <row r="2459" spans="1:3" x14ac:dyDescent="0.35">
      <c r="A2459" t="s">
        <v>8715</v>
      </c>
      <c r="B2459" t="s">
        <v>8716</v>
      </c>
      <c r="C2459" t="s">
        <v>8717</v>
      </c>
    </row>
    <row r="2460" spans="1:3" x14ac:dyDescent="0.35">
      <c r="A2460" t="s">
        <v>8718</v>
      </c>
      <c r="B2460" t="s">
        <v>8719</v>
      </c>
      <c r="C2460" t="s">
        <v>8720</v>
      </c>
    </row>
    <row r="2461" spans="1:3" x14ac:dyDescent="0.35">
      <c r="A2461" t="s">
        <v>8721</v>
      </c>
      <c r="B2461" t="s">
        <v>8722</v>
      </c>
      <c r="C2461" t="s">
        <v>8723</v>
      </c>
    </row>
    <row r="2462" spans="1:3" x14ac:dyDescent="0.35">
      <c r="A2462" t="s">
        <v>8724</v>
      </c>
      <c r="B2462" t="s">
        <v>8725</v>
      </c>
      <c r="C2462" t="s">
        <v>8726</v>
      </c>
    </row>
    <row r="2463" spans="1:3" x14ac:dyDescent="0.35">
      <c r="A2463" t="s">
        <v>8727</v>
      </c>
      <c r="B2463" t="s">
        <v>8728</v>
      </c>
      <c r="C2463" t="s">
        <v>8729</v>
      </c>
    </row>
    <row r="2464" spans="1:3" x14ac:dyDescent="0.35">
      <c r="A2464" t="s">
        <v>8730</v>
      </c>
      <c r="B2464" t="s">
        <v>8731</v>
      </c>
      <c r="C2464" t="s">
        <v>8732</v>
      </c>
    </row>
    <row r="2465" spans="1:3" x14ac:dyDescent="0.35">
      <c r="A2465" t="s">
        <v>8733</v>
      </c>
      <c r="B2465" t="s">
        <v>8734</v>
      </c>
      <c r="C2465" t="s">
        <v>8735</v>
      </c>
    </row>
    <row r="2466" spans="1:3" x14ac:dyDescent="0.35">
      <c r="A2466" t="s">
        <v>8736</v>
      </c>
      <c r="B2466" t="s">
        <v>8737</v>
      </c>
      <c r="C2466" t="s">
        <v>8738</v>
      </c>
    </row>
    <row r="2467" spans="1:3" x14ac:dyDescent="0.35">
      <c r="A2467" t="s">
        <v>8739</v>
      </c>
      <c r="B2467" t="s">
        <v>8740</v>
      </c>
      <c r="C2467" t="s">
        <v>8741</v>
      </c>
    </row>
    <row r="2468" spans="1:3" x14ac:dyDescent="0.35">
      <c r="A2468" t="s">
        <v>8742</v>
      </c>
      <c r="B2468" t="s">
        <v>8743</v>
      </c>
      <c r="C2468" t="s">
        <v>8744</v>
      </c>
    </row>
    <row r="2469" spans="1:3" x14ac:dyDescent="0.35">
      <c r="A2469" t="s">
        <v>8745</v>
      </c>
      <c r="B2469" t="s">
        <v>8746</v>
      </c>
      <c r="C2469" t="s">
        <v>8747</v>
      </c>
    </row>
    <row r="2470" spans="1:3" x14ac:dyDescent="0.35">
      <c r="A2470" t="s">
        <v>8748</v>
      </c>
      <c r="B2470" t="s">
        <v>8749</v>
      </c>
      <c r="C2470" t="s">
        <v>8750</v>
      </c>
    </row>
    <row r="2471" spans="1:3" x14ac:dyDescent="0.35">
      <c r="A2471" t="s">
        <v>8751</v>
      </c>
      <c r="B2471" t="s">
        <v>8752</v>
      </c>
      <c r="C2471" t="s">
        <v>8753</v>
      </c>
    </row>
    <row r="2472" spans="1:3" x14ac:dyDescent="0.35">
      <c r="A2472" t="s">
        <v>8754</v>
      </c>
      <c r="B2472" t="s">
        <v>8755</v>
      </c>
      <c r="C2472" t="s">
        <v>8756</v>
      </c>
    </row>
    <row r="2473" spans="1:3" x14ac:dyDescent="0.35">
      <c r="A2473" t="s">
        <v>8757</v>
      </c>
      <c r="B2473" t="s">
        <v>8758</v>
      </c>
      <c r="C2473" t="s">
        <v>8759</v>
      </c>
    </row>
    <row r="2474" spans="1:3" x14ac:dyDescent="0.35">
      <c r="A2474" t="s">
        <v>8760</v>
      </c>
      <c r="B2474" t="s">
        <v>8761</v>
      </c>
      <c r="C2474" t="s">
        <v>8762</v>
      </c>
    </row>
    <row r="2475" spans="1:3" x14ac:dyDescent="0.35">
      <c r="A2475" t="s">
        <v>8763</v>
      </c>
      <c r="B2475" t="s">
        <v>8764</v>
      </c>
      <c r="C2475" t="s">
        <v>8765</v>
      </c>
    </row>
    <row r="2476" spans="1:3" x14ac:dyDescent="0.35">
      <c r="A2476" t="s">
        <v>8766</v>
      </c>
      <c r="B2476" t="s">
        <v>8767</v>
      </c>
      <c r="C2476" t="s">
        <v>8768</v>
      </c>
    </row>
    <row r="2477" spans="1:3" x14ac:dyDescent="0.35">
      <c r="A2477" t="s">
        <v>8769</v>
      </c>
      <c r="B2477" t="s">
        <v>8770</v>
      </c>
      <c r="C2477" t="s">
        <v>8771</v>
      </c>
    </row>
    <row r="2478" spans="1:3" x14ac:dyDescent="0.35">
      <c r="A2478" t="s">
        <v>8772</v>
      </c>
      <c r="B2478" t="s">
        <v>8773</v>
      </c>
      <c r="C2478" t="s">
        <v>8774</v>
      </c>
    </row>
    <row r="2479" spans="1:3" x14ac:dyDescent="0.35">
      <c r="A2479" t="s">
        <v>8775</v>
      </c>
      <c r="B2479" t="s">
        <v>8776</v>
      </c>
      <c r="C2479" t="s">
        <v>8777</v>
      </c>
    </row>
    <row r="2480" spans="1:3" x14ac:dyDescent="0.35">
      <c r="A2480" t="s">
        <v>8778</v>
      </c>
      <c r="B2480" t="s">
        <v>8779</v>
      </c>
      <c r="C2480" t="s">
        <v>8780</v>
      </c>
    </row>
    <row r="2481" spans="1:3" x14ac:dyDescent="0.35">
      <c r="A2481" t="s">
        <v>8781</v>
      </c>
      <c r="B2481" t="s">
        <v>8782</v>
      </c>
      <c r="C2481" t="s">
        <v>8783</v>
      </c>
    </row>
    <row r="2482" spans="1:3" x14ac:dyDescent="0.35">
      <c r="A2482" t="s">
        <v>8784</v>
      </c>
      <c r="B2482" t="s">
        <v>8785</v>
      </c>
      <c r="C2482" t="s">
        <v>8786</v>
      </c>
    </row>
    <row r="2483" spans="1:3" x14ac:dyDescent="0.35">
      <c r="A2483" t="s">
        <v>8787</v>
      </c>
      <c r="B2483" t="s">
        <v>8788</v>
      </c>
      <c r="C2483" t="s">
        <v>8789</v>
      </c>
    </row>
    <row r="2484" spans="1:3" x14ac:dyDescent="0.35">
      <c r="A2484" t="s">
        <v>8790</v>
      </c>
      <c r="B2484" t="s">
        <v>8791</v>
      </c>
      <c r="C2484" t="s">
        <v>8792</v>
      </c>
    </row>
    <row r="2485" spans="1:3" x14ac:dyDescent="0.35">
      <c r="A2485" t="s">
        <v>8793</v>
      </c>
      <c r="B2485" t="s">
        <v>8794</v>
      </c>
      <c r="C2485" t="s">
        <v>8795</v>
      </c>
    </row>
    <row r="2486" spans="1:3" x14ac:dyDescent="0.35">
      <c r="A2486" t="s">
        <v>8796</v>
      </c>
      <c r="B2486" t="s">
        <v>8797</v>
      </c>
      <c r="C2486" t="s">
        <v>8798</v>
      </c>
    </row>
    <row r="2487" spans="1:3" x14ac:dyDescent="0.35">
      <c r="A2487" t="s">
        <v>8799</v>
      </c>
      <c r="B2487" t="s">
        <v>8800</v>
      </c>
      <c r="C2487" t="s">
        <v>8801</v>
      </c>
    </row>
    <row r="2488" spans="1:3" x14ac:dyDescent="0.35">
      <c r="A2488" t="s">
        <v>8802</v>
      </c>
      <c r="B2488" t="s">
        <v>8803</v>
      </c>
      <c r="C2488" t="s">
        <v>8804</v>
      </c>
    </row>
    <row r="2489" spans="1:3" x14ac:dyDescent="0.35">
      <c r="A2489" t="s">
        <v>8805</v>
      </c>
      <c r="B2489" t="s">
        <v>8806</v>
      </c>
      <c r="C2489" t="s">
        <v>8807</v>
      </c>
    </row>
    <row r="2490" spans="1:3" x14ac:dyDescent="0.35">
      <c r="A2490" t="s">
        <v>8808</v>
      </c>
      <c r="B2490" t="s">
        <v>8809</v>
      </c>
      <c r="C2490" t="s">
        <v>8810</v>
      </c>
    </row>
    <row r="2491" spans="1:3" x14ac:dyDescent="0.35">
      <c r="A2491" t="s">
        <v>8811</v>
      </c>
      <c r="B2491" t="s">
        <v>8794</v>
      </c>
      <c r="C2491" t="s">
        <v>8795</v>
      </c>
    </row>
    <row r="2492" spans="1:3" x14ac:dyDescent="0.35">
      <c r="A2492" t="s">
        <v>8812</v>
      </c>
      <c r="B2492" t="s">
        <v>8813</v>
      </c>
      <c r="C2492" t="s">
        <v>8814</v>
      </c>
    </row>
    <row r="2493" spans="1:3" x14ac:dyDescent="0.35">
      <c r="A2493" t="s">
        <v>8815</v>
      </c>
      <c r="B2493" t="s">
        <v>8816</v>
      </c>
      <c r="C2493" t="s">
        <v>8817</v>
      </c>
    </row>
    <row r="2494" spans="1:3" x14ac:dyDescent="0.35">
      <c r="A2494" t="s">
        <v>8818</v>
      </c>
      <c r="B2494" t="s">
        <v>8819</v>
      </c>
      <c r="C2494" t="s">
        <v>8820</v>
      </c>
    </row>
    <row r="2495" spans="1:3" x14ac:dyDescent="0.35">
      <c r="A2495" t="s">
        <v>8821</v>
      </c>
      <c r="B2495" t="s">
        <v>8822</v>
      </c>
      <c r="C2495" t="s">
        <v>8823</v>
      </c>
    </row>
    <row r="2496" spans="1:3" x14ac:dyDescent="0.35">
      <c r="A2496" t="s">
        <v>8824</v>
      </c>
      <c r="B2496" t="s">
        <v>8825</v>
      </c>
      <c r="C2496" t="s">
        <v>8826</v>
      </c>
    </row>
    <row r="2497" spans="1:3" x14ac:dyDescent="0.35">
      <c r="A2497" t="s">
        <v>8827</v>
      </c>
      <c r="B2497" t="s">
        <v>8828</v>
      </c>
      <c r="C2497" t="s">
        <v>8829</v>
      </c>
    </row>
    <row r="2498" spans="1:3" x14ac:dyDescent="0.35">
      <c r="A2498" t="s">
        <v>8830</v>
      </c>
      <c r="B2498" t="s">
        <v>8831</v>
      </c>
      <c r="C2498" t="s">
        <v>8832</v>
      </c>
    </row>
    <row r="2499" spans="1:3" x14ac:dyDescent="0.35">
      <c r="A2499" t="s">
        <v>8833</v>
      </c>
      <c r="B2499" t="s">
        <v>8834</v>
      </c>
      <c r="C2499" t="s">
        <v>8835</v>
      </c>
    </row>
    <row r="2500" spans="1:3" x14ac:dyDescent="0.35">
      <c r="A2500" t="s">
        <v>8836</v>
      </c>
      <c r="B2500" t="s">
        <v>8837</v>
      </c>
      <c r="C2500" t="s">
        <v>8838</v>
      </c>
    </row>
    <row r="2501" spans="1:3" x14ac:dyDescent="0.35">
      <c r="A2501" t="s">
        <v>8839</v>
      </c>
      <c r="B2501" t="s">
        <v>8840</v>
      </c>
      <c r="C2501" t="s">
        <v>8841</v>
      </c>
    </row>
    <row r="2502" spans="1:3" x14ac:dyDescent="0.35">
      <c r="A2502" t="s">
        <v>8842</v>
      </c>
      <c r="B2502" t="s">
        <v>8843</v>
      </c>
      <c r="C2502" t="s">
        <v>8844</v>
      </c>
    </row>
    <row r="2503" spans="1:3" x14ac:dyDescent="0.35">
      <c r="A2503" t="s">
        <v>8845</v>
      </c>
      <c r="B2503" t="s">
        <v>8846</v>
      </c>
      <c r="C2503" t="s">
        <v>8847</v>
      </c>
    </row>
    <row r="2504" spans="1:3" x14ac:dyDescent="0.35">
      <c r="A2504" t="s">
        <v>8848</v>
      </c>
      <c r="B2504" t="s">
        <v>8849</v>
      </c>
      <c r="C2504" t="s">
        <v>8850</v>
      </c>
    </row>
    <row r="2505" spans="1:3" x14ac:dyDescent="0.35">
      <c r="A2505" t="s">
        <v>8851</v>
      </c>
      <c r="B2505" t="s">
        <v>8852</v>
      </c>
      <c r="C2505" t="s">
        <v>8853</v>
      </c>
    </row>
    <row r="2506" spans="1:3" x14ac:dyDescent="0.35">
      <c r="A2506" t="s">
        <v>1381</v>
      </c>
      <c r="B2506" t="s">
        <v>8854</v>
      </c>
      <c r="C2506" t="s">
        <v>8855</v>
      </c>
    </row>
    <row r="2507" spans="1:3" x14ac:dyDescent="0.35">
      <c r="A2507" t="s">
        <v>8856</v>
      </c>
      <c r="B2507" t="s">
        <v>8857</v>
      </c>
      <c r="C2507" t="s">
        <v>8858</v>
      </c>
    </row>
    <row r="2508" spans="1:3" x14ac:dyDescent="0.35">
      <c r="A2508" t="s">
        <v>8859</v>
      </c>
      <c r="B2508" t="s">
        <v>8860</v>
      </c>
      <c r="C2508" t="s">
        <v>8861</v>
      </c>
    </row>
    <row r="2509" spans="1:3" x14ac:dyDescent="0.35">
      <c r="A2509" t="s">
        <v>8862</v>
      </c>
      <c r="B2509" t="s">
        <v>8863</v>
      </c>
      <c r="C2509" t="s">
        <v>8864</v>
      </c>
    </row>
    <row r="2510" spans="1:3" x14ac:dyDescent="0.35">
      <c r="A2510" t="s">
        <v>8862</v>
      </c>
      <c r="B2510" t="s">
        <v>8865</v>
      </c>
      <c r="C2510" t="s">
        <v>8866</v>
      </c>
    </row>
    <row r="2511" spans="1:3" x14ac:dyDescent="0.35">
      <c r="A2511" t="s">
        <v>8867</v>
      </c>
      <c r="B2511" t="s">
        <v>8868</v>
      </c>
      <c r="C2511" t="s">
        <v>8869</v>
      </c>
    </row>
    <row r="2512" spans="1:3" x14ac:dyDescent="0.35">
      <c r="A2512" t="s">
        <v>8870</v>
      </c>
      <c r="B2512" t="s">
        <v>8871</v>
      </c>
      <c r="C2512" t="s">
        <v>8872</v>
      </c>
    </row>
    <row r="2513" spans="1:3" x14ac:dyDescent="0.35">
      <c r="A2513" t="s">
        <v>8873</v>
      </c>
      <c r="B2513" t="s">
        <v>8874</v>
      </c>
      <c r="C2513" t="s">
        <v>8875</v>
      </c>
    </row>
    <row r="2514" spans="1:3" x14ac:dyDescent="0.35">
      <c r="A2514" t="s">
        <v>8876</v>
      </c>
      <c r="B2514" t="s">
        <v>8877</v>
      </c>
      <c r="C2514" t="s">
        <v>8878</v>
      </c>
    </row>
    <row r="2515" spans="1:3" x14ac:dyDescent="0.35">
      <c r="A2515" t="s">
        <v>8879</v>
      </c>
      <c r="B2515" t="s">
        <v>8880</v>
      </c>
      <c r="C2515" t="s">
        <v>8881</v>
      </c>
    </row>
    <row r="2516" spans="1:3" x14ac:dyDescent="0.35">
      <c r="A2516" t="s">
        <v>8882</v>
      </c>
      <c r="B2516" t="s">
        <v>8883</v>
      </c>
      <c r="C2516" t="s">
        <v>8884</v>
      </c>
    </row>
    <row r="2517" spans="1:3" x14ac:dyDescent="0.35">
      <c r="A2517" t="s">
        <v>8885</v>
      </c>
      <c r="B2517" t="s">
        <v>8886</v>
      </c>
      <c r="C2517" t="s">
        <v>8887</v>
      </c>
    </row>
    <row r="2518" spans="1:3" x14ac:dyDescent="0.35">
      <c r="A2518" t="s">
        <v>8888</v>
      </c>
      <c r="B2518" t="s">
        <v>8889</v>
      </c>
      <c r="C2518" t="s">
        <v>8890</v>
      </c>
    </row>
    <row r="2519" spans="1:3" x14ac:dyDescent="0.35">
      <c r="A2519" t="s">
        <v>8891</v>
      </c>
      <c r="B2519" t="s">
        <v>8892</v>
      </c>
      <c r="C2519" t="s">
        <v>8893</v>
      </c>
    </row>
    <row r="2520" spans="1:3" x14ac:dyDescent="0.35">
      <c r="A2520" t="s">
        <v>8894</v>
      </c>
      <c r="B2520" t="s">
        <v>8895</v>
      </c>
      <c r="C2520" t="s">
        <v>8896</v>
      </c>
    </row>
    <row r="2521" spans="1:3" x14ac:dyDescent="0.35">
      <c r="A2521" t="s">
        <v>8897</v>
      </c>
      <c r="B2521" t="s">
        <v>8898</v>
      </c>
      <c r="C2521" t="s">
        <v>8899</v>
      </c>
    </row>
    <row r="2522" spans="1:3" x14ac:dyDescent="0.35">
      <c r="A2522" t="s">
        <v>8900</v>
      </c>
      <c r="B2522" t="s">
        <v>8901</v>
      </c>
      <c r="C2522" t="s">
        <v>8902</v>
      </c>
    </row>
    <row r="2523" spans="1:3" x14ac:dyDescent="0.35">
      <c r="A2523" t="s">
        <v>8903</v>
      </c>
      <c r="B2523" t="s">
        <v>8904</v>
      </c>
      <c r="C2523" t="s">
        <v>8905</v>
      </c>
    </row>
    <row r="2524" spans="1:3" x14ac:dyDescent="0.35">
      <c r="A2524" t="s">
        <v>8906</v>
      </c>
      <c r="B2524" t="s">
        <v>8907</v>
      </c>
      <c r="C2524" t="s">
        <v>8908</v>
      </c>
    </row>
    <row r="2525" spans="1:3" x14ac:dyDescent="0.35">
      <c r="A2525" t="s">
        <v>8909</v>
      </c>
      <c r="B2525" t="s">
        <v>8910</v>
      </c>
      <c r="C2525" t="s">
        <v>8911</v>
      </c>
    </row>
    <row r="2526" spans="1:3" x14ac:dyDescent="0.35">
      <c r="A2526" t="s">
        <v>8912</v>
      </c>
      <c r="B2526" t="s">
        <v>8913</v>
      </c>
      <c r="C2526" t="s">
        <v>8914</v>
      </c>
    </row>
    <row r="2527" spans="1:3" x14ac:dyDescent="0.35">
      <c r="A2527" t="s">
        <v>8915</v>
      </c>
      <c r="B2527" t="s">
        <v>8916</v>
      </c>
      <c r="C2527" t="s">
        <v>8917</v>
      </c>
    </row>
    <row r="2528" spans="1:3" x14ac:dyDescent="0.35">
      <c r="A2528" t="s">
        <v>8918</v>
      </c>
      <c r="B2528" t="s">
        <v>8919</v>
      </c>
      <c r="C2528" t="s">
        <v>8920</v>
      </c>
    </row>
    <row r="2529" spans="1:3" x14ac:dyDescent="0.35">
      <c r="A2529" t="s">
        <v>8921</v>
      </c>
      <c r="B2529" t="s">
        <v>8922</v>
      </c>
      <c r="C2529" t="s">
        <v>8923</v>
      </c>
    </row>
    <row r="2530" spans="1:3" x14ac:dyDescent="0.35">
      <c r="A2530" t="s">
        <v>8924</v>
      </c>
      <c r="B2530" t="s">
        <v>8925</v>
      </c>
      <c r="C2530" t="s">
        <v>8926</v>
      </c>
    </row>
    <row r="2531" spans="1:3" x14ac:dyDescent="0.35">
      <c r="A2531" t="s">
        <v>8927</v>
      </c>
      <c r="B2531" t="s">
        <v>8928</v>
      </c>
      <c r="C2531" t="s">
        <v>8929</v>
      </c>
    </row>
    <row r="2532" spans="1:3" x14ac:dyDescent="0.35">
      <c r="A2532" t="s">
        <v>8930</v>
      </c>
      <c r="B2532" t="s">
        <v>8931</v>
      </c>
      <c r="C2532" t="s">
        <v>8932</v>
      </c>
    </row>
    <row r="2533" spans="1:3" x14ac:dyDescent="0.35">
      <c r="A2533" t="s">
        <v>8933</v>
      </c>
      <c r="B2533" t="s">
        <v>8934</v>
      </c>
      <c r="C2533" t="s">
        <v>8935</v>
      </c>
    </row>
    <row r="2534" spans="1:3" x14ac:dyDescent="0.35">
      <c r="A2534" t="s">
        <v>8936</v>
      </c>
      <c r="B2534" t="s">
        <v>8937</v>
      </c>
      <c r="C2534" t="s">
        <v>8938</v>
      </c>
    </row>
    <row r="2535" spans="1:3" x14ac:dyDescent="0.35">
      <c r="A2535" t="s">
        <v>8939</v>
      </c>
      <c r="B2535" t="s">
        <v>8940</v>
      </c>
      <c r="C2535" t="s">
        <v>8941</v>
      </c>
    </row>
    <row r="2536" spans="1:3" x14ac:dyDescent="0.35">
      <c r="A2536" t="s">
        <v>8942</v>
      </c>
      <c r="B2536" t="s">
        <v>8943</v>
      </c>
      <c r="C2536" t="s">
        <v>8944</v>
      </c>
    </row>
    <row r="2537" spans="1:3" x14ac:dyDescent="0.35">
      <c r="A2537" t="s">
        <v>8945</v>
      </c>
      <c r="B2537" t="s">
        <v>8946</v>
      </c>
      <c r="C2537" t="s">
        <v>8947</v>
      </c>
    </row>
    <row r="2538" spans="1:3" x14ac:dyDescent="0.35">
      <c r="A2538" t="s">
        <v>8948</v>
      </c>
      <c r="B2538" t="s">
        <v>8949</v>
      </c>
      <c r="C2538" t="s">
        <v>8950</v>
      </c>
    </row>
    <row r="2539" spans="1:3" x14ac:dyDescent="0.35">
      <c r="A2539" t="s">
        <v>8951</v>
      </c>
      <c r="B2539" t="s">
        <v>8952</v>
      </c>
      <c r="C2539" t="s">
        <v>8953</v>
      </c>
    </row>
    <row r="2540" spans="1:3" x14ac:dyDescent="0.35">
      <c r="A2540" t="s">
        <v>8954</v>
      </c>
      <c r="B2540" t="s">
        <v>8955</v>
      </c>
      <c r="C2540" t="s">
        <v>8956</v>
      </c>
    </row>
    <row r="2541" spans="1:3" x14ac:dyDescent="0.35">
      <c r="A2541" t="s">
        <v>8957</v>
      </c>
      <c r="B2541" t="s">
        <v>8958</v>
      </c>
      <c r="C2541" t="s">
        <v>8959</v>
      </c>
    </row>
    <row r="2542" spans="1:3" x14ac:dyDescent="0.35">
      <c r="A2542" t="s">
        <v>8960</v>
      </c>
      <c r="B2542" t="s">
        <v>8961</v>
      </c>
      <c r="C2542" t="s">
        <v>8962</v>
      </c>
    </row>
    <row r="2543" spans="1:3" x14ac:dyDescent="0.35">
      <c r="A2543" t="s">
        <v>8963</v>
      </c>
      <c r="B2543" t="s">
        <v>8964</v>
      </c>
      <c r="C2543" t="s">
        <v>8965</v>
      </c>
    </row>
    <row r="2544" spans="1:3" x14ac:dyDescent="0.35">
      <c r="A2544" t="s">
        <v>8966</v>
      </c>
      <c r="B2544" t="s">
        <v>8967</v>
      </c>
      <c r="C2544" t="s">
        <v>8968</v>
      </c>
    </row>
    <row r="2545" spans="1:3" x14ac:dyDescent="0.35">
      <c r="A2545" t="s">
        <v>8969</v>
      </c>
      <c r="B2545" t="s">
        <v>8970</v>
      </c>
      <c r="C2545" t="s">
        <v>8971</v>
      </c>
    </row>
    <row r="2546" spans="1:3" x14ac:dyDescent="0.35">
      <c r="A2546" t="s">
        <v>8972</v>
      </c>
      <c r="B2546" t="s">
        <v>8973</v>
      </c>
      <c r="C2546" t="s">
        <v>8974</v>
      </c>
    </row>
    <row r="2547" spans="1:3" x14ac:dyDescent="0.35">
      <c r="A2547" t="s">
        <v>8975</v>
      </c>
      <c r="B2547" t="s">
        <v>8976</v>
      </c>
      <c r="C2547" t="s">
        <v>8977</v>
      </c>
    </row>
    <row r="2548" spans="1:3" x14ac:dyDescent="0.35">
      <c r="A2548" t="s">
        <v>8978</v>
      </c>
      <c r="B2548" t="s">
        <v>8979</v>
      </c>
      <c r="C2548" t="s">
        <v>8980</v>
      </c>
    </row>
    <row r="2549" spans="1:3" x14ac:dyDescent="0.35">
      <c r="A2549" t="s">
        <v>8981</v>
      </c>
      <c r="B2549" t="s">
        <v>8982</v>
      </c>
      <c r="C2549" t="s">
        <v>8983</v>
      </c>
    </row>
    <row r="2550" spans="1:3" x14ac:dyDescent="0.35">
      <c r="A2550" t="s">
        <v>8984</v>
      </c>
      <c r="B2550" t="s">
        <v>8985</v>
      </c>
      <c r="C2550" t="s">
        <v>8986</v>
      </c>
    </row>
    <row r="2551" spans="1:3" x14ac:dyDescent="0.35">
      <c r="A2551" t="s">
        <v>8987</v>
      </c>
      <c r="B2551" t="s">
        <v>8988</v>
      </c>
      <c r="C2551" t="s">
        <v>8989</v>
      </c>
    </row>
    <row r="2552" spans="1:3" x14ac:dyDescent="0.35">
      <c r="A2552" t="s">
        <v>8990</v>
      </c>
      <c r="B2552" t="s">
        <v>8991</v>
      </c>
      <c r="C2552" t="s">
        <v>8992</v>
      </c>
    </row>
    <row r="2553" spans="1:3" x14ac:dyDescent="0.35">
      <c r="A2553" t="s">
        <v>8993</v>
      </c>
      <c r="B2553" t="s">
        <v>8994</v>
      </c>
      <c r="C2553" t="s">
        <v>8995</v>
      </c>
    </row>
    <row r="2554" spans="1:3" x14ac:dyDescent="0.35">
      <c r="A2554" t="s">
        <v>8996</v>
      </c>
      <c r="B2554" t="s">
        <v>8996</v>
      </c>
      <c r="C2554" t="s">
        <v>8997</v>
      </c>
    </row>
    <row r="2555" spans="1:3" x14ac:dyDescent="0.35">
      <c r="A2555" t="s">
        <v>8998</v>
      </c>
      <c r="B2555" t="s">
        <v>8999</v>
      </c>
      <c r="C2555" t="s">
        <v>9000</v>
      </c>
    </row>
    <row r="2556" spans="1:3" x14ac:dyDescent="0.35">
      <c r="A2556" t="s">
        <v>9001</v>
      </c>
      <c r="B2556" t="s">
        <v>9002</v>
      </c>
      <c r="C2556" t="s">
        <v>9003</v>
      </c>
    </row>
    <row r="2557" spans="1:3" x14ac:dyDescent="0.35">
      <c r="A2557" t="s">
        <v>9004</v>
      </c>
      <c r="B2557" t="s">
        <v>9005</v>
      </c>
      <c r="C2557" t="s">
        <v>9006</v>
      </c>
    </row>
    <row r="2558" spans="1:3" x14ac:dyDescent="0.35">
      <c r="A2558" t="s">
        <v>9007</v>
      </c>
      <c r="B2558" t="s">
        <v>9008</v>
      </c>
      <c r="C2558" t="s">
        <v>9009</v>
      </c>
    </row>
    <row r="2559" spans="1:3" x14ac:dyDescent="0.35">
      <c r="A2559" t="s">
        <v>9010</v>
      </c>
      <c r="B2559" t="s">
        <v>9011</v>
      </c>
      <c r="C2559" t="s">
        <v>9012</v>
      </c>
    </row>
    <row r="2560" spans="1:3" x14ac:dyDescent="0.35">
      <c r="A2560" t="s">
        <v>9013</v>
      </c>
      <c r="B2560" t="s">
        <v>9014</v>
      </c>
      <c r="C2560" t="s">
        <v>9015</v>
      </c>
    </row>
    <row r="2561" spans="1:3" x14ac:dyDescent="0.35">
      <c r="A2561" t="s">
        <v>9016</v>
      </c>
      <c r="B2561" t="s">
        <v>9017</v>
      </c>
      <c r="C2561" t="s">
        <v>9018</v>
      </c>
    </row>
    <row r="2562" spans="1:3" x14ac:dyDescent="0.35">
      <c r="A2562" t="s">
        <v>9019</v>
      </c>
      <c r="B2562" t="s">
        <v>9020</v>
      </c>
      <c r="C2562" t="s">
        <v>9021</v>
      </c>
    </row>
    <row r="2563" spans="1:3" x14ac:dyDescent="0.35">
      <c r="A2563" t="s">
        <v>9022</v>
      </c>
      <c r="B2563" t="s">
        <v>9023</v>
      </c>
      <c r="C2563" t="s">
        <v>9024</v>
      </c>
    </row>
    <row r="2564" spans="1:3" x14ac:dyDescent="0.35">
      <c r="A2564" t="s">
        <v>9025</v>
      </c>
      <c r="B2564" t="s">
        <v>9026</v>
      </c>
      <c r="C2564" t="s">
        <v>9027</v>
      </c>
    </row>
    <row r="2565" spans="1:3" x14ac:dyDescent="0.35">
      <c r="A2565" t="s">
        <v>9028</v>
      </c>
      <c r="B2565" t="s">
        <v>9029</v>
      </c>
      <c r="C2565" t="s">
        <v>9030</v>
      </c>
    </row>
    <row r="2566" spans="1:3" x14ac:dyDescent="0.35">
      <c r="A2566" t="s">
        <v>9031</v>
      </c>
      <c r="B2566" t="s">
        <v>9032</v>
      </c>
      <c r="C2566" t="s">
        <v>9033</v>
      </c>
    </row>
    <row r="2567" spans="1:3" x14ac:dyDescent="0.35">
      <c r="A2567" t="s">
        <v>9034</v>
      </c>
      <c r="B2567" t="s">
        <v>9035</v>
      </c>
      <c r="C2567" t="s">
        <v>9036</v>
      </c>
    </row>
    <row r="2568" spans="1:3" x14ac:dyDescent="0.35">
      <c r="A2568" t="s">
        <v>9037</v>
      </c>
      <c r="B2568" t="s">
        <v>9038</v>
      </c>
      <c r="C2568" t="s">
        <v>9039</v>
      </c>
    </row>
    <row r="2569" spans="1:3" x14ac:dyDescent="0.35">
      <c r="A2569" t="s">
        <v>9040</v>
      </c>
      <c r="B2569" t="s">
        <v>9041</v>
      </c>
      <c r="C2569" t="s">
        <v>9042</v>
      </c>
    </row>
    <row r="2570" spans="1:3" x14ac:dyDescent="0.35">
      <c r="A2570" t="s">
        <v>9043</v>
      </c>
      <c r="B2570" t="s">
        <v>9044</v>
      </c>
      <c r="C2570" t="s">
        <v>9045</v>
      </c>
    </row>
    <row r="2571" spans="1:3" x14ac:dyDescent="0.35">
      <c r="A2571" t="s">
        <v>9046</v>
      </c>
      <c r="B2571" t="s">
        <v>9047</v>
      </c>
      <c r="C2571" t="s">
        <v>9048</v>
      </c>
    </row>
    <row r="2572" spans="1:3" x14ac:dyDescent="0.35">
      <c r="A2572" t="s">
        <v>9049</v>
      </c>
      <c r="B2572" t="s">
        <v>9050</v>
      </c>
      <c r="C2572" t="s">
        <v>9051</v>
      </c>
    </row>
    <row r="2573" spans="1:3" x14ac:dyDescent="0.35">
      <c r="A2573" t="s">
        <v>9052</v>
      </c>
      <c r="B2573" t="s">
        <v>9053</v>
      </c>
      <c r="C2573" t="s">
        <v>9054</v>
      </c>
    </row>
    <row r="2574" spans="1:3" x14ac:dyDescent="0.35">
      <c r="A2574" t="s">
        <v>9055</v>
      </c>
      <c r="B2574" t="s">
        <v>9056</v>
      </c>
      <c r="C2574" t="s">
        <v>9057</v>
      </c>
    </row>
    <row r="2575" spans="1:3" x14ac:dyDescent="0.35">
      <c r="A2575" t="s">
        <v>9058</v>
      </c>
      <c r="B2575" t="s">
        <v>9059</v>
      </c>
      <c r="C2575" t="s">
        <v>9060</v>
      </c>
    </row>
    <row r="2576" spans="1:3" x14ac:dyDescent="0.35">
      <c r="A2576" t="s">
        <v>9061</v>
      </c>
      <c r="B2576" t="s">
        <v>9062</v>
      </c>
      <c r="C2576" t="s">
        <v>9063</v>
      </c>
    </row>
    <row r="2577" spans="1:3" x14ac:dyDescent="0.35">
      <c r="A2577" t="s">
        <v>9064</v>
      </c>
      <c r="B2577" t="s">
        <v>9065</v>
      </c>
      <c r="C2577" t="s">
        <v>9066</v>
      </c>
    </row>
    <row r="2578" spans="1:3" x14ac:dyDescent="0.35">
      <c r="A2578" t="s">
        <v>9067</v>
      </c>
      <c r="B2578" t="s">
        <v>9068</v>
      </c>
      <c r="C2578" t="s">
        <v>9069</v>
      </c>
    </row>
    <row r="2579" spans="1:3" x14ac:dyDescent="0.35">
      <c r="A2579" t="s">
        <v>9070</v>
      </c>
      <c r="B2579" t="s">
        <v>9071</v>
      </c>
      <c r="C2579" t="s">
        <v>9072</v>
      </c>
    </row>
    <row r="2580" spans="1:3" x14ac:dyDescent="0.35">
      <c r="A2580" t="s">
        <v>9073</v>
      </c>
      <c r="B2580" t="s">
        <v>9074</v>
      </c>
      <c r="C2580" t="s">
        <v>9075</v>
      </c>
    </row>
    <row r="2581" spans="1:3" x14ac:dyDescent="0.35">
      <c r="A2581" t="s">
        <v>9076</v>
      </c>
      <c r="B2581" t="s">
        <v>9077</v>
      </c>
      <c r="C2581" t="s">
        <v>9078</v>
      </c>
    </row>
    <row r="2582" spans="1:3" x14ac:dyDescent="0.35">
      <c r="A2582" t="s">
        <v>9079</v>
      </c>
      <c r="B2582" t="s">
        <v>9080</v>
      </c>
      <c r="C2582" t="s">
        <v>9081</v>
      </c>
    </row>
    <row r="2583" spans="1:3" x14ac:dyDescent="0.35">
      <c r="A2583" t="s">
        <v>9082</v>
      </c>
      <c r="B2583" t="s">
        <v>9083</v>
      </c>
      <c r="C2583" t="s">
        <v>9084</v>
      </c>
    </row>
    <row r="2584" spans="1:3" x14ac:dyDescent="0.35">
      <c r="A2584" t="s">
        <v>9085</v>
      </c>
      <c r="B2584" t="s">
        <v>9086</v>
      </c>
      <c r="C2584" t="s">
        <v>9087</v>
      </c>
    </row>
    <row r="2585" spans="1:3" x14ac:dyDescent="0.35">
      <c r="A2585" t="s">
        <v>9085</v>
      </c>
      <c r="B2585" t="s">
        <v>9088</v>
      </c>
      <c r="C2585" t="s">
        <v>9087</v>
      </c>
    </row>
    <row r="2586" spans="1:3" x14ac:dyDescent="0.35">
      <c r="A2586" t="s">
        <v>9089</v>
      </c>
      <c r="B2586" t="s">
        <v>9090</v>
      </c>
      <c r="C2586" t="s">
        <v>9091</v>
      </c>
    </row>
    <row r="2587" spans="1:3" x14ac:dyDescent="0.35">
      <c r="A2587" t="s">
        <v>9092</v>
      </c>
      <c r="B2587" t="s">
        <v>9093</v>
      </c>
      <c r="C2587" t="s">
        <v>9094</v>
      </c>
    </row>
    <row r="2588" spans="1:3" x14ac:dyDescent="0.35">
      <c r="A2588" t="s">
        <v>9095</v>
      </c>
      <c r="B2588" t="s">
        <v>9096</v>
      </c>
      <c r="C2588" t="s">
        <v>9097</v>
      </c>
    </row>
    <row r="2589" spans="1:3" x14ac:dyDescent="0.35">
      <c r="A2589" t="s">
        <v>9098</v>
      </c>
      <c r="B2589" t="s">
        <v>9099</v>
      </c>
      <c r="C2589" t="s">
        <v>9100</v>
      </c>
    </row>
    <row r="2590" spans="1:3" x14ac:dyDescent="0.35">
      <c r="A2590" t="s">
        <v>9101</v>
      </c>
      <c r="B2590" t="s">
        <v>9102</v>
      </c>
      <c r="C2590" t="s">
        <v>9103</v>
      </c>
    </row>
    <row r="2591" spans="1:3" x14ac:dyDescent="0.35">
      <c r="A2591" t="s">
        <v>9104</v>
      </c>
      <c r="B2591" t="s">
        <v>9105</v>
      </c>
      <c r="C2591" t="s">
        <v>9106</v>
      </c>
    </row>
    <row r="2592" spans="1:3" x14ac:dyDescent="0.35">
      <c r="A2592" t="s">
        <v>9107</v>
      </c>
      <c r="B2592" t="s">
        <v>9108</v>
      </c>
      <c r="C2592" t="s">
        <v>9109</v>
      </c>
    </row>
    <row r="2593" spans="1:3" x14ac:dyDescent="0.35">
      <c r="A2593" t="s">
        <v>9110</v>
      </c>
      <c r="B2593" t="s">
        <v>9111</v>
      </c>
      <c r="C2593" t="s">
        <v>9112</v>
      </c>
    </row>
    <row r="2594" spans="1:3" x14ac:dyDescent="0.35">
      <c r="A2594" t="s">
        <v>9113</v>
      </c>
      <c r="B2594" t="s">
        <v>9114</v>
      </c>
      <c r="C2594" t="s">
        <v>9115</v>
      </c>
    </row>
    <row r="2595" spans="1:3" x14ac:dyDescent="0.35">
      <c r="A2595" t="s">
        <v>9116</v>
      </c>
      <c r="B2595" t="s">
        <v>9117</v>
      </c>
      <c r="C2595" t="s">
        <v>9118</v>
      </c>
    </row>
    <row r="2596" spans="1:3" x14ac:dyDescent="0.35">
      <c r="A2596" t="s">
        <v>9119</v>
      </c>
      <c r="B2596" t="s">
        <v>9120</v>
      </c>
      <c r="C2596" t="s">
        <v>9121</v>
      </c>
    </row>
    <row r="2597" spans="1:3" x14ac:dyDescent="0.35">
      <c r="A2597" t="s">
        <v>9122</v>
      </c>
      <c r="B2597" t="s">
        <v>9123</v>
      </c>
      <c r="C2597" t="s">
        <v>9124</v>
      </c>
    </row>
    <row r="2598" spans="1:3" x14ac:dyDescent="0.35">
      <c r="A2598" t="s">
        <v>9125</v>
      </c>
      <c r="B2598" t="s">
        <v>9126</v>
      </c>
      <c r="C2598" t="s">
        <v>9127</v>
      </c>
    </row>
    <row r="2599" spans="1:3" x14ac:dyDescent="0.35">
      <c r="A2599" t="s">
        <v>9128</v>
      </c>
      <c r="B2599" t="s">
        <v>9129</v>
      </c>
      <c r="C2599" t="s">
        <v>9130</v>
      </c>
    </row>
    <row r="2600" spans="1:3" x14ac:dyDescent="0.35">
      <c r="A2600" t="s">
        <v>9131</v>
      </c>
      <c r="B2600" t="s">
        <v>9132</v>
      </c>
      <c r="C2600" t="s">
        <v>9133</v>
      </c>
    </row>
    <row r="2601" spans="1:3" x14ac:dyDescent="0.35">
      <c r="A2601" t="s">
        <v>9134</v>
      </c>
      <c r="B2601" t="s">
        <v>9135</v>
      </c>
      <c r="C2601" t="s">
        <v>9136</v>
      </c>
    </row>
    <row r="2602" spans="1:3" x14ac:dyDescent="0.35">
      <c r="A2602" t="s">
        <v>9137</v>
      </c>
      <c r="B2602" t="s">
        <v>9138</v>
      </c>
      <c r="C2602" t="s">
        <v>9139</v>
      </c>
    </row>
    <row r="2603" spans="1:3" x14ac:dyDescent="0.35">
      <c r="A2603" t="s">
        <v>9140</v>
      </c>
      <c r="B2603" t="s">
        <v>9141</v>
      </c>
      <c r="C2603" t="s">
        <v>9142</v>
      </c>
    </row>
    <row r="2604" spans="1:3" x14ac:dyDescent="0.35">
      <c r="A2604" t="s">
        <v>9143</v>
      </c>
      <c r="B2604" t="s">
        <v>9144</v>
      </c>
      <c r="C2604" t="s">
        <v>9145</v>
      </c>
    </row>
    <row r="2605" spans="1:3" x14ac:dyDescent="0.35">
      <c r="A2605" t="s">
        <v>9146</v>
      </c>
      <c r="B2605" t="s">
        <v>9147</v>
      </c>
      <c r="C2605" t="s">
        <v>9148</v>
      </c>
    </row>
    <row r="2606" spans="1:3" x14ac:dyDescent="0.35">
      <c r="A2606" t="s">
        <v>9149</v>
      </c>
      <c r="B2606" t="s">
        <v>9150</v>
      </c>
      <c r="C2606" t="s">
        <v>9151</v>
      </c>
    </row>
    <row r="2607" spans="1:3" x14ac:dyDescent="0.35">
      <c r="A2607" t="s">
        <v>9152</v>
      </c>
      <c r="B2607" t="s">
        <v>9153</v>
      </c>
      <c r="C2607" t="s">
        <v>9154</v>
      </c>
    </row>
    <row r="2608" spans="1:3" x14ac:dyDescent="0.35">
      <c r="A2608" t="s">
        <v>9155</v>
      </c>
      <c r="B2608" t="s">
        <v>9156</v>
      </c>
      <c r="C2608" t="s">
        <v>9157</v>
      </c>
    </row>
    <row r="2609" spans="1:3" x14ac:dyDescent="0.35">
      <c r="A2609" t="s">
        <v>9158</v>
      </c>
      <c r="B2609" t="s">
        <v>9159</v>
      </c>
      <c r="C2609" t="s">
        <v>9160</v>
      </c>
    </row>
    <row r="2610" spans="1:3" x14ac:dyDescent="0.35">
      <c r="A2610" t="s">
        <v>9161</v>
      </c>
      <c r="B2610" t="s">
        <v>9162</v>
      </c>
      <c r="C2610" t="s">
        <v>9163</v>
      </c>
    </row>
    <row r="2611" spans="1:3" x14ac:dyDescent="0.35">
      <c r="A2611" t="s">
        <v>9164</v>
      </c>
      <c r="B2611" t="s">
        <v>9165</v>
      </c>
      <c r="C2611" t="s">
        <v>9166</v>
      </c>
    </row>
    <row r="2612" spans="1:3" x14ac:dyDescent="0.35">
      <c r="A2612" t="s">
        <v>9167</v>
      </c>
      <c r="B2612" t="s">
        <v>9168</v>
      </c>
      <c r="C2612" t="s">
        <v>9169</v>
      </c>
    </row>
    <row r="2613" spans="1:3" x14ac:dyDescent="0.35">
      <c r="A2613" t="s">
        <v>9170</v>
      </c>
      <c r="B2613" t="s">
        <v>9171</v>
      </c>
      <c r="C2613" t="s">
        <v>9172</v>
      </c>
    </row>
    <row r="2614" spans="1:3" x14ac:dyDescent="0.35">
      <c r="A2614" t="s">
        <v>9173</v>
      </c>
      <c r="B2614" t="s">
        <v>9174</v>
      </c>
      <c r="C2614" t="s">
        <v>9175</v>
      </c>
    </row>
    <row r="2615" spans="1:3" x14ac:dyDescent="0.35">
      <c r="A2615" t="s">
        <v>9176</v>
      </c>
      <c r="B2615" t="s">
        <v>9177</v>
      </c>
      <c r="C2615" t="s">
        <v>9178</v>
      </c>
    </row>
    <row r="2616" spans="1:3" x14ac:dyDescent="0.35">
      <c r="A2616" t="s">
        <v>9179</v>
      </c>
      <c r="B2616" t="s">
        <v>9180</v>
      </c>
      <c r="C2616" t="s">
        <v>9181</v>
      </c>
    </row>
    <row r="2617" spans="1:3" x14ac:dyDescent="0.35">
      <c r="A2617" t="s">
        <v>9182</v>
      </c>
      <c r="B2617" t="s">
        <v>9183</v>
      </c>
      <c r="C2617" t="s">
        <v>9184</v>
      </c>
    </row>
    <row r="2618" spans="1:3" x14ac:dyDescent="0.35">
      <c r="A2618" t="s">
        <v>9185</v>
      </c>
      <c r="B2618" t="s">
        <v>9186</v>
      </c>
      <c r="C2618" t="s">
        <v>9187</v>
      </c>
    </row>
    <row r="2619" spans="1:3" x14ac:dyDescent="0.35">
      <c r="A2619" t="s">
        <v>9188</v>
      </c>
      <c r="B2619" t="s">
        <v>9189</v>
      </c>
      <c r="C2619" t="s">
        <v>9190</v>
      </c>
    </row>
    <row r="2620" spans="1:3" x14ac:dyDescent="0.35">
      <c r="A2620" t="s">
        <v>9191</v>
      </c>
      <c r="B2620" t="s">
        <v>9192</v>
      </c>
      <c r="C2620" t="s">
        <v>9193</v>
      </c>
    </row>
    <row r="2621" spans="1:3" x14ac:dyDescent="0.35">
      <c r="A2621" t="s">
        <v>9194</v>
      </c>
      <c r="B2621" t="s">
        <v>9195</v>
      </c>
      <c r="C2621" t="s">
        <v>9196</v>
      </c>
    </row>
    <row r="2622" spans="1:3" x14ac:dyDescent="0.35">
      <c r="A2622" t="s">
        <v>9197</v>
      </c>
      <c r="B2622" t="s">
        <v>9198</v>
      </c>
      <c r="C2622" t="s">
        <v>9199</v>
      </c>
    </row>
    <row r="2623" spans="1:3" x14ac:dyDescent="0.35">
      <c r="A2623" t="s">
        <v>9200</v>
      </c>
      <c r="B2623" t="s">
        <v>9201</v>
      </c>
      <c r="C2623" t="s">
        <v>9202</v>
      </c>
    </row>
    <row r="2624" spans="1:3" x14ac:dyDescent="0.35">
      <c r="A2624" t="s">
        <v>9203</v>
      </c>
      <c r="B2624" t="s">
        <v>9204</v>
      </c>
      <c r="C2624" t="s">
        <v>9205</v>
      </c>
    </row>
    <row r="2625" spans="1:3" x14ac:dyDescent="0.35">
      <c r="A2625" t="s">
        <v>9206</v>
      </c>
      <c r="B2625" t="s">
        <v>9207</v>
      </c>
      <c r="C2625" t="s">
        <v>9208</v>
      </c>
    </row>
    <row r="2626" spans="1:3" x14ac:dyDescent="0.35">
      <c r="A2626" t="s">
        <v>9209</v>
      </c>
      <c r="B2626" t="s">
        <v>9210</v>
      </c>
      <c r="C2626" t="s">
        <v>9211</v>
      </c>
    </row>
    <row r="2627" spans="1:3" x14ac:dyDescent="0.35">
      <c r="A2627" t="s">
        <v>9212</v>
      </c>
      <c r="B2627" t="s">
        <v>9213</v>
      </c>
      <c r="C2627" t="s">
        <v>9214</v>
      </c>
    </row>
    <row r="2628" spans="1:3" x14ac:dyDescent="0.35">
      <c r="A2628" t="s">
        <v>9215</v>
      </c>
      <c r="B2628" t="s">
        <v>9216</v>
      </c>
      <c r="C2628" t="s">
        <v>9217</v>
      </c>
    </row>
    <row r="2629" spans="1:3" x14ac:dyDescent="0.35">
      <c r="A2629" t="s">
        <v>9218</v>
      </c>
      <c r="B2629" t="s">
        <v>9219</v>
      </c>
      <c r="C2629" t="s">
        <v>9220</v>
      </c>
    </row>
    <row r="2630" spans="1:3" x14ac:dyDescent="0.35">
      <c r="A2630" t="s">
        <v>9221</v>
      </c>
      <c r="B2630" t="s">
        <v>9222</v>
      </c>
      <c r="C2630" t="s">
        <v>9223</v>
      </c>
    </row>
    <row r="2631" spans="1:3" x14ac:dyDescent="0.35">
      <c r="A2631" t="s">
        <v>9224</v>
      </c>
      <c r="B2631" t="s">
        <v>9225</v>
      </c>
      <c r="C2631" t="s">
        <v>9226</v>
      </c>
    </row>
    <row r="2632" spans="1:3" x14ac:dyDescent="0.35">
      <c r="A2632" t="s">
        <v>9227</v>
      </c>
      <c r="B2632" t="s">
        <v>9228</v>
      </c>
      <c r="C2632" t="s">
        <v>9229</v>
      </c>
    </row>
    <row r="2633" spans="1:3" x14ac:dyDescent="0.35">
      <c r="A2633" t="s">
        <v>9230</v>
      </c>
      <c r="B2633" t="s">
        <v>9231</v>
      </c>
      <c r="C2633" t="s">
        <v>9232</v>
      </c>
    </row>
    <row r="2634" spans="1:3" x14ac:dyDescent="0.35">
      <c r="A2634" t="s">
        <v>9233</v>
      </c>
      <c r="B2634" t="s">
        <v>9234</v>
      </c>
      <c r="C2634" t="s">
        <v>9235</v>
      </c>
    </row>
    <row r="2635" spans="1:3" x14ac:dyDescent="0.35">
      <c r="A2635" t="s">
        <v>9236</v>
      </c>
      <c r="B2635" t="s">
        <v>9237</v>
      </c>
      <c r="C2635" t="s">
        <v>9238</v>
      </c>
    </row>
    <row r="2636" spans="1:3" x14ac:dyDescent="0.35">
      <c r="A2636" t="s">
        <v>9239</v>
      </c>
      <c r="B2636" t="s">
        <v>9240</v>
      </c>
      <c r="C2636" t="s">
        <v>9241</v>
      </c>
    </row>
    <row r="2637" spans="1:3" x14ac:dyDescent="0.35">
      <c r="A2637" t="s">
        <v>9242</v>
      </c>
      <c r="B2637" t="s">
        <v>9243</v>
      </c>
      <c r="C2637" t="s">
        <v>9244</v>
      </c>
    </row>
    <row r="2638" spans="1:3" x14ac:dyDescent="0.35">
      <c r="A2638" t="s">
        <v>9245</v>
      </c>
      <c r="B2638" t="s">
        <v>9246</v>
      </c>
      <c r="C2638" t="s">
        <v>9247</v>
      </c>
    </row>
    <row r="2639" spans="1:3" x14ac:dyDescent="0.35">
      <c r="A2639" t="s">
        <v>9248</v>
      </c>
      <c r="B2639" t="s">
        <v>9249</v>
      </c>
      <c r="C2639" t="s">
        <v>9250</v>
      </c>
    </row>
    <row r="2640" spans="1:3" x14ac:dyDescent="0.35">
      <c r="A2640" t="s">
        <v>9251</v>
      </c>
      <c r="B2640" t="s">
        <v>9252</v>
      </c>
      <c r="C2640" t="s">
        <v>9253</v>
      </c>
    </row>
    <row r="2641" spans="1:3" x14ac:dyDescent="0.35">
      <c r="A2641" t="s">
        <v>9254</v>
      </c>
      <c r="B2641" t="s">
        <v>9255</v>
      </c>
      <c r="C2641" t="s">
        <v>9256</v>
      </c>
    </row>
    <row r="2642" spans="1:3" x14ac:dyDescent="0.35">
      <c r="A2642" t="s">
        <v>9257</v>
      </c>
      <c r="B2642" t="s">
        <v>9258</v>
      </c>
      <c r="C2642" t="s">
        <v>9259</v>
      </c>
    </row>
    <row r="2643" spans="1:3" x14ac:dyDescent="0.35">
      <c r="A2643" t="s">
        <v>9260</v>
      </c>
      <c r="B2643" t="s">
        <v>9261</v>
      </c>
      <c r="C2643" t="s">
        <v>9262</v>
      </c>
    </row>
    <row r="2644" spans="1:3" x14ac:dyDescent="0.35">
      <c r="A2644" t="s">
        <v>9263</v>
      </c>
      <c r="B2644" t="s">
        <v>9264</v>
      </c>
      <c r="C2644" t="s">
        <v>9265</v>
      </c>
    </row>
    <row r="2645" spans="1:3" x14ac:dyDescent="0.35">
      <c r="A2645" t="s">
        <v>9266</v>
      </c>
      <c r="B2645" t="s">
        <v>9267</v>
      </c>
      <c r="C2645" t="s">
        <v>9268</v>
      </c>
    </row>
    <row r="2646" spans="1:3" x14ac:dyDescent="0.35">
      <c r="A2646" t="s">
        <v>9269</v>
      </c>
      <c r="B2646" t="s">
        <v>9270</v>
      </c>
      <c r="C2646" t="s">
        <v>9271</v>
      </c>
    </row>
    <row r="2647" spans="1:3" x14ac:dyDescent="0.35">
      <c r="A2647" t="s">
        <v>9272</v>
      </c>
      <c r="B2647" t="s">
        <v>9273</v>
      </c>
      <c r="C2647" t="s">
        <v>9274</v>
      </c>
    </row>
    <row r="2648" spans="1:3" x14ac:dyDescent="0.35">
      <c r="A2648" t="s">
        <v>9275</v>
      </c>
      <c r="B2648" t="s">
        <v>9276</v>
      </c>
      <c r="C2648" t="s">
        <v>9277</v>
      </c>
    </row>
    <row r="2649" spans="1:3" x14ac:dyDescent="0.35">
      <c r="A2649" t="s">
        <v>9278</v>
      </c>
      <c r="B2649" t="s">
        <v>9279</v>
      </c>
      <c r="C2649" t="s">
        <v>9280</v>
      </c>
    </row>
    <row r="2650" spans="1:3" x14ac:dyDescent="0.35">
      <c r="A2650" t="s">
        <v>9281</v>
      </c>
      <c r="B2650" t="s">
        <v>9282</v>
      </c>
      <c r="C2650" t="s">
        <v>9283</v>
      </c>
    </row>
    <row r="2651" spans="1:3" x14ac:dyDescent="0.35">
      <c r="A2651" t="s">
        <v>9284</v>
      </c>
      <c r="B2651" t="s">
        <v>9285</v>
      </c>
      <c r="C2651" t="s">
        <v>9286</v>
      </c>
    </row>
    <row r="2652" spans="1:3" x14ac:dyDescent="0.35">
      <c r="A2652" t="s">
        <v>9287</v>
      </c>
      <c r="B2652" t="s">
        <v>9288</v>
      </c>
      <c r="C2652" t="s">
        <v>9289</v>
      </c>
    </row>
    <row r="2653" spans="1:3" x14ac:dyDescent="0.35">
      <c r="A2653" t="s">
        <v>9290</v>
      </c>
      <c r="B2653" t="s">
        <v>9291</v>
      </c>
      <c r="C2653" t="s">
        <v>9292</v>
      </c>
    </row>
    <row r="2654" spans="1:3" x14ac:dyDescent="0.35">
      <c r="A2654" t="s">
        <v>9293</v>
      </c>
      <c r="B2654" t="s">
        <v>9294</v>
      </c>
      <c r="C2654" t="s">
        <v>9295</v>
      </c>
    </row>
    <row r="2655" spans="1:3" x14ac:dyDescent="0.35">
      <c r="A2655" t="s">
        <v>9296</v>
      </c>
      <c r="B2655" t="s">
        <v>9297</v>
      </c>
      <c r="C2655" t="s">
        <v>9298</v>
      </c>
    </row>
    <row r="2656" spans="1:3" x14ac:dyDescent="0.35">
      <c r="A2656" t="s">
        <v>9299</v>
      </c>
      <c r="B2656" t="s">
        <v>9300</v>
      </c>
      <c r="C2656" t="s">
        <v>9301</v>
      </c>
    </row>
    <row r="2657" spans="1:3" x14ac:dyDescent="0.35">
      <c r="A2657" t="s">
        <v>9302</v>
      </c>
      <c r="B2657" t="s">
        <v>9303</v>
      </c>
      <c r="C2657" t="s">
        <v>9304</v>
      </c>
    </row>
    <row r="2658" spans="1:3" x14ac:dyDescent="0.35">
      <c r="A2658" t="s">
        <v>9305</v>
      </c>
      <c r="B2658" t="s">
        <v>9306</v>
      </c>
      <c r="C2658" t="s">
        <v>9307</v>
      </c>
    </row>
    <row r="2659" spans="1:3" x14ac:dyDescent="0.35">
      <c r="A2659" t="s">
        <v>9308</v>
      </c>
      <c r="B2659" t="s">
        <v>9309</v>
      </c>
      <c r="C2659" t="s">
        <v>9310</v>
      </c>
    </row>
    <row r="2660" spans="1:3" x14ac:dyDescent="0.35">
      <c r="A2660" t="s">
        <v>9311</v>
      </c>
      <c r="B2660" t="s">
        <v>9312</v>
      </c>
      <c r="C2660" t="s">
        <v>9313</v>
      </c>
    </row>
    <row r="2661" spans="1:3" x14ac:dyDescent="0.35">
      <c r="A2661" t="s">
        <v>9314</v>
      </c>
      <c r="B2661" t="s">
        <v>9315</v>
      </c>
      <c r="C2661" t="s">
        <v>9316</v>
      </c>
    </row>
    <row r="2662" spans="1:3" x14ac:dyDescent="0.35">
      <c r="A2662" t="s">
        <v>9317</v>
      </c>
      <c r="B2662" t="s">
        <v>9318</v>
      </c>
      <c r="C2662" t="s">
        <v>9319</v>
      </c>
    </row>
    <row r="2663" spans="1:3" x14ac:dyDescent="0.35">
      <c r="A2663" t="s">
        <v>9320</v>
      </c>
      <c r="B2663" t="s">
        <v>9321</v>
      </c>
      <c r="C2663" t="s">
        <v>9322</v>
      </c>
    </row>
    <row r="2664" spans="1:3" x14ac:dyDescent="0.35">
      <c r="A2664" t="s">
        <v>24427</v>
      </c>
      <c r="B2664" t="s">
        <v>24428</v>
      </c>
      <c r="C2664" t="s">
        <v>24429</v>
      </c>
    </row>
    <row r="2665" spans="1:3" x14ac:dyDescent="0.35">
      <c r="A2665" t="s">
        <v>9323</v>
      </c>
      <c r="B2665" t="s">
        <v>9324</v>
      </c>
      <c r="C2665" t="s">
        <v>9325</v>
      </c>
    </row>
    <row r="2666" spans="1:3" x14ac:dyDescent="0.35">
      <c r="A2666" t="s">
        <v>9326</v>
      </c>
      <c r="B2666" t="s">
        <v>9327</v>
      </c>
      <c r="C2666" t="s">
        <v>9328</v>
      </c>
    </row>
    <row r="2667" spans="1:3" x14ac:dyDescent="0.35">
      <c r="A2667" t="s">
        <v>9329</v>
      </c>
      <c r="B2667" t="s">
        <v>9330</v>
      </c>
      <c r="C2667" t="s">
        <v>9331</v>
      </c>
    </row>
    <row r="2668" spans="1:3" x14ac:dyDescent="0.35">
      <c r="A2668" t="s">
        <v>9332</v>
      </c>
      <c r="B2668" t="s">
        <v>9333</v>
      </c>
      <c r="C2668" t="s">
        <v>9334</v>
      </c>
    </row>
    <row r="2669" spans="1:3" x14ac:dyDescent="0.35">
      <c r="A2669" t="s">
        <v>9335</v>
      </c>
      <c r="B2669" t="s">
        <v>9336</v>
      </c>
      <c r="C2669" t="s">
        <v>9337</v>
      </c>
    </row>
    <row r="2670" spans="1:3" x14ac:dyDescent="0.35">
      <c r="A2670" t="s">
        <v>9338</v>
      </c>
      <c r="B2670" t="s">
        <v>9339</v>
      </c>
      <c r="C2670" t="s">
        <v>9340</v>
      </c>
    </row>
    <row r="2671" spans="1:3" x14ac:dyDescent="0.35">
      <c r="A2671" t="s">
        <v>9341</v>
      </c>
      <c r="B2671" t="s">
        <v>9342</v>
      </c>
      <c r="C2671" t="s">
        <v>9343</v>
      </c>
    </row>
    <row r="2672" spans="1:3" x14ac:dyDescent="0.35">
      <c r="A2672" t="s">
        <v>9344</v>
      </c>
      <c r="B2672" t="s">
        <v>9345</v>
      </c>
      <c r="C2672" t="s">
        <v>9346</v>
      </c>
    </row>
    <row r="2673" spans="1:3" x14ac:dyDescent="0.35">
      <c r="A2673" t="s">
        <v>9347</v>
      </c>
      <c r="B2673" t="s">
        <v>9348</v>
      </c>
      <c r="C2673" t="s">
        <v>9349</v>
      </c>
    </row>
    <row r="2674" spans="1:3" x14ac:dyDescent="0.35">
      <c r="A2674" t="s">
        <v>9350</v>
      </c>
      <c r="B2674" t="s">
        <v>9351</v>
      </c>
      <c r="C2674" t="s">
        <v>9352</v>
      </c>
    </row>
    <row r="2675" spans="1:3" x14ac:dyDescent="0.35">
      <c r="A2675" t="s">
        <v>9353</v>
      </c>
      <c r="B2675" t="s">
        <v>9354</v>
      </c>
      <c r="C2675" t="s">
        <v>9355</v>
      </c>
    </row>
    <row r="2676" spans="1:3" x14ac:dyDescent="0.35">
      <c r="A2676" t="s">
        <v>9356</v>
      </c>
      <c r="B2676" t="s">
        <v>9357</v>
      </c>
      <c r="C2676" t="s">
        <v>9358</v>
      </c>
    </row>
    <row r="2677" spans="1:3" x14ac:dyDescent="0.35">
      <c r="A2677" t="s">
        <v>9359</v>
      </c>
      <c r="B2677" t="s">
        <v>9360</v>
      </c>
      <c r="C2677" t="s">
        <v>9361</v>
      </c>
    </row>
    <row r="2678" spans="1:3" x14ac:dyDescent="0.35">
      <c r="A2678" t="s">
        <v>9362</v>
      </c>
      <c r="B2678" t="s">
        <v>9363</v>
      </c>
      <c r="C2678" t="s">
        <v>9364</v>
      </c>
    </row>
    <row r="2679" spans="1:3" x14ac:dyDescent="0.35">
      <c r="A2679" t="s">
        <v>9365</v>
      </c>
      <c r="B2679" t="s">
        <v>9366</v>
      </c>
      <c r="C2679" t="s">
        <v>9367</v>
      </c>
    </row>
    <row r="2680" spans="1:3" x14ac:dyDescent="0.35">
      <c r="A2680" t="s">
        <v>9368</v>
      </c>
      <c r="B2680" t="s">
        <v>9369</v>
      </c>
      <c r="C2680" t="s">
        <v>9370</v>
      </c>
    </row>
    <row r="2681" spans="1:3" x14ac:dyDescent="0.35">
      <c r="A2681" t="s">
        <v>9371</v>
      </c>
      <c r="B2681" t="s">
        <v>9372</v>
      </c>
      <c r="C2681" t="s">
        <v>9373</v>
      </c>
    </row>
    <row r="2682" spans="1:3" x14ac:dyDescent="0.35">
      <c r="A2682" t="s">
        <v>9374</v>
      </c>
      <c r="B2682" t="s">
        <v>9375</v>
      </c>
      <c r="C2682" t="s">
        <v>9376</v>
      </c>
    </row>
    <row r="2683" spans="1:3" x14ac:dyDescent="0.35">
      <c r="A2683" t="s">
        <v>9377</v>
      </c>
      <c r="B2683" t="s">
        <v>9378</v>
      </c>
      <c r="C2683" t="s">
        <v>9379</v>
      </c>
    </row>
    <row r="2684" spans="1:3" x14ac:dyDescent="0.35">
      <c r="A2684" t="s">
        <v>9380</v>
      </c>
      <c r="B2684" t="s">
        <v>9381</v>
      </c>
      <c r="C2684" t="s">
        <v>9382</v>
      </c>
    </row>
    <row r="2685" spans="1:3" x14ac:dyDescent="0.35">
      <c r="A2685" t="s">
        <v>9380</v>
      </c>
      <c r="B2685" t="s">
        <v>9383</v>
      </c>
      <c r="C2685" t="s">
        <v>9382</v>
      </c>
    </row>
    <row r="2686" spans="1:3" x14ac:dyDescent="0.35">
      <c r="A2686" t="s">
        <v>9384</v>
      </c>
      <c r="B2686" t="s">
        <v>9385</v>
      </c>
      <c r="C2686" t="s">
        <v>9386</v>
      </c>
    </row>
    <row r="2687" spans="1:3" x14ac:dyDescent="0.35">
      <c r="A2687" t="s">
        <v>9387</v>
      </c>
      <c r="B2687" t="s">
        <v>9388</v>
      </c>
      <c r="C2687" t="s">
        <v>9389</v>
      </c>
    </row>
    <row r="2688" spans="1:3" x14ac:dyDescent="0.35">
      <c r="A2688" t="s">
        <v>9390</v>
      </c>
      <c r="B2688" t="s">
        <v>9391</v>
      </c>
      <c r="C2688" t="s">
        <v>9392</v>
      </c>
    </row>
    <row r="2689" spans="1:3" x14ac:dyDescent="0.35">
      <c r="A2689" t="s">
        <v>9393</v>
      </c>
      <c r="B2689" t="s">
        <v>9394</v>
      </c>
      <c r="C2689" t="s">
        <v>9395</v>
      </c>
    </row>
    <row r="2690" spans="1:3" x14ac:dyDescent="0.35">
      <c r="A2690" t="s">
        <v>9396</v>
      </c>
      <c r="B2690" t="s">
        <v>9397</v>
      </c>
      <c r="C2690" t="s">
        <v>9398</v>
      </c>
    </row>
    <row r="2691" spans="1:3" x14ac:dyDescent="0.35">
      <c r="A2691" t="s">
        <v>9399</v>
      </c>
      <c r="B2691" t="s">
        <v>9400</v>
      </c>
      <c r="C2691" t="s">
        <v>9401</v>
      </c>
    </row>
    <row r="2692" spans="1:3" x14ac:dyDescent="0.35">
      <c r="A2692" t="s">
        <v>9402</v>
      </c>
      <c r="B2692" t="s">
        <v>9403</v>
      </c>
      <c r="C2692" t="s">
        <v>9404</v>
      </c>
    </row>
    <row r="2693" spans="1:3" x14ac:dyDescent="0.35">
      <c r="A2693" t="s">
        <v>9405</v>
      </c>
      <c r="B2693" t="s">
        <v>9406</v>
      </c>
      <c r="C2693" t="s">
        <v>9407</v>
      </c>
    </row>
    <row r="2694" spans="1:3" x14ac:dyDescent="0.35">
      <c r="A2694" t="s">
        <v>9408</v>
      </c>
      <c r="B2694" t="s">
        <v>9409</v>
      </c>
      <c r="C2694" t="s">
        <v>9410</v>
      </c>
    </row>
    <row r="2695" spans="1:3" x14ac:dyDescent="0.35">
      <c r="A2695" t="s">
        <v>1383</v>
      </c>
      <c r="B2695" t="s">
        <v>9411</v>
      </c>
      <c r="C2695" t="s">
        <v>9412</v>
      </c>
    </row>
    <row r="2696" spans="1:3" x14ac:dyDescent="0.35">
      <c r="A2696" t="s">
        <v>9413</v>
      </c>
      <c r="B2696" t="s">
        <v>9414</v>
      </c>
      <c r="C2696" t="s">
        <v>9415</v>
      </c>
    </row>
    <row r="2697" spans="1:3" x14ac:dyDescent="0.35">
      <c r="A2697" t="s">
        <v>9416</v>
      </c>
      <c r="B2697" t="s">
        <v>9417</v>
      </c>
      <c r="C2697" t="s">
        <v>9418</v>
      </c>
    </row>
    <row r="2698" spans="1:3" x14ac:dyDescent="0.35">
      <c r="A2698" t="s">
        <v>9419</v>
      </c>
      <c r="B2698" t="s">
        <v>9420</v>
      </c>
      <c r="C2698" t="s">
        <v>9421</v>
      </c>
    </row>
    <row r="2699" spans="1:3" x14ac:dyDescent="0.35">
      <c r="A2699" t="s">
        <v>9422</v>
      </c>
      <c r="B2699" t="s">
        <v>9423</v>
      </c>
      <c r="C2699" t="s">
        <v>9424</v>
      </c>
    </row>
    <row r="2700" spans="1:3" x14ac:dyDescent="0.35">
      <c r="A2700" t="s">
        <v>9425</v>
      </c>
      <c r="B2700" t="s">
        <v>9426</v>
      </c>
      <c r="C2700" t="s">
        <v>9427</v>
      </c>
    </row>
    <row r="2701" spans="1:3" x14ac:dyDescent="0.35">
      <c r="A2701" t="s">
        <v>9428</v>
      </c>
      <c r="B2701" t="s">
        <v>9429</v>
      </c>
      <c r="C2701" t="s">
        <v>9430</v>
      </c>
    </row>
    <row r="2702" spans="1:3" x14ac:dyDescent="0.35">
      <c r="A2702" t="s">
        <v>9431</v>
      </c>
      <c r="B2702" t="s">
        <v>9432</v>
      </c>
      <c r="C2702" t="s">
        <v>9433</v>
      </c>
    </row>
    <row r="2703" spans="1:3" x14ac:dyDescent="0.35">
      <c r="A2703" t="s">
        <v>9434</v>
      </c>
      <c r="B2703" t="s">
        <v>9435</v>
      </c>
      <c r="C2703" t="s">
        <v>9436</v>
      </c>
    </row>
    <row r="2704" spans="1:3" x14ac:dyDescent="0.35">
      <c r="A2704" t="s">
        <v>9437</v>
      </c>
      <c r="B2704" t="s">
        <v>9438</v>
      </c>
      <c r="C2704" t="s">
        <v>9439</v>
      </c>
    </row>
    <row r="2705" spans="1:3" x14ac:dyDescent="0.35">
      <c r="A2705" t="s">
        <v>9440</v>
      </c>
      <c r="B2705" t="s">
        <v>9441</v>
      </c>
      <c r="C2705" t="s">
        <v>9442</v>
      </c>
    </row>
    <row r="2706" spans="1:3" x14ac:dyDescent="0.35">
      <c r="A2706" t="s">
        <v>9443</v>
      </c>
      <c r="B2706" t="s">
        <v>9444</v>
      </c>
      <c r="C2706" t="s">
        <v>9445</v>
      </c>
    </row>
    <row r="2707" spans="1:3" x14ac:dyDescent="0.35">
      <c r="A2707" t="s">
        <v>9446</v>
      </c>
      <c r="B2707" t="s">
        <v>9447</v>
      </c>
      <c r="C2707" t="s">
        <v>9448</v>
      </c>
    </row>
    <row r="2708" spans="1:3" x14ac:dyDescent="0.35">
      <c r="A2708" t="s">
        <v>9449</v>
      </c>
      <c r="B2708" t="s">
        <v>9450</v>
      </c>
      <c r="C2708" t="s">
        <v>9451</v>
      </c>
    </row>
    <row r="2709" spans="1:3" x14ac:dyDescent="0.35">
      <c r="A2709" t="s">
        <v>9452</v>
      </c>
      <c r="B2709" t="s">
        <v>9453</v>
      </c>
      <c r="C2709" t="s">
        <v>9454</v>
      </c>
    </row>
    <row r="2710" spans="1:3" x14ac:dyDescent="0.35">
      <c r="A2710" t="s">
        <v>9455</v>
      </c>
      <c r="B2710" t="s">
        <v>9456</v>
      </c>
      <c r="C2710" t="s">
        <v>9457</v>
      </c>
    </row>
    <row r="2711" spans="1:3" x14ac:dyDescent="0.35">
      <c r="A2711" t="s">
        <v>9458</v>
      </c>
      <c r="B2711" t="s">
        <v>9459</v>
      </c>
      <c r="C2711" t="s">
        <v>9460</v>
      </c>
    </row>
    <row r="2712" spans="1:3" x14ac:dyDescent="0.35">
      <c r="A2712" t="s">
        <v>9461</v>
      </c>
      <c r="B2712" t="s">
        <v>9462</v>
      </c>
      <c r="C2712" t="s">
        <v>9463</v>
      </c>
    </row>
    <row r="2713" spans="1:3" x14ac:dyDescent="0.35">
      <c r="A2713" t="s">
        <v>9464</v>
      </c>
      <c r="B2713" t="s">
        <v>9465</v>
      </c>
      <c r="C2713" t="s">
        <v>9466</v>
      </c>
    </row>
    <row r="2714" spans="1:3" x14ac:dyDescent="0.35">
      <c r="A2714" t="s">
        <v>9467</v>
      </c>
      <c r="B2714" t="s">
        <v>9468</v>
      </c>
      <c r="C2714" t="s">
        <v>9469</v>
      </c>
    </row>
    <row r="2715" spans="1:3" x14ac:dyDescent="0.35">
      <c r="A2715" t="s">
        <v>9470</v>
      </c>
      <c r="B2715" t="s">
        <v>9471</v>
      </c>
      <c r="C2715" t="s">
        <v>9472</v>
      </c>
    </row>
    <row r="2716" spans="1:3" x14ac:dyDescent="0.35">
      <c r="A2716" t="s">
        <v>9473</v>
      </c>
      <c r="B2716" t="s">
        <v>9474</v>
      </c>
      <c r="C2716" t="s">
        <v>9475</v>
      </c>
    </row>
    <row r="2717" spans="1:3" x14ac:dyDescent="0.35">
      <c r="A2717" t="s">
        <v>9476</v>
      </c>
      <c r="B2717" t="s">
        <v>9477</v>
      </c>
      <c r="C2717" t="s">
        <v>9478</v>
      </c>
    </row>
    <row r="2718" spans="1:3" x14ac:dyDescent="0.35">
      <c r="A2718" t="s">
        <v>9479</v>
      </c>
      <c r="B2718" t="s">
        <v>9480</v>
      </c>
      <c r="C2718" t="s">
        <v>9481</v>
      </c>
    </row>
    <row r="2719" spans="1:3" x14ac:dyDescent="0.35">
      <c r="A2719" t="s">
        <v>9482</v>
      </c>
      <c r="B2719" t="s">
        <v>9483</v>
      </c>
      <c r="C2719" t="s">
        <v>9484</v>
      </c>
    </row>
    <row r="2720" spans="1:3" x14ac:dyDescent="0.35">
      <c r="A2720" t="s">
        <v>9485</v>
      </c>
      <c r="B2720" t="s">
        <v>9486</v>
      </c>
      <c r="C2720" t="s">
        <v>9487</v>
      </c>
    </row>
    <row r="2721" spans="1:3" x14ac:dyDescent="0.35">
      <c r="A2721" t="s">
        <v>9488</v>
      </c>
      <c r="B2721" t="s">
        <v>9489</v>
      </c>
      <c r="C2721" t="s">
        <v>9490</v>
      </c>
    </row>
    <row r="2722" spans="1:3" x14ac:dyDescent="0.35">
      <c r="A2722" t="s">
        <v>9491</v>
      </c>
      <c r="B2722" t="s">
        <v>9492</v>
      </c>
      <c r="C2722" t="s">
        <v>9493</v>
      </c>
    </row>
    <row r="2723" spans="1:3" x14ac:dyDescent="0.35">
      <c r="A2723" t="s">
        <v>9494</v>
      </c>
      <c r="B2723" t="s">
        <v>9495</v>
      </c>
      <c r="C2723" t="s">
        <v>9496</v>
      </c>
    </row>
    <row r="2724" spans="1:3" x14ac:dyDescent="0.35">
      <c r="A2724" t="s">
        <v>9497</v>
      </c>
      <c r="B2724" t="s">
        <v>9498</v>
      </c>
      <c r="C2724" t="s">
        <v>9499</v>
      </c>
    </row>
    <row r="2725" spans="1:3" x14ac:dyDescent="0.35">
      <c r="A2725" t="s">
        <v>9500</v>
      </c>
      <c r="B2725" t="s">
        <v>9501</v>
      </c>
      <c r="C2725" t="s">
        <v>9502</v>
      </c>
    </row>
    <row r="2726" spans="1:3" x14ac:dyDescent="0.35">
      <c r="A2726" t="s">
        <v>9503</v>
      </c>
      <c r="B2726" t="s">
        <v>9504</v>
      </c>
      <c r="C2726" t="s">
        <v>9505</v>
      </c>
    </row>
    <row r="2727" spans="1:3" x14ac:dyDescent="0.35">
      <c r="A2727" t="s">
        <v>9506</v>
      </c>
      <c r="B2727" t="s">
        <v>9507</v>
      </c>
      <c r="C2727" t="s">
        <v>9508</v>
      </c>
    </row>
    <row r="2728" spans="1:3" x14ac:dyDescent="0.35">
      <c r="A2728" t="s">
        <v>9509</v>
      </c>
      <c r="B2728" t="s">
        <v>9510</v>
      </c>
      <c r="C2728" t="s">
        <v>9511</v>
      </c>
    </row>
    <row r="2729" spans="1:3" x14ac:dyDescent="0.35">
      <c r="A2729" t="s">
        <v>9512</v>
      </c>
      <c r="B2729" t="s">
        <v>9513</v>
      </c>
      <c r="C2729" t="s">
        <v>9514</v>
      </c>
    </row>
    <row r="2730" spans="1:3" x14ac:dyDescent="0.35">
      <c r="A2730" t="s">
        <v>9515</v>
      </c>
      <c r="B2730" t="s">
        <v>9516</v>
      </c>
      <c r="C2730" t="s">
        <v>9517</v>
      </c>
    </row>
    <row r="2731" spans="1:3" x14ac:dyDescent="0.35">
      <c r="A2731" t="s">
        <v>9518</v>
      </c>
      <c r="B2731" t="s">
        <v>9519</v>
      </c>
      <c r="C2731" t="s">
        <v>9520</v>
      </c>
    </row>
    <row r="2732" spans="1:3" x14ac:dyDescent="0.35">
      <c r="A2732" t="s">
        <v>9521</v>
      </c>
      <c r="B2732" t="s">
        <v>9522</v>
      </c>
      <c r="C2732" t="s">
        <v>9523</v>
      </c>
    </row>
    <row r="2733" spans="1:3" x14ac:dyDescent="0.35">
      <c r="A2733" t="s">
        <v>9524</v>
      </c>
      <c r="B2733" t="s">
        <v>9525</v>
      </c>
      <c r="C2733" t="s">
        <v>9526</v>
      </c>
    </row>
    <row r="2734" spans="1:3" x14ac:dyDescent="0.35">
      <c r="A2734" t="s">
        <v>9527</v>
      </c>
      <c r="B2734" t="s">
        <v>9528</v>
      </c>
      <c r="C2734" t="s">
        <v>9529</v>
      </c>
    </row>
    <row r="2735" spans="1:3" x14ac:dyDescent="0.35">
      <c r="A2735" t="s">
        <v>9530</v>
      </c>
      <c r="B2735" t="s">
        <v>9531</v>
      </c>
      <c r="C2735" t="s">
        <v>9532</v>
      </c>
    </row>
    <row r="2736" spans="1:3" x14ac:dyDescent="0.35">
      <c r="A2736" t="s">
        <v>9533</v>
      </c>
      <c r="B2736" t="s">
        <v>9534</v>
      </c>
      <c r="C2736" t="s">
        <v>9535</v>
      </c>
    </row>
    <row r="2737" spans="1:3" x14ac:dyDescent="0.35">
      <c r="A2737" t="s">
        <v>9536</v>
      </c>
      <c r="B2737" t="s">
        <v>9537</v>
      </c>
      <c r="C2737" t="s">
        <v>9538</v>
      </c>
    </row>
    <row r="2738" spans="1:3" x14ac:dyDescent="0.35">
      <c r="A2738" t="s">
        <v>9539</v>
      </c>
      <c r="B2738" t="s">
        <v>9540</v>
      </c>
      <c r="C2738" t="s">
        <v>9541</v>
      </c>
    </row>
    <row r="2739" spans="1:3" x14ac:dyDescent="0.35">
      <c r="A2739" t="s">
        <v>9542</v>
      </c>
      <c r="B2739" t="s">
        <v>9543</v>
      </c>
      <c r="C2739" t="s">
        <v>9544</v>
      </c>
    </row>
    <row r="2740" spans="1:3" x14ac:dyDescent="0.35">
      <c r="A2740" t="s">
        <v>9545</v>
      </c>
      <c r="B2740" t="s">
        <v>9546</v>
      </c>
      <c r="C2740" t="s">
        <v>9547</v>
      </c>
    </row>
    <row r="2741" spans="1:3" x14ac:dyDescent="0.35">
      <c r="A2741" t="s">
        <v>9548</v>
      </c>
      <c r="B2741" t="s">
        <v>9549</v>
      </c>
      <c r="C2741" t="s">
        <v>9550</v>
      </c>
    </row>
    <row r="2742" spans="1:3" x14ac:dyDescent="0.35">
      <c r="A2742" t="s">
        <v>9551</v>
      </c>
      <c r="B2742" t="s">
        <v>9552</v>
      </c>
      <c r="C2742" t="s">
        <v>9553</v>
      </c>
    </row>
    <row r="2743" spans="1:3" x14ac:dyDescent="0.35">
      <c r="A2743" t="s">
        <v>9554</v>
      </c>
      <c r="B2743" t="s">
        <v>9555</v>
      </c>
      <c r="C2743" t="s">
        <v>9556</v>
      </c>
    </row>
    <row r="2744" spans="1:3" x14ac:dyDescent="0.35">
      <c r="A2744" t="s">
        <v>9557</v>
      </c>
      <c r="B2744" t="s">
        <v>9558</v>
      </c>
      <c r="C2744" t="s">
        <v>9559</v>
      </c>
    </row>
    <row r="2745" spans="1:3" x14ac:dyDescent="0.35">
      <c r="A2745" t="s">
        <v>9560</v>
      </c>
      <c r="B2745" t="s">
        <v>9561</v>
      </c>
      <c r="C2745" t="s">
        <v>9562</v>
      </c>
    </row>
    <row r="2746" spans="1:3" x14ac:dyDescent="0.35">
      <c r="A2746" t="s">
        <v>9563</v>
      </c>
      <c r="B2746" t="s">
        <v>9564</v>
      </c>
      <c r="C2746" t="s">
        <v>9565</v>
      </c>
    </row>
    <row r="2747" spans="1:3" x14ac:dyDescent="0.35">
      <c r="A2747" t="s">
        <v>9566</v>
      </c>
      <c r="B2747" t="s">
        <v>9567</v>
      </c>
      <c r="C2747" t="s">
        <v>9568</v>
      </c>
    </row>
    <row r="2748" spans="1:3" x14ac:dyDescent="0.35">
      <c r="A2748" t="s">
        <v>9569</v>
      </c>
      <c r="B2748" t="s">
        <v>9570</v>
      </c>
      <c r="C2748" t="s">
        <v>9571</v>
      </c>
    </row>
    <row r="2749" spans="1:3" x14ac:dyDescent="0.35">
      <c r="A2749" t="s">
        <v>9572</v>
      </c>
      <c r="B2749" t="s">
        <v>9573</v>
      </c>
      <c r="C2749" t="s">
        <v>9574</v>
      </c>
    </row>
    <row r="2750" spans="1:3" x14ac:dyDescent="0.35">
      <c r="A2750" t="s">
        <v>9575</v>
      </c>
      <c r="B2750" t="s">
        <v>9576</v>
      </c>
      <c r="C2750" t="s">
        <v>9577</v>
      </c>
    </row>
    <row r="2751" spans="1:3" x14ac:dyDescent="0.35">
      <c r="A2751" t="s">
        <v>9578</v>
      </c>
      <c r="B2751" t="s">
        <v>9579</v>
      </c>
      <c r="C2751" t="s">
        <v>9580</v>
      </c>
    </row>
    <row r="2752" spans="1:3" x14ac:dyDescent="0.35">
      <c r="A2752" t="s">
        <v>9581</v>
      </c>
      <c r="B2752" t="s">
        <v>9582</v>
      </c>
      <c r="C2752" t="s">
        <v>9583</v>
      </c>
    </row>
    <row r="2753" spans="1:3" x14ac:dyDescent="0.35">
      <c r="A2753" t="s">
        <v>9584</v>
      </c>
      <c r="B2753" t="s">
        <v>9585</v>
      </c>
      <c r="C2753" t="s">
        <v>9586</v>
      </c>
    </row>
    <row r="2754" spans="1:3" x14ac:dyDescent="0.35">
      <c r="A2754" t="s">
        <v>9587</v>
      </c>
      <c r="B2754" t="s">
        <v>9588</v>
      </c>
      <c r="C2754" t="s">
        <v>9589</v>
      </c>
    </row>
    <row r="2755" spans="1:3" x14ac:dyDescent="0.35">
      <c r="A2755" t="s">
        <v>9590</v>
      </c>
      <c r="B2755" t="s">
        <v>9591</v>
      </c>
      <c r="C2755" t="s">
        <v>9592</v>
      </c>
    </row>
    <row r="2756" spans="1:3" x14ac:dyDescent="0.35">
      <c r="A2756" t="s">
        <v>9593</v>
      </c>
      <c r="B2756" t="s">
        <v>9594</v>
      </c>
      <c r="C2756" t="s">
        <v>9595</v>
      </c>
    </row>
    <row r="2757" spans="1:3" x14ac:dyDescent="0.35">
      <c r="A2757" t="s">
        <v>9596</v>
      </c>
      <c r="B2757" t="s">
        <v>9597</v>
      </c>
      <c r="C2757" t="s">
        <v>9598</v>
      </c>
    </row>
    <row r="2758" spans="1:3" x14ac:dyDescent="0.35">
      <c r="A2758" t="s">
        <v>9599</v>
      </c>
      <c r="B2758" t="s">
        <v>9600</v>
      </c>
      <c r="C2758" t="s">
        <v>9601</v>
      </c>
    </row>
    <row r="2759" spans="1:3" x14ac:dyDescent="0.35">
      <c r="A2759" t="s">
        <v>9602</v>
      </c>
      <c r="B2759" t="s">
        <v>9603</v>
      </c>
      <c r="C2759" t="s">
        <v>9604</v>
      </c>
    </row>
    <row r="2760" spans="1:3" x14ac:dyDescent="0.35">
      <c r="A2760" t="s">
        <v>9605</v>
      </c>
      <c r="B2760" t="s">
        <v>9606</v>
      </c>
      <c r="C2760" t="s">
        <v>9607</v>
      </c>
    </row>
    <row r="2761" spans="1:3" x14ac:dyDescent="0.35">
      <c r="A2761" t="s">
        <v>9608</v>
      </c>
      <c r="B2761" t="s">
        <v>9609</v>
      </c>
      <c r="C2761" t="s">
        <v>9610</v>
      </c>
    </row>
    <row r="2762" spans="1:3" x14ac:dyDescent="0.35">
      <c r="A2762" t="s">
        <v>9611</v>
      </c>
      <c r="B2762" t="s">
        <v>9612</v>
      </c>
      <c r="C2762" t="s">
        <v>9613</v>
      </c>
    </row>
    <row r="2763" spans="1:3" x14ac:dyDescent="0.35">
      <c r="A2763" t="s">
        <v>9614</v>
      </c>
      <c r="B2763" t="s">
        <v>9615</v>
      </c>
      <c r="C2763" t="s">
        <v>9616</v>
      </c>
    </row>
    <row r="2764" spans="1:3" x14ac:dyDescent="0.35">
      <c r="A2764" t="s">
        <v>9617</v>
      </c>
      <c r="B2764" t="s">
        <v>9618</v>
      </c>
      <c r="C2764" t="s">
        <v>9619</v>
      </c>
    </row>
    <row r="2765" spans="1:3" x14ac:dyDescent="0.35">
      <c r="A2765" t="s">
        <v>9620</v>
      </c>
      <c r="B2765" t="s">
        <v>9621</v>
      </c>
      <c r="C2765" t="s">
        <v>9622</v>
      </c>
    </row>
    <row r="2766" spans="1:3" x14ac:dyDescent="0.35">
      <c r="A2766" t="s">
        <v>9623</v>
      </c>
      <c r="B2766" t="s">
        <v>9624</v>
      </c>
      <c r="C2766" t="s">
        <v>9625</v>
      </c>
    </row>
    <row r="2767" spans="1:3" x14ac:dyDescent="0.35">
      <c r="A2767" t="s">
        <v>9626</v>
      </c>
      <c r="B2767" t="s">
        <v>9627</v>
      </c>
      <c r="C2767" t="s">
        <v>9628</v>
      </c>
    </row>
    <row r="2768" spans="1:3" x14ac:dyDescent="0.35">
      <c r="A2768" t="s">
        <v>9629</v>
      </c>
      <c r="B2768" t="s">
        <v>9630</v>
      </c>
      <c r="C2768" t="s">
        <v>9631</v>
      </c>
    </row>
    <row r="2769" spans="1:3" x14ac:dyDescent="0.35">
      <c r="A2769" t="s">
        <v>9632</v>
      </c>
      <c r="B2769" t="s">
        <v>9633</v>
      </c>
      <c r="C2769" t="s">
        <v>9634</v>
      </c>
    </row>
    <row r="2770" spans="1:3" x14ac:dyDescent="0.35">
      <c r="A2770" t="s">
        <v>9635</v>
      </c>
      <c r="B2770" t="s">
        <v>9636</v>
      </c>
      <c r="C2770" t="s">
        <v>9637</v>
      </c>
    </row>
    <row r="2771" spans="1:3" x14ac:dyDescent="0.35">
      <c r="A2771" t="s">
        <v>9638</v>
      </c>
      <c r="B2771" t="s">
        <v>9639</v>
      </c>
      <c r="C2771" t="s">
        <v>9640</v>
      </c>
    </row>
    <row r="2772" spans="1:3" x14ac:dyDescent="0.35">
      <c r="A2772" t="s">
        <v>9641</v>
      </c>
      <c r="B2772" t="s">
        <v>9642</v>
      </c>
      <c r="C2772" t="s">
        <v>9643</v>
      </c>
    </row>
    <row r="2773" spans="1:3" x14ac:dyDescent="0.35">
      <c r="A2773" t="s">
        <v>9644</v>
      </c>
      <c r="B2773" t="s">
        <v>9645</v>
      </c>
      <c r="C2773" t="s">
        <v>9646</v>
      </c>
    </row>
    <row r="2774" spans="1:3" x14ac:dyDescent="0.35">
      <c r="A2774" t="s">
        <v>9647</v>
      </c>
      <c r="B2774" t="s">
        <v>9648</v>
      </c>
      <c r="C2774" t="s">
        <v>9649</v>
      </c>
    </row>
    <row r="2775" spans="1:3" x14ac:dyDescent="0.35">
      <c r="A2775" t="s">
        <v>9650</v>
      </c>
      <c r="B2775" t="s">
        <v>9651</v>
      </c>
      <c r="C2775" t="s">
        <v>9652</v>
      </c>
    </row>
    <row r="2776" spans="1:3" x14ac:dyDescent="0.35">
      <c r="A2776" t="s">
        <v>9653</v>
      </c>
      <c r="B2776" t="s">
        <v>9654</v>
      </c>
      <c r="C2776" t="s">
        <v>9655</v>
      </c>
    </row>
    <row r="2777" spans="1:3" x14ac:dyDescent="0.35">
      <c r="A2777" t="s">
        <v>9656</v>
      </c>
      <c r="B2777" t="s">
        <v>9657</v>
      </c>
      <c r="C2777" t="s">
        <v>9658</v>
      </c>
    </row>
    <row r="2778" spans="1:3" x14ac:dyDescent="0.35">
      <c r="A2778" t="s">
        <v>9659</v>
      </c>
      <c r="B2778" t="s">
        <v>9660</v>
      </c>
      <c r="C2778" t="s">
        <v>9661</v>
      </c>
    </row>
    <row r="2779" spans="1:3" x14ac:dyDescent="0.35">
      <c r="A2779" t="s">
        <v>9662</v>
      </c>
      <c r="B2779" t="s">
        <v>9663</v>
      </c>
      <c r="C2779" t="s">
        <v>9664</v>
      </c>
    </row>
    <row r="2780" spans="1:3" x14ac:dyDescent="0.35">
      <c r="A2780" t="s">
        <v>9665</v>
      </c>
      <c r="B2780" t="s">
        <v>9666</v>
      </c>
      <c r="C2780" t="s">
        <v>9667</v>
      </c>
    </row>
    <row r="2781" spans="1:3" x14ac:dyDescent="0.35">
      <c r="A2781" t="s">
        <v>9668</v>
      </c>
      <c r="B2781" t="s">
        <v>9669</v>
      </c>
      <c r="C2781" t="s">
        <v>9670</v>
      </c>
    </row>
    <row r="2782" spans="1:3" x14ac:dyDescent="0.35">
      <c r="A2782" t="s">
        <v>9671</v>
      </c>
      <c r="B2782" t="s">
        <v>9672</v>
      </c>
      <c r="C2782" t="s">
        <v>9673</v>
      </c>
    </row>
    <row r="2783" spans="1:3" x14ac:dyDescent="0.35">
      <c r="A2783" t="s">
        <v>9674</v>
      </c>
      <c r="B2783" t="s">
        <v>9675</v>
      </c>
      <c r="C2783" t="s">
        <v>9676</v>
      </c>
    </row>
    <row r="2784" spans="1:3" x14ac:dyDescent="0.35">
      <c r="A2784" t="s">
        <v>9677</v>
      </c>
      <c r="B2784" t="s">
        <v>9678</v>
      </c>
      <c r="C2784" t="s">
        <v>9679</v>
      </c>
    </row>
    <row r="2785" spans="1:3" x14ac:dyDescent="0.35">
      <c r="A2785" t="s">
        <v>9680</v>
      </c>
      <c r="B2785" t="s">
        <v>9681</v>
      </c>
      <c r="C2785" t="s">
        <v>9682</v>
      </c>
    </row>
    <row r="2786" spans="1:3" x14ac:dyDescent="0.35">
      <c r="A2786" t="s">
        <v>9683</v>
      </c>
      <c r="B2786" t="s">
        <v>9684</v>
      </c>
      <c r="C2786" t="s">
        <v>9685</v>
      </c>
    </row>
    <row r="2787" spans="1:3" x14ac:dyDescent="0.35">
      <c r="A2787" t="s">
        <v>9686</v>
      </c>
      <c r="B2787" t="s">
        <v>9687</v>
      </c>
      <c r="C2787" t="s">
        <v>9688</v>
      </c>
    </row>
    <row r="2788" spans="1:3" x14ac:dyDescent="0.35">
      <c r="A2788" t="s">
        <v>9689</v>
      </c>
      <c r="B2788" t="s">
        <v>9690</v>
      </c>
      <c r="C2788" t="s">
        <v>9691</v>
      </c>
    </row>
    <row r="2789" spans="1:3" x14ac:dyDescent="0.35">
      <c r="A2789" t="s">
        <v>9692</v>
      </c>
      <c r="B2789" t="s">
        <v>9693</v>
      </c>
      <c r="C2789" t="s">
        <v>9694</v>
      </c>
    </row>
    <row r="2790" spans="1:3" x14ac:dyDescent="0.35">
      <c r="A2790" t="s">
        <v>9695</v>
      </c>
      <c r="B2790" t="s">
        <v>9696</v>
      </c>
      <c r="C2790" t="s">
        <v>9697</v>
      </c>
    </row>
    <row r="2791" spans="1:3" x14ac:dyDescent="0.35">
      <c r="A2791" t="s">
        <v>9698</v>
      </c>
      <c r="B2791" t="s">
        <v>9699</v>
      </c>
      <c r="C2791" t="s">
        <v>9700</v>
      </c>
    </row>
    <row r="2792" spans="1:3" x14ac:dyDescent="0.35">
      <c r="A2792" t="s">
        <v>9701</v>
      </c>
      <c r="B2792" t="s">
        <v>9702</v>
      </c>
      <c r="C2792" t="s">
        <v>9703</v>
      </c>
    </row>
    <row r="2793" spans="1:3" x14ac:dyDescent="0.35">
      <c r="A2793" t="s">
        <v>9704</v>
      </c>
      <c r="B2793" t="s">
        <v>9705</v>
      </c>
      <c r="C2793" t="s">
        <v>9706</v>
      </c>
    </row>
    <row r="2794" spans="1:3" x14ac:dyDescent="0.35">
      <c r="A2794" t="s">
        <v>9707</v>
      </c>
      <c r="B2794" t="s">
        <v>9708</v>
      </c>
      <c r="C2794" t="s">
        <v>9709</v>
      </c>
    </row>
    <row r="2795" spans="1:3" x14ac:dyDescent="0.35">
      <c r="A2795" t="s">
        <v>9710</v>
      </c>
      <c r="B2795" t="s">
        <v>9711</v>
      </c>
      <c r="C2795" t="s">
        <v>9712</v>
      </c>
    </row>
    <row r="2796" spans="1:3" x14ac:dyDescent="0.35">
      <c r="A2796" t="s">
        <v>9713</v>
      </c>
      <c r="B2796" t="s">
        <v>9714</v>
      </c>
      <c r="C2796" t="s">
        <v>9715</v>
      </c>
    </row>
    <row r="2797" spans="1:3" x14ac:dyDescent="0.35">
      <c r="A2797" t="s">
        <v>9716</v>
      </c>
      <c r="B2797" t="s">
        <v>9717</v>
      </c>
      <c r="C2797" t="s">
        <v>9718</v>
      </c>
    </row>
    <row r="2798" spans="1:3" x14ac:dyDescent="0.35">
      <c r="A2798" t="s">
        <v>9719</v>
      </c>
      <c r="B2798" t="s">
        <v>9720</v>
      </c>
      <c r="C2798" t="s">
        <v>9721</v>
      </c>
    </row>
    <row r="2799" spans="1:3" x14ac:dyDescent="0.35">
      <c r="A2799" t="s">
        <v>9722</v>
      </c>
      <c r="B2799" t="s">
        <v>9723</v>
      </c>
      <c r="C2799" t="s">
        <v>9724</v>
      </c>
    </row>
    <row r="2800" spans="1:3" x14ac:dyDescent="0.35">
      <c r="A2800" t="s">
        <v>9725</v>
      </c>
      <c r="B2800" t="s">
        <v>9726</v>
      </c>
      <c r="C2800" t="s">
        <v>9727</v>
      </c>
    </row>
    <row r="2801" spans="1:3" x14ac:dyDescent="0.35">
      <c r="A2801" t="s">
        <v>9728</v>
      </c>
      <c r="B2801" t="s">
        <v>9729</v>
      </c>
      <c r="C2801" t="s">
        <v>9730</v>
      </c>
    </row>
    <row r="2802" spans="1:3" x14ac:dyDescent="0.35">
      <c r="A2802" t="s">
        <v>9728</v>
      </c>
      <c r="B2802" t="s">
        <v>9731</v>
      </c>
      <c r="C2802" t="s">
        <v>9732</v>
      </c>
    </row>
    <row r="2803" spans="1:3" x14ac:dyDescent="0.35">
      <c r="A2803" t="s">
        <v>9733</v>
      </c>
      <c r="B2803" t="s">
        <v>9734</v>
      </c>
      <c r="C2803" t="s">
        <v>9735</v>
      </c>
    </row>
    <row r="2804" spans="1:3" x14ac:dyDescent="0.35">
      <c r="A2804" t="s">
        <v>9736</v>
      </c>
      <c r="B2804" t="s">
        <v>9737</v>
      </c>
      <c r="C2804" t="s">
        <v>9738</v>
      </c>
    </row>
    <row r="2805" spans="1:3" x14ac:dyDescent="0.35">
      <c r="A2805" t="s">
        <v>9739</v>
      </c>
      <c r="B2805" t="s">
        <v>9740</v>
      </c>
      <c r="C2805" t="s">
        <v>9741</v>
      </c>
    </row>
    <row r="2806" spans="1:3" x14ac:dyDescent="0.35">
      <c r="A2806" t="s">
        <v>9742</v>
      </c>
      <c r="B2806" t="s">
        <v>9743</v>
      </c>
      <c r="C2806" t="s">
        <v>9744</v>
      </c>
    </row>
    <row r="2807" spans="1:3" x14ac:dyDescent="0.35">
      <c r="A2807" t="s">
        <v>9745</v>
      </c>
      <c r="B2807" t="s">
        <v>9746</v>
      </c>
      <c r="C2807" t="s">
        <v>9747</v>
      </c>
    </row>
    <row r="2808" spans="1:3" x14ac:dyDescent="0.35">
      <c r="A2808" t="s">
        <v>9748</v>
      </c>
      <c r="B2808" t="s">
        <v>9749</v>
      </c>
      <c r="C2808" t="s">
        <v>9750</v>
      </c>
    </row>
    <row r="2809" spans="1:3" x14ac:dyDescent="0.35">
      <c r="A2809" t="s">
        <v>9751</v>
      </c>
      <c r="B2809" t="s">
        <v>9752</v>
      </c>
      <c r="C2809" t="s">
        <v>9646</v>
      </c>
    </row>
    <row r="2810" spans="1:3" x14ac:dyDescent="0.35">
      <c r="A2810" t="s">
        <v>9753</v>
      </c>
      <c r="B2810" t="s">
        <v>9754</v>
      </c>
      <c r="C2810" t="s">
        <v>9755</v>
      </c>
    </row>
    <row r="2811" spans="1:3" x14ac:dyDescent="0.35">
      <c r="A2811" t="s">
        <v>9756</v>
      </c>
      <c r="B2811" t="s">
        <v>9757</v>
      </c>
      <c r="C2811" t="s">
        <v>9758</v>
      </c>
    </row>
    <row r="2812" spans="1:3" x14ac:dyDescent="0.35">
      <c r="A2812" t="s">
        <v>9759</v>
      </c>
      <c r="B2812" t="s">
        <v>9760</v>
      </c>
      <c r="C2812" t="s">
        <v>9761</v>
      </c>
    </row>
    <row r="2813" spans="1:3" x14ac:dyDescent="0.35">
      <c r="A2813" t="s">
        <v>9762</v>
      </c>
      <c r="B2813" t="s">
        <v>9763</v>
      </c>
      <c r="C2813" t="s">
        <v>9764</v>
      </c>
    </row>
    <row r="2814" spans="1:3" x14ac:dyDescent="0.35">
      <c r="A2814" t="s">
        <v>9765</v>
      </c>
      <c r="B2814" t="s">
        <v>9766</v>
      </c>
      <c r="C2814" t="s">
        <v>9767</v>
      </c>
    </row>
    <row r="2815" spans="1:3" x14ac:dyDescent="0.35">
      <c r="A2815" t="s">
        <v>9768</v>
      </c>
      <c r="B2815" t="s">
        <v>9769</v>
      </c>
      <c r="C2815" t="s">
        <v>9770</v>
      </c>
    </row>
    <row r="2816" spans="1:3" x14ac:dyDescent="0.35">
      <c r="A2816" t="s">
        <v>9771</v>
      </c>
      <c r="B2816" t="s">
        <v>9772</v>
      </c>
      <c r="C2816" t="s">
        <v>9773</v>
      </c>
    </row>
    <row r="2817" spans="1:3" x14ac:dyDescent="0.35">
      <c r="A2817" t="s">
        <v>9774</v>
      </c>
      <c r="B2817" t="s">
        <v>9775</v>
      </c>
      <c r="C2817" t="s">
        <v>9776</v>
      </c>
    </row>
    <row r="2818" spans="1:3" x14ac:dyDescent="0.35">
      <c r="A2818" t="s">
        <v>9777</v>
      </c>
      <c r="B2818" t="s">
        <v>9778</v>
      </c>
      <c r="C2818" t="s">
        <v>9779</v>
      </c>
    </row>
    <row r="2819" spans="1:3" x14ac:dyDescent="0.35">
      <c r="A2819" t="s">
        <v>9780</v>
      </c>
      <c r="B2819" t="s">
        <v>9781</v>
      </c>
      <c r="C2819" t="s">
        <v>9782</v>
      </c>
    </row>
    <row r="2820" spans="1:3" x14ac:dyDescent="0.35">
      <c r="A2820" t="s">
        <v>9783</v>
      </c>
      <c r="B2820" t="s">
        <v>9784</v>
      </c>
      <c r="C2820" t="s">
        <v>9785</v>
      </c>
    </row>
    <row r="2821" spans="1:3" x14ac:dyDescent="0.35">
      <c r="A2821" t="s">
        <v>9786</v>
      </c>
      <c r="B2821" t="s">
        <v>9787</v>
      </c>
      <c r="C2821" t="s">
        <v>9788</v>
      </c>
    </row>
    <row r="2822" spans="1:3" x14ac:dyDescent="0.35">
      <c r="A2822" t="s">
        <v>9789</v>
      </c>
      <c r="B2822" t="s">
        <v>9790</v>
      </c>
      <c r="C2822" t="s">
        <v>9791</v>
      </c>
    </row>
    <row r="2823" spans="1:3" x14ac:dyDescent="0.35">
      <c r="A2823" t="s">
        <v>9792</v>
      </c>
      <c r="B2823" t="s">
        <v>9793</v>
      </c>
      <c r="C2823" t="s">
        <v>9794</v>
      </c>
    </row>
    <row r="2824" spans="1:3" x14ac:dyDescent="0.35">
      <c r="A2824" t="s">
        <v>9795</v>
      </c>
      <c r="B2824" t="s">
        <v>9796</v>
      </c>
      <c r="C2824" t="s">
        <v>9797</v>
      </c>
    </row>
    <row r="2825" spans="1:3" x14ac:dyDescent="0.35">
      <c r="A2825" t="s">
        <v>9798</v>
      </c>
      <c r="B2825" t="s">
        <v>9799</v>
      </c>
      <c r="C2825" t="s">
        <v>9800</v>
      </c>
    </row>
    <row r="2826" spans="1:3" x14ac:dyDescent="0.35">
      <c r="A2826" t="s">
        <v>9798</v>
      </c>
      <c r="B2826" t="s">
        <v>9801</v>
      </c>
      <c r="C2826" t="s">
        <v>9802</v>
      </c>
    </row>
    <row r="2827" spans="1:3" x14ac:dyDescent="0.35">
      <c r="A2827" t="s">
        <v>9803</v>
      </c>
      <c r="B2827" t="s">
        <v>9804</v>
      </c>
      <c r="C2827" t="s">
        <v>9805</v>
      </c>
    </row>
    <row r="2828" spans="1:3" x14ac:dyDescent="0.35">
      <c r="A2828" t="s">
        <v>9806</v>
      </c>
      <c r="B2828" t="s">
        <v>9807</v>
      </c>
      <c r="C2828" t="s">
        <v>9808</v>
      </c>
    </row>
    <row r="2829" spans="1:3" x14ac:dyDescent="0.35">
      <c r="A2829" t="s">
        <v>9809</v>
      </c>
      <c r="B2829" t="s">
        <v>9810</v>
      </c>
      <c r="C2829" t="s">
        <v>9811</v>
      </c>
    </row>
    <row r="2830" spans="1:3" x14ac:dyDescent="0.35">
      <c r="A2830" t="s">
        <v>9812</v>
      </c>
      <c r="B2830" t="s">
        <v>9813</v>
      </c>
      <c r="C2830" t="s">
        <v>9814</v>
      </c>
    </row>
    <row r="2831" spans="1:3" x14ac:dyDescent="0.35">
      <c r="A2831" t="s">
        <v>9815</v>
      </c>
      <c r="B2831" t="s">
        <v>9816</v>
      </c>
      <c r="C2831" t="s">
        <v>9817</v>
      </c>
    </row>
    <row r="2832" spans="1:3" x14ac:dyDescent="0.35">
      <c r="A2832" t="s">
        <v>9818</v>
      </c>
      <c r="B2832" t="s">
        <v>9819</v>
      </c>
      <c r="C2832" t="s">
        <v>9820</v>
      </c>
    </row>
    <row r="2833" spans="1:3" x14ac:dyDescent="0.35">
      <c r="A2833" t="s">
        <v>9821</v>
      </c>
      <c r="B2833" t="s">
        <v>9822</v>
      </c>
      <c r="C2833" t="s">
        <v>9823</v>
      </c>
    </row>
    <row r="2834" spans="1:3" x14ac:dyDescent="0.35">
      <c r="A2834" t="s">
        <v>9824</v>
      </c>
      <c r="B2834" t="s">
        <v>9825</v>
      </c>
      <c r="C2834" t="s">
        <v>9826</v>
      </c>
    </row>
    <row r="2835" spans="1:3" x14ac:dyDescent="0.35">
      <c r="A2835" t="s">
        <v>9827</v>
      </c>
      <c r="B2835" t="s">
        <v>9828</v>
      </c>
      <c r="C2835" t="s">
        <v>9829</v>
      </c>
    </row>
    <row r="2836" spans="1:3" x14ac:dyDescent="0.35">
      <c r="A2836" t="s">
        <v>9830</v>
      </c>
      <c r="B2836" t="s">
        <v>9831</v>
      </c>
      <c r="C2836" t="s">
        <v>9832</v>
      </c>
    </row>
    <row r="2837" spans="1:3" x14ac:dyDescent="0.35">
      <c r="A2837" t="s">
        <v>9833</v>
      </c>
      <c r="B2837" t="s">
        <v>9834</v>
      </c>
      <c r="C2837" t="s">
        <v>9835</v>
      </c>
    </row>
    <row r="2838" spans="1:3" x14ac:dyDescent="0.35">
      <c r="A2838" t="s">
        <v>9836</v>
      </c>
      <c r="B2838" t="s">
        <v>9837</v>
      </c>
      <c r="C2838" t="s">
        <v>9838</v>
      </c>
    </row>
    <row r="2839" spans="1:3" x14ac:dyDescent="0.35">
      <c r="A2839" t="s">
        <v>9839</v>
      </c>
      <c r="B2839" t="s">
        <v>9840</v>
      </c>
      <c r="C2839" t="s">
        <v>9841</v>
      </c>
    </row>
    <row r="2840" spans="1:3" x14ac:dyDescent="0.35">
      <c r="A2840" t="s">
        <v>9842</v>
      </c>
      <c r="B2840" t="s">
        <v>9843</v>
      </c>
      <c r="C2840" t="s">
        <v>9844</v>
      </c>
    </row>
    <row r="2841" spans="1:3" x14ac:dyDescent="0.35">
      <c r="A2841" t="s">
        <v>9845</v>
      </c>
      <c r="B2841" t="s">
        <v>9846</v>
      </c>
      <c r="C2841" t="s">
        <v>9847</v>
      </c>
    </row>
    <row r="2842" spans="1:3" x14ac:dyDescent="0.35">
      <c r="A2842" t="s">
        <v>9848</v>
      </c>
      <c r="B2842" t="s">
        <v>9849</v>
      </c>
      <c r="C2842" t="s">
        <v>9850</v>
      </c>
    </row>
    <row r="2843" spans="1:3" x14ac:dyDescent="0.35">
      <c r="A2843" t="s">
        <v>9851</v>
      </c>
      <c r="B2843" t="s">
        <v>9852</v>
      </c>
      <c r="C2843" t="s">
        <v>9853</v>
      </c>
    </row>
    <row r="2844" spans="1:3" x14ac:dyDescent="0.35">
      <c r="A2844" t="s">
        <v>9854</v>
      </c>
      <c r="B2844" t="s">
        <v>9855</v>
      </c>
      <c r="C2844" t="s">
        <v>9856</v>
      </c>
    </row>
    <row r="2845" spans="1:3" x14ac:dyDescent="0.35">
      <c r="A2845" t="s">
        <v>9857</v>
      </c>
      <c r="B2845" t="s">
        <v>9858</v>
      </c>
      <c r="C2845" t="s">
        <v>9859</v>
      </c>
    </row>
    <row r="2846" spans="1:3" x14ac:dyDescent="0.35">
      <c r="A2846" t="s">
        <v>9860</v>
      </c>
      <c r="B2846" t="s">
        <v>9861</v>
      </c>
      <c r="C2846" t="s">
        <v>9862</v>
      </c>
    </row>
    <row r="2847" spans="1:3" x14ac:dyDescent="0.35">
      <c r="A2847" t="s">
        <v>9863</v>
      </c>
      <c r="B2847" t="s">
        <v>9864</v>
      </c>
      <c r="C2847" t="s">
        <v>9865</v>
      </c>
    </row>
    <row r="2848" spans="1:3" x14ac:dyDescent="0.35">
      <c r="A2848" t="s">
        <v>9866</v>
      </c>
      <c r="B2848" t="s">
        <v>9867</v>
      </c>
      <c r="C2848" t="s">
        <v>9868</v>
      </c>
    </row>
    <row r="2849" spans="1:3" x14ac:dyDescent="0.35">
      <c r="A2849" t="s">
        <v>9869</v>
      </c>
      <c r="B2849" t="s">
        <v>9870</v>
      </c>
      <c r="C2849" t="s">
        <v>9871</v>
      </c>
    </row>
    <row r="2850" spans="1:3" x14ac:dyDescent="0.35">
      <c r="A2850" t="s">
        <v>9872</v>
      </c>
      <c r="B2850" t="s">
        <v>9873</v>
      </c>
      <c r="C2850" t="s">
        <v>9874</v>
      </c>
    </row>
    <row r="2851" spans="1:3" x14ac:dyDescent="0.35">
      <c r="A2851" t="s">
        <v>9875</v>
      </c>
      <c r="B2851" t="s">
        <v>9876</v>
      </c>
      <c r="C2851" t="s">
        <v>9877</v>
      </c>
    </row>
    <row r="2852" spans="1:3" x14ac:dyDescent="0.35">
      <c r="A2852" t="s">
        <v>9878</v>
      </c>
      <c r="B2852" t="s">
        <v>9879</v>
      </c>
      <c r="C2852" t="s">
        <v>9880</v>
      </c>
    </row>
    <row r="2853" spans="1:3" x14ac:dyDescent="0.35">
      <c r="A2853" t="s">
        <v>9881</v>
      </c>
      <c r="B2853" t="s">
        <v>9882</v>
      </c>
      <c r="C2853" t="s">
        <v>9883</v>
      </c>
    </row>
    <row r="2854" spans="1:3" x14ac:dyDescent="0.35">
      <c r="A2854" t="s">
        <v>9884</v>
      </c>
      <c r="B2854" t="s">
        <v>9885</v>
      </c>
      <c r="C2854" t="s">
        <v>9886</v>
      </c>
    </row>
    <row r="2855" spans="1:3" x14ac:dyDescent="0.35">
      <c r="A2855" t="s">
        <v>9887</v>
      </c>
      <c r="B2855" t="s">
        <v>9888</v>
      </c>
      <c r="C2855" t="s">
        <v>9889</v>
      </c>
    </row>
    <row r="2856" spans="1:3" x14ac:dyDescent="0.35">
      <c r="A2856" t="s">
        <v>9890</v>
      </c>
      <c r="B2856" t="s">
        <v>9891</v>
      </c>
      <c r="C2856" t="s">
        <v>9892</v>
      </c>
    </row>
    <row r="2857" spans="1:3" x14ac:dyDescent="0.35">
      <c r="A2857" t="s">
        <v>9893</v>
      </c>
      <c r="B2857" t="s">
        <v>9894</v>
      </c>
      <c r="C2857" t="s">
        <v>9895</v>
      </c>
    </row>
    <row r="2858" spans="1:3" x14ac:dyDescent="0.35">
      <c r="A2858" t="s">
        <v>9896</v>
      </c>
      <c r="B2858" t="s">
        <v>9897</v>
      </c>
      <c r="C2858" t="s">
        <v>9898</v>
      </c>
    </row>
    <row r="2859" spans="1:3" x14ac:dyDescent="0.35">
      <c r="A2859" t="s">
        <v>9896</v>
      </c>
      <c r="B2859" t="s">
        <v>9899</v>
      </c>
      <c r="C2859" t="s">
        <v>9900</v>
      </c>
    </row>
    <row r="2860" spans="1:3" x14ac:dyDescent="0.35">
      <c r="A2860" t="s">
        <v>9901</v>
      </c>
      <c r="B2860" t="s">
        <v>9902</v>
      </c>
      <c r="C2860" t="s">
        <v>9903</v>
      </c>
    </row>
    <row r="2861" spans="1:3" x14ac:dyDescent="0.35">
      <c r="A2861" t="s">
        <v>9904</v>
      </c>
      <c r="B2861" t="s">
        <v>9905</v>
      </c>
      <c r="C2861" t="s">
        <v>9906</v>
      </c>
    </row>
    <row r="2862" spans="1:3" x14ac:dyDescent="0.35">
      <c r="A2862" t="s">
        <v>9907</v>
      </c>
      <c r="B2862" t="s">
        <v>9908</v>
      </c>
      <c r="C2862" t="s">
        <v>9909</v>
      </c>
    </row>
    <row r="2863" spans="1:3" x14ac:dyDescent="0.35">
      <c r="A2863" t="s">
        <v>9910</v>
      </c>
      <c r="B2863" t="s">
        <v>9911</v>
      </c>
      <c r="C2863" t="s">
        <v>9912</v>
      </c>
    </row>
    <row r="2864" spans="1:3" x14ac:dyDescent="0.35">
      <c r="A2864" t="s">
        <v>9913</v>
      </c>
      <c r="B2864" t="s">
        <v>9914</v>
      </c>
      <c r="C2864" t="s">
        <v>9915</v>
      </c>
    </row>
    <row r="2865" spans="1:3" x14ac:dyDescent="0.35">
      <c r="A2865" t="s">
        <v>9916</v>
      </c>
      <c r="B2865" t="s">
        <v>9917</v>
      </c>
      <c r="C2865" t="s">
        <v>9918</v>
      </c>
    </row>
    <row r="2866" spans="1:3" x14ac:dyDescent="0.35">
      <c r="A2866" t="s">
        <v>9919</v>
      </c>
      <c r="B2866" t="s">
        <v>9920</v>
      </c>
      <c r="C2866" t="s">
        <v>9921</v>
      </c>
    </row>
    <row r="2867" spans="1:3" x14ac:dyDescent="0.35">
      <c r="A2867" t="s">
        <v>9922</v>
      </c>
      <c r="B2867" t="s">
        <v>9923</v>
      </c>
      <c r="C2867" t="s">
        <v>9924</v>
      </c>
    </row>
    <row r="2868" spans="1:3" x14ac:dyDescent="0.35">
      <c r="A2868" t="s">
        <v>9925</v>
      </c>
      <c r="B2868" t="s">
        <v>9926</v>
      </c>
      <c r="C2868" t="s">
        <v>9927</v>
      </c>
    </row>
    <row r="2869" spans="1:3" x14ac:dyDescent="0.35">
      <c r="A2869" t="s">
        <v>9928</v>
      </c>
      <c r="B2869" t="s">
        <v>9929</v>
      </c>
      <c r="C2869" t="s">
        <v>9930</v>
      </c>
    </row>
    <row r="2870" spans="1:3" x14ac:dyDescent="0.35">
      <c r="A2870" t="s">
        <v>9931</v>
      </c>
      <c r="B2870" t="s">
        <v>9932</v>
      </c>
      <c r="C2870" t="s">
        <v>9933</v>
      </c>
    </row>
    <row r="2871" spans="1:3" x14ac:dyDescent="0.35">
      <c r="A2871" t="s">
        <v>9934</v>
      </c>
      <c r="B2871" t="s">
        <v>9935</v>
      </c>
      <c r="C2871" t="s">
        <v>9936</v>
      </c>
    </row>
    <row r="2872" spans="1:3" x14ac:dyDescent="0.35">
      <c r="A2872" t="s">
        <v>9937</v>
      </c>
      <c r="B2872" t="s">
        <v>9938</v>
      </c>
      <c r="C2872" t="s">
        <v>9939</v>
      </c>
    </row>
    <row r="2873" spans="1:3" x14ac:dyDescent="0.35">
      <c r="A2873" t="s">
        <v>9940</v>
      </c>
      <c r="B2873" t="s">
        <v>9941</v>
      </c>
      <c r="C2873" t="s">
        <v>9942</v>
      </c>
    </row>
    <row r="2874" spans="1:3" x14ac:dyDescent="0.35">
      <c r="A2874" t="s">
        <v>9943</v>
      </c>
      <c r="B2874" t="s">
        <v>9944</v>
      </c>
      <c r="C2874" t="s">
        <v>9945</v>
      </c>
    </row>
    <row r="2875" spans="1:3" x14ac:dyDescent="0.35">
      <c r="A2875" t="s">
        <v>9946</v>
      </c>
      <c r="B2875" t="s">
        <v>9947</v>
      </c>
      <c r="C2875" t="s">
        <v>9948</v>
      </c>
    </row>
    <row r="2876" spans="1:3" x14ac:dyDescent="0.35">
      <c r="A2876" t="s">
        <v>9949</v>
      </c>
      <c r="B2876" t="s">
        <v>9950</v>
      </c>
      <c r="C2876" t="s">
        <v>9951</v>
      </c>
    </row>
    <row r="2877" spans="1:3" x14ac:dyDescent="0.35">
      <c r="A2877" t="s">
        <v>9952</v>
      </c>
      <c r="B2877" t="s">
        <v>9953</v>
      </c>
      <c r="C2877" t="s">
        <v>9954</v>
      </c>
    </row>
    <row r="2878" spans="1:3" x14ac:dyDescent="0.35">
      <c r="A2878" t="s">
        <v>9955</v>
      </c>
      <c r="B2878" t="s">
        <v>9956</v>
      </c>
      <c r="C2878" t="s">
        <v>9957</v>
      </c>
    </row>
    <row r="2879" spans="1:3" x14ac:dyDescent="0.35">
      <c r="A2879" t="s">
        <v>9958</v>
      </c>
      <c r="B2879" t="s">
        <v>9959</v>
      </c>
      <c r="C2879" t="s">
        <v>9960</v>
      </c>
    </row>
    <row r="2880" spans="1:3" x14ac:dyDescent="0.35">
      <c r="A2880" t="s">
        <v>9961</v>
      </c>
      <c r="B2880" t="s">
        <v>9962</v>
      </c>
      <c r="C2880" t="s">
        <v>9963</v>
      </c>
    </row>
    <row r="2881" spans="1:3" x14ac:dyDescent="0.35">
      <c r="A2881" t="s">
        <v>9964</v>
      </c>
      <c r="B2881" t="s">
        <v>9965</v>
      </c>
      <c r="C2881" t="s">
        <v>9966</v>
      </c>
    </row>
    <row r="2882" spans="1:3" x14ac:dyDescent="0.35">
      <c r="A2882" t="s">
        <v>9967</v>
      </c>
      <c r="B2882" t="s">
        <v>9968</v>
      </c>
      <c r="C2882" t="s">
        <v>9969</v>
      </c>
    </row>
    <row r="2883" spans="1:3" x14ac:dyDescent="0.35">
      <c r="A2883" t="s">
        <v>9970</v>
      </c>
      <c r="B2883" t="s">
        <v>9971</v>
      </c>
      <c r="C2883" t="s">
        <v>9972</v>
      </c>
    </row>
    <row r="2884" spans="1:3" x14ac:dyDescent="0.35">
      <c r="A2884" t="s">
        <v>9973</v>
      </c>
      <c r="B2884" t="s">
        <v>9974</v>
      </c>
      <c r="C2884" t="s">
        <v>9975</v>
      </c>
    </row>
    <row r="2885" spans="1:3" x14ac:dyDescent="0.35">
      <c r="A2885" t="s">
        <v>9976</v>
      </c>
      <c r="B2885" t="s">
        <v>9977</v>
      </c>
      <c r="C2885" t="s">
        <v>9978</v>
      </c>
    </row>
    <row r="2886" spans="1:3" x14ac:dyDescent="0.35">
      <c r="A2886" t="s">
        <v>9979</v>
      </c>
      <c r="B2886" t="s">
        <v>9980</v>
      </c>
      <c r="C2886" t="s">
        <v>9981</v>
      </c>
    </row>
    <row r="2887" spans="1:3" x14ac:dyDescent="0.35">
      <c r="A2887" t="s">
        <v>9982</v>
      </c>
      <c r="B2887" t="s">
        <v>9983</v>
      </c>
      <c r="C2887" t="s">
        <v>9984</v>
      </c>
    </row>
    <row r="2888" spans="1:3" x14ac:dyDescent="0.35">
      <c r="A2888" t="s">
        <v>9985</v>
      </c>
      <c r="B2888" t="s">
        <v>9986</v>
      </c>
      <c r="C2888" t="s">
        <v>9987</v>
      </c>
    </row>
    <row r="2889" spans="1:3" x14ac:dyDescent="0.35">
      <c r="A2889" t="s">
        <v>9988</v>
      </c>
      <c r="B2889" t="s">
        <v>9989</v>
      </c>
      <c r="C2889" t="s">
        <v>9990</v>
      </c>
    </row>
    <row r="2890" spans="1:3" x14ac:dyDescent="0.35">
      <c r="A2890" t="s">
        <v>9991</v>
      </c>
      <c r="B2890" t="s">
        <v>9992</v>
      </c>
      <c r="C2890" t="s">
        <v>9993</v>
      </c>
    </row>
    <row r="2891" spans="1:3" x14ac:dyDescent="0.35">
      <c r="A2891" t="s">
        <v>9994</v>
      </c>
      <c r="B2891" t="s">
        <v>9995</v>
      </c>
      <c r="C2891" t="s">
        <v>9996</v>
      </c>
    </row>
    <row r="2892" spans="1:3" x14ac:dyDescent="0.35">
      <c r="A2892" t="s">
        <v>9997</v>
      </c>
      <c r="B2892" t="s">
        <v>9998</v>
      </c>
      <c r="C2892" t="s">
        <v>9999</v>
      </c>
    </row>
    <row r="2893" spans="1:3" x14ac:dyDescent="0.35">
      <c r="A2893" t="s">
        <v>10000</v>
      </c>
      <c r="B2893" t="s">
        <v>10001</v>
      </c>
      <c r="C2893" t="s">
        <v>10002</v>
      </c>
    </row>
    <row r="2894" spans="1:3" x14ac:dyDescent="0.35">
      <c r="A2894" t="s">
        <v>10003</v>
      </c>
      <c r="B2894" t="s">
        <v>10004</v>
      </c>
      <c r="C2894" t="s">
        <v>10005</v>
      </c>
    </row>
    <row r="2895" spans="1:3" x14ac:dyDescent="0.35">
      <c r="A2895" t="s">
        <v>10006</v>
      </c>
      <c r="B2895" t="s">
        <v>10007</v>
      </c>
      <c r="C2895" t="s">
        <v>10008</v>
      </c>
    </row>
    <row r="2896" spans="1:3" x14ac:dyDescent="0.35">
      <c r="A2896" t="s">
        <v>10009</v>
      </c>
      <c r="B2896" t="s">
        <v>10010</v>
      </c>
      <c r="C2896" t="s">
        <v>10011</v>
      </c>
    </row>
    <row r="2897" spans="1:3" x14ac:dyDescent="0.35">
      <c r="A2897" t="s">
        <v>10012</v>
      </c>
      <c r="B2897" t="s">
        <v>10013</v>
      </c>
      <c r="C2897" t="s">
        <v>10014</v>
      </c>
    </row>
    <row r="2898" spans="1:3" x14ac:dyDescent="0.35">
      <c r="A2898" t="s">
        <v>10015</v>
      </c>
      <c r="B2898" t="s">
        <v>10016</v>
      </c>
      <c r="C2898" t="s">
        <v>10017</v>
      </c>
    </row>
    <row r="2899" spans="1:3" x14ac:dyDescent="0.35">
      <c r="A2899" t="s">
        <v>10018</v>
      </c>
      <c r="B2899" t="s">
        <v>10019</v>
      </c>
      <c r="C2899" t="s">
        <v>10020</v>
      </c>
    </row>
    <row r="2900" spans="1:3" x14ac:dyDescent="0.35">
      <c r="A2900" t="s">
        <v>10021</v>
      </c>
      <c r="B2900" t="s">
        <v>10022</v>
      </c>
      <c r="C2900" t="s">
        <v>10023</v>
      </c>
    </row>
    <row r="2901" spans="1:3" x14ac:dyDescent="0.35">
      <c r="A2901" t="s">
        <v>10024</v>
      </c>
      <c r="B2901" t="s">
        <v>10025</v>
      </c>
      <c r="C2901" t="s">
        <v>10026</v>
      </c>
    </row>
    <row r="2902" spans="1:3" x14ac:dyDescent="0.35">
      <c r="A2902" t="s">
        <v>10027</v>
      </c>
      <c r="B2902" t="s">
        <v>10028</v>
      </c>
      <c r="C2902" t="s">
        <v>10029</v>
      </c>
    </row>
    <row r="2903" spans="1:3" x14ac:dyDescent="0.35">
      <c r="A2903" t="s">
        <v>10030</v>
      </c>
      <c r="B2903" t="s">
        <v>10031</v>
      </c>
      <c r="C2903" t="s">
        <v>10032</v>
      </c>
    </row>
    <row r="2904" spans="1:3" x14ac:dyDescent="0.35">
      <c r="A2904" t="s">
        <v>10033</v>
      </c>
      <c r="B2904" t="s">
        <v>10034</v>
      </c>
      <c r="C2904" t="s">
        <v>10035</v>
      </c>
    </row>
    <row r="2905" spans="1:3" x14ac:dyDescent="0.35">
      <c r="A2905" t="s">
        <v>10036</v>
      </c>
      <c r="B2905" t="s">
        <v>10037</v>
      </c>
      <c r="C2905" t="s">
        <v>10038</v>
      </c>
    </row>
    <row r="2906" spans="1:3" x14ac:dyDescent="0.35">
      <c r="A2906" t="s">
        <v>10039</v>
      </c>
      <c r="B2906" t="s">
        <v>10040</v>
      </c>
      <c r="C2906" t="s">
        <v>10041</v>
      </c>
    </row>
    <row r="2907" spans="1:3" x14ac:dyDescent="0.35">
      <c r="A2907" t="s">
        <v>10042</v>
      </c>
      <c r="B2907" t="s">
        <v>10043</v>
      </c>
      <c r="C2907" t="s">
        <v>10044</v>
      </c>
    </row>
    <row r="2908" spans="1:3" x14ac:dyDescent="0.35">
      <c r="A2908" t="s">
        <v>10045</v>
      </c>
      <c r="B2908" t="s">
        <v>10046</v>
      </c>
      <c r="C2908" t="s">
        <v>10047</v>
      </c>
    </row>
    <row r="2909" spans="1:3" x14ac:dyDescent="0.35">
      <c r="A2909" t="s">
        <v>10048</v>
      </c>
      <c r="B2909" t="s">
        <v>10049</v>
      </c>
      <c r="C2909" t="s">
        <v>10050</v>
      </c>
    </row>
    <row r="2910" spans="1:3" x14ac:dyDescent="0.35">
      <c r="A2910" t="s">
        <v>10051</v>
      </c>
      <c r="B2910" t="s">
        <v>10052</v>
      </c>
      <c r="C2910" t="s">
        <v>10053</v>
      </c>
    </row>
    <row r="2911" spans="1:3" x14ac:dyDescent="0.35">
      <c r="A2911" t="s">
        <v>10054</v>
      </c>
      <c r="B2911" t="s">
        <v>10055</v>
      </c>
      <c r="C2911" t="s">
        <v>10056</v>
      </c>
    </row>
    <row r="2912" spans="1:3" x14ac:dyDescent="0.35">
      <c r="A2912" t="s">
        <v>10057</v>
      </c>
      <c r="B2912" t="s">
        <v>10058</v>
      </c>
      <c r="C2912" t="s">
        <v>10059</v>
      </c>
    </row>
    <row r="2913" spans="1:3" x14ac:dyDescent="0.35">
      <c r="A2913" t="s">
        <v>10057</v>
      </c>
      <c r="B2913" t="s">
        <v>10060</v>
      </c>
      <c r="C2913" t="s">
        <v>10061</v>
      </c>
    </row>
    <row r="2914" spans="1:3" x14ac:dyDescent="0.35">
      <c r="A2914" t="s">
        <v>10062</v>
      </c>
      <c r="B2914" t="s">
        <v>10063</v>
      </c>
      <c r="C2914" t="s">
        <v>10064</v>
      </c>
    </row>
    <row r="2915" spans="1:3" x14ac:dyDescent="0.35">
      <c r="A2915" t="s">
        <v>10065</v>
      </c>
      <c r="B2915" t="s">
        <v>10066</v>
      </c>
      <c r="C2915" t="s">
        <v>10067</v>
      </c>
    </row>
    <row r="2916" spans="1:3" x14ac:dyDescent="0.35">
      <c r="A2916" t="s">
        <v>10068</v>
      </c>
      <c r="B2916" t="s">
        <v>10069</v>
      </c>
      <c r="C2916" t="s">
        <v>10070</v>
      </c>
    </row>
    <row r="2917" spans="1:3" x14ac:dyDescent="0.35">
      <c r="A2917" t="s">
        <v>10071</v>
      </c>
      <c r="B2917" t="s">
        <v>10072</v>
      </c>
      <c r="C2917" t="s">
        <v>10073</v>
      </c>
    </row>
    <row r="2918" spans="1:3" x14ac:dyDescent="0.35">
      <c r="A2918" t="s">
        <v>10074</v>
      </c>
      <c r="B2918" t="s">
        <v>10075</v>
      </c>
      <c r="C2918" t="s">
        <v>10076</v>
      </c>
    </row>
    <row r="2919" spans="1:3" x14ac:dyDescent="0.35">
      <c r="A2919" t="s">
        <v>10077</v>
      </c>
      <c r="B2919" t="s">
        <v>10078</v>
      </c>
      <c r="C2919" t="s">
        <v>10079</v>
      </c>
    </row>
    <row r="2920" spans="1:3" x14ac:dyDescent="0.35">
      <c r="A2920" t="s">
        <v>24491</v>
      </c>
      <c r="B2920" t="s">
        <v>10096</v>
      </c>
      <c r="C2920" t="s">
        <v>24492</v>
      </c>
    </row>
    <row r="2921" spans="1:3" x14ac:dyDescent="0.35">
      <c r="A2921" t="s">
        <v>10080</v>
      </c>
      <c r="B2921" t="s">
        <v>10081</v>
      </c>
      <c r="C2921" t="s">
        <v>10082</v>
      </c>
    </row>
    <row r="2922" spans="1:3" x14ac:dyDescent="0.35">
      <c r="A2922" t="s">
        <v>10083</v>
      </c>
      <c r="B2922" t="s">
        <v>10084</v>
      </c>
      <c r="C2922" t="s">
        <v>10085</v>
      </c>
    </row>
    <row r="2923" spans="1:3" x14ac:dyDescent="0.35">
      <c r="A2923" t="s">
        <v>10086</v>
      </c>
      <c r="B2923" t="s">
        <v>10087</v>
      </c>
      <c r="C2923" t="s">
        <v>10088</v>
      </c>
    </row>
    <row r="2924" spans="1:3" x14ac:dyDescent="0.35">
      <c r="A2924" t="s">
        <v>10089</v>
      </c>
      <c r="B2924" t="s">
        <v>10090</v>
      </c>
      <c r="C2924" t="s">
        <v>10091</v>
      </c>
    </row>
    <row r="2925" spans="1:3" x14ac:dyDescent="0.35">
      <c r="A2925" t="s">
        <v>10092</v>
      </c>
      <c r="B2925" t="s">
        <v>10093</v>
      </c>
      <c r="C2925" t="s">
        <v>10094</v>
      </c>
    </row>
    <row r="2926" spans="1:3" x14ac:dyDescent="0.35">
      <c r="A2926" t="s">
        <v>10095</v>
      </c>
      <c r="B2926" t="s">
        <v>24493</v>
      </c>
      <c r="C2926" t="s">
        <v>24494</v>
      </c>
    </row>
    <row r="2927" spans="1:3" x14ac:dyDescent="0.35">
      <c r="A2927" t="s">
        <v>10097</v>
      </c>
      <c r="B2927" t="s">
        <v>10098</v>
      </c>
      <c r="C2927" t="s">
        <v>10099</v>
      </c>
    </row>
    <row r="2928" spans="1:3" x14ac:dyDescent="0.35">
      <c r="A2928" t="s">
        <v>10100</v>
      </c>
      <c r="B2928" t="s">
        <v>10101</v>
      </c>
      <c r="C2928" t="s">
        <v>10102</v>
      </c>
    </row>
    <row r="2929" spans="1:3" x14ac:dyDescent="0.35">
      <c r="A2929" t="s">
        <v>10103</v>
      </c>
      <c r="B2929" t="s">
        <v>10104</v>
      </c>
      <c r="C2929" t="s">
        <v>10105</v>
      </c>
    </row>
    <row r="2930" spans="1:3" x14ac:dyDescent="0.35">
      <c r="A2930" t="s">
        <v>10106</v>
      </c>
      <c r="B2930" t="s">
        <v>10107</v>
      </c>
      <c r="C2930" t="s">
        <v>10108</v>
      </c>
    </row>
    <row r="2931" spans="1:3" x14ac:dyDescent="0.35">
      <c r="A2931" t="s">
        <v>10109</v>
      </c>
      <c r="B2931" t="s">
        <v>10110</v>
      </c>
      <c r="C2931" t="s">
        <v>10111</v>
      </c>
    </row>
    <row r="2932" spans="1:3" x14ac:dyDescent="0.35">
      <c r="A2932" t="s">
        <v>10109</v>
      </c>
      <c r="B2932" t="s">
        <v>10112</v>
      </c>
      <c r="C2932" t="s">
        <v>10113</v>
      </c>
    </row>
    <row r="2933" spans="1:3" x14ac:dyDescent="0.35">
      <c r="A2933" t="s">
        <v>10114</v>
      </c>
      <c r="B2933" t="s">
        <v>10115</v>
      </c>
      <c r="C2933" t="s">
        <v>10116</v>
      </c>
    </row>
    <row r="2934" spans="1:3" x14ac:dyDescent="0.35">
      <c r="A2934" t="s">
        <v>10117</v>
      </c>
      <c r="B2934" t="s">
        <v>10118</v>
      </c>
      <c r="C2934" t="s">
        <v>10119</v>
      </c>
    </row>
    <row r="2935" spans="1:3" x14ac:dyDescent="0.35">
      <c r="A2935" t="s">
        <v>10120</v>
      </c>
      <c r="B2935" t="s">
        <v>10121</v>
      </c>
      <c r="C2935" t="s">
        <v>10122</v>
      </c>
    </row>
    <row r="2936" spans="1:3" x14ac:dyDescent="0.35">
      <c r="A2936" t="s">
        <v>10123</v>
      </c>
      <c r="B2936" t="s">
        <v>10124</v>
      </c>
      <c r="C2936" t="s">
        <v>10125</v>
      </c>
    </row>
    <row r="2937" spans="1:3" x14ac:dyDescent="0.35">
      <c r="A2937" t="s">
        <v>10126</v>
      </c>
      <c r="B2937" t="s">
        <v>10127</v>
      </c>
      <c r="C2937" t="s">
        <v>10128</v>
      </c>
    </row>
    <row r="2938" spans="1:3" x14ac:dyDescent="0.35">
      <c r="A2938" t="s">
        <v>10129</v>
      </c>
      <c r="B2938" t="s">
        <v>10130</v>
      </c>
      <c r="C2938" t="s">
        <v>10131</v>
      </c>
    </row>
    <row r="2939" spans="1:3" x14ac:dyDescent="0.35">
      <c r="A2939" t="s">
        <v>10132</v>
      </c>
      <c r="B2939" t="s">
        <v>10133</v>
      </c>
      <c r="C2939" t="s">
        <v>10134</v>
      </c>
    </row>
    <row r="2940" spans="1:3" x14ac:dyDescent="0.35">
      <c r="A2940" t="s">
        <v>10135</v>
      </c>
      <c r="B2940" t="s">
        <v>10136</v>
      </c>
      <c r="C2940" t="s">
        <v>10137</v>
      </c>
    </row>
    <row r="2941" spans="1:3" x14ac:dyDescent="0.35">
      <c r="A2941" t="s">
        <v>10138</v>
      </c>
      <c r="B2941" t="s">
        <v>10139</v>
      </c>
      <c r="C2941" t="s">
        <v>10140</v>
      </c>
    </row>
    <row r="2942" spans="1:3" x14ac:dyDescent="0.35">
      <c r="A2942" t="s">
        <v>10141</v>
      </c>
      <c r="B2942" t="s">
        <v>10142</v>
      </c>
      <c r="C2942" t="s">
        <v>10143</v>
      </c>
    </row>
    <row r="2943" spans="1:3" x14ac:dyDescent="0.35">
      <c r="A2943" t="s">
        <v>10144</v>
      </c>
      <c r="B2943" t="s">
        <v>10145</v>
      </c>
      <c r="C2943" t="s">
        <v>10146</v>
      </c>
    </row>
    <row r="2944" spans="1:3" x14ac:dyDescent="0.35">
      <c r="A2944" t="s">
        <v>10147</v>
      </c>
      <c r="B2944" t="s">
        <v>10148</v>
      </c>
      <c r="C2944" t="s">
        <v>10149</v>
      </c>
    </row>
    <row r="2945" spans="1:3" x14ac:dyDescent="0.35">
      <c r="A2945" t="s">
        <v>10150</v>
      </c>
      <c r="B2945" t="s">
        <v>10151</v>
      </c>
      <c r="C2945" t="s">
        <v>10152</v>
      </c>
    </row>
    <row r="2946" spans="1:3" x14ac:dyDescent="0.35">
      <c r="A2946" t="s">
        <v>10153</v>
      </c>
      <c r="B2946" t="s">
        <v>10154</v>
      </c>
      <c r="C2946" t="s">
        <v>10155</v>
      </c>
    </row>
    <row r="2947" spans="1:3" x14ac:dyDescent="0.35">
      <c r="A2947" t="s">
        <v>10156</v>
      </c>
      <c r="B2947" t="s">
        <v>10157</v>
      </c>
      <c r="C2947" t="s">
        <v>10158</v>
      </c>
    </row>
    <row r="2948" spans="1:3" x14ac:dyDescent="0.35">
      <c r="A2948" t="s">
        <v>10159</v>
      </c>
      <c r="B2948" t="s">
        <v>10160</v>
      </c>
      <c r="C2948" t="s">
        <v>10161</v>
      </c>
    </row>
    <row r="2949" spans="1:3" x14ac:dyDescent="0.35">
      <c r="A2949" t="s">
        <v>10162</v>
      </c>
      <c r="B2949" t="s">
        <v>10163</v>
      </c>
      <c r="C2949" t="s">
        <v>10164</v>
      </c>
    </row>
    <row r="2950" spans="1:3" x14ac:dyDescent="0.35">
      <c r="A2950" t="s">
        <v>10165</v>
      </c>
      <c r="B2950" t="s">
        <v>10166</v>
      </c>
      <c r="C2950" t="s">
        <v>10167</v>
      </c>
    </row>
    <row r="2951" spans="1:3" x14ac:dyDescent="0.35">
      <c r="A2951" t="s">
        <v>10168</v>
      </c>
      <c r="B2951" t="s">
        <v>10169</v>
      </c>
      <c r="C2951" t="s">
        <v>10170</v>
      </c>
    </row>
    <row r="2952" spans="1:3" x14ac:dyDescent="0.35">
      <c r="A2952" t="s">
        <v>10171</v>
      </c>
      <c r="B2952" t="s">
        <v>10172</v>
      </c>
      <c r="C2952" t="s">
        <v>10173</v>
      </c>
    </row>
    <row r="2953" spans="1:3" x14ac:dyDescent="0.35">
      <c r="A2953" t="s">
        <v>10174</v>
      </c>
      <c r="B2953" t="s">
        <v>10175</v>
      </c>
      <c r="C2953" t="s">
        <v>10176</v>
      </c>
    </row>
    <row r="2954" spans="1:3" x14ac:dyDescent="0.35">
      <c r="A2954" t="s">
        <v>10177</v>
      </c>
      <c r="B2954" t="s">
        <v>10178</v>
      </c>
      <c r="C2954" t="s">
        <v>10179</v>
      </c>
    </row>
    <row r="2955" spans="1:3" x14ac:dyDescent="0.35">
      <c r="A2955" t="s">
        <v>10180</v>
      </c>
      <c r="B2955" t="s">
        <v>10181</v>
      </c>
      <c r="C2955" t="s">
        <v>10182</v>
      </c>
    </row>
    <row r="2956" spans="1:3" x14ac:dyDescent="0.35">
      <c r="A2956" t="s">
        <v>10183</v>
      </c>
      <c r="B2956" t="s">
        <v>10184</v>
      </c>
      <c r="C2956" t="s">
        <v>10185</v>
      </c>
    </row>
    <row r="2957" spans="1:3" x14ac:dyDescent="0.35">
      <c r="A2957" t="s">
        <v>10186</v>
      </c>
      <c r="B2957" t="s">
        <v>10187</v>
      </c>
      <c r="C2957" t="s">
        <v>10188</v>
      </c>
    </row>
    <row r="2958" spans="1:3" x14ac:dyDescent="0.35">
      <c r="A2958" t="s">
        <v>10189</v>
      </c>
      <c r="B2958" t="s">
        <v>10190</v>
      </c>
      <c r="C2958" t="s">
        <v>10191</v>
      </c>
    </row>
    <row r="2959" spans="1:3" x14ac:dyDescent="0.35">
      <c r="A2959" t="s">
        <v>10192</v>
      </c>
      <c r="B2959" t="s">
        <v>10193</v>
      </c>
      <c r="C2959" t="s">
        <v>10194</v>
      </c>
    </row>
    <row r="2960" spans="1:3" x14ac:dyDescent="0.35">
      <c r="A2960" t="s">
        <v>10195</v>
      </c>
      <c r="B2960" t="s">
        <v>10196</v>
      </c>
      <c r="C2960" t="s">
        <v>10197</v>
      </c>
    </row>
    <row r="2961" spans="1:3" x14ac:dyDescent="0.35">
      <c r="A2961" t="s">
        <v>10198</v>
      </c>
      <c r="B2961" t="s">
        <v>10199</v>
      </c>
      <c r="C2961" t="s">
        <v>10200</v>
      </c>
    </row>
    <row r="2962" spans="1:3" x14ac:dyDescent="0.35">
      <c r="A2962" t="s">
        <v>10201</v>
      </c>
      <c r="B2962" t="s">
        <v>10202</v>
      </c>
      <c r="C2962" t="s">
        <v>10203</v>
      </c>
    </row>
    <row r="2963" spans="1:3" x14ac:dyDescent="0.35">
      <c r="A2963" t="s">
        <v>10204</v>
      </c>
      <c r="B2963" t="s">
        <v>10205</v>
      </c>
      <c r="C2963" t="s">
        <v>10206</v>
      </c>
    </row>
    <row r="2964" spans="1:3" x14ac:dyDescent="0.35">
      <c r="A2964" t="s">
        <v>10207</v>
      </c>
      <c r="B2964" t="s">
        <v>10208</v>
      </c>
      <c r="C2964" t="s">
        <v>10209</v>
      </c>
    </row>
    <row r="2965" spans="1:3" x14ac:dyDescent="0.35">
      <c r="A2965" t="s">
        <v>10210</v>
      </c>
      <c r="B2965" t="s">
        <v>10211</v>
      </c>
      <c r="C2965" t="s">
        <v>10212</v>
      </c>
    </row>
    <row r="2966" spans="1:3" x14ac:dyDescent="0.35">
      <c r="A2966" t="s">
        <v>10213</v>
      </c>
      <c r="B2966" t="s">
        <v>10214</v>
      </c>
      <c r="C2966" t="s">
        <v>10215</v>
      </c>
    </row>
    <row r="2967" spans="1:3" x14ac:dyDescent="0.35">
      <c r="A2967" t="s">
        <v>10216</v>
      </c>
      <c r="B2967" t="s">
        <v>10217</v>
      </c>
      <c r="C2967" t="s">
        <v>10218</v>
      </c>
    </row>
    <row r="2968" spans="1:3" x14ac:dyDescent="0.35">
      <c r="A2968" t="s">
        <v>10219</v>
      </c>
      <c r="B2968" t="s">
        <v>10220</v>
      </c>
      <c r="C2968" t="s">
        <v>10221</v>
      </c>
    </row>
    <row r="2969" spans="1:3" x14ac:dyDescent="0.35">
      <c r="A2969" t="s">
        <v>10222</v>
      </c>
      <c r="B2969" t="s">
        <v>10223</v>
      </c>
      <c r="C2969" t="s">
        <v>10224</v>
      </c>
    </row>
    <row r="2970" spans="1:3" x14ac:dyDescent="0.35">
      <c r="A2970" t="s">
        <v>10225</v>
      </c>
      <c r="B2970" t="s">
        <v>10226</v>
      </c>
      <c r="C2970" t="s">
        <v>10227</v>
      </c>
    </row>
    <row r="2971" spans="1:3" x14ac:dyDescent="0.35">
      <c r="A2971" t="s">
        <v>10228</v>
      </c>
      <c r="B2971" t="s">
        <v>10229</v>
      </c>
      <c r="C2971" t="s">
        <v>10230</v>
      </c>
    </row>
    <row r="2972" spans="1:3" x14ac:dyDescent="0.35">
      <c r="A2972" t="s">
        <v>10231</v>
      </c>
      <c r="B2972" t="s">
        <v>10232</v>
      </c>
      <c r="C2972" t="s">
        <v>10233</v>
      </c>
    </row>
    <row r="2973" spans="1:3" x14ac:dyDescent="0.35">
      <c r="A2973" t="s">
        <v>10234</v>
      </c>
      <c r="B2973" t="s">
        <v>10235</v>
      </c>
      <c r="C2973" t="s">
        <v>10236</v>
      </c>
    </row>
    <row r="2974" spans="1:3" x14ac:dyDescent="0.35">
      <c r="A2974" t="s">
        <v>10237</v>
      </c>
      <c r="B2974" t="s">
        <v>10238</v>
      </c>
      <c r="C2974" t="s">
        <v>10239</v>
      </c>
    </row>
    <row r="2975" spans="1:3" x14ac:dyDescent="0.35">
      <c r="A2975" t="s">
        <v>10240</v>
      </c>
      <c r="B2975" t="s">
        <v>10241</v>
      </c>
      <c r="C2975" t="s">
        <v>10242</v>
      </c>
    </row>
    <row r="2976" spans="1:3" x14ac:dyDescent="0.35">
      <c r="A2976" t="s">
        <v>10243</v>
      </c>
      <c r="B2976" t="s">
        <v>10244</v>
      </c>
      <c r="C2976" t="s">
        <v>10245</v>
      </c>
    </row>
    <row r="2977" spans="1:3" x14ac:dyDescent="0.35">
      <c r="A2977" t="s">
        <v>10246</v>
      </c>
      <c r="B2977" t="s">
        <v>10247</v>
      </c>
      <c r="C2977" t="s">
        <v>10248</v>
      </c>
    </row>
    <row r="2978" spans="1:3" x14ac:dyDescent="0.35">
      <c r="A2978" t="s">
        <v>10249</v>
      </c>
      <c r="B2978" t="s">
        <v>10250</v>
      </c>
      <c r="C2978" t="s">
        <v>10251</v>
      </c>
    </row>
    <row r="2979" spans="1:3" x14ac:dyDescent="0.35">
      <c r="A2979" t="s">
        <v>10252</v>
      </c>
      <c r="B2979" t="s">
        <v>10253</v>
      </c>
      <c r="C2979" t="s">
        <v>10254</v>
      </c>
    </row>
    <row r="2980" spans="1:3" x14ac:dyDescent="0.35">
      <c r="A2980" t="s">
        <v>10255</v>
      </c>
      <c r="B2980" t="s">
        <v>10256</v>
      </c>
      <c r="C2980" t="s">
        <v>10257</v>
      </c>
    </row>
    <row r="2981" spans="1:3" x14ac:dyDescent="0.35">
      <c r="A2981" t="s">
        <v>10255</v>
      </c>
      <c r="B2981" t="s">
        <v>10258</v>
      </c>
      <c r="C2981" t="s">
        <v>10259</v>
      </c>
    </row>
    <row r="2982" spans="1:3" x14ac:dyDescent="0.35">
      <c r="A2982" t="s">
        <v>10260</v>
      </c>
      <c r="B2982" t="s">
        <v>10261</v>
      </c>
      <c r="C2982" t="s">
        <v>10262</v>
      </c>
    </row>
    <row r="2983" spans="1:3" x14ac:dyDescent="0.35">
      <c r="A2983" t="s">
        <v>10263</v>
      </c>
      <c r="B2983" t="s">
        <v>10264</v>
      </c>
      <c r="C2983" t="s">
        <v>10265</v>
      </c>
    </row>
    <row r="2984" spans="1:3" x14ac:dyDescent="0.35">
      <c r="A2984" t="s">
        <v>10266</v>
      </c>
      <c r="B2984" t="s">
        <v>10267</v>
      </c>
      <c r="C2984" t="s">
        <v>10268</v>
      </c>
    </row>
    <row r="2985" spans="1:3" x14ac:dyDescent="0.35">
      <c r="A2985" t="s">
        <v>10269</v>
      </c>
      <c r="B2985" t="s">
        <v>10270</v>
      </c>
      <c r="C2985" t="s">
        <v>10271</v>
      </c>
    </row>
    <row r="2986" spans="1:3" x14ac:dyDescent="0.35">
      <c r="A2986" t="s">
        <v>10272</v>
      </c>
      <c r="B2986" t="s">
        <v>10273</v>
      </c>
      <c r="C2986" t="s">
        <v>10274</v>
      </c>
    </row>
    <row r="2987" spans="1:3" x14ac:dyDescent="0.35">
      <c r="A2987" t="s">
        <v>10275</v>
      </c>
      <c r="B2987" t="s">
        <v>10276</v>
      </c>
      <c r="C2987" t="s">
        <v>10277</v>
      </c>
    </row>
    <row r="2988" spans="1:3" x14ac:dyDescent="0.35">
      <c r="A2988" t="s">
        <v>10278</v>
      </c>
      <c r="B2988" t="s">
        <v>10279</v>
      </c>
      <c r="C2988" t="s">
        <v>10280</v>
      </c>
    </row>
    <row r="2989" spans="1:3" x14ac:dyDescent="0.35">
      <c r="A2989" t="s">
        <v>10281</v>
      </c>
      <c r="B2989" t="s">
        <v>10282</v>
      </c>
      <c r="C2989" t="s">
        <v>10283</v>
      </c>
    </row>
    <row r="2990" spans="1:3" x14ac:dyDescent="0.35">
      <c r="A2990" t="s">
        <v>10284</v>
      </c>
      <c r="B2990" t="s">
        <v>10285</v>
      </c>
      <c r="C2990" t="s">
        <v>10286</v>
      </c>
    </row>
    <row r="2991" spans="1:3" x14ac:dyDescent="0.35">
      <c r="A2991" t="s">
        <v>10287</v>
      </c>
      <c r="B2991" t="s">
        <v>10288</v>
      </c>
      <c r="C2991" t="s">
        <v>10289</v>
      </c>
    </row>
    <row r="2992" spans="1:3" x14ac:dyDescent="0.35">
      <c r="A2992" t="s">
        <v>10290</v>
      </c>
      <c r="B2992" t="s">
        <v>10291</v>
      </c>
      <c r="C2992" t="s">
        <v>10292</v>
      </c>
    </row>
    <row r="2993" spans="1:3" x14ac:dyDescent="0.35">
      <c r="A2993" t="s">
        <v>10293</v>
      </c>
      <c r="B2993" t="s">
        <v>10294</v>
      </c>
      <c r="C2993" t="s">
        <v>10295</v>
      </c>
    </row>
    <row r="2994" spans="1:3" x14ac:dyDescent="0.35">
      <c r="A2994" t="s">
        <v>10296</v>
      </c>
      <c r="B2994" t="s">
        <v>10297</v>
      </c>
      <c r="C2994" t="s">
        <v>10298</v>
      </c>
    </row>
    <row r="2995" spans="1:3" x14ac:dyDescent="0.35">
      <c r="A2995" t="s">
        <v>10299</v>
      </c>
      <c r="B2995" t="s">
        <v>10300</v>
      </c>
      <c r="C2995" t="s">
        <v>10301</v>
      </c>
    </row>
    <row r="2996" spans="1:3" x14ac:dyDescent="0.35">
      <c r="A2996" t="s">
        <v>10302</v>
      </c>
      <c r="B2996" t="s">
        <v>10303</v>
      </c>
      <c r="C2996" t="s">
        <v>10304</v>
      </c>
    </row>
    <row r="2997" spans="1:3" x14ac:dyDescent="0.35">
      <c r="A2997" t="s">
        <v>10305</v>
      </c>
      <c r="B2997" t="s">
        <v>10306</v>
      </c>
      <c r="C2997" t="s">
        <v>10307</v>
      </c>
    </row>
    <row r="2998" spans="1:3" x14ac:dyDescent="0.35">
      <c r="A2998" t="s">
        <v>10308</v>
      </c>
      <c r="B2998" t="s">
        <v>10309</v>
      </c>
      <c r="C2998" t="s">
        <v>10310</v>
      </c>
    </row>
    <row r="2999" spans="1:3" x14ac:dyDescent="0.35">
      <c r="A2999" t="s">
        <v>10311</v>
      </c>
      <c r="B2999" t="s">
        <v>10312</v>
      </c>
      <c r="C2999" t="s">
        <v>10313</v>
      </c>
    </row>
    <row r="3000" spans="1:3" x14ac:dyDescent="0.35">
      <c r="A3000" t="s">
        <v>10314</v>
      </c>
      <c r="B3000" t="s">
        <v>10315</v>
      </c>
      <c r="C3000" t="s">
        <v>10316</v>
      </c>
    </row>
    <row r="3001" spans="1:3" x14ac:dyDescent="0.35">
      <c r="A3001" t="s">
        <v>10317</v>
      </c>
      <c r="B3001" t="s">
        <v>10318</v>
      </c>
      <c r="C3001" t="s">
        <v>10319</v>
      </c>
    </row>
    <row r="3002" spans="1:3" x14ac:dyDescent="0.35">
      <c r="A3002" t="s">
        <v>10320</v>
      </c>
      <c r="B3002" t="s">
        <v>10321</v>
      </c>
      <c r="C3002" t="s">
        <v>10322</v>
      </c>
    </row>
    <row r="3003" spans="1:3" x14ac:dyDescent="0.35">
      <c r="A3003" t="s">
        <v>10323</v>
      </c>
      <c r="B3003" t="s">
        <v>10324</v>
      </c>
      <c r="C3003" t="s">
        <v>10325</v>
      </c>
    </row>
    <row r="3004" spans="1:3" x14ac:dyDescent="0.35">
      <c r="A3004" t="s">
        <v>10326</v>
      </c>
      <c r="B3004" t="s">
        <v>10327</v>
      </c>
      <c r="C3004" t="s">
        <v>10328</v>
      </c>
    </row>
    <row r="3005" spans="1:3" x14ac:dyDescent="0.35">
      <c r="A3005" t="s">
        <v>10329</v>
      </c>
      <c r="B3005" t="s">
        <v>10330</v>
      </c>
      <c r="C3005" t="s">
        <v>10331</v>
      </c>
    </row>
    <row r="3006" spans="1:3" x14ac:dyDescent="0.35">
      <c r="A3006" t="s">
        <v>10332</v>
      </c>
      <c r="B3006" t="s">
        <v>10333</v>
      </c>
      <c r="C3006" t="s">
        <v>10334</v>
      </c>
    </row>
    <row r="3007" spans="1:3" x14ac:dyDescent="0.35">
      <c r="A3007" t="s">
        <v>10335</v>
      </c>
      <c r="B3007" t="s">
        <v>10336</v>
      </c>
      <c r="C3007" t="s">
        <v>10337</v>
      </c>
    </row>
    <row r="3008" spans="1:3" x14ac:dyDescent="0.35">
      <c r="A3008" t="s">
        <v>10338</v>
      </c>
      <c r="B3008" t="s">
        <v>10339</v>
      </c>
      <c r="C3008" t="s">
        <v>10340</v>
      </c>
    </row>
    <row r="3009" spans="1:3" x14ac:dyDescent="0.35">
      <c r="A3009" t="s">
        <v>10341</v>
      </c>
      <c r="B3009" t="s">
        <v>10342</v>
      </c>
      <c r="C3009" t="s">
        <v>10343</v>
      </c>
    </row>
    <row r="3010" spans="1:3" x14ac:dyDescent="0.35">
      <c r="A3010" t="s">
        <v>10344</v>
      </c>
      <c r="B3010" t="s">
        <v>10345</v>
      </c>
      <c r="C3010" t="s">
        <v>10346</v>
      </c>
    </row>
    <row r="3011" spans="1:3" x14ac:dyDescent="0.35">
      <c r="A3011" t="s">
        <v>10347</v>
      </c>
      <c r="B3011" t="s">
        <v>10348</v>
      </c>
      <c r="C3011" t="s">
        <v>10349</v>
      </c>
    </row>
    <row r="3012" spans="1:3" x14ac:dyDescent="0.35">
      <c r="A3012" t="s">
        <v>10350</v>
      </c>
      <c r="B3012" t="s">
        <v>10351</v>
      </c>
      <c r="C3012" t="s">
        <v>10352</v>
      </c>
    </row>
    <row r="3013" spans="1:3" x14ac:dyDescent="0.35">
      <c r="A3013" t="s">
        <v>10353</v>
      </c>
      <c r="B3013" t="s">
        <v>10354</v>
      </c>
      <c r="C3013" t="s">
        <v>10355</v>
      </c>
    </row>
    <row r="3014" spans="1:3" x14ac:dyDescent="0.35">
      <c r="A3014" t="s">
        <v>10356</v>
      </c>
      <c r="B3014" t="s">
        <v>10357</v>
      </c>
      <c r="C3014" t="s">
        <v>10358</v>
      </c>
    </row>
    <row r="3015" spans="1:3" x14ac:dyDescent="0.35">
      <c r="A3015" t="s">
        <v>10359</v>
      </c>
      <c r="B3015" t="s">
        <v>10360</v>
      </c>
      <c r="C3015" t="s">
        <v>10361</v>
      </c>
    </row>
    <row r="3016" spans="1:3" x14ac:dyDescent="0.35">
      <c r="A3016" t="s">
        <v>10362</v>
      </c>
      <c r="B3016" t="s">
        <v>10363</v>
      </c>
      <c r="C3016" t="s">
        <v>10364</v>
      </c>
    </row>
    <row r="3017" spans="1:3" x14ac:dyDescent="0.35">
      <c r="A3017" t="s">
        <v>10365</v>
      </c>
      <c r="B3017" t="s">
        <v>10366</v>
      </c>
      <c r="C3017" t="s">
        <v>10367</v>
      </c>
    </row>
    <row r="3018" spans="1:3" x14ac:dyDescent="0.35">
      <c r="A3018" t="s">
        <v>10368</v>
      </c>
      <c r="B3018" t="s">
        <v>10369</v>
      </c>
      <c r="C3018" t="s">
        <v>10370</v>
      </c>
    </row>
    <row r="3019" spans="1:3" x14ac:dyDescent="0.35">
      <c r="A3019" t="s">
        <v>10371</v>
      </c>
      <c r="B3019" t="s">
        <v>10372</v>
      </c>
      <c r="C3019" t="s">
        <v>10373</v>
      </c>
    </row>
    <row r="3020" spans="1:3" x14ac:dyDescent="0.35">
      <c r="A3020" t="s">
        <v>10371</v>
      </c>
      <c r="B3020" t="s">
        <v>10374</v>
      </c>
      <c r="C3020" t="s">
        <v>10375</v>
      </c>
    </row>
    <row r="3021" spans="1:3" x14ac:dyDescent="0.35">
      <c r="A3021" t="s">
        <v>10376</v>
      </c>
      <c r="B3021" t="s">
        <v>10377</v>
      </c>
      <c r="C3021" t="s">
        <v>10378</v>
      </c>
    </row>
    <row r="3022" spans="1:3" x14ac:dyDescent="0.35">
      <c r="A3022" t="s">
        <v>10379</v>
      </c>
      <c r="B3022" t="s">
        <v>10380</v>
      </c>
      <c r="C3022" t="s">
        <v>10381</v>
      </c>
    </row>
    <row r="3023" spans="1:3" x14ac:dyDescent="0.35">
      <c r="A3023" t="s">
        <v>10382</v>
      </c>
      <c r="B3023" t="s">
        <v>10383</v>
      </c>
      <c r="C3023" t="s">
        <v>10384</v>
      </c>
    </row>
    <row r="3024" spans="1:3" x14ac:dyDescent="0.35">
      <c r="A3024" t="s">
        <v>10385</v>
      </c>
      <c r="B3024" t="s">
        <v>10386</v>
      </c>
      <c r="C3024" t="s">
        <v>10387</v>
      </c>
    </row>
    <row r="3025" spans="1:3" x14ac:dyDescent="0.35">
      <c r="A3025" t="s">
        <v>10388</v>
      </c>
      <c r="B3025" t="s">
        <v>10389</v>
      </c>
      <c r="C3025" t="s">
        <v>10390</v>
      </c>
    </row>
    <row r="3026" spans="1:3" x14ac:dyDescent="0.35">
      <c r="A3026" t="s">
        <v>10391</v>
      </c>
      <c r="B3026" t="s">
        <v>10392</v>
      </c>
      <c r="C3026" t="s">
        <v>10393</v>
      </c>
    </row>
    <row r="3027" spans="1:3" x14ac:dyDescent="0.35">
      <c r="A3027" t="s">
        <v>10394</v>
      </c>
      <c r="B3027" t="s">
        <v>10395</v>
      </c>
      <c r="C3027" t="s">
        <v>10396</v>
      </c>
    </row>
    <row r="3028" spans="1:3" x14ac:dyDescent="0.35">
      <c r="A3028" t="s">
        <v>10397</v>
      </c>
      <c r="B3028" t="s">
        <v>4794</v>
      </c>
      <c r="C3028" t="s">
        <v>10398</v>
      </c>
    </row>
    <row r="3029" spans="1:3" x14ac:dyDescent="0.35">
      <c r="A3029" t="s">
        <v>10399</v>
      </c>
      <c r="B3029" t="s">
        <v>10400</v>
      </c>
      <c r="C3029" t="s">
        <v>10401</v>
      </c>
    </row>
    <row r="3030" spans="1:3" x14ac:dyDescent="0.35">
      <c r="A3030" t="s">
        <v>10402</v>
      </c>
      <c r="B3030" t="s">
        <v>10403</v>
      </c>
      <c r="C3030" t="s">
        <v>10404</v>
      </c>
    </row>
    <row r="3031" spans="1:3" x14ac:dyDescent="0.35">
      <c r="A3031" t="s">
        <v>10405</v>
      </c>
      <c r="B3031" t="s">
        <v>10406</v>
      </c>
      <c r="C3031" t="s">
        <v>10407</v>
      </c>
    </row>
    <row r="3032" spans="1:3" x14ac:dyDescent="0.35">
      <c r="A3032" t="s">
        <v>10408</v>
      </c>
      <c r="B3032" t="s">
        <v>10409</v>
      </c>
      <c r="C3032" t="s">
        <v>10410</v>
      </c>
    </row>
    <row r="3033" spans="1:3" x14ac:dyDescent="0.35">
      <c r="A3033" t="s">
        <v>10411</v>
      </c>
      <c r="B3033" t="s">
        <v>10412</v>
      </c>
      <c r="C3033" t="s">
        <v>10413</v>
      </c>
    </row>
    <row r="3034" spans="1:3" x14ac:dyDescent="0.35">
      <c r="A3034" t="s">
        <v>10414</v>
      </c>
      <c r="B3034" t="s">
        <v>10415</v>
      </c>
      <c r="C3034" t="s">
        <v>10416</v>
      </c>
    </row>
    <row r="3035" spans="1:3" x14ac:dyDescent="0.35">
      <c r="A3035" t="s">
        <v>10417</v>
      </c>
      <c r="B3035" t="s">
        <v>10418</v>
      </c>
      <c r="C3035" t="s">
        <v>10419</v>
      </c>
    </row>
    <row r="3036" spans="1:3" x14ac:dyDescent="0.35">
      <c r="A3036" t="s">
        <v>10420</v>
      </c>
      <c r="B3036" t="s">
        <v>10421</v>
      </c>
      <c r="C3036" t="s">
        <v>10422</v>
      </c>
    </row>
    <row r="3037" spans="1:3" x14ac:dyDescent="0.35">
      <c r="A3037" t="s">
        <v>10423</v>
      </c>
      <c r="B3037" t="s">
        <v>10424</v>
      </c>
      <c r="C3037" t="s">
        <v>10425</v>
      </c>
    </row>
    <row r="3038" spans="1:3" x14ac:dyDescent="0.35">
      <c r="A3038" t="s">
        <v>10426</v>
      </c>
      <c r="B3038" t="s">
        <v>10427</v>
      </c>
      <c r="C3038" t="s">
        <v>10428</v>
      </c>
    </row>
    <row r="3039" spans="1:3" x14ac:dyDescent="0.35">
      <c r="A3039" t="s">
        <v>10429</v>
      </c>
      <c r="B3039" t="s">
        <v>10430</v>
      </c>
      <c r="C3039" t="s">
        <v>10431</v>
      </c>
    </row>
    <row r="3040" spans="1:3" x14ac:dyDescent="0.35">
      <c r="A3040" t="s">
        <v>10432</v>
      </c>
      <c r="B3040" t="s">
        <v>10433</v>
      </c>
      <c r="C3040" t="s">
        <v>10434</v>
      </c>
    </row>
    <row r="3041" spans="1:3" x14ac:dyDescent="0.35">
      <c r="A3041" t="s">
        <v>10435</v>
      </c>
      <c r="B3041" t="s">
        <v>10436</v>
      </c>
      <c r="C3041" t="s">
        <v>10437</v>
      </c>
    </row>
    <row r="3042" spans="1:3" x14ac:dyDescent="0.35">
      <c r="A3042" t="s">
        <v>10438</v>
      </c>
      <c r="B3042" t="s">
        <v>10439</v>
      </c>
      <c r="C3042" t="s">
        <v>10440</v>
      </c>
    </row>
    <row r="3043" spans="1:3" x14ac:dyDescent="0.35">
      <c r="A3043" t="s">
        <v>10441</v>
      </c>
      <c r="B3043" t="s">
        <v>10442</v>
      </c>
      <c r="C3043" t="s">
        <v>10443</v>
      </c>
    </row>
    <row r="3044" spans="1:3" x14ac:dyDescent="0.35">
      <c r="A3044" t="s">
        <v>10444</v>
      </c>
      <c r="B3044" t="s">
        <v>10445</v>
      </c>
      <c r="C3044" t="s">
        <v>10446</v>
      </c>
    </row>
    <row r="3045" spans="1:3" x14ac:dyDescent="0.35">
      <c r="A3045" t="s">
        <v>10447</v>
      </c>
      <c r="B3045" t="s">
        <v>10448</v>
      </c>
      <c r="C3045" t="s">
        <v>10449</v>
      </c>
    </row>
    <row r="3046" spans="1:3" x14ac:dyDescent="0.35">
      <c r="A3046" t="s">
        <v>10450</v>
      </c>
      <c r="B3046" t="s">
        <v>10451</v>
      </c>
      <c r="C3046" t="s">
        <v>10452</v>
      </c>
    </row>
    <row r="3047" spans="1:3" x14ac:dyDescent="0.35">
      <c r="A3047" t="s">
        <v>10453</v>
      </c>
      <c r="B3047" t="s">
        <v>10454</v>
      </c>
      <c r="C3047" t="s">
        <v>10455</v>
      </c>
    </row>
    <row r="3048" spans="1:3" x14ac:dyDescent="0.35">
      <c r="A3048" t="s">
        <v>10456</v>
      </c>
      <c r="B3048" t="s">
        <v>10457</v>
      </c>
      <c r="C3048" t="s">
        <v>10458</v>
      </c>
    </row>
    <row r="3049" spans="1:3" x14ac:dyDescent="0.35">
      <c r="A3049" t="s">
        <v>10459</v>
      </c>
      <c r="B3049" t="s">
        <v>10460</v>
      </c>
      <c r="C3049" t="s">
        <v>10461</v>
      </c>
    </row>
    <row r="3050" spans="1:3" x14ac:dyDescent="0.35">
      <c r="A3050" t="s">
        <v>10462</v>
      </c>
      <c r="B3050" t="s">
        <v>10463</v>
      </c>
      <c r="C3050" t="s">
        <v>10464</v>
      </c>
    </row>
    <row r="3051" spans="1:3" x14ac:dyDescent="0.35">
      <c r="A3051" t="s">
        <v>10462</v>
      </c>
      <c r="B3051" t="s">
        <v>10465</v>
      </c>
      <c r="C3051" t="s">
        <v>10464</v>
      </c>
    </row>
    <row r="3052" spans="1:3" x14ac:dyDescent="0.35">
      <c r="A3052" t="s">
        <v>10466</v>
      </c>
      <c r="B3052" t="s">
        <v>10467</v>
      </c>
      <c r="C3052" t="s">
        <v>10468</v>
      </c>
    </row>
    <row r="3053" spans="1:3" x14ac:dyDescent="0.35">
      <c r="A3053" t="s">
        <v>10469</v>
      </c>
      <c r="B3053" t="s">
        <v>10470</v>
      </c>
      <c r="C3053" t="s">
        <v>10471</v>
      </c>
    </row>
    <row r="3054" spans="1:3" x14ac:dyDescent="0.35">
      <c r="A3054" t="s">
        <v>10472</v>
      </c>
      <c r="B3054" t="s">
        <v>10473</v>
      </c>
      <c r="C3054" t="s">
        <v>10474</v>
      </c>
    </row>
    <row r="3055" spans="1:3" x14ac:dyDescent="0.35">
      <c r="A3055" t="s">
        <v>10475</v>
      </c>
      <c r="B3055" t="s">
        <v>10476</v>
      </c>
      <c r="C3055" t="s">
        <v>10477</v>
      </c>
    </row>
    <row r="3056" spans="1:3" x14ac:dyDescent="0.35">
      <c r="A3056" t="s">
        <v>10478</v>
      </c>
      <c r="B3056" t="s">
        <v>10479</v>
      </c>
      <c r="C3056" t="s">
        <v>10480</v>
      </c>
    </row>
    <row r="3057" spans="1:3" x14ac:dyDescent="0.35">
      <c r="A3057" t="s">
        <v>10481</v>
      </c>
      <c r="B3057" t="s">
        <v>10482</v>
      </c>
      <c r="C3057" t="s">
        <v>10483</v>
      </c>
    </row>
    <row r="3058" spans="1:3" x14ac:dyDescent="0.35">
      <c r="A3058" t="s">
        <v>10484</v>
      </c>
      <c r="B3058" t="s">
        <v>10485</v>
      </c>
      <c r="C3058" t="s">
        <v>10486</v>
      </c>
    </row>
    <row r="3059" spans="1:3" x14ac:dyDescent="0.35">
      <c r="A3059" t="s">
        <v>10487</v>
      </c>
      <c r="B3059" t="s">
        <v>10488</v>
      </c>
      <c r="C3059" t="s">
        <v>10489</v>
      </c>
    </row>
    <row r="3060" spans="1:3" x14ac:dyDescent="0.35">
      <c r="A3060" t="s">
        <v>10490</v>
      </c>
      <c r="B3060" t="s">
        <v>10491</v>
      </c>
      <c r="C3060" t="s">
        <v>10492</v>
      </c>
    </row>
    <row r="3061" spans="1:3" x14ac:dyDescent="0.35">
      <c r="A3061" t="s">
        <v>10493</v>
      </c>
      <c r="B3061" t="s">
        <v>10494</v>
      </c>
      <c r="C3061" t="s">
        <v>10495</v>
      </c>
    </row>
    <row r="3062" spans="1:3" x14ac:dyDescent="0.35">
      <c r="A3062" t="s">
        <v>10496</v>
      </c>
      <c r="B3062" t="s">
        <v>10497</v>
      </c>
      <c r="C3062" t="s">
        <v>10498</v>
      </c>
    </row>
    <row r="3063" spans="1:3" x14ac:dyDescent="0.35">
      <c r="A3063" t="s">
        <v>10499</v>
      </c>
      <c r="B3063" t="s">
        <v>10500</v>
      </c>
      <c r="C3063" t="s">
        <v>10501</v>
      </c>
    </row>
    <row r="3064" spans="1:3" x14ac:dyDescent="0.35">
      <c r="A3064" t="s">
        <v>10502</v>
      </c>
      <c r="B3064" t="s">
        <v>10503</v>
      </c>
      <c r="C3064" t="s">
        <v>10504</v>
      </c>
    </row>
    <row r="3065" spans="1:3" x14ac:dyDescent="0.35">
      <c r="A3065" t="s">
        <v>10505</v>
      </c>
      <c r="B3065" t="s">
        <v>10506</v>
      </c>
      <c r="C3065" t="s">
        <v>10507</v>
      </c>
    </row>
    <row r="3066" spans="1:3" x14ac:dyDescent="0.35">
      <c r="A3066" t="s">
        <v>10508</v>
      </c>
      <c r="B3066" t="s">
        <v>10509</v>
      </c>
      <c r="C3066" t="s">
        <v>10510</v>
      </c>
    </row>
    <row r="3067" spans="1:3" x14ac:dyDescent="0.35">
      <c r="A3067" t="s">
        <v>10511</v>
      </c>
      <c r="B3067" t="s">
        <v>10512</v>
      </c>
      <c r="C3067" t="s">
        <v>10513</v>
      </c>
    </row>
    <row r="3068" spans="1:3" x14ac:dyDescent="0.35">
      <c r="A3068" t="s">
        <v>122</v>
      </c>
      <c r="B3068" t="s">
        <v>10514</v>
      </c>
      <c r="C3068" t="s">
        <v>10515</v>
      </c>
    </row>
    <row r="3069" spans="1:3" x14ac:dyDescent="0.35">
      <c r="A3069" t="s">
        <v>10516</v>
      </c>
      <c r="B3069" t="s">
        <v>10517</v>
      </c>
      <c r="C3069" t="s">
        <v>10518</v>
      </c>
    </row>
    <row r="3070" spans="1:3" x14ac:dyDescent="0.35">
      <c r="A3070" t="s">
        <v>10519</v>
      </c>
      <c r="B3070" t="s">
        <v>10520</v>
      </c>
      <c r="C3070" t="s">
        <v>10521</v>
      </c>
    </row>
    <row r="3071" spans="1:3" x14ac:dyDescent="0.35">
      <c r="A3071" t="s">
        <v>10522</v>
      </c>
      <c r="B3071" t="s">
        <v>10523</v>
      </c>
      <c r="C3071" t="s">
        <v>10524</v>
      </c>
    </row>
    <row r="3072" spans="1:3" x14ac:dyDescent="0.35">
      <c r="A3072" t="s">
        <v>10525</v>
      </c>
      <c r="B3072" t="s">
        <v>10526</v>
      </c>
      <c r="C3072" t="s">
        <v>10527</v>
      </c>
    </row>
    <row r="3073" spans="1:3" x14ac:dyDescent="0.35">
      <c r="A3073" t="s">
        <v>10528</v>
      </c>
      <c r="B3073" t="s">
        <v>10529</v>
      </c>
      <c r="C3073" t="s">
        <v>10530</v>
      </c>
    </row>
    <row r="3074" spans="1:3" x14ac:dyDescent="0.35">
      <c r="A3074" t="s">
        <v>10531</v>
      </c>
      <c r="B3074" t="s">
        <v>10532</v>
      </c>
      <c r="C3074" t="s">
        <v>10533</v>
      </c>
    </row>
    <row r="3075" spans="1:3" x14ac:dyDescent="0.35">
      <c r="A3075" t="s">
        <v>10534</v>
      </c>
      <c r="B3075" t="s">
        <v>10535</v>
      </c>
      <c r="C3075" t="s">
        <v>10536</v>
      </c>
    </row>
    <row r="3076" spans="1:3" x14ac:dyDescent="0.35">
      <c r="A3076" t="s">
        <v>10534</v>
      </c>
      <c r="B3076" t="s">
        <v>10537</v>
      </c>
      <c r="C3076" t="s">
        <v>10538</v>
      </c>
    </row>
    <row r="3077" spans="1:3" x14ac:dyDescent="0.35">
      <c r="A3077" t="s">
        <v>10539</v>
      </c>
      <c r="B3077" t="s">
        <v>10540</v>
      </c>
      <c r="C3077" t="s">
        <v>10541</v>
      </c>
    </row>
    <row r="3078" spans="1:3" x14ac:dyDescent="0.35">
      <c r="A3078" t="s">
        <v>10542</v>
      </c>
      <c r="B3078" t="s">
        <v>10543</v>
      </c>
      <c r="C3078" t="s">
        <v>10544</v>
      </c>
    </row>
    <row r="3079" spans="1:3" x14ac:dyDescent="0.35">
      <c r="A3079" t="s">
        <v>10545</v>
      </c>
      <c r="B3079" t="s">
        <v>10546</v>
      </c>
      <c r="C3079" t="s">
        <v>10547</v>
      </c>
    </row>
    <row r="3080" spans="1:3" x14ac:dyDescent="0.35">
      <c r="A3080" t="s">
        <v>10548</v>
      </c>
      <c r="B3080" t="s">
        <v>10549</v>
      </c>
      <c r="C3080" t="s">
        <v>10550</v>
      </c>
    </row>
    <row r="3081" spans="1:3" x14ac:dyDescent="0.35">
      <c r="A3081" t="s">
        <v>10551</v>
      </c>
      <c r="B3081" t="s">
        <v>10552</v>
      </c>
      <c r="C3081" t="s">
        <v>10553</v>
      </c>
    </row>
    <row r="3082" spans="1:3" x14ac:dyDescent="0.35">
      <c r="A3082" t="s">
        <v>10554</v>
      </c>
      <c r="B3082" t="s">
        <v>10555</v>
      </c>
      <c r="C3082" t="s">
        <v>10556</v>
      </c>
    </row>
    <row r="3083" spans="1:3" x14ac:dyDescent="0.35">
      <c r="A3083" t="s">
        <v>10557</v>
      </c>
      <c r="B3083" t="s">
        <v>10558</v>
      </c>
      <c r="C3083" t="s">
        <v>10559</v>
      </c>
    </row>
    <row r="3084" spans="1:3" x14ac:dyDescent="0.35">
      <c r="A3084" t="s">
        <v>10560</v>
      </c>
      <c r="B3084" t="s">
        <v>10561</v>
      </c>
      <c r="C3084" t="s">
        <v>10562</v>
      </c>
    </row>
    <row r="3085" spans="1:3" x14ac:dyDescent="0.35">
      <c r="A3085" t="s">
        <v>10563</v>
      </c>
      <c r="B3085" t="s">
        <v>10564</v>
      </c>
      <c r="C3085" t="s">
        <v>10565</v>
      </c>
    </row>
    <row r="3086" spans="1:3" x14ac:dyDescent="0.35">
      <c r="A3086" t="s">
        <v>10566</v>
      </c>
      <c r="B3086" t="s">
        <v>10567</v>
      </c>
      <c r="C3086" t="s">
        <v>10568</v>
      </c>
    </row>
    <row r="3087" spans="1:3" x14ac:dyDescent="0.35">
      <c r="A3087" t="s">
        <v>10569</v>
      </c>
      <c r="B3087" t="s">
        <v>10570</v>
      </c>
      <c r="C3087" t="s">
        <v>10571</v>
      </c>
    </row>
    <row r="3088" spans="1:3" x14ac:dyDescent="0.35">
      <c r="A3088" t="s">
        <v>10572</v>
      </c>
      <c r="B3088" t="s">
        <v>10573</v>
      </c>
      <c r="C3088" t="s">
        <v>10574</v>
      </c>
    </row>
    <row r="3089" spans="1:3" x14ac:dyDescent="0.35">
      <c r="A3089" t="s">
        <v>10575</v>
      </c>
      <c r="B3089" t="s">
        <v>10576</v>
      </c>
      <c r="C3089" t="s">
        <v>10577</v>
      </c>
    </row>
    <row r="3090" spans="1:3" x14ac:dyDescent="0.35">
      <c r="A3090" t="s">
        <v>10578</v>
      </c>
      <c r="B3090" t="s">
        <v>10579</v>
      </c>
      <c r="C3090" t="s">
        <v>10580</v>
      </c>
    </row>
    <row r="3091" spans="1:3" x14ac:dyDescent="0.35">
      <c r="A3091" t="s">
        <v>10581</v>
      </c>
      <c r="B3091" t="s">
        <v>10582</v>
      </c>
      <c r="C3091" t="s">
        <v>10583</v>
      </c>
    </row>
    <row r="3092" spans="1:3" x14ac:dyDescent="0.35">
      <c r="A3092" t="s">
        <v>10584</v>
      </c>
      <c r="B3092" t="s">
        <v>10585</v>
      </c>
      <c r="C3092" t="s">
        <v>10586</v>
      </c>
    </row>
    <row r="3093" spans="1:3" x14ac:dyDescent="0.35">
      <c r="A3093" t="s">
        <v>10587</v>
      </c>
      <c r="B3093" t="s">
        <v>10588</v>
      </c>
      <c r="C3093" t="s">
        <v>10589</v>
      </c>
    </row>
    <row r="3094" spans="1:3" x14ac:dyDescent="0.35">
      <c r="A3094" t="s">
        <v>10590</v>
      </c>
      <c r="B3094" t="s">
        <v>10591</v>
      </c>
      <c r="C3094" t="s">
        <v>10592</v>
      </c>
    </row>
    <row r="3095" spans="1:3" x14ac:dyDescent="0.35">
      <c r="A3095" t="s">
        <v>10593</v>
      </c>
      <c r="B3095" t="s">
        <v>10594</v>
      </c>
      <c r="C3095" t="s">
        <v>10595</v>
      </c>
    </row>
    <row r="3096" spans="1:3" x14ac:dyDescent="0.35">
      <c r="A3096" t="s">
        <v>10596</v>
      </c>
      <c r="B3096" t="s">
        <v>10597</v>
      </c>
      <c r="C3096" t="s">
        <v>10598</v>
      </c>
    </row>
    <row r="3097" spans="1:3" x14ac:dyDescent="0.35">
      <c r="A3097" t="s">
        <v>10599</v>
      </c>
      <c r="B3097" t="s">
        <v>10600</v>
      </c>
      <c r="C3097" t="s">
        <v>10601</v>
      </c>
    </row>
    <row r="3098" spans="1:3" x14ac:dyDescent="0.35">
      <c r="A3098" t="s">
        <v>10602</v>
      </c>
      <c r="B3098" t="s">
        <v>10603</v>
      </c>
      <c r="C3098" t="s">
        <v>10604</v>
      </c>
    </row>
    <row r="3099" spans="1:3" x14ac:dyDescent="0.35">
      <c r="A3099" t="s">
        <v>10605</v>
      </c>
      <c r="B3099" t="s">
        <v>10606</v>
      </c>
      <c r="C3099" t="s">
        <v>10607</v>
      </c>
    </row>
    <row r="3100" spans="1:3" x14ac:dyDescent="0.35">
      <c r="A3100" t="s">
        <v>10608</v>
      </c>
      <c r="B3100" t="s">
        <v>10609</v>
      </c>
      <c r="C3100" t="s">
        <v>10610</v>
      </c>
    </row>
    <row r="3101" spans="1:3" x14ac:dyDescent="0.35">
      <c r="A3101" t="s">
        <v>10611</v>
      </c>
      <c r="B3101" t="s">
        <v>10612</v>
      </c>
      <c r="C3101" t="s">
        <v>10613</v>
      </c>
    </row>
    <row r="3102" spans="1:3" x14ac:dyDescent="0.35">
      <c r="A3102" t="s">
        <v>10614</v>
      </c>
      <c r="B3102" t="s">
        <v>10615</v>
      </c>
      <c r="C3102" t="s">
        <v>10616</v>
      </c>
    </row>
    <row r="3103" spans="1:3" x14ac:dyDescent="0.35">
      <c r="A3103" t="s">
        <v>10617</v>
      </c>
      <c r="B3103" t="s">
        <v>10618</v>
      </c>
      <c r="C3103" t="s">
        <v>10619</v>
      </c>
    </row>
    <row r="3104" spans="1:3" x14ac:dyDescent="0.35">
      <c r="A3104" t="s">
        <v>10620</v>
      </c>
      <c r="B3104" t="s">
        <v>10621</v>
      </c>
      <c r="C3104" t="s">
        <v>10622</v>
      </c>
    </row>
    <row r="3105" spans="1:3" x14ac:dyDescent="0.35">
      <c r="A3105" t="s">
        <v>10623</v>
      </c>
      <c r="B3105" t="s">
        <v>10624</v>
      </c>
      <c r="C3105" t="s">
        <v>10625</v>
      </c>
    </row>
    <row r="3106" spans="1:3" x14ac:dyDescent="0.35">
      <c r="A3106" t="s">
        <v>10626</v>
      </c>
      <c r="B3106" t="s">
        <v>10627</v>
      </c>
      <c r="C3106" t="s">
        <v>10628</v>
      </c>
    </row>
    <row r="3107" spans="1:3" x14ac:dyDescent="0.35">
      <c r="A3107" t="s">
        <v>10629</v>
      </c>
      <c r="B3107" t="s">
        <v>10630</v>
      </c>
      <c r="C3107" t="s">
        <v>10631</v>
      </c>
    </row>
    <row r="3108" spans="1:3" x14ac:dyDescent="0.35">
      <c r="A3108" t="s">
        <v>10632</v>
      </c>
      <c r="B3108" t="s">
        <v>10633</v>
      </c>
      <c r="C3108" t="s">
        <v>10634</v>
      </c>
    </row>
    <row r="3109" spans="1:3" x14ac:dyDescent="0.35">
      <c r="A3109" t="s">
        <v>10635</v>
      </c>
      <c r="B3109" t="s">
        <v>10636</v>
      </c>
      <c r="C3109" t="s">
        <v>10637</v>
      </c>
    </row>
    <row r="3110" spans="1:3" x14ac:dyDescent="0.35">
      <c r="A3110" t="s">
        <v>10638</v>
      </c>
      <c r="B3110" t="s">
        <v>10639</v>
      </c>
      <c r="C3110" t="s">
        <v>10640</v>
      </c>
    </row>
    <row r="3111" spans="1:3" x14ac:dyDescent="0.35">
      <c r="A3111" t="s">
        <v>10641</v>
      </c>
      <c r="B3111" t="s">
        <v>10642</v>
      </c>
      <c r="C3111" t="s">
        <v>10643</v>
      </c>
    </row>
    <row r="3112" spans="1:3" x14ac:dyDescent="0.35">
      <c r="A3112" t="s">
        <v>10644</v>
      </c>
      <c r="B3112" t="s">
        <v>10645</v>
      </c>
      <c r="C3112" t="s">
        <v>10646</v>
      </c>
    </row>
    <row r="3113" spans="1:3" x14ac:dyDescent="0.35">
      <c r="A3113" t="s">
        <v>10647</v>
      </c>
      <c r="B3113" t="s">
        <v>10648</v>
      </c>
      <c r="C3113" t="s">
        <v>10649</v>
      </c>
    </row>
    <row r="3114" spans="1:3" x14ac:dyDescent="0.35">
      <c r="A3114" t="s">
        <v>10650</v>
      </c>
      <c r="B3114" t="s">
        <v>10651</v>
      </c>
      <c r="C3114" t="s">
        <v>10652</v>
      </c>
    </row>
    <row r="3115" spans="1:3" x14ac:dyDescent="0.35">
      <c r="A3115" t="s">
        <v>10653</v>
      </c>
      <c r="B3115" t="s">
        <v>10654</v>
      </c>
      <c r="C3115" t="s">
        <v>10655</v>
      </c>
    </row>
    <row r="3116" spans="1:3" x14ac:dyDescent="0.35">
      <c r="A3116" t="s">
        <v>10656</v>
      </c>
      <c r="B3116" t="s">
        <v>10657</v>
      </c>
      <c r="C3116" t="s">
        <v>10658</v>
      </c>
    </row>
    <row r="3117" spans="1:3" x14ac:dyDescent="0.35">
      <c r="A3117" t="s">
        <v>10656</v>
      </c>
      <c r="B3117" t="s">
        <v>10659</v>
      </c>
      <c r="C3117" t="s">
        <v>10660</v>
      </c>
    </row>
    <row r="3118" spans="1:3" x14ac:dyDescent="0.35">
      <c r="A3118" t="s">
        <v>10661</v>
      </c>
      <c r="B3118" t="s">
        <v>10662</v>
      </c>
      <c r="C3118" t="s">
        <v>10663</v>
      </c>
    </row>
    <row r="3119" spans="1:3" x14ac:dyDescent="0.35">
      <c r="A3119" t="s">
        <v>10664</v>
      </c>
      <c r="B3119" t="s">
        <v>10665</v>
      </c>
      <c r="C3119" t="s">
        <v>10666</v>
      </c>
    </row>
    <row r="3120" spans="1:3" x14ac:dyDescent="0.35">
      <c r="A3120" t="s">
        <v>10667</v>
      </c>
      <c r="B3120" t="s">
        <v>10668</v>
      </c>
      <c r="C3120" t="s">
        <v>10669</v>
      </c>
    </row>
    <row r="3121" spans="1:3" x14ac:dyDescent="0.35">
      <c r="A3121" t="s">
        <v>10670</v>
      </c>
      <c r="B3121" t="s">
        <v>10671</v>
      </c>
      <c r="C3121" t="s">
        <v>10672</v>
      </c>
    </row>
    <row r="3122" spans="1:3" x14ac:dyDescent="0.35">
      <c r="A3122" t="s">
        <v>10673</v>
      </c>
      <c r="B3122" t="s">
        <v>10674</v>
      </c>
      <c r="C3122" t="s">
        <v>10675</v>
      </c>
    </row>
    <row r="3123" spans="1:3" x14ac:dyDescent="0.35">
      <c r="A3123" t="s">
        <v>10676</v>
      </c>
      <c r="B3123" t="s">
        <v>10677</v>
      </c>
      <c r="C3123" t="s">
        <v>10678</v>
      </c>
    </row>
    <row r="3124" spans="1:3" x14ac:dyDescent="0.35">
      <c r="A3124" t="s">
        <v>10679</v>
      </c>
      <c r="B3124" t="s">
        <v>10680</v>
      </c>
      <c r="C3124" t="s">
        <v>10681</v>
      </c>
    </row>
    <row r="3125" spans="1:3" x14ac:dyDescent="0.35">
      <c r="A3125" t="s">
        <v>10682</v>
      </c>
      <c r="B3125" t="s">
        <v>10683</v>
      </c>
      <c r="C3125" t="s">
        <v>10684</v>
      </c>
    </row>
    <row r="3126" spans="1:3" x14ac:dyDescent="0.35">
      <c r="A3126" t="s">
        <v>10685</v>
      </c>
      <c r="B3126" t="s">
        <v>10686</v>
      </c>
      <c r="C3126" t="s">
        <v>10687</v>
      </c>
    </row>
    <row r="3127" spans="1:3" x14ac:dyDescent="0.35">
      <c r="A3127" t="s">
        <v>10688</v>
      </c>
      <c r="B3127" t="s">
        <v>10689</v>
      </c>
      <c r="C3127" t="s">
        <v>10690</v>
      </c>
    </row>
    <row r="3128" spans="1:3" x14ac:dyDescent="0.35">
      <c r="A3128" t="s">
        <v>10691</v>
      </c>
      <c r="B3128" t="s">
        <v>10692</v>
      </c>
      <c r="C3128" t="s">
        <v>10693</v>
      </c>
    </row>
    <row r="3129" spans="1:3" x14ac:dyDescent="0.35">
      <c r="A3129" t="s">
        <v>10694</v>
      </c>
      <c r="B3129" t="s">
        <v>10695</v>
      </c>
      <c r="C3129" t="s">
        <v>10696</v>
      </c>
    </row>
    <row r="3130" spans="1:3" x14ac:dyDescent="0.35">
      <c r="A3130" t="s">
        <v>10697</v>
      </c>
      <c r="B3130" t="s">
        <v>10698</v>
      </c>
      <c r="C3130" t="s">
        <v>10699</v>
      </c>
    </row>
    <row r="3131" spans="1:3" x14ac:dyDescent="0.35">
      <c r="A3131" t="s">
        <v>10700</v>
      </c>
      <c r="B3131" t="s">
        <v>10701</v>
      </c>
      <c r="C3131" t="s">
        <v>10702</v>
      </c>
    </row>
    <row r="3132" spans="1:3" x14ac:dyDescent="0.35">
      <c r="A3132" t="s">
        <v>10703</v>
      </c>
      <c r="B3132" t="s">
        <v>10704</v>
      </c>
      <c r="C3132" t="s">
        <v>10705</v>
      </c>
    </row>
    <row r="3133" spans="1:3" x14ac:dyDescent="0.35">
      <c r="A3133" t="s">
        <v>10706</v>
      </c>
      <c r="B3133" t="s">
        <v>10707</v>
      </c>
      <c r="C3133" t="s">
        <v>10708</v>
      </c>
    </row>
    <row r="3134" spans="1:3" x14ac:dyDescent="0.35">
      <c r="A3134" t="s">
        <v>10709</v>
      </c>
      <c r="B3134" t="s">
        <v>10659</v>
      </c>
      <c r="C3134" t="s">
        <v>10710</v>
      </c>
    </row>
    <row r="3135" spans="1:3" x14ac:dyDescent="0.35">
      <c r="A3135" t="s">
        <v>10711</v>
      </c>
      <c r="B3135" t="s">
        <v>10712</v>
      </c>
      <c r="C3135" t="s">
        <v>10713</v>
      </c>
    </row>
    <row r="3136" spans="1:3" x14ac:dyDescent="0.35">
      <c r="A3136" t="s">
        <v>10714</v>
      </c>
      <c r="B3136" t="s">
        <v>10715</v>
      </c>
      <c r="C3136" t="s">
        <v>10716</v>
      </c>
    </row>
    <row r="3137" spans="1:3" x14ac:dyDescent="0.35">
      <c r="A3137" t="s">
        <v>10717</v>
      </c>
      <c r="B3137" t="s">
        <v>10718</v>
      </c>
      <c r="C3137" t="s">
        <v>10719</v>
      </c>
    </row>
    <row r="3138" spans="1:3" x14ac:dyDescent="0.35">
      <c r="A3138" t="s">
        <v>10720</v>
      </c>
      <c r="B3138" t="s">
        <v>10721</v>
      </c>
      <c r="C3138" t="s">
        <v>10722</v>
      </c>
    </row>
    <row r="3139" spans="1:3" x14ac:dyDescent="0.35">
      <c r="A3139" t="s">
        <v>10723</v>
      </c>
      <c r="B3139" t="s">
        <v>10724</v>
      </c>
      <c r="C3139" t="s">
        <v>10725</v>
      </c>
    </row>
    <row r="3140" spans="1:3" x14ac:dyDescent="0.35">
      <c r="A3140" t="s">
        <v>10726</v>
      </c>
      <c r="B3140" t="s">
        <v>10727</v>
      </c>
      <c r="C3140" t="s">
        <v>10728</v>
      </c>
    </row>
    <row r="3141" spans="1:3" x14ac:dyDescent="0.35">
      <c r="A3141" t="s">
        <v>10729</v>
      </c>
      <c r="B3141" t="s">
        <v>10730</v>
      </c>
      <c r="C3141" t="s">
        <v>10731</v>
      </c>
    </row>
    <row r="3142" spans="1:3" x14ac:dyDescent="0.35">
      <c r="A3142" t="s">
        <v>10732</v>
      </c>
      <c r="B3142" t="s">
        <v>10733</v>
      </c>
      <c r="C3142" t="s">
        <v>10734</v>
      </c>
    </row>
    <row r="3143" spans="1:3" x14ac:dyDescent="0.35">
      <c r="A3143" t="s">
        <v>10735</v>
      </c>
      <c r="B3143" t="s">
        <v>10736</v>
      </c>
      <c r="C3143" t="s">
        <v>10737</v>
      </c>
    </row>
    <row r="3144" spans="1:3" x14ac:dyDescent="0.35">
      <c r="A3144" t="s">
        <v>10738</v>
      </c>
      <c r="B3144" t="s">
        <v>10739</v>
      </c>
      <c r="C3144" t="s">
        <v>10740</v>
      </c>
    </row>
    <row r="3145" spans="1:3" x14ac:dyDescent="0.35">
      <c r="A3145" t="s">
        <v>10741</v>
      </c>
      <c r="B3145" t="s">
        <v>10742</v>
      </c>
      <c r="C3145" t="s">
        <v>10743</v>
      </c>
    </row>
    <row r="3146" spans="1:3" x14ac:dyDescent="0.35">
      <c r="A3146" t="s">
        <v>10744</v>
      </c>
      <c r="B3146" t="s">
        <v>10745</v>
      </c>
      <c r="C3146" t="s">
        <v>10746</v>
      </c>
    </row>
    <row r="3147" spans="1:3" x14ac:dyDescent="0.35">
      <c r="A3147" t="s">
        <v>10747</v>
      </c>
      <c r="B3147" t="s">
        <v>10748</v>
      </c>
      <c r="C3147" t="s">
        <v>10749</v>
      </c>
    </row>
    <row r="3148" spans="1:3" x14ac:dyDescent="0.35">
      <c r="A3148" t="s">
        <v>10750</v>
      </c>
      <c r="B3148" t="s">
        <v>10751</v>
      </c>
      <c r="C3148" t="s">
        <v>10752</v>
      </c>
    </row>
    <row r="3149" spans="1:3" x14ac:dyDescent="0.35">
      <c r="A3149" t="s">
        <v>10753</v>
      </c>
      <c r="B3149" t="s">
        <v>10754</v>
      </c>
      <c r="C3149" t="s">
        <v>10755</v>
      </c>
    </row>
    <row r="3150" spans="1:3" x14ac:dyDescent="0.35">
      <c r="A3150" t="s">
        <v>10756</v>
      </c>
      <c r="B3150" t="s">
        <v>10757</v>
      </c>
      <c r="C3150" t="s">
        <v>10758</v>
      </c>
    </row>
    <row r="3151" spans="1:3" x14ac:dyDescent="0.35">
      <c r="A3151" t="s">
        <v>10759</v>
      </c>
      <c r="B3151" t="s">
        <v>10760</v>
      </c>
      <c r="C3151" t="s">
        <v>10761</v>
      </c>
    </row>
    <row r="3152" spans="1:3" x14ac:dyDescent="0.35">
      <c r="A3152" t="s">
        <v>10762</v>
      </c>
      <c r="B3152" t="s">
        <v>10763</v>
      </c>
      <c r="C3152" t="s">
        <v>10764</v>
      </c>
    </row>
    <row r="3153" spans="1:3" x14ac:dyDescent="0.35">
      <c r="A3153" t="s">
        <v>10765</v>
      </c>
      <c r="B3153" t="s">
        <v>10766</v>
      </c>
      <c r="C3153" t="s">
        <v>10767</v>
      </c>
    </row>
    <row r="3154" spans="1:3" x14ac:dyDescent="0.35">
      <c r="A3154" t="s">
        <v>10768</v>
      </c>
      <c r="B3154" t="s">
        <v>10769</v>
      </c>
      <c r="C3154" t="s">
        <v>10770</v>
      </c>
    </row>
    <row r="3155" spans="1:3" x14ac:dyDescent="0.35">
      <c r="A3155" t="s">
        <v>10771</v>
      </c>
      <c r="B3155" t="s">
        <v>10772</v>
      </c>
      <c r="C3155" t="s">
        <v>10773</v>
      </c>
    </row>
    <row r="3156" spans="1:3" x14ac:dyDescent="0.35">
      <c r="A3156" t="s">
        <v>10774</v>
      </c>
      <c r="B3156" t="s">
        <v>10775</v>
      </c>
      <c r="C3156" t="s">
        <v>10776</v>
      </c>
    </row>
    <row r="3157" spans="1:3" x14ac:dyDescent="0.35">
      <c r="A3157" t="s">
        <v>10777</v>
      </c>
      <c r="B3157" t="s">
        <v>10778</v>
      </c>
      <c r="C3157" t="s">
        <v>10779</v>
      </c>
    </row>
    <row r="3158" spans="1:3" x14ac:dyDescent="0.35">
      <c r="A3158" t="s">
        <v>10780</v>
      </c>
      <c r="B3158" t="s">
        <v>10781</v>
      </c>
      <c r="C3158" t="s">
        <v>10782</v>
      </c>
    </row>
    <row r="3159" spans="1:3" x14ac:dyDescent="0.35">
      <c r="A3159" t="s">
        <v>10783</v>
      </c>
      <c r="B3159" t="s">
        <v>10784</v>
      </c>
      <c r="C3159" t="s">
        <v>10785</v>
      </c>
    </row>
    <row r="3160" spans="1:3" x14ac:dyDescent="0.35">
      <c r="A3160" t="s">
        <v>10786</v>
      </c>
      <c r="B3160" t="s">
        <v>10787</v>
      </c>
      <c r="C3160" t="s">
        <v>10788</v>
      </c>
    </row>
    <row r="3161" spans="1:3" x14ac:dyDescent="0.35">
      <c r="A3161" t="s">
        <v>10789</v>
      </c>
      <c r="B3161" t="s">
        <v>10790</v>
      </c>
      <c r="C3161" t="s">
        <v>10791</v>
      </c>
    </row>
    <row r="3162" spans="1:3" x14ac:dyDescent="0.35">
      <c r="A3162" t="s">
        <v>10792</v>
      </c>
      <c r="B3162" t="s">
        <v>10793</v>
      </c>
      <c r="C3162" t="s">
        <v>10794</v>
      </c>
    </row>
    <row r="3163" spans="1:3" x14ac:dyDescent="0.35">
      <c r="A3163" t="s">
        <v>10795</v>
      </c>
      <c r="B3163" t="s">
        <v>10796</v>
      </c>
      <c r="C3163" t="s">
        <v>10797</v>
      </c>
    </row>
    <row r="3164" spans="1:3" x14ac:dyDescent="0.35">
      <c r="A3164" t="s">
        <v>10798</v>
      </c>
      <c r="B3164" t="s">
        <v>10799</v>
      </c>
      <c r="C3164" t="s">
        <v>10800</v>
      </c>
    </row>
    <row r="3165" spans="1:3" x14ac:dyDescent="0.35">
      <c r="A3165" t="s">
        <v>10801</v>
      </c>
      <c r="B3165" t="s">
        <v>10802</v>
      </c>
      <c r="C3165" t="s">
        <v>10803</v>
      </c>
    </row>
    <row r="3166" spans="1:3" x14ac:dyDescent="0.35">
      <c r="A3166" t="s">
        <v>10804</v>
      </c>
      <c r="B3166" t="s">
        <v>10805</v>
      </c>
      <c r="C3166" t="s">
        <v>10806</v>
      </c>
    </row>
    <row r="3167" spans="1:3" x14ac:dyDescent="0.35">
      <c r="A3167" t="s">
        <v>10807</v>
      </c>
      <c r="B3167" t="s">
        <v>10808</v>
      </c>
      <c r="C3167" t="s">
        <v>10809</v>
      </c>
    </row>
    <row r="3168" spans="1:3" x14ac:dyDescent="0.35">
      <c r="A3168" t="s">
        <v>10810</v>
      </c>
      <c r="B3168" t="s">
        <v>10811</v>
      </c>
      <c r="C3168" t="s">
        <v>10812</v>
      </c>
    </row>
    <row r="3169" spans="1:3" x14ac:dyDescent="0.35">
      <c r="A3169" t="s">
        <v>10813</v>
      </c>
      <c r="B3169" t="s">
        <v>10814</v>
      </c>
      <c r="C3169" t="s">
        <v>10815</v>
      </c>
    </row>
    <row r="3170" spans="1:3" x14ac:dyDescent="0.35">
      <c r="A3170" t="s">
        <v>10816</v>
      </c>
      <c r="B3170" t="s">
        <v>10817</v>
      </c>
      <c r="C3170" t="s">
        <v>10818</v>
      </c>
    </row>
    <row r="3171" spans="1:3" x14ac:dyDescent="0.35">
      <c r="A3171" t="s">
        <v>10819</v>
      </c>
      <c r="B3171" t="s">
        <v>10820</v>
      </c>
      <c r="C3171" t="s">
        <v>10821</v>
      </c>
    </row>
    <row r="3172" spans="1:3" x14ac:dyDescent="0.35">
      <c r="A3172" t="s">
        <v>10822</v>
      </c>
      <c r="B3172" t="s">
        <v>10823</v>
      </c>
      <c r="C3172" t="s">
        <v>10824</v>
      </c>
    </row>
    <row r="3173" spans="1:3" x14ac:dyDescent="0.35">
      <c r="A3173" t="s">
        <v>10825</v>
      </c>
      <c r="B3173" t="s">
        <v>10826</v>
      </c>
      <c r="C3173" t="s">
        <v>10827</v>
      </c>
    </row>
    <row r="3174" spans="1:3" x14ac:dyDescent="0.35">
      <c r="A3174" t="s">
        <v>10828</v>
      </c>
      <c r="B3174" t="s">
        <v>10829</v>
      </c>
      <c r="C3174" t="s">
        <v>10830</v>
      </c>
    </row>
    <row r="3175" spans="1:3" x14ac:dyDescent="0.35">
      <c r="A3175" t="s">
        <v>10831</v>
      </c>
      <c r="B3175" t="s">
        <v>10832</v>
      </c>
      <c r="C3175" t="s">
        <v>10833</v>
      </c>
    </row>
    <row r="3176" spans="1:3" x14ac:dyDescent="0.35">
      <c r="A3176" t="s">
        <v>10834</v>
      </c>
      <c r="B3176" t="s">
        <v>10835</v>
      </c>
      <c r="C3176" t="s">
        <v>10836</v>
      </c>
    </row>
    <row r="3177" spans="1:3" x14ac:dyDescent="0.35">
      <c r="A3177" t="s">
        <v>10834</v>
      </c>
      <c r="B3177" t="s">
        <v>10837</v>
      </c>
      <c r="C3177" t="s">
        <v>10836</v>
      </c>
    </row>
    <row r="3178" spans="1:3" x14ac:dyDescent="0.35">
      <c r="A3178" t="s">
        <v>10838</v>
      </c>
      <c r="B3178" t="s">
        <v>10839</v>
      </c>
      <c r="C3178" t="s">
        <v>10840</v>
      </c>
    </row>
    <row r="3179" spans="1:3" x14ac:dyDescent="0.35">
      <c r="A3179" t="s">
        <v>10841</v>
      </c>
      <c r="B3179" t="s">
        <v>10842</v>
      </c>
      <c r="C3179" t="s">
        <v>10843</v>
      </c>
    </row>
    <row r="3180" spans="1:3" x14ac:dyDescent="0.35">
      <c r="A3180" t="s">
        <v>10844</v>
      </c>
      <c r="B3180" t="s">
        <v>10845</v>
      </c>
      <c r="C3180" t="s">
        <v>10846</v>
      </c>
    </row>
    <row r="3181" spans="1:3" x14ac:dyDescent="0.35">
      <c r="A3181" t="s">
        <v>10844</v>
      </c>
      <c r="B3181" t="s">
        <v>10847</v>
      </c>
      <c r="C3181" t="s">
        <v>10846</v>
      </c>
    </row>
    <row r="3182" spans="1:3" x14ac:dyDescent="0.35">
      <c r="A3182" t="s">
        <v>10848</v>
      </c>
      <c r="B3182" t="s">
        <v>10849</v>
      </c>
      <c r="C3182" t="s">
        <v>10850</v>
      </c>
    </row>
    <row r="3183" spans="1:3" x14ac:dyDescent="0.35">
      <c r="A3183" t="s">
        <v>10851</v>
      </c>
      <c r="B3183" t="s">
        <v>10852</v>
      </c>
      <c r="C3183" t="s">
        <v>10853</v>
      </c>
    </row>
    <row r="3184" spans="1:3" x14ac:dyDescent="0.35">
      <c r="A3184" t="s">
        <v>10854</v>
      </c>
      <c r="B3184" t="s">
        <v>10855</v>
      </c>
      <c r="C3184" t="s">
        <v>10856</v>
      </c>
    </row>
    <row r="3185" spans="1:3" x14ac:dyDescent="0.35">
      <c r="A3185" t="s">
        <v>10857</v>
      </c>
      <c r="B3185" t="s">
        <v>10858</v>
      </c>
      <c r="C3185" t="s">
        <v>10859</v>
      </c>
    </row>
    <row r="3186" spans="1:3" x14ac:dyDescent="0.35">
      <c r="A3186" t="s">
        <v>10860</v>
      </c>
      <c r="B3186" t="s">
        <v>10861</v>
      </c>
      <c r="C3186" t="s">
        <v>10862</v>
      </c>
    </row>
    <row r="3187" spans="1:3" x14ac:dyDescent="0.35">
      <c r="A3187" t="s">
        <v>10863</v>
      </c>
      <c r="B3187" t="s">
        <v>10864</v>
      </c>
      <c r="C3187" t="s">
        <v>10865</v>
      </c>
    </row>
    <row r="3188" spans="1:3" x14ac:dyDescent="0.35">
      <c r="A3188" t="s">
        <v>10866</v>
      </c>
      <c r="B3188" t="s">
        <v>10867</v>
      </c>
      <c r="C3188" t="s">
        <v>10868</v>
      </c>
    </row>
    <row r="3189" spans="1:3" x14ac:dyDescent="0.35">
      <c r="A3189" t="s">
        <v>10869</v>
      </c>
      <c r="B3189" t="s">
        <v>10870</v>
      </c>
      <c r="C3189" t="s">
        <v>10871</v>
      </c>
    </row>
    <row r="3190" spans="1:3" x14ac:dyDescent="0.35">
      <c r="A3190" t="s">
        <v>10872</v>
      </c>
      <c r="B3190" t="s">
        <v>10873</v>
      </c>
      <c r="C3190" t="s">
        <v>10874</v>
      </c>
    </row>
    <row r="3191" spans="1:3" x14ac:dyDescent="0.35">
      <c r="A3191" t="s">
        <v>10875</v>
      </c>
      <c r="B3191" t="s">
        <v>10876</v>
      </c>
      <c r="C3191" t="s">
        <v>10877</v>
      </c>
    </row>
    <row r="3192" spans="1:3" x14ac:dyDescent="0.35">
      <c r="A3192" t="s">
        <v>10878</v>
      </c>
      <c r="B3192" t="s">
        <v>10879</v>
      </c>
      <c r="C3192" t="s">
        <v>10880</v>
      </c>
    </row>
    <row r="3193" spans="1:3" x14ac:dyDescent="0.35">
      <c r="A3193" t="s">
        <v>10881</v>
      </c>
      <c r="B3193" t="s">
        <v>10882</v>
      </c>
      <c r="C3193" t="s">
        <v>10883</v>
      </c>
    </row>
    <row r="3194" spans="1:3" x14ac:dyDescent="0.35">
      <c r="A3194" t="s">
        <v>10884</v>
      </c>
      <c r="B3194" t="s">
        <v>10885</v>
      </c>
      <c r="C3194" t="s">
        <v>10886</v>
      </c>
    </row>
    <row r="3195" spans="1:3" x14ac:dyDescent="0.35">
      <c r="A3195" t="s">
        <v>10887</v>
      </c>
      <c r="B3195" t="s">
        <v>10888</v>
      </c>
      <c r="C3195" t="s">
        <v>10889</v>
      </c>
    </row>
    <row r="3196" spans="1:3" x14ac:dyDescent="0.35">
      <c r="A3196" t="s">
        <v>10890</v>
      </c>
      <c r="B3196" t="s">
        <v>10891</v>
      </c>
      <c r="C3196" t="s">
        <v>10892</v>
      </c>
    </row>
    <row r="3197" spans="1:3" x14ac:dyDescent="0.35">
      <c r="A3197" t="s">
        <v>10893</v>
      </c>
      <c r="B3197" t="s">
        <v>10894</v>
      </c>
      <c r="C3197" t="s">
        <v>10895</v>
      </c>
    </row>
    <row r="3198" spans="1:3" x14ac:dyDescent="0.35">
      <c r="A3198" t="s">
        <v>10896</v>
      </c>
      <c r="B3198" t="s">
        <v>10897</v>
      </c>
      <c r="C3198" t="s">
        <v>10898</v>
      </c>
    </row>
    <row r="3199" spans="1:3" x14ac:dyDescent="0.35">
      <c r="A3199" t="s">
        <v>10899</v>
      </c>
      <c r="B3199" t="s">
        <v>10900</v>
      </c>
      <c r="C3199" t="s">
        <v>10901</v>
      </c>
    </row>
    <row r="3200" spans="1:3" x14ac:dyDescent="0.35">
      <c r="A3200" t="s">
        <v>10902</v>
      </c>
      <c r="B3200" t="s">
        <v>10902</v>
      </c>
      <c r="C3200" t="s">
        <v>10903</v>
      </c>
    </row>
    <row r="3201" spans="1:3" x14ac:dyDescent="0.35">
      <c r="A3201" t="s">
        <v>10904</v>
      </c>
      <c r="B3201" t="s">
        <v>10905</v>
      </c>
      <c r="C3201" t="s">
        <v>10906</v>
      </c>
    </row>
    <row r="3202" spans="1:3" x14ac:dyDescent="0.35">
      <c r="A3202" t="s">
        <v>10907</v>
      </c>
      <c r="B3202" t="s">
        <v>10908</v>
      </c>
      <c r="C3202" t="s">
        <v>10909</v>
      </c>
    </row>
    <row r="3203" spans="1:3" x14ac:dyDescent="0.35">
      <c r="A3203" t="s">
        <v>10910</v>
      </c>
      <c r="B3203" t="s">
        <v>10911</v>
      </c>
      <c r="C3203" t="s">
        <v>10912</v>
      </c>
    </row>
    <row r="3204" spans="1:3" x14ac:dyDescent="0.35">
      <c r="A3204" t="s">
        <v>10913</v>
      </c>
      <c r="B3204" t="s">
        <v>10914</v>
      </c>
      <c r="C3204" t="s">
        <v>10915</v>
      </c>
    </row>
    <row r="3205" spans="1:3" x14ac:dyDescent="0.35">
      <c r="A3205" t="s">
        <v>10916</v>
      </c>
      <c r="B3205" t="s">
        <v>10917</v>
      </c>
      <c r="C3205" t="s">
        <v>10918</v>
      </c>
    </row>
    <row r="3206" spans="1:3" x14ac:dyDescent="0.35">
      <c r="A3206" t="s">
        <v>10919</v>
      </c>
      <c r="B3206" t="s">
        <v>10920</v>
      </c>
      <c r="C3206" t="s">
        <v>10921</v>
      </c>
    </row>
    <row r="3207" spans="1:3" x14ac:dyDescent="0.35">
      <c r="A3207" t="s">
        <v>10922</v>
      </c>
      <c r="B3207" t="s">
        <v>10923</v>
      </c>
      <c r="C3207" t="s">
        <v>10924</v>
      </c>
    </row>
    <row r="3208" spans="1:3" x14ac:dyDescent="0.35">
      <c r="A3208" t="s">
        <v>10925</v>
      </c>
      <c r="B3208" t="s">
        <v>10926</v>
      </c>
      <c r="C3208" t="s">
        <v>10927</v>
      </c>
    </row>
    <row r="3209" spans="1:3" x14ac:dyDescent="0.35">
      <c r="A3209" t="s">
        <v>10928</v>
      </c>
      <c r="B3209" t="s">
        <v>10929</v>
      </c>
      <c r="C3209" t="s">
        <v>10930</v>
      </c>
    </row>
    <row r="3210" spans="1:3" x14ac:dyDescent="0.35">
      <c r="A3210" t="s">
        <v>10931</v>
      </c>
      <c r="B3210" t="s">
        <v>10932</v>
      </c>
      <c r="C3210" t="s">
        <v>10933</v>
      </c>
    </row>
    <row r="3211" spans="1:3" x14ac:dyDescent="0.35">
      <c r="A3211" t="s">
        <v>10934</v>
      </c>
      <c r="B3211" t="s">
        <v>10935</v>
      </c>
      <c r="C3211" t="s">
        <v>10936</v>
      </c>
    </row>
    <row r="3212" spans="1:3" x14ac:dyDescent="0.35">
      <c r="A3212" t="s">
        <v>10937</v>
      </c>
      <c r="B3212" t="s">
        <v>10938</v>
      </c>
      <c r="C3212" t="s">
        <v>10939</v>
      </c>
    </row>
    <row r="3213" spans="1:3" x14ac:dyDescent="0.35">
      <c r="A3213" t="s">
        <v>10940</v>
      </c>
      <c r="B3213" t="s">
        <v>10941</v>
      </c>
      <c r="C3213" t="s">
        <v>10942</v>
      </c>
    </row>
    <row r="3214" spans="1:3" x14ac:dyDescent="0.35">
      <c r="A3214" t="s">
        <v>10943</v>
      </c>
      <c r="B3214" t="s">
        <v>10944</v>
      </c>
      <c r="C3214" t="s">
        <v>10945</v>
      </c>
    </row>
    <row r="3215" spans="1:3" x14ac:dyDescent="0.35">
      <c r="A3215" t="s">
        <v>10946</v>
      </c>
      <c r="B3215" t="s">
        <v>10947</v>
      </c>
      <c r="C3215" t="s">
        <v>10948</v>
      </c>
    </row>
    <row r="3216" spans="1:3" x14ac:dyDescent="0.35">
      <c r="A3216" t="s">
        <v>10949</v>
      </c>
      <c r="B3216" t="s">
        <v>10950</v>
      </c>
      <c r="C3216" t="s">
        <v>10951</v>
      </c>
    </row>
    <row r="3217" spans="1:3" x14ac:dyDescent="0.35">
      <c r="A3217" t="s">
        <v>10952</v>
      </c>
      <c r="B3217" t="s">
        <v>10953</v>
      </c>
      <c r="C3217" t="s">
        <v>10954</v>
      </c>
    </row>
    <row r="3218" spans="1:3" x14ac:dyDescent="0.35">
      <c r="A3218" t="s">
        <v>10955</v>
      </c>
      <c r="B3218" t="s">
        <v>10956</v>
      </c>
      <c r="C3218" t="s">
        <v>10957</v>
      </c>
    </row>
    <row r="3219" spans="1:3" x14ac:dyDescent="0.35">
      <c r="A3219" t="s">
        <v>10958</v>
      </c>
      <c r="B3219" t="s">
        <v>10959</v>
      </c>
      <c r="C3219" t="s">
        <v>10960</v>
      </c>
    </row>
    <row r="3220" spans="1:3" x14ac:dyDescent="0.35">
      <c r="A3220" t="s">
        <v>10961</v>
      </c>
      <c r="B3220" t="s">
        <v>10962</v>
      </c>
      <c r="C3220" t="s">
        <v>10963</v>
      </c>
    </row>
    <row r="3221" spans="1:3" x14ac:dyDescent="0.35">
      <c r="A3221" t="s">
        <v>10964</v>
      </c>
      <c r="B3221" t="s">
        <v>10965</v>
      </c>
      <c r="C3221" t="s">
        <v>10966</v>
      </c>
    </row>
    <row r="3222" spans="1:3" x14ac:dyDescent="0.35">
      <c r="A3222" t="s">
        <v>10967</v>
      </c>
      <c r="B3222" t="s">
        <v>10968</v>
      </c>
      <c r="C3222" t="s">
        <v>10969</v>
      </c>
    </row>
    <row r="3223" spans="1:3" x14ac:dyDescent="0.35">
      <c r="A3223" t="s">
        <v>10970</v>
      </c>
      <c r="B3223" t="s">
        <v>10971</v>
      </c>
      <c r="C3223" t="s">
        <v>10972</v>
      </c>
    </row>
    <row r="3224" spans="1:3" x14ac:dyDescent="0.35">
      <c r="A3224" t="s">
        <v>10973</v>
      </c>
      <c r="B3224" t="s">
        <v>10974</v>
      </c>
      <c r="C3224" t="s">
        <v>10975</v>
      </c>
    </row>
    <row r="3225" spans="1:3" x14ac:dyDescent="0.35">
      <c r="A3225" t="s">
        <v>10976</v>
      </c>
      <c r="B3225" t="s">
        <v>10977</v>
      </c>
      <c r="C3225" t="s">
        <v>10978</v>
      </c>
    </row>
    <row r="3226" spans="1:3" x14ac:dyDescent="0.35">
      <c r="A3226" t="s">
        <v>10979</v>
      </c>
      <c r="B3226" t="s">
        <v>10980</v>
      </c>
      <c r="C3226" t="s">
        <v>10981</v>
      </c>
    </row>
    <row r="3227" spans="1:3" x14ac:dyDescent="0.35">
      <c r="A3227" t="s">
        <v>10982</v>
      </c>
      <c r="B3227" t="s">
        <v>10983</v>
      </c>
      <c r="C3227" t="s">
        <v>10984</v>
      </c>
    </row>
    <row r="3228" spans="1:3" x14ac:dyDescent="0.35">
      <c r="A3228" t="s">
        <v>10985</v>
      </c>
      <c r="B3228" t="s">
        <v>10986</v>
      </c>
      <c r="C3228" t="s">
        <v>10987</v>
      </c>
    </row>
    <row r="3229" spans="1:3" x14ac:dyDescent="0.35">
      <c r="A3229" t="s">
        <v>10988</v>
      </c>
      <c r="B3229" t="s">
        <v>10989</v>
      </c>
      <c r="C3229" t="s">
        <v>10990</v>
      </c>
    </row>
    <row r="3230" spans="1:3" x14ac:dyDescent="0.35">
      <c r="A3230" t="s">
        <v>10991</v>
      </c>
      <c r="B3230" t="s">
        <v>10992</v>
      </c>
      <c r="C3230" t="s">
        <v>10993</v>
      </c>
    </row>
    <row r="3231" spans="1:3" x14ac:dyDescent="0.35">
      <c r="A3231" t="s">
        <v>10994</v>
      </c>
      <c r="B3231" t="s">
        <v>10995</v>
      </c>
      <c r="C3231" t="s">
        <v>10996</v>
      </c>
    </row>
    <row r="3232" spans="1:3" x14ac:dyDescent="0.35">
      <c r="A3232" t="s">
        <v>10997</v>
      </c>
      <c r="B3232" t="s">
        <v>10998</v>
      </c>
      <c r="C3232" t="s">
        <v>10999</v>
      </c>
    </row>
    <row r="3233" spans="1:3" x14ac:dyDescent="0.35">
      <c r="A3233" t="s">
        <v>11000</v>
      </c>
      <c r="B3233" t="s">
        <v>11001</v>
      </c>
      <c r="C3233" t="s">
        <v>11002</v>
      </c>
    </row>
    <row r="3234" spans="1:3" x14ac:dyDescent="0.35">
      <c r="A3234" t="s">
        <v>11003</v>
      </c>
      <c r="B3234" t="s">
        <v>11004</v>
      </c>
      <c r="C3234" t="s">
        <v>11005</v>
      </c>
    </row>
    <row r="3235" spans="1:3" x14ac:dyDescent="0.35">
      <c r="A3235" t="s">
        <v>11006</v>
      </c>
      <c r="B3235" t="s">
        <v>11007</v>
      </c>
      <c r="C3235" t="s">
        <v>11008</v>
      </c>
    </row>
    <row r="3236" spans="1:3" x14ac:dyDescent="0.35">
      <c r="A3236" t="s">
        <v>11009</v>
      </c>
      <c r="B3236" t="s">
        <v>11010</v>
      </c>
      <c r="C3236" t="s">
        <v>11011</v>
      </c>
    </row>
    <row r="3237" spans="1:3" x14ac:dyDescent="0.35">
      <c r="A3237" t="s">
        <v>11012</v>
      </c>
      <c r="B3237" t="s">
        <v>11013</v>
      </c>
      <c r="C3237" t="s">
        <v>11014</v>
      </c>
    </row>
    <row r="3238" spans="1:3" x14ac:dyDescent="0.35">
      <c r="A3238" t="s">
        <v>11015</v>
      </c>
      <c r="B3238" t="s">
        <v>11016</v>
      </c>
      <c r="C3238" t="s">
        <v>11017</v>
      </c>
    </row>
    <row r="3239" spans="1:3" x14ac:dyDescent="0.35">
      <c r="A3239" t="s">
        <v>11018</v>
      </c>
      <c r="B3239" t="s">
        <v>11019</v>
      </c>
      <c r="C3239" t="s">
        <v>11020</v>
      </c>
    </row>
    <row r="3240" spans="1:3" x14ac:dyDescent="0.35">
      <c r="A3240" t="s">
        <v>11021</v>
      </c>
      <c r="B3240" t="s">
        <v>11022</v>
      </c>
      <c r="C3240" t="s">
        <v>11023</v>
      </c>
    </row>
    <row r="3241" spans="1:3" x14ac:dyDescent="0.35">
      <c r="A3241" t="s">
        <v>11024</v>
      </c>
      <c r="B3241" t="s">
        <v>11025</v>
      </c>
      <c r="C3241" t="s">
        <v>11026</v>
      </c>
    </row>
    <row r="3242" spans="1:3" x14ac:dyDescent="0.35">
      <c r="A3242" t="s">
        <v>11027</v>
      </c>
      <c r="B3242" t="s">
        <v>11028</v>
      </c>
      <c r="C3242" t="s">
        <v>11029</v>
      </c>
    </row>
    <row r="3243" spans="1:3" x14ac:dyDescent="0.35">
      <c r="A3243" t="s">
        <v>11030</v>
      </c>
      <c r="B3243" t="s">
        <v>11031</v>
      </c>
      <c r="C3243" t="s">
        <v>11032</v>
      </c>
    </row>
    <row r="3244" spans="1:3" x14ac:dyDescent="0.35">
      <c r="A3244" t="s">
        <v>11033</v>
      </c>
      <c r="B3244" t="s">
        <v>11034</v>
      </c>
      <c r="C3244" t="s">
        <v>11035</v>
      </c>
    </row>
    <row r="3245" spans="1:3" x14ac:dyDescent="0.35">
      <c r="A3245" t="s">
        <v>11036</v>
      </c>
      <c r="B3245" t="s">
        <v>11037</v>
      </c>
      <c r="C3245" t="s">
        <v>11038</v>
      </c>
    </row>
    <row r="3246" spans="1:3" x14ac:dyDescent="0.35">
      <c r="A3246" t="s">
        <v>11039</v>
      </c>
      <c r="B3246" t="s">
        <v>11040</v>
      </c>
      <c r="C3246" t="s">
        <v>11041</v>
      </c>
    </row>
    <row r="3247" spans="1:3" x14ac:dyDescent="0.35">
      <c r="A3247" t="s">
        <v>11042</v>
      </c>
      <c r="B3247" t="s">
        <v>11043</v>
      </c>
      <c r="C3247" t="s">
        <v>11044</v>
      </c>
    </row>
    <row r="3248" spans="1:3" x14ac:dyDescent="0.35">
      <c r="A3248" t="s">
        <v>11045</v>
      </c>
      <c r="B3248" t="s">
        <v>11046</v>
      </c>
      <c r="C3248" t="s">
        <v>11047</v>
      </c>
    </row>
    <row r="3249" spans="1:3" x14ac:dyDescent="0.35">
      <c r="A3249" t="s">
        <v>11048</v>
      </c>
      <c r="B3249" t="s">
        <v>11049</v>
      </c>
      <c r="C3249" t="s">
        <v>11050</v>
      </c>
    </row>
    <row r="3250" spans="1:3" x14ac:dyDescent="0.35">
      <c r="A3250" t="s">
        <v>11051</v>
      </c>
      <c r="B3250" t="s">
        <v>11052</v>
      </c>
      <c r="C3250" t="s">
        <v>11053</v>
      </c>
    </row>
    <row r="3251" spans="1:3" x14ac:dyDescent="0.35">
      <c r="A3251" t="s">
        <v>11054</v>
      </c>
      <c r="B3251" t="s">
        <v>11055</v>
      </c>
      <c r="C3251" t="s">
        <v>11056</v>
      </c>
    </row>
    <row r="3252" spans="1:3" x14ac:dyDescent="0.35">
      <c r="A3252" t="s">
        <v>11057</v>
      </c>
      <c r="B3252" t="s">
        <v>11058</v>
      </c>
      <c r="C3252" t="s">
        <v>11059</v>
      </c>
    </row>
    <row r="3253" spans="1:3" x14ac:dyDescent="0.35">
      <c r="A3253" t="s">
        <v>11060</v>
      </c>
      <c r="B3253" t="s">
        <v>11061</v>
      </c>
      <c r="C3253" t="s">
        <v>11062</v>
      </c>
    </row>
    <row r="3254" spans="1:3" x14ac:dyDescent="0.35">
      <c r="A3254" t="s">
        <v>11063</v>
      </c>
      <c r="B3254" t="s">
        <v>11064</v>
      </c>
      <c r="C3254" t="s">
        <v>11065</v>
      </c>
    </row>
    <row r="3255" spans="1:3" x14ac:dyDescent="0.35">
      <c r="A3255" t="s">
        <v>11066</v>
      </c>
      <c r="B3255" t="s">
        <v>11067</v>
      </c>
      <c r="C3255" t="s">
        <v>11068</v>
      </c>
    </row>
    <row r="3256" spans="1:3" x14ac:dyDescent="0.35">
      <c r="A3256" t="s">
        <v>11069</v>
      </c>
      <c r="B3256" t="s">
        <v>11070</v>
      </c>
      <c r="C3256" t="s">
        <v>11071</v>
      </c>
    </row>
    <row r="3257" spans="1:3" x14ac:dyDescent="0.35">
      <c r="A3257" t="s">
        <v>11072</v>
      </c>
      <c r="B3257" t="s">
        <v>11073</v>
      </c>
      <c r="C3257" t="s">
        <v>11074</v>
      </c>
    </row>
    <row r="3258" spans="1:3" x14ac:dyDescent="0.35">
      <c r="A3258" t="s">
        <v>11075</v>
      </c>
      <c r="B3258" t="s">
        <v>11076</v>
      </c>
      <c r="C3258" t="s">
        <v>11077</v>
      </c>
    </row>
    <row r="3259" spans="1:3" x14ac:dyDescent="0.35">
      <c r="A3259" t="s">
        <v>11078</v>
      </c>
      <c r="B3259" t="s">
        <v>11079</v>
      </c>
      <c r="C3259" t="s">
        <v>11080</v>
      </c>
    </row>
    <row r="3260" spans="1:3" x14ac:dyDescent="0.35">
      <c r="A3260" t="s">
        <v>11081</v>
      </c>
      <c r="B3260" t="s">
        <v>11082</v>
      </c>
      <c r="C3260" t="s">
        <v>11083</v>
      </c>
    </row>
    <row r="3261" spans="1:3" x14ac:dyDescent="0.35">
      <c r="A3261" t="s">
        <v>11084</v>
      </c>
      <c r="B3261" t="s">
        <v>11085</v>
      </c>
      <c r="C3261" t="s">
        <v>11086</v>
      </c>
    </row>
    <row r="3262" spans="1:3" x14ac:dyDescent="0.35">
      <c r="A3262" t="s">
        <v>11087</v>
      </c>
      <c r="B3262" t="s">
        <v>11088</v>
      </c>
      <c r="C3262" t="s">
        <v>11089</v>
      </c>
    </row>
    <row r="3263" spans="1:3" x14ac:dyDescent="0.35">
      <c r="A3263" t="s">
        <v>11090</v>
      </c>
      <c r="B3263" t="s">
        <v>11091</v>
      </c>
      <c r="C3263" t="s">
        <v>11092</v>
      </c>
    </row>
    <row r="3264" spans="1:3" x14ac:dyDescent="0.35">
      <c r="A3264" t="s">
        <v>11093</v>
      </c>
      <c r="B3264" t="s">
        <v>11094</v>
      </c>
      <c r="C3264" t="s">
        <v>11095</v>
      </c>
    </row>
    <row r="3265" spans="1:3" x14ac:dyDescent="0.35">
      <c r="A3265" t="s">
        <v>11093</v>
      </c>
      <c r="B3265" t="s">
        <v>11096</v>
      </c>
      <c r="C3265" t="s">
        <v>11097</v>
      </c>
    </row>
    <row r="3266" spans="1:3" x14ac:dyDescent="0.35">
      <c r="A3266" t="s">
        <v>11098</v>
      </c>
      <c r="B3266" t="s">
        <v>11099</v>
      </c>
      <c r="C3266" t="s">
        <v>11100</v>
      </c>
    </row>
    <row r="3267" spans="1:3" x14ac:dyDescent="0.35">
      <c r="A3267" t="s">
        <v>11101</v>
      </c>
      <c r="B3267" t="s">
        <v>11102</v>
      </c>
      <c r="C3267" t="s">
        <v>11103</v>
      </c>
    </row>
    <row r="3268" spans="1:3" x14ac:dyDescent="0.35">
      <c r="A3268" t="s">
        <v>11104</v>
      </c>
      <c r="B3268" t="s">
        <v>11105</v>
      </c>
      <c r="C3268" t="s">
        <v>11106</v>
      </c>
    </row>
    <row r="3269" spans="1:3" x14ac:dyDescent="0.35">
      <c r="A3269" t="s">
        <v>11107</v>
      </c>
      <c r="B3269" t="s">
        <v>11108</v>
      </c>
      <c r="C3269" t="s">
        <v>11109</v>
      </c>
    </row>
    <row r="3270" spans="1:3" x14ac:dyDescent="0.35">
      <c r="A3270" t="s">
        <v>11110</v>
      </c>
      <c r="B3270" t="s">
        <v>11111</v>
      </c>
      <c r="C3270" t="s">
        <v>11112</v>
      </c>
    </row>
    <row r="3271" spans="1:3" x14ac:dyDescent="0.35">
      <c r="A3271" t="s">
        <v>11113</v>
      </c>
      <c r="B3271" t="s">
        <v>11114</v>
      </c>
      <c r="C3271" t="s">
        <v>11115</v>
      </c>
    </row>
    <row r="3272" spans="1:3" x14ac:dyDescent="0.35">
      <c r="A3272" t="s">
        <v>11113</v>
      </c>
      <c r="B3272" t="s">
        <v>11116</v>
      </c>
      <c r="C3272" t="s">
        <v>11117</v>
      </c>
    </row>
    <row r="3273" spans="1:3" x14ac:dyDescent="0.35">
      <c r="A3273" t="s">
        <v>11118</v>
      </c>
      <c r="B3273" t="s">
        <v>11119</v>
      </c>
      <c r="C3273" t="s">
        <v>11120</v>
      </c>
    </row>
    <row r="3274" spans="1:3" x14ac:dyDescent="0.35">
      <c r="A3274" t="s">
        <v>11121</v>
      </c>
      <c r="B3274" t="s">
        <v>11122</v>
      </c>
      <c r="C3274" t="s">
        <v>11123</v>
      </c>
    </row>
    <row r="3275" spans="1:3" x14ac:dyDescent="0.35">
      <c r="A3275" t="s">
        <v>11124</v>
      </c>
      <c r="B3275" t="s">
        <v>11125</v>
      </c>
      <c r="C3275" t="s">
        <v>11126</v>
      </c>
    </row>
    <row r="3276" spans="1:3" x14ac:dyDescent="0.35">
      <c r="A3276" t="s">
        <v>11127</v>
      </c>
      <c r="B3276" t="s">
        <v>11128</v>
      </c>
      <c r="C3276" t="s">
        <v>11129</v>
      </c>
    </row>
    <row r="3277" spans="1:3" x14ac:dyDescent="0.35">
      <c r="A3277" t="s">
        <v>11130</v>
      </c>
      <c r="B3277" t="s">
        <v>11131</v>
      </c>
      <c r="C3277" t="s">
        <v>11132</v>
      </c>
    </row>
    <row r="3278" spans="1:3" x14ac:dyDescent="0.35">
      <c r="A3278" t="s">
        <v>11133</v>
      </c>
      <c r="B3278" t="s">
        <v>11134</v>
      </c>
      <c r="C3278" t="s">
        <v>11135</v>
      </c>
    </row>
    <row r="3279" spans="1:3" x14ac:dyDescent="0.35">
      <c r="A3279" t="s">
        <v>11136</v>
      </c>
      <c r="B3279" t="s">
        <v>11137</v>
      </c>
      <c r="C3279" t="s">
        <v>11138</v>
      </c>
    </row>
    <row r="3280" spans="1:3" x14ac:dyDescent="0.35">
      <c r="A3280" t="s">
        <v>11139</v>
      </c>
      <c r="B3280" t="s">
        <v>11140</v>
      </c>
      <c r="C3280" t="s">
        <v>11141</v>
      </c>
    </row>
    <row r="3281" spans="1:3" x14ac:dyDescent="0.35">
      <c r="A3281" t="s">
        <v>11142</v>
      </c>
      <c r="B3281" t="s">
        <v>11143</v>
      </c>
      <c r="C3281" t="s">
        <v>11144</v>
      </c>
    </row>
    <row r="3282" spans="1:3" x14ac:dyDescent="0.35">
      <c r="A3282" t="s">
        <v>11145</v>
      </c>
      <c r="B3282" t="s">
        <v>11146</v>
      </c>
      <c r="C3282" t="s">
        <v>11147</v>
      </c>
    </row>
    <row r="3283" spans="1:3" x14ac:dyDescent="0.35">
      <c r="A3283" t="s">
        <v>11148</v>
      </c>
      <c r="B3283" t="s">
        <v>11149</v>
      </c>
      <c r="C3283" t="s">
        <v>11150</v>
      </c>
    </row>
    <row r="3284" spans="1:3" x14ac:dyDescent="0.35">
      <c r="A3284" t="s">
        <v>11151</v>
      </c>
      <c r="B3284" t="s">
        <v>11152</v>
      </c>
      <c r="C3284" t="s">
        <v>11153</v>
      </c>
    </row>
    <row r="3285" spans="1:3" x14ac:dyDescent="0.35">
      <c r="A3285" t="s">
        <v>11154</v>
      </c>
      <c r="B3285" t="s">
        <v>11155</v>
      </c>
      <c r="C3285" t="s">
        <v>11156</v>
      </c>
    </row>
    <row r="3286" spans="1:3" x14ac:dyDescent="0.35">
      <c r="A3286" t="s">
        <v>11157</v>
      </c>
      <c r="B3286" t="s">
        <v>11158</v>
      </c>
      <c r="C3286" t="s">
        <v>11159</v>
      </c>
    </row>
    <row r="3287" spans="1:3" x14ac:dyDescent="0.35">
      <c r="A3287" t="s">
        <v>11160</v>
      </c>
      <c r="B3287" t="s">
        <v>11161</v>
      </c>
      <c r="C3287" t="s">
        <v>11162</v>
      </c>
    </row>
    <row r="3288" spans="1:3" x14ac:dyDescent="0.35">
      <c r="A3288" t="s">
        <v>11163</v>
      </c>
      <c r="B3288" t="s">
        <v>11164</v>
      </c>
      <c r="C3288" t="s">
        <v>11165</v>
      </c>
    </row>
    <row r="3289" spans="1:3" x14ac:dyDescent="0.35">
      <c r="A3289" t="s">
        <v>11166</v>
      </c>
      <c r="B3289" t="s">
        <v>11167</v>
      </c>
      <c r="C3289" t="s">
        <v>11168</v>
      </c>
    </row>
    <row r="3290" spans="1:3" x14ac:dyDescent="0.35">
      <c r="A3290" t="s">
        <v>11169</v>
      </c>
      <c r="B3290" t="s">
        <v>11170</v>
      </c>
      <c r="C3290" t="s">
        <v>11171</v>
      </c>
    </row>
    <row r="3291" spans="1:3" x14ac:dyDescent="0.35">
      <c r="A3291" t="s">
        <v>11172</v>
      </c>
      <c r="B3291" t="s">
        <v>11173</v>
      </c>
      <c r="C3291" t="s">
        <v>11174</v>
      </c>
    </row>
    <row r="3292" spans="1:3" x14ac:dyDescent="0.35">
      <c r="A3292" t="s">
        <v>11175</v>
      </c>
      <c r="B3292" t="s">
        <v>11176</v>
      </c>
      <c r="C3292" t="s">
        <v>11177</v>
      </c>
    </row>
    <row r="3293" spans="1:3" x14ac:dyDescent="0.35">
      <c r="A3293" t="s">
        <v>11178</v>
      </c>
      <c r="B3293" t="s">
        <v>11179</v>
      </c>
      <c r="C3293" t="s">
        <v>11180</v>
      </c>
    </row>
    <row r="3294" spans="1:3" x14ac:dyDescent="0.35">
      <c r="A3294" t="s">
        <v>11181</v>
      </c>
      <c r="B3294" t="s">
        <v>11182</v>
      </c>
      <c r="C3294" t="s">
        <v>11183</v>
      </c>
    </row>
    <row r="3295" spans="1:3" x14ac:dyDescent="0.35">
      <c r="A3295" t="s">
        <v>11184</v>
      </c>
      <c r="B3295" t="s">
        <v>11185</v>
      </c>
      <c r="C3295" t="s">
        <v>11186</v>
      </c>
    </row>
    <row r="3296" spans="1:3" x14ac:dyDescent="0.35">
      <c r="A3296" t="s">
        <v>11187</v>
      </c>
      <c r="B3296" t="s">
        <v>2041</v>
      </c>
      <c r="C3296" t="s">
        <v>2042</v>
      </c>
    </row>
    <row r="3297" spans="1:3" x14ac:dyDescent="0.35">
      <c r="A3297" t="s">
        <v>11188</v>
      </c>
      <c r="B3297" t="s">
        <v>11189</v>
      </c>
      <c r="C3297" t="s">
        <v>11190</v>
      </c>
    </row>
    <row r="3298" spans="1:3" x14ac:dyDescent="0.35">
      <c r="A3298" t="s">
        <v>11191</v>
      </c>
      <c r="B3298" t="s">
        <v>11192</v>
      </c>
      <c r="C3298" t="s">
        <v>11193</v>
      </c>
    </row>
    <row r="3299" spans="1:3" x14ac:dyDescent="0.35">
      <c r="A3299" t="s">
        <v>11194</v>
      </c>
      <c r="B3299" t="s">
        <v>11195</v>
      </c>
      <c r="C3299" t="s">
        <v>11196</v>
      </c>
    </row>
    <row r="3300" spans="1:3" x14ac:dyDescent="0.35">
      <c r="A3300" t="s">
        <v>11197</v>
      </c>
      <c r="B3300" t="s">
        <v>11198</v>
      </c>
      <c r="C3300" t="s">
        <v>11199</v>
      </c>
    </row>
    <row r="3301" spans="1:3" x14ac:dyDescent="0.35">
      <c r="A3301" t="s">
        <v>11200</v>
      </c>
      <c r="B3301" t="s">
        <v>11201</v>
      </c>
      <c r="C3301" t="s">
        <v>11202</v>
      </c>
    </row>
    <row r="3302" spans="1:3" x14ac:dyDescent="0.35">
      <c r="A3302" t="s">
        <v>11203</v>
      </c>
      <c r="B3302" t="s">
        <v>11204</v>
      </c>
      <c r="C3302" t="s">
        <v>11205</v>
      </c>
    </row>
    <row r="3303" spans="1:3" x14ac:dyDescent="0.35">
      <c r="A3303" t="s">
        <v>11206</v>
      </c>
      <c r="B3303" t="s">
        <v>11207</v>
      </c>
      <c r="C3303" t="s">
        <v>11208</v>
      </c>
    </row>
    <row r="3304" spans="1:3" x14ac:dyDescent="0.35">
      <c r="A3304" t="s">
        <v>11209</v>
      </c>
      <c r="B3304" t="s">
        <v>11210</v>
      </c>
      <c r="C3304" t="s">
        <v>11211</v>
      </c>
    </row>
    <row r="3305" spans="1:3" x14ac:dyDescent="0.35">
      <c r="A3305" t="s">
        <v>11212</v>
      </c>
      <c r="B3305" t="s">
        <v>11213</v>
      </c>
      <c r="C3305" t="s">
        <v>11214</v>
      </c>
    </row>
    <row r="3306" spans="1:3" x14ac:dyDescent="0.35">
      <c r="A3306" t="s">
        <v>11215</v>
      </c>
      <c r="B3306" t="s">
        <v>11216</v>
      </c>
      <c r="C3306" t="s">
        <v>11217</v>
      </c>
    </row>
    <row r="3307" spans="1:3" x14ac:dyDescent="0.35">
      <c r="A3307" t="s">
        <v>11218</v>
      </c>
      <c r="B3307" t="s">
        <v>11219</v>
      </c>
      <c r="C3307" t="s">
        <v>11220</v>
      </c>
    </row>
    <row r="3308" spans="1:3" x14ac:dyDescent="0.35">
      <c r="A3308" t="s">
        <v>11221</v>
      </c>
      <c r="B3308" t="s">
        <v>11222</v>
      </c>
      <c r="C3308" t="s">
        <v>11223</v>
      </c>
    </row>
    <row r="3309" spans="1:3" x14ac:dyDescent="0.35">
      <c r="A3309" t="s">
        <v>11224</v>
      </c>
      <c r="B3309" t="s">
        <v>11225</v>
      </c>
      <c r="C3309" t="s">
        <v>11226</v>
      </c>
    </row>
    <row r="3310" spans="1:3" x14ac:dyDescent="0.35">
      <c r="A3310" t="s">
        <v>11227</v>
      </c>
      <c r="B3310" t="s">
        <v>11228</v>
      </c>
      <c r="C3310" t="s">
        <v>11229</v>
      </c>
    </row>
    <row r="3311" spans="1:3" x14ac:dyDescent="0.35">
      <c r="A3311" t="s">
        <v>11230</v>
      </c>
      <c r="B3311" t="s">
        <v>11231</v>
      </c>
      <c r="C3311" t="s">
        <v>11232</v>
      </c>
    </row>
    <row r="3312" spans="1:3" x14ac:dyDescent="0.35">
      <c r="A3312" t="s">
        <v>11233</v>
      </c>
      <c r="B3312" t="s">
        <v>11234</v>
      </c>
      <c r="C3312" t="s">
        <v>11235</v>
      </c>
    </row>
    <row r="3313" spans="1:3" x14ac:dyDescent="0.35">
      <c r="A3313" t="s">
        <v>11236</v>
      </c>
      <c r="B3313" t="s">
        <v>11237</v>
      </c>
      <c r="C3313" t="s">
        <v>11238</v>
      </c>
    </row>
    <row r="3314" spans="1:3" x14ac:dyDescent="0.35">
      <c r="A3314" t="s">
        <v>11239</v>
      </c>
      <c r="B3314" t="s">
        <v>11240</v>
      </c>
      <c r="C3314" t="s">
        <v>11241</v>
      </c>
    </row>
    <row r="3315" spans="1:3" x14ac:dyDescent="0.35">
      <c r="A3315" t="s">
        <v>11242</v>
      </c>
      <c r="B3315" t="s">
        <v>11243</v>
      </c>
      <c r="C3315" t="s">
        <v>11244</v>
      </c>
    </row>
    <row r="3316" spans="1:3" x14ac:dyDescent="0.35">
      <c r="A3316" t="s">
        <v>11245</v>
      </c>
      <c r="B3316" t="s">
        <v>11246</v>
      </c>
      <c r="C3316" t="s">
        <v>11247</v>
      </c>
    </row>
    <row r="3317" spans="1:3" x14ac:dyDescent="0.35">
      <c r="A3317" t="s">
        <v>11248</v>
      </c>
      <c r="B3317" t="s">
        <v>11249</v>
      </c>
      <c r="C3317" t="s">
        <v>11250</v>
      </c>
    </row>
    <row r="3318" spans="1:3" x14ac:dyDescent="0.35">
      <c r="A3318" t="s">
        <v>11251</v>
      </c>
      <c r="B3318" t="s">
        <v>11252</v>
      </c>
      <c r="C3318" t="s">
        <v>11253</v>
      </c>
    </row>
    <row r="3319" spans="1:3" x14ac:dyDescent="0.35">
      <c r="A3319" t="s">
        <v>11254</v>
      </c>
      <c r="B3319" t="s">
        <v>11255</v>
      </c>
      <c r="C3319" t="s">
        <v>11256</v>
      </c>
    </row>
    <row r="3320" spans="1:3" x14ac:dyDescent="0.35">
      <c r="A3320" t="s">
        <v>11257</v>
      </c>
      <c r="B3320" t="s">
        <v>11258</v>
      </c>
      <c r="C3320" t="s">
        <v>11259</v>
      </c>
    </row>
    <row r="3321" spans="1:3" x14ac:dyDescent="0.35">
      <c r="A3321" t="s">
        <v>11260</v>
      </c>
      <c r="B3321" t="s">
        <v>11261</v>
      </c>
      <c r="C3321" t="s">
        <v>11262</v>
      </c>
    </row>
    <row r="3322" spans="1:3" x14ac:dyDescent="0.35">
      <c r="A3322" t="s">
        <v>11263</v>
      </c>
      <c r="B3322" t="s">
        <v>11264</v>
      </c>
      <c r="C3322" t="s">
        <v>11265</v>
      </c>
    </row>
    <row r="3323" spans="1:3" x14ac:dyDescent="0.35">
      <c r="A3323" t="s">
        <v>11266</v>
      </c>
      <c r="B3323" t="s">
        <v>11267</v>
      </c>
      <c r="C3323" t="s">
        <v>11268</v>
      </c>
    </row>
    <row r="3324" spans="1:3" x14ac:dyDescent="0.35">
      <c r="A3324" t="s">
        <v>11269</v>
      </c>
      <c r="B3324" t="s">
        <v>11270</v>
      </c>
      <c r="C3324" t="s">
        <v>11271</v>
      </c>
    </row>
    <row r="3325" spans="1:3" x14ac:dyDescent="0.35">
      <c r="A3325" t="s">
        <v>11272</v>
      </c>
      <c r="B3325" t="s">
        <v>11273</v>
      </c>
      <c r="C3325" t="s">
        <v>11274</v>
      </c>
    </row>
    <row r="3326" spans="1:3" x14ac:dyDescent="0.35">
      <c r="A3326" t="s">
        <v>11275</v>
      </c>
      <c r="B3326" t="s">
        <v>11276</v>
      </c>
      <c r="C3326" t="s">
        <v>11277</v>
      </c>
    </row>
    <row r="3327" spans="1:3" x14ac:dyDescent="0.35">
      <c r="A3327" t="s">
        <v>11278</v>
      </c>
      <c r="B3327" t="s">
        <v>11279</v>
      </c>
      <c r="C3327" t="s">
        <v>11280</v>
      </c>
    </row>
    <row r="3328" spans="1:3" x14ac:dyDescent="0.35">
      <c r="A3328" t="s">
        <v>11281</v>
      </c>
      <c r="B3328" t="s">
        <v>11282</v>
      </c>
      <c r="C3328" t="s">
        <v>11283</v>
      </c>
    </row>
    <row r="3329" spans="1:3" x14ac:dyDescent="0.35">
      <c r="A3329" t="s">
        <v>11284</v>
      </c>
      <c r="B3329" t="s">
        <v>11285</v>
      </c>
      <c r="C3329" t="s">
        <v>11286</v>
      </c>
    </row>
    <row r="3330" spans="1:3" x14ac:dyDescent="0.35">
      <c r="A3330" t="s">
        <v>11287</v>
      </c>
      <c r="B3330" t="s">
        <v>11288</v>
      </c>
      <c r="C3330" t="s">
        <v>11289</v>
      </c>
    </row>
    <row r="3331" spans="1:3" x14ac:dyDescent="0.35">
      <c r="A3331" t="s">
        <v>11290</v>
      </c>
      <c r="B3331" t="s">
        <v>11291</v>
      </c>
      <c r="C3331" t="s">
        <v>11292</v>
      </c>
    </row>
    <row r="3332" spans="1:3" x14ac:dyDescent="0.35">
      <c r="A3332" t="s">
        <v>11293</v>
      </c>
      <c r="B3332" t="s">
        <v>11294</v>
      </c>
      <c r="C3332" t="s">
        <v>11295</v>
      </c>
    </row>
    <row r="3333" spans="1:3" x14ac:dyDescent="0.35">
      <c r="A3333" t="s">
        <v>11296</v>
      </c>
      <c r="B3333" t="s">
        <v>11297</v>
      </c>
      <c r="C3333" t="s">
        <v>11298</v>
      </c>
    </row>
    <row r="3334" spans="1:3" x14ac:dyDescent="0.35">
      <c r="A3334" t="s">
        <v>11299</v>
      </c>
      <c r="B3334" t="s">
        <v>11300</v>
      </c>
      <c r="C3334" t="s">
        <v>11301</v>
      </c>
    </row>
    <row r="3335" spans="1:3" x14ac:dyDescent="0.35">
      <c r="A3335" t="s">
        <v>11302</v>
      </c>
      <c r="B3335" t="s">
        <v>11303</v>
      </c>
      <c r="C3335" t="s">
        <v>11304</v>
      </c>
    </row>
    <row r="3336" spans="1:3" x14ac:dyDescent="0.35">
      <c r="A3336" t="s">
        <v>11305</v>
      </c>
      <c r="B3336" t="s">
        <v>11306</v>
      </c>
      <c r="C3336" t="s">
        <v>11307</v>
      </c>
    </row>
    <row r="3337" spans="1:3" x14ac:dyDescent="0.35">
      <c r="A3337" t="s">
        <v>11308</v>
      </c>
      <c r="B3337" t="s">
        <v>11309</v>
      </c>
      <c r="C3337" t="s">
        <v>11310</v>
      </c>
    </row>
    <row r="3338" spans="1:3" x14ac:dyDescent="0.35">
      <c r="A3338" t="s">
        <v>11311</v>
      </c>
      <c r="B3338" t="s">
        <v>11312</v>
      </c>
      <c r="C3338" t="s">
        <v>11313</v>
      </c>
    </row>
    <row r="3339" spans="1:3" x14ac:dyDescent="0.35">
      <c r="A3339" t="s">
        <v>11314</v>
      </c>
      <c r="B3339" t="s">
        <v>11315</v>
      </c>
      <c r="C3339" t="s">
        <v>11316</v>
      </c>
    </row>
    <row r="3340" spans="1:3" x14ac:dyDescent="0.35">
      <c r="A3340" t="s">
        <v>11317</v>
      </c>
      <c r="B3340" t="s">
        <v>11318</v>
      </c>
      <c r="C3340" t="s">
        <v>11319</v>
      </c>
    </row>
    <row r="3341" spans="1:3" x14ac:dyDescent="0.35">
      <c r="A3341" t="s">
        <v>11320</v>
      </c>
      <c r="B3341" t="s">
        <v>11321</v>
      </c>
      <c r="C3341" t="s">
        <v>11322</v>
      </c>
    </row>
    <row r="3342" spans="1:3" x14ac:dyDescent="0.35">
      <c r="A3342" t="s">
        <v>11323</v>
      </c>
      <c r="B3342" t="s">
        <v>11324</v>
      </c>
      <c r="C3342" t="s">
        <v>11325</v>
      </c>
    </row>
    <row r="3343" spans="1:3" x14ac:dyDescent="0.35">
      <c r="A3343" t="s">
        <v>11326</v>
      </c>
      <c r="B3343" t="s">
        <v>11327</v>
      </c>
      <c r="C3343" t="s">
        <v>11328</v>
      </c>
    </row>
    <row r="3344" spans="1:3" x14ac:dyDescent="0.35">
      <c r="A3344" t="s">
        <v>11329</v>
      </c>
      <c r="B3344" t="s">
        <v>11330</v>
      </c>
      <c r="C3344" t="s">
        <v>11331</v>
      </c>
    </row>
    <row r="3345" spans="1:3" x14ac:dyDescent="0.35">
      <c r="A3345" t="s">
        <v>11332</v>
      </c>
      <c r="B3345" t="s">
        <v>11333</v>
      </c>
      <c r="C3345" t="s">
        <v>11334</v>
      </c>
    </row>
    <row r="3346" spans="1:3" x14ac:dyDescent="0.35">
      <c r="A3346" t="s">
        <v>11335</v>
      </c>
      <c r="B3346" t="s">
        <v>11336</v>
      </c>
      <c r="C3346" t="s">
        <v>11337</v>
      </c>
    </row>
    <row r="3347" spans="1:3" x14ac:dyDescent="0.35">
      <c r="A3347" t="s">
        <v>11338</v>
      </c>
      <c r="B3347" t="s">
        <v>11339</v>
      </c>
      <c r="C3347" t="s">
        <v>11340</v>
      </c>
    </row>
    <row r="3348" spans="1:3" x14ac:dyDescent="0.35">
      <c r="A3348" t="s">
        <v>11341</v>
      </c>
      <c r="B3348" t="s">
        <v>11342</v>
      </c>
      <c r="C3348" t="s">
        <v>11343</v>
      </c>
    </row>
    <row r="3349" spans="1:3" x14ac:dyDescent="0.35">
      <c r="A3349" t="s">
        <v>11344</v>
      </c>
      <c r="B3349" t="s">
        <v>11345</v>
      </c>
      <c r="C3349" t="s">
        <v>11346</v>
      </c>
    </row>
    <row r="3350" spans="1:3" x14ac:dyDescent="0.35">
      <c r="A3350" t="s">
        <v>11347</v>
      </c>
      <c r="B3350" t="s">
        <v>11348</v>
      </c>
      <c r="C3350" t="s">
        <v>11349</v>
      </c>
    </row>
    <row r="3351" spans="1:3" x14ac:dyDescent="0.35">
      <c r="A3351" t="s">
        <v>11350</v>
      </c>
      <c r="B3351" t="s">
        <v>11351</v>
      </c>
      <c r="C3351" t="s">
        <v>11352</v>
      </c>
    </row>
    <row r="3352" spans="1:3" x14ac:dyDescent="0.35">
      <c r="A3352" t="s">
        <v>11353</v>
      </c>
      <c r="B3352" t="s">
        <v>11354</v>
      </c>
      <c r="C3352" t="s">
        <v>11355</v>
      </c>
    </row>
    <row r="3353" spans="1:3" x14ac:dyDescent="0.35">
      <c r="A3353" t="s">
        <v>11356</v>
      </c>
      <c r="B3353" t="s">
        <v>11357</v>
      </c>
      <c r="C3353" t="s">
        <v>11358</v>
      </c>
    </row>
    <row r="3354" spans="1:3" x14ac:dyDescent="0.35">
      <c r="A3354" t="s">
        <v>11359</v>
      </c>
      <c r="B3354" t="s">
        <v>11360</v>
      </c>
      <c r="C3354" t="s">
        <v>11361</v>
      </c>
    </row>
    <row r="3355" spans="1:3" x14ac:dyDescent="0.35">
      <c r="A3355" t="s">
        <v>11362</v>
      </c>
      <c r="B3355" t="s">
        <v>11363</v>
      </c>
      <c r="C3355" t="s">
        <v>11364</v>
      </c>
    </row>
    <row r="3356" spans="1:3" x14ac:dyDescent="0.35">
      <c r="A3356" t="s">
        <v>11365</v>
      </c>
      <c r="B3356" t="s">
        <v>11366</v>
      </c>
      <c r="C3356" t="s">
        <v>11367</v>
      </c>
    </row>
    <row r="3357" spans="1:3" x14ac:dyDescent="0.35">
      <c r="A3357" t="s">
        <v>11368</v>
      </c>
      <c r="B3357" t="s">
        <v>11369</v>
      </c>
      <c r="C3357" t="s">
        <v>11370</v>
      </c>
    </row>
    <row r="3358" spans="1:3" x14ac:dyDescent="0.35">
      <c r="A3358" t="s">
        <v>11371</v>
      </c>
      <c r="B3358" t="s">
        <v>11372</v>
      </c>
      <c r="C3358" t="s">
        <v>11373</v>
      </c>
    </row>
    <row r="3359" spans="1:3" x14ac:dyDescent="0.35">
      <c r="A3359" t="s">
        <v>11374</v>
      </c>
      <c r="B3359" t="s">
        <v>11375</v>
      </c>
      <c r="C3359" t="s">
        <v>11376</v>
      </c>
    </row>
    <row r="3360" spans="1:3" x14ac:dyDescent="0.35">
      <c r="A3360" t="s">
        <v>11377</v>
      </c>
      <c r="B3360" t="s">
        <v>11378</v>
      </c>
      <c r="C3360" t="s">
        <v>11379</v>
      </c>
    </row>
    <row r="3361" spans="1:3" x14ac:dyDescent="0.35">
      <c r="A3361" t="s">
        <v>11380</v>
      </c>
      <c r="B3361" t="s">
        <v>11381</v>
      </c>
      <c r="C3361" t="s">
        <v>11382</v>
      </c>
    </row>
    <row r="3362" spans="1:3" x14ac:dyDescent="0.35">
      <c r="A3362" t="s">
        <v>11383</v>
      </c>
      <c r="B3362" t="s">
        <v>11384</v>
      </c>
      <c r="C3362" t="s">
        <v>11385</v>
      </c>
    </row>
    <row r="3363" spans="1:3" x14ac:dyDescent="0.35">
      <c r="A3363" t="s">
        <v>11386</v>
      </c>
      <c r="B3363" t="s">
        <v>11387</v>
      </c>
      <c r="C3363" t="s">
        <v>11388</v>
      </c>
    </row>
    <row r="3364" spans="1:3" x14ac:dyDescent="0.35">
      <c r="A3364" t="s">
        <v>11389</v>
      </c>
      <c r="B3364" t="s">
        <v>11390</v>
      </c>
      <c r="C3364" t="s">
        <v>11391</v>
      </c>
    </row>
    <row r="3365" spans="1:3" x14ac:dyDescent="0.35">
      <c r="A3365" t="s">
        <v>11392</v>
      </c>
      <c r="B3365" t="s">
        <v>11393</v>
      </c>
      <c r="C3365" t="s">
        <v>11394</v>
      </c>
    </row>
    <row r="3366" spans="1:3" x14ac:dyDescent="0.35">
      <c r="A3366" t="s">
        <v>11395</v>
      </c>
      <c r="B3366" t="s">
        <v>11396</v>
      </c>
      <c r="C3366" t="s">
        <v>11397</v>
      </c>
    </row>
    <row r="3367" spans="1:3" x14ac:dyDescent="0.35">
      <c r="A3367" t="s">
        <v>11398</v>
      </c>
      <c r="B3367" t="s">
        <v>11399</v>
      </c>
      <c r="C3367" t="s">
        <v>11400</v>
      </c>
    </row>
    <row r="3368" spans="1:3" x14ac:dyDescent="0.35">
      <c r="A3368" t="s">
        <v>11401</v>
      </c>
      <c r="B3368" t="s">
        <v>11402</v>
      </c>
      <c r="C3368" t="s">
        <v>11403</v>
      </c>
    </row>
    <row r="3369" spans="1:3" x14ac:dyDescent="0.35">
      <c r="A3369" t="s">
        <v>11404</v>
      </c>
      <c r="B3369" t="s">
        <v>11405</v>
      </c>
      <c r="C3369" t="s">
        <v>11406</v>
      </c>
    </row>
    <row r="3370" spans="1:3" x14ac:dyDescent="0.35">
      <c r="A3370" t="s">
        <v>11407</v>
      </c>
      <c r="B3370" t="s">
        <v>11408</v>
      </c>
      <c r="C3370" t="s">
        <v>11409</v>
      </c>
    </row>
    <row r="3371" spans="1:3" x14ac:dyDescent="0.35">
      <c r="A3371" t="s">
        <v>11410</v>
      </c>
      <c r="B3371" t="s">
        <v>11411</v>
      </c>
      <c r="C3371" t="s">
        <v>11412</v>
      </c>
    </row>
    <row r="3372" spans="1:3" x14ac:dyDescent="0.35">
      <c r="A3372" t="s">
        <v>11413</v>
      </c>
      <c r="B3372" t="s">
        <v>11414</v>
      </c>
      <c r="C3372" t="s">
        <v>11415</v>
      </c>
    </row>
    <row r="3373" spans="1:3" x14ac:dyDescent="0.35">
      <c r="A3373" t="s">
        <v>11416</v>
      </c>
      <c r="B3373" t="s">
        <v>11417</v>
      </c>
      <c r="C3373" t="s">
        <v>11418</v>
      </c>
    </row>
    <row r="3374" spans="1:3" x14ac:dyDescent="0.35">
      <c r="A3374" t="s">
        <v>11419</v>
      </c>
      <c r="B3374" t="s">
        <v>11420</v>
      </c>
      <c r="C3374" t="s">
        <v>11421</v>
      </c>
    </row>
    <row r="3375" spans="1:3" x14ac:dyDescent="0.35">
      <c r="A3375" t="s">
        <v>11422</v>
      </c>
      <c r="B3375" t="s">
        <v>11423</v>
      </c>
      <c r="C3375" t="s">
        <v>11424</v>
      </c>
    </row>
    <row r="3376" spans="1:3" x14ac:dyDescent="0.35">
      <c r="A3376" t="s">
        <v>11425</v>
      </c>
      <c r="B3376" t="s">
        <v>11426</v>
      </c>
      <c r="C3376" t="s">
        <v>11427</v>
      </c>
    </row>
    <row r="3377" spans="1:3" x14ac:dyDescent="0.35">
      <c r="A3377" t="s">
        <v>11428</v>
      </c>
      <c r="B3377" t="s">
        <v>11429</v>
      </c>
      <c r="C3377" t="s">
        <v>11430</v>
      </c>
    </row>
    <row r="3378" spans="1:3" x14ac:dyDescent="0.35">
      <c r="A3378" t="s">
        <v>11431</v>
      </c>
      <c r="B3378" t="s">
        <v>11432</v>
      </c>
      <c r="C3378" t="s">
        <v>11433</v>
      </c>
    </row>
    <row r="3379" spans="1:3" x14ac:dyDescent="0.35">
      <c r="A3379" t="s">
        <v>11434</v>
      </c>
      <c r="B3379" t="s">
        <v>11435</v>
      </c>
      <c r="C3379" t="s">
        <v>11436</v>
      </c>
    </row>
    <row r="3380" spans="1:3" x14ac:dyDescent="0.35">
      <c r="A3380" t="s">
        <v>11437</v>
      </c>
      <c r="B3380" t="s">
        <v>11438</v>
      </c>
      <c r="C3380" t="s">
        <v>10064</v>
      </c>
    </row>
    <row r="3381" spans="1:3" x14ac:dyDescent="0.35">
      <c r="A3381" t="s">
        <v>11439</v>
      </c>
      <c r="B3381" t="s">
        <v>11440</v>
      </c>
      <c r="C3381" t="s">
        <v>11441</v>
      </c>
    </row>
    <row r="3382" spans="1:3" x14ac:dyDescent="0.35">
      <c r="A3382" t="s">
        <v>11442</v>
      </c>
      <c r="B3382" t="s">
        <v>11443</v>
      </c>
      <c r="C3382" t="s">
        <v>11444</v>
      </c>
    </row>
    <row r="3383" spans="1:3" x14ac:dyDescent="0.35">
      <c r="A3383" t="s">
        <v>11445</v>
      </c>
      <c r="B3383" t="s">
        <v>11446</v>
      </c>
      <c r="C3383" t="s">
        <v>11447</v>
      </c>
    </row>
    <row r="3384" spans="1:3" x14ac:dyDescent="0.35">
      <c r="A3384" t="s">
        <v>11448</v>
      </c>
      <c r="B3384" t="s">
        <v>11449</v>
      </c>
      <c r="C3384" t="s">
        <v>11450</v>
      </c>
    </row>
    <row r="3385" spans="1:3" x14ac:dyDescent="0.35">
      <c r="A3385" t="s">
        <v>11451</v>
      </c>
      <c r="B3385" t="s">
        <v>11452</v>
      </c>
      <c r="C3385" t="s">
        <v>11453</v>
      </c>
    </row>
    <row r="3386" spans="1:3" x14ac:dyDescent="0.35">
      <c r="A3386" t="s">
        <v>11454</v>
      </c>
      <c r="B3386" t="s">
        <v>11455</v>
      </c>
      <c r="C3386" t="s">
        <v>11456</v>
      </c>
    </row>
    <row r="3387" spans="1:3" x14ac:dyDescent="0.35">
      <c r="A3387" t="s">
        <v>11457</v>
      </c>
      <c r="B3387" t="s">
        <v>11458</v>
      </c>
      <c r="C3387" t="s">
        <v>11459</v>
      </c>
    </row>
    <row r="3388" spans="1:3" x14ac:dyDescent="0.35">
      <c r="A3388" t="s">
        <v>11460</v>
      </c>
      <c r="B3388" t="s">
        <v>11461</v>
      </c>
      <c r="C3388" t="s">
        <v>11462</v>
      </c>
    </row>
    <row r="3389" spans="1:3" x14ac:dyDescent="0.35">
      <c r="A3389" t="s">
        <v>11463</v>
      </c>
      <c r="B3389" t="s">
        <v>11464</v>
      </c>
      <c r="C3389" t="s">
        <v>11465</v>
      </c>
    </row>
    <row r="3390" spans="1:3" x14ac:dyDescent="0.35">
      <c r="A3390" t="s">
        <v>11466</v>
      </c>
      <c r="B3390" t="s">
        <v>11467</v>
      </c>
      <c r="C3390" t="s">
        <v>11468</v>
      </c>
    </row>
    <row r="3391" spans="1:3" x14ac:dyDescent="0.35">
      <c r="A3391" t="s">
        <v>11469</v>
      </c>
      <c r="B3391" t="s">
        <v>11470</v>
      </c>
      <c r="C3391" t="s">
        <v>11471</v>
      </c>
    </row>
    <row r="3392" spans="1:3" x14ac:dyDescent="0.35">
      <c r="A3392" t="s">
        <v>11472</v>
      </c>
      <c r="B3392" t="s">
        <v>11473</v>
      </c>
      <c r="C3392" t="s">
        <v>11474</v>
      </c>
    </row>
    <row r="3393" spans="1:3" x14ac:dyDescent="0.35">
      <c r="A3393" t="s">
        <v>11475</v>
      </c>
      <c r="B3393" t="s">
        <v>11476</v>
      </c>
      <c r="C3393" t="s">
        <v>11477</v>
      </c>
    </row>
    <row r="3394" spans="1:3" x14ac:dyDescent="0.35">
      <c r="A3394" t="s">
        <v>11478</v>
      </c>
      <c r="B3394" t="s">
        <v>11479</v>
      </c>
      <c r="C3394" t="s">
        <v>11480</v>
      </c>
    </row>
    <row r="3395" spans="1:3" x14ac:dyDescent="0.35">
      <c r="A3395" t="s">
        <v>11481</v>
      </c>
      <c r="B3395" t="s">
        <v>11482</v>
      </c>
      <c r="C3395" t="s">
        <v>11483</v>
      </c>
    </row>
    <row r="3396" spans="1:3" x14ac:dyDescent="0.35">
      <c r="A3396" t="s">
        <v>11484</v>
      </c>
      <c r="B3396" t="s">
        <v>11485</v>
      </c>
      <c r="C3396" t="s">
        <v>11486</v>
      </c>
    </row>
    <row r="3397" spans="1:3" x14ac:dyDescent="0.35">
      <c r="A3397" t="s">
        <v>11487</v>
      </c>
      <c r="B3397" t="s">
        <v>11488</v>
      </c>
      <c r="C3397" t="s">
        <v>11489</v>
      </c>
    </row>
    <row r="3398" spans="1:3" x14ac:dyDescent="0.35">
      <c r="A3398" t="s">
        <v>11490</v>
      </c>
      <c r="B3398" t="s">
        <v>11491</v>
      </c>
      <c r="C3398" t="s">
        <v>11492</v>
      </c>
    </row>
    <row r="3399" spans="1:3" x14ac:dyDescent="0.35">
      <c r="A3399" t="s">
        <v>11493</v>
      </c>
      <c r="B3399" t="s">
        <v>11494</v>
      </c>
      <c r="C3399" t="s">
        <v>11495</v>
      </c>
    </row>
    <row r="3400" spans="1:3" x14ac:dyDescent="0.35">
      <c r="A3400" t="s">
        <v>11496</v>
      </c>
      <c r="B3400" t="s">
        <v>11497</v>
      </c>
      <c r="C3400" t="s">
        <v>11498</v>
      </c>
    </row>
    <row r="3401" spans="1:3" x14ac:dyDescent="0.35">
      <c r="A3401" t="s">
        <v>11499</v>
      </c>
      <c r="B3401" t="s">
        <v>11500</v>
      </c>
      <c r="C3401" t="s">
        <v>11501</v>
      </c>
    </row>
    <row r="3402" spans="1:3" x14ac:dyDescent="0.35">
      <c r="A3402" t="s">
        <v>11502</v>
      </c>
      <c r="B3402" t="s">
        <v>11503</v>
      </c>
      <c r="C3402" t="s">
        <v>11504</v>
      </c>
    </row>
    <row r="3403" spans="1:3" x14ac:dyDescent="0.35">
      <c r="A3403" t="s">
        <v>11505</v>
      </c>
      <c r="B3403" t="s">
        <v>11506</v>
      </c>
      <c r="C3403" t="s">
        <v>11507</v>
      </c>
    </row>
    <row r="3404" spans="1:3" x14ac:dyDescent="0.35">
      <c r="A3404" t="s">
        <v>11508</v>
      </c>
      <c r="B3404" t="s">
        <v>11509</v>
      </c>
      <c r="C3404" t="s">
        <v>11510</v>
      </c>
    </row>
    <row r="3405" spans="1:3" x14ac:dyDescent="0.35">
      <c r="A3405" t="s">
        <v>11511</v>
      </c>
      <c r="B3405" t="s">
        <v>11512</v>
      </c>
      <c r="C3405" t="s">
        <v>11513</v>
      </c>
    </row>
    <row r="3406" spans="1:3" x14ac:dyDescent="0.35">
      <c r="A3406" t="s">
        <v>11514</v>
      </c>
      <c r="B3406" t="s">
        <v>11515</v>
      </c>
      <c r="C3406" t="s">
        <v>11516</v>
      </c>
    </row>
    <row r="3407" spans="1:3" x14ac:dyDescent="0.35">
      <c r="A3407" t="s">
        <v>11517</v>
      </c>
      <c r="B3407" t="s">
        <v>11518</v>
      </c>
      <c r="C3407" t="s">
        <v>11519</v>
      </c>
    </row>
    <row r="3408" spans="1:3" x14ac:dyDescent="0.35">
      <c r="A3408" t="s">
        <v>11520</v>
      </c>
      <c r="B3408" t="s">
        <v>11521</v>
      </c>
      <c r="C3408" t="s">
        <v>11522</v>
      </c>
    </row>
    <row r="3409" spans="1:3" x14ac:dyDescent="0.35">
      <c r="A3409" t="s">
        <v>11523</v>
      </c>
      <c r="B3409" t="s">
        <v>11524</v>
      </c>
      <c r="C3409" t="s">
        <v>11525</v>
      </c>
    </row>
    <row r="3410" spans="1:3" x14ac:dyDescent="0.35">
      <c r="A3410" t="s">
        <v>11526</v>
      </c>
      <c r="B3410" t="s">
        <v>11527</v>
      </c>
      <c r="C3410" t="s">
        <v>11528</v>
      </c>
    </row>
    <row r="3411" spans="1:3" x14ac:dyDescent="0.35">
      <c r="A3411" t="s">
        <v>11529</v>
      </c>
      <c r="B3411" t="s">
        <v>11530</v>
      </c>
      <c r="C3411" t="s">
        <v>11531</v>
      </c>
    </row>
    <row r="3412" spans="1:3" x14ac:dyDescent="0.35">
      <c r="A3412" t="s">
        <v>11532</v>
      </c>
      <c r="B3412" t="s">
        <v>11533</v>
      </c>
      <c r="C3412" t="s">
        <v>11534</v>
      </c>
    </row>
    <row r="3413" spans="1:3" x14ac:dyDescent="0.35">
      <c r="A3413" t="s">
        <v>11535</v>
      </c>
      <c r="B3413" t="s">
        <v>11536</v>
      </c>
      <c r="C3413" t="s">
        <v>11537</v>
      </c>
    </row>
    <row r="3414" spans="1:3" x14ac:dyDescent="0.35">
      <c r="A3414" t="s">
        <v>11538</v>
      </c>
      <c r="B3414" t="s">
        <v>11539</v>
      </c>
      <c r="C3414" t="s">
        <v>11540</v>
      </c>
    </row>
    <row r="3415" spans="1:3" x14ac:dyDescent="0.35">
      <c r="A3415" t="s">
        <v>11541</v>
      </c>
      <c r="B3415" t="s">
        <v>11542</v>
      </c>
      <c r="C3415" t="s">
        <v>11543</v>
      </c>
    </row>
    <row r="3416" spans="1:3" x14ac:dyDescent="0.35">
      <c r="A3416" t="s">
        <v>11544</v>
      </c>
      <c r="B3416" t="s">
        <v>11545</v>
      </c>
      <c r="C3416" t="s">
        <v>11546</v>
      </c>
    </row>
    <row r="3417" spans="1:3" x14ac:dyDescent="0.35">
      <c r="A3417" t="s">
        <v>11547</v>
      </c>
      <c r="B3417" t="s">
        <v>11548</v>
      </c>
      <c r="C3417" t="s">
        <v>11549</v>
      </c>
    </row>
    <row r="3418" spans="1:3" x14ac:dyDescent="0.35">
      <c r="A3418" t="s">
        <v>11550</v>
      </c>
      <c r="B3418" t="s">
        <v>11551</v>
      </c>
      <c r="C3418" t="s">
        <v>11552</v>
      </c>
    </row>
    <row r="3419" spans="1:3" x14ac:dyDescent="0.35">
      <c r="A3419" t="s">
        <v>11553</v>
      </c>
      <c r="B3419" t="s">
        <v>11554</v>
      </c>
      <c r="C3419" t="s">
        <v>11555</v>
      </c>
    </row>
    <row r="3420" spans="1:3" x14ac:dyDescent="0.35">
      <c r="A3420" t="s">
        <v>11556</v>
      </c>
      <c r="B3420" t="s">
        <v>11557</v>
      </c>
      <c r="C3420" t="s">
        <v>11558</v>
      </c>
    </row>
    <row r="3421" spans="1:3" x14ac:dyDescent="0.35">
      <c r="A3421" t="s">
        <v>11559</v>
      </c>
      <c r="B3421" t="s">
        <v>11560</v>
      </c>
      <c r="C3421" t="s">
        <v>11561</v>
      </c>
    </row>
    <row r="3422" spans="1:3" x14ac:dyDescent="0.35">
      <c r="A3422" t="s">
        <v>11562</v>
      </c>
      <c r="B3422" t="s">
        <v>11563</v>
      </c>
      <c r="C3422" t="s">
        <v>11564</v>
      </c>
    </row>
    <row r="3423" spans="1:3" x14ac:dyDescent="0.35">
      <c r="A3423" t="s">
        <v>11565</v>
      </c>
      <c r="B3423" t="s">
        <v>11566</v>
      </c>
      <c r="C3423" t="s">
        <v>11567</v>
      </c>
    </row>
    <row r="3424" spans="1:3" x14ac:dyDescent="0.35">
      <c r="A3424" t="s">
        <v>11568</v>
      </c>
      <c r="B3424" t="s">
        <v>11569</v>
      </c>
      <c r="C3424" t="s">
        <v>11570</v>
      </c>
    </row>
    <row r="3425" spans="1:3" x14ac:dyDescent="0.35">
      <c r="A3425" t="s">
        <v>11571</v>
      </c>
      <c r="B3425" t="s">
        <v>11572</v>
      </c>
      <c r="C3425" t="s">
        <v>11573</v>
      </c>
    </row>
    <row r="3426" spans="1:3" x14ac:dyDescent="0.35">
      <c r="A3426" t="s">
        <v>11574</v>
      </c>
      <c r="B3426" t="s">
        <v>11575</v>
      </c>
      <c r="C3426" t="s">
        <v>11576</v>
      </c>
    </row>
    <row r="3427" spans="1:3" x14ac:dyDescent="0.35">
      <c r="A3427" t="s">
        <v>11577</v>
      </c>
      <c r="B3427" t="s">
        <v>11578</v>
      </c>
      <c r="C3427" t="s">
        <v>11579</v>
      </c>
    </row>
    <row r="3428" spans="1:3" x14ac:dyDescent="0.35">
      <c r="A3428" t="s">
        <v>11580</v>
      </c>
      <c r="B3428" t="s">
        <v>11581</v>
      </c>
      <c r="C3428" t="s">
        <v>11582</v>
      </c>
    </row>
    <row r="3429" spans="1:3" x14ac:dyDescent="0.35">
      <c r="A3429" t="s">
        <v>11583</v>
      </c>
      <c r="B3429" t="s">
        <v>11584</v>
      </c>
      <c r="C3429" t="s">
        <v>11585</v>
      </c>
    </row>
    <row r="3430" spans="1:3" x14ac:dyDescent="0.35">
      <c r="A3430" t="s">
        <v>11586</v>
      </c>
      <c r="B3430" t="s">
        <v>11587</v>
      </c>
      <c r="C3430" t="s">
        <v>11588</v>
      </c>
    </row>
    <row r="3431" spans="1:3" x14ac:dyDescent="0.35">
      <c r="A3431" t="s">
        <v>11589</v>
      </c>
      <c r="B3431" t="s">
        <v>11590</v>
      </c>
      <c r="C3431" t="s">
        <v>11591</v>
      </c>
    </row>
    <row r="3432" spans="1:3" x14ac:dyDescent="0.35">
      <c r="A3432" t="s">
        <v>11592</v>
      </c>
      <c r="B3432" t="s">
        <v>11593</v>
      </c>
      <c r="C3432" t="s">
        <v>11594</v>
      </c>
    </row>
    <row r="3433" spans="1:3" x14ac:dyDescent="0.35">
      <c r="A3433" t="s">
        <v>11595</v>
      </c>
      <c r="B3433" t="s">
        <v>11596</v>
      </c>
      <c r="C3433" t="s">
        <v>11597</v>
      </c>
    </row>
    <row r="3434" spans="1:3" x14ac:dyDescent="0.35">
      <c r="A3434" t="s">
        <v>11598</v>
      </c>
      <c r="B3434" t="s">
        <v>11599</v>
      </c>
      <c r="C3434" t="s">
        <v>11600</v>
      </c>
    </row>
    <row r="3435" spans="1:3" x14ac:dyDescent="0.35">
      <c r="A3435" t="s">
        <v>11601</v>
      </c>
      <c r="B3435" t="s">
        <v>11602</v>
      </c>
      <c r="C3435" t="s">
        <v>11603</v>
      </c>
    </row>
    <row r="3436" spans="1:3" x14ac:dyDescent="0.35">
      <c r="A3436" t="s">
        <v>11604</v>
      </c>
      <c r="B3436" t="s">
        <v>11605</v>
      </c>
      <c r="C3436" t="s">
        <v>11606</v>
      </c>
    </row>
    <row r="3437" spans="1:3" x14ac:dyDescent="0.35">
      <c r="A3437" t="s">
        <v>11607</v>
      </c>
      <c r="B3437" t="s">
        <v>11608</v>
      </c>
      <c r="C3437" t="s">
        <v>11609</v>
      </c>
    </row>
    <row r="3438" spans="1:3" x14ac:dyDescent="0.35">
      <c r="A3438" t="s">
        <v>11610</v>
      </c>
      <c r="B3438" t="s">
        <v>11611</v>
      </c>
      <c r="C3438" t="s">
        <v>11612</v>
      </c>
    </row>
    <row r="3439" spans="1:3" x14ac:dyDescent="0.35">
      <c r="A3439" t="s">
        <v>11613</v>
      </c>
      <c r="B3439" t="s">
        <v>11614</v>
      </c>
      <c r="C3439" t="s">
        <v>11615</v>
      </c>
    </row>
    <row r="3440" spans="1:3" x14ac:dyDescent="0.35">
      <c r="A3440" t="s">
        <v>11616</v>
      </c>
      <c r="B3440" t="s">
        <v>11617</v>
      </c>
      <c r="C3440" t="s">
        <v>11618</v>
      </c>
    </row>
    <row r="3441" spans="1:3" x14ac:dyDescent="0.35">
      <c r="A3441" t="s">
        <v>11619</v>
      </c>
      <c r="B3441" t="s">
        <v>11620</v>
      </c>
      <c r="C3441" t="s">
        <v>11621</v>
      </c>
    </row>
    <row r="3442" spans="1:3" x14ac:dyDescent="0.35">
      <c r="A3442" t="s">
        <v>11622</v>
      </c>
      <c r="B3442" t="s">
        <v>11623</v>
      </c>
      <c r="C3442" t="s">
        <v>11624</v>
      </c>
    </row>
    <row r="3443" spans="1:3" x14ac:dyDescent="0.35">
      <c r="A3443" t="s">
        <v>11625</v>
      </c>
      <c r="B3443" t="s">
        <v>11626</v>
      </c>
      <c r="C3443" t="s">
        <v>11627</v>
      </c>
    </row>
    <row r="3444" spans="1:3" x14ac:dyDescent="0.35">
      <c r="A3444" t="s">
        <v>11628</v>
      </c>
      <c r="B3444" t="s">
        <v>11629</v>
      </c>
      <c r="C3444" t="s">
        <v>11630</v>
      </c>
    </row>
    <row r="3445" spans="1:3" x14ac:dyDescent="0.35">
      <c r="A3445" t="s">
        <v>11631</v>
      </c>
      <c r="B3445" t="s">
        <v>11632</v>
      </c>
      <c r="C3445" t="s">
        <v>11633</v>
      </c>
    </row>
    <row r="3446" spans="1:3" x14ac:dyDescent="0.35">
      <c r="A3446" t="s">
        <v>11634</v>
      </c>
      <c r="B3446" t="s">
        <v>11635</v>
      </c>
      <c r="C3446" t="s">
        <v>11636</v>
      </c>
    </row>
    <row r="3447" spans="1:3" x14ac:dyDescent="0.35">
      <c r="A3447" t="s">
        <v>11637</v>
      </c>
      <c r="B3447" t="s">
        <v>11638</v>
      </c>
      <c r="C3447" t="s">
        <v>11639</v>
      </c>
    </row>
    <row r="3448" spans="1:3" x14ac:dyDescent="0.35">
      <c r="A3448" t="s">
        <v>11640</v>
      </c>
      <c r="B3448" t="s">
        <v>11641</v>
      </c>
      <c r="C3448" t="s">
        <v>11642</v>
      </c>
    </row>
    <row r="3449" spans="1:3" x14ac:dyDescent="0.35">
      <c r="A3449" t="s">
        <v>11643</v>
      </c>
      <c r="B3449" t="s">
        <v>11644</v>
      </c>
      <c r="C3449" t="s">
        <v>11645</v>
      </c>
    </row>
    <row r="3450" spans="1:3" x14ac:dyDescent="0.35">
      <c r="A3450" t="s">
        <v>11646</v>
      </c>
      <c r="B3450" t="s">
        <v>11647</v>
      </c>
      <c r="C3450" t="s">
        <v>11648</v>
      </c>
    </row>
    <row r="3451" spans="1:3" x14ac:dyDescent="0.35">
      <c r="A3451" t="s">
        <v>11649</v>
      </c>
      <c r="B3451" t="s">
        <v>11650</v>
      </c>
      <c r="C3451" t="s">
        <v>11651</v>
      </c>
    </row>
    <row r="3452" spans="1:3" x14ac:dyDescent="0.35">
      <c r="A3452" t="s">
        <v>11652</v>
      </c>
      <c r="B3452" t="s">
        <v>11653</v>
      </c>
      <c r="C3452" t="s">
        <v>11654</v>
      </c>
    </row>
    <row r="3453" spans="1:3" x14ac:dyDescent="0.35">
      <c r="A3453" t="s">
        <v>11655</v>
      </c>
      <c r="B3453" t="s">
        <v>11656</v>
      </c>
      <c r="C3453" t="s">
        <v>11657</v>
      </c>
    </row>
    <row r="3454" spans="1:3" x14ac:dyDescent="0.35">
      <c r="A3454" t="s">
        <v>11658</v>
      </c>
      <c r="B3454" t="s">
        <v>11659</v>
      </c>
      <c r="C3454" t="s">
        <v>11660</v>
      </c>
    </row>
    <row r="3455" spans="1:3" x14ac:dyDescent="0.35">
      <c r="A3455" t="s">
        <v>11661</v>
      </c>
      <c r="B3455" t="s">
        <v>11662</v>
      </c>
      <c r="C3455" t="s">
        <v>11663</v>
      </c>
    </row>
    <row r="3456" spans="1:3" x14ac:dyDescent="0.35">
      <c r="A3456" t="s">
        <v>11664</v>
      </c>
      <c r="B3456" t="s">
        <v>11665</v>
      </c>
      <c r="C3456" t="s">
        <v>11666</v>
      </c>
    </row>
    <row r="3457" spans="1:3" x14ac:dyDescent="0.35">
      <c r="A3457" t="s">
        <v>11667</v>
      </c>
      <c r="B3457" t="s">
        <v>11668</v>
      </c>
      <c r="C3457" t="s">
        <v>11669</v>
      </c>
    </row>
    <row r="3458" spans="1:3" x14ac:dyDescent="0.35">
      <c r="A3458" t="s">
        <v>11670</v>
      </c>
      <c r="B3458" t="s">
        <v>11671</v>
      </c>
      <c r="C3458" t="s">
        <v>11672</v>
      </c>
    </row>
    <row r="3459" spans="1:3" x14ac:dyDescent="0.35">
      <c r="A3459" t="s">
        <v>11673</v>
      </c>
      <c r="B3459" t="s">
        <v>11674</v>
      </c>
      <c r="C3459" t="s">
        <v>11675</v>
      </c>
    </row>
    <row r="3460" spans="1:3" x14ac:dyDescent="0.35">
      <c r="A3460" t="s">
        <v>11676</v>
      </c>
      <c r="B3460" t="s">
        <v>11677</v>
      </c>
      <c r="C3460" t="s">
        <v>11678</v>
      </c>
    </row>
    <row r="3461" spans="1:3" x14ac:dyDescent="0.35">
      <c r="A3461" t="s">
        <v>11679</v>
      </c>
      <c r="B3461" t="s">
        <v>11680</v>
      </c>
      <c r="C3461" t="s">
        <v>11681</v>
      </c>
    </row>
    <row r="3462" spans="1:3" x14ac:dyDescent="0.35">
      <c r="A3462" t="s">
        <v>11682</v>
      </c>
      <c r="B3462" t="s">
        <v>11683</v>
      </c>
      <c r="C3462" t="s">
        <v>11684</v>
      </c>
    </row>
    <row r="3463" spans="1:3" x14ac:dyDescent="0.35">
      <c r="A3463" t="s">
        <v>11685</v>
      </c>
      <c r="B3463" t="s">
        <v>11686</v>
      </c>
      <c r="C3463" t="s">
        <v>11687</v>
      </c>
    </row>
    <row r="3464" spans="1:3" x14ac:dyDescent="0.35">
      <c r="A3464" t="s">
        <v>11688</v>
      </c>
      <c r="B3464" t="s">
        <v>11689</v>
      </c>
      <c r="C3464" t="s">
        <v>11690</v>
      </c>
    </row>
    <row r="3465" spans="1:3" x14ac:dyDescent="0.35">
      <c r="A3465" t="s">
        <v>11691</v>
      </c>
      <c r="B3465" t="s">
        <v>11692</v>
      </c>
      <c r="C3465" t="s">
        <v>11693</v>
      </c>
    </row>
    <row r="3466" spans="1:3" x14ac:dyDescent="0.35">
      <c r="A3466" t="s">
        <v>11694</v>
      </c>
      <c r="B3466" t="s">
        <v>11695</v>
      </c>
      <c r="C3466" t="s">
        <v>11696</v>
      </c>
    </row>
    <row r="3467" spans="1:3" x14ac:dyDescent="0.35">
      <c r="A3467" t="s">
        <v>11697</v>
      </c>
      <c r="B3467" t="s">
        <v>11698</v>
      </c>
      <c r="C3467" t="s">
        <v>11699</v>
      </c>
    </row>
    <row r="3468" spans="1:3" x14ac:dyDescent="0.35">
      <c r="A3468" t="s">
        <v>11700</v>
      </c>
      <c r="B3468" t="s">
        <v>11701</v>
      </c>
      <c r="C3468" t="s">
        <v>11702</v>
      </c>
    </row>
    <row r="3469" spans="1:3" x14ac:dyDescent="0.35">
      <c r="A3469" t="s">
        <v>11703</v>
      </c>
      <c r="B3469" t="s">
        <v>11704</v>
      </c>
      <c r="C3469" t="s">
        <v>11705</v>
      </c>
    </row>
    <row r="3470" spans="1:3" x14ac:dyDescent="0.35">
      <c r="A3470" t="s">
        <v>11706</v>
      </c>
      <c r="B3470" t="s">
        <v>11707</v>
      </c>
      <c r="C3470" t="s">
        <v>11708</v>
      </c>
    </row>
    <row r="3471" spans="1:3" x14ac:dyDescent="0.35">
      <c r="A3471" t="s">
        <v>11709</v>
      </c>
      <c r="B3471" t="s">
        <v>11710</v>
      </c>
      <c r="C3471" t="s">
        <v>11711</v>
      </c>
    </row>
    <row r="3472" spans="1:3" x14ac:dyDescent="0.35">
      <c r="A3472" t="s">
        <v>11712</v>
      </c>
      <c r="B3472" t="s">
        <v>11713</v>
      </c>
      <c r="C3472" t="s">
        <v>11714</v>
      </c>
    </row>
    <row r="3473" spans="1:3" x14ac:dyDescent="0.35">
      <c r="A3473" t="s">
        <v>11715</v>
      </c>
      <c r="B3473" t="s">
        <v>11716</v>
      </c>
      <c r="C3473" t="s">
        <v>11717</v>
      </c>
    </row>
    <row r="3474" spans="1:3" x14ac:dyDescent="0.35">
      <c r="A3474" t="s">
        <v>11718</v>
      </c>
      <c r="B3474" t="s">
        <v>11719</v>
      </c>
      <c r="C3474" t="s">
        <v>24430</v>
      </c>
    </row>
    <row r="3475" spans="1:3" x14ac:dyDescent="0.35">
      <c r="A3475" t="s">
        <v>11720</v>
      </c>
      <c r="B3475" t="s">
        <v>11721</v>
      </c>
      <c r="C3475" t="s">
        <v>11722</v>
      </c>
    </row>
    <row r="3476" spans="1:3" x14ac:dyDescent="0.35">
      <c r="A3476" t="s">
        <v>11723</v>
      </c>
      <c r="B3476" t="s">
        <v>11724</v>
      </c>
      <c r="C3476" t="s">
        <v>11725</v>
      </c>
    </row>
    <row r="3477" spans="1:3" x14ac:dyDescent="0.35">
      <c r="A3477" t="s">
        <v>11726</v>
      </c>
      <c r="B3477" t="s">
        <v>11727</v>
      </c>
      <c r="C3477" t="s">
        <v>11728</v>
      </c>
    </row>
    <row r="3478" spans="1:3" x14ac:dyDescent="0.35">
      <c r="A3478" t="s">
        <v>11729</v>
      </c>
      <c r="B3478" t="s">
        <v>11730</v>
      </c>
      <c r="C3478" t="s">
        <v>11731</v>
      </c>
    </row>
    <row r="3479" spans="1:3" x14ac:dyDescent="0.35">
      <c r="A3479" t="s">
        <v>11732</v>
      </c>
      <c r="B3479" t="s">
        <v>11733</v>
      </c>
      <c r="C3479" t="s">
        <v>11734</v>
      </c>
    </row>
    <row r="3480" spans="1:3" x14ac:dyDescent="0.35">
      <c r="A3480" t="s">
        <v>11735</v>
      </c>
      <c r="B3480" t="s">
        <v>11736</v>
      </c>
      <c r="C3480" t="s">
        <v>11737</v>
      </c>
    </row>
    <row r="3481" spans="1:3" x14ac:dyDescent="0.35">
      <c r="A3481" t="s">
        <v>11738</v>
      </c>
      <c r="B3481" t="s">
        <v>11739</v>
      </c>
      <c r="C3481" t="s">
        <v>11740</v>
      </c>
    </row>
    <row r="3482" spans="1:3" x14ac:dyDescent="0.35">
      <c r="A3482" t="s">
        <v>11741</v>
      </c>
      <c r="B3482" t="s">
        <v>11742</v>
      </c>
      <c r="C3482" t="s">
        <v>11743</v>
      </c>
    </row>
    <row r="3483" spans="1:3" x14ac:dyDescent="0.35">
      <c r="A3483" t="s">
        <v>11744</v>
      </c>
      <c r="B3483" t="s">
        <v>11745</v>
      </c>
      <c r="C3483" t="s">
        <v>11746</v>
      </c>
    </row>
    <row r="3484" spans="1:3" x14ac:dyDescent="0.35">
      <c r="A3484" t="s">
        <v>11747</v>
      </c>
      <c r="B3484" t="s">
        <v>11748</v>
      </c>
      <c r="C3484" t="s">
        <v>11749</v>
      </c>
    </row>
    <row r="3485" spans="1:3" x14ac:dyDescent="0.35">
      <c r="A3485" t="s">
        <v>11750</v>
      </c>
      <c r="B3485" t="s">
        <v>11751</v>
      </c>
      <c r="C3485" t="s">
        <v>11752</v>
      </c>
    </row>
    <row r="3486" spans="1:3" x14ac:dyDescent="0.35">
      <c r="A3486" t="s">
        <v>11753</v>
      </c>
      <c r="B3486" t="s">
        <v>11754</v>
      </c>
      <c r="C3486" t="s">
        <v>11755</v>
      </c>
    </row>
    <row r="3487" spans="1:3" x14ac:dyDescent="0.35">
      <c r="A3487" t="s">
        <v>11756</v>
      </c>
      <c r="B3487" t="s">
        <v>11757</v>
      </c>
      <c r="C3487" t="s">
        <v>11758</v>
      </c>
    </row>
    <row r="3488" spans="1:3" x14ac:dyDescent="0.35">
      <c r="A3488" t="s">
        <v>11759</v>
      </c>
      <c r="B3488" t="s">
        <v>11760</v>
      </c>
      <c r="C3488" t="s">
        <v>11761</v>
      </c>
    </row>
    <row r="3489" spans="1:3" x14ac:dyDescent="0.35">
      <c r="A3489" t="s">
        <v>11762</v>
      </c>
      <c r="B3489" t="s">
        <v>11763</v>
      </c>
      <c r="C3489" t="s">
        <v>11764</v>
      </c>
    </row>
    <row r="3490" spans="1:3" x14ac:dyDescent="0.35">
      <c r="A3490" t="s">
        <v>11765</v>
      </c>
      <c r="B3490" t="s">
        <v>11766</v>
      </c>
      <c r="C3490" t="s">
        <v>11767</v>
      </c>
    </row>
    <row r="3491" spans="1:3" x14ac:dyDescent="0.35">
      <c r="A3491" t="s">
        <v>11765</v>
      </c>
      <c r="B3491" t="s">
        <v>11768</v>
      </c>
      <c r="C3491" t="s">
        <v>11769</v>
      </c>
    </row>
    <row r="3492" spans="1:3" x14ac:dyDescent="0.35">
      <c r="A3492" t="s">
        <v>11770</v>
      </c>
      <c r="B3492" t="s">
        <v>11771</v>
      </c>
      <c r="C3492" t="s">
        <v>11772</v>
      </c>
    </row>
    <row r="3493" spans="1:3" x14ac:dyDescent="0.35">
      <c r="A3493" t="s">
        <v>11773</v>
      </c>
      <c r="B3493" t="s">
        <v>11774</v>
      </c>
      <c r="C3493" t="s">
        <v>11775</v>
      </c>
    </row>
    <row r="3494" spans="1:3" x14ac:dyDescent="0.35">
      <c r="A3494" t="s">
        <v>11773</v>
      </c>
      <c r="B3494" t="s">
        <v>11776</v>
      </c>
      <c r="C3494" t="s">
        <v>11777</v>
      </c>
    </row>
    <row r="3495" spans="1:3" x14ac:dyDescent="0.35">
      <c r="A3495" t="s">
        <v>11778</v>
      </c>
      <c r="B3495" t="s">
        <v>11779</v>
      </c>
      <c r="C3495" t="s">
        <v>11780</v>
      </c>
    </row>
    <row r="3496" spans="1:3" x14ac:dyDescent="0.35">
      <c r="A3496" t="s">
        <v>11781</v>
      </c>
      <c r="B3496" t="s">
        <v>11782</v>
      </c>
      <c r="C3496" t="s">
        <v>11783</v>
      </c>
    </row>
    <row r="3497" spans="1:3" x14ac:dyDescent="0.35">
      <c r="A3497" t="s">
        <v>11784</v>
      </c>
      <c r="B3497" t="s">
        <v>11785</v>
      </c>
      <c r="C3497" t="s">
        <v>11786</v>
      </c>
    </row>
    <row r="3498" spans="1:3" x14ac:dyDescent="0.35">
      <c r="A3498" t="s">
        <v>11787</v>
      </c>
      <c r="B3498" t="s">
        <v>11788</v>
      </c>
      <c r="C3498" t="s">
        <v>11789</v>
      </c>
    </row>
    <row r="3499" spans="1:3" x14ac:dyDescent="0.35">
      <c r="A3499" t="s">
        <v>11790</v>
      </c>
      <c r="B3499" t="s">
        <v>11791</v>
      </c>
      <c r="C3499" t="s">
        <v>11792</v>
      </c>
    </row>
    <row r="3500" spans="1:3" x14ac:dyDescent="0.35">
      <c r="A3500" t="s">
        <v>11793</v>
      </c>
      <c r="B3500" t="s">
        <v>11794</v>
      </c>
      <c r="C3500" t="s">
        <v>11795</v>
      </c>
    </row>
    <row r="3501" spans="1:3" x14ac:dyDescent="0.35">
      <c r="A3501" t="s">
        <v>11793</v>
      </c>
      <c r="B3501" t="s">
        <v>11796</v>
      </c>
      <c r="C3501" t="s">
        <v>11797</v>
      </c>
    </row>
    <row r="3502" spans="1:3" x14ac:dyDescent="0.35">
      <c r="A3502" t="s">
        <v>11798</v>
      </c>
      <c r="B3502" t="s">
        <v>11799</v>
      </c>
      <c r="C3502" t="s">
        <v>11800</v>
      </c>
    </row>
    <row r="3503" spans="1:3" x14ac:dyDescent="0.35">
      <c r="A3503" t="s">
        <v>11801</v>
      </c>
      <c r="B3503" t="s">
        <v>11802</v>
      </c>
      <c r="C3503" t="s">
        <v>11803</v>
      </c>
    </row>
    <row r="3504" spans="1:3" x14ac:dyDescent="0.35">
      <c r="A3504" t="s">
        <v>11804</v>
      </c>
      <c r="B3504" t="s">
        <v>11805</v>
      </c>
      <c r="C3504" t="s">
        <v>11806</v>
      </c>
    </row>
    <row r="3505" spans="1:3" x14ac:dyDescent="0.35">
      <c r="A3505" t="s">
        <v>11807</v>
      </c>
      <c r="B3505" t="s">
        <v>11808</v>
      </c>
      <c r="C3505" t="s">
        <v>11809</v>
      </c>
    </row>
    <row r="3506" spans="1:3" x14ac:dyDescent="0.35">
      <c r="A3506" t="s">
        <v>11810</v>
      </c>
      <c r="B3506" t="s">
        <v>11811</v>
      </c>
      <c r="C3506" t="s">
        <v>11812</v>
      </c>
    </row>
    <row r="3507" spans="1:3" x14ac:dyDescent="0.35">
      <c r="A3507" t="s">
        <v>11813</v>
      </c>
      <c r="B3507" t="s">
        <v>11814</v>
      </c>
      <c r="C3507" t="s">
        <v>11815</v>
      </c>
    </row>
    <row r="3508" spans="1:3" x14ac:dyDescent="0.35">
      <c r="A3508" t="s">
        <v>11813</v>
      </c>
      <c r="B3508" t="s">
        <v>11816</v>
      </c>
      <c r="C3508" t="s">
        <v>11817</v>
      </c>
    </row>
    <row r="3509" spans="1:3" x14ac:dyDescent="0.35">
      <c r="A3509" t="s">
        <v>11818</v>
      </c>
      <c r="B3509" t="s">
        <v>11819</v>
      </c>
      <c r="C3509" t="s">
        <v>11820</v>
      </c>
    </row>
    <row r="3510" spans="1:3" x14ac:dyDescent="0.35">
      <c r="A3510" t="s">
        <v>11821</v>
      </c>
      <c r="B3510" t="s">
        <v>11822</v>
      </c>
      <c r="C3510" t="s">
        <v>11823</v>
      </c>
    </row>
    <row r="3511" spans="1:3" x14ac:dyDescent="0.35">
      <c r="A3511" t="s">
        <v>11824</v>
      </c>
      <c r="B3511" t="s">
        <v>11825</v>
      </c>
      <c r="C3511" t="s">
        <v>11826</v>
      </c>
    </row>
    <row r="3512" spans="1:3" x14ac:dyDescent="0.35">
      <c r="A3512" t="s">
        <v>11827</v>
      </c>
      <c r="B3512" t="s">
        <v>11828</v>
      </c>
      <c r="C3512" t="s">
        <v>11829</v>
      </c>
    </row>
    <row r="3513" spans="1:3" x14ac:dyDescent="0.35">
      <c r="A3513" t="s">
        <v>11830</v>
      </c>
      <c r="B3513" t="s">
        <v>11831</v>
      </c>
      <c r="C3513" t="s">
        <v>11832</v>
      </c>
    </row>
    <row r="3514" spans="1:3" x14ac:dyDescent="0.35">
      <c r="A3514" t="s">
        <v>11833</v>
      </c>
      <c r="B3514" t="s">
        <v>11834</v>
      </c>
      <c r="C3514" t="s">
        <v>11835</v>
      </c>
    </row>
    <row r="3515" spans="1:3" x14ac:dyDescent="0.35">
      <c r="A3515" t="s">
        <v>11836</v>
      </c>
      <c r="B3515" t="s">
        <v>11837</v>
      </c>
      <c r="C3515" t="s">
        <v>11838</v>
      </c>
    </row>
    <row r="3516" spans="1:3" x14ac:dyDescent="0.35">
      <c r="A3516" t="s">
        <v>11839</v>
      </c>
      <c r="B3516" t="s">
        <v>11840</v>
      </c>
      <c r="C3516" t="s">
        <v>11841</v>
      </c>
    </row>
    <row r="3517" spans="1:3" x14ac:dyDescent="0.35">
      <c r="A3517" t="s">
        <v>11842</v>
      </c>
      <c r="B3517" t="s">
        <v>11843</v>
      </c>
      <c r="C3517" t="s">
        <v>11844</v>
      </c>
    </row>
    <row r="3518" spans="1:3" x14ac:dyDescent="0.35">
      <c r="A3518" t="s">
        <v>11845</v>
      </c>
      <c r="B3518" t="s">
        <v>11846</v>
      </c>
      <c r="C3518" t="s">
        <v>11847</v>
      </c>
    </row>
    <row r="3519" spans="1:3" x14ac:dyDescent="0.35">
      <c r="A3519" t="s">
        <v>11848</v>
      </c>
      <c r="B3519" t="s">
        <v>11849</v>
      </c>
      <c r="C3519" t="s">
        <v>11850</v>
      </c>
    </row>
    <row r="3520" spans="1:3" x14ac:dyDescent="0.35">
      <c r="A3520" t="s">
        <v>11851</v>
      </c>
      <c r="B3520" t="s">
        <v>11852</v>
      </c>
      <c r="C3520" t="s">
        <v>11853</v>
      </c>
    </row>
    <row r="3521" spans="1:3" x14ac:dyDescent="0.35">
      <c r="A3521" t="s">
        <v>11854</v>
      </c>
      <c r="B3521" t="s">
        <v>11855</v>
      </c>
      <c r="C3521" t="s">
        <v>11856</v>
      </c>
    </row>
    <row r="3522" spans="1:3" x14ac:dyDescent="0.35">
      <c r="A3522" t="s">
        <v>11857</v>
      </c>
      <c r="B3522" t="s">
        <v>11858</v>
      </c>
      <c r="C3522" t="s">
        <v>11859</v>
      </c>
    </row>
    <row r="3523" spans="1:3" x14ac:dyDescent="0.35">
      <c r="A3523" t="s">
        <v>11860</v>
      </c>
      <c r="B3523" t="s">
        <v>11861</v>
      </c>
      <c r="C3523" t="s">
        <v>11862</v>
      </c>
    </row>
    <row r="3524" spans="1:3" x14ac:dyDescent="0.35">
      <c r="A3524" t="s">
        <v>11863</v>
      </c>
      <c r="B3524" t="s">
        <v>11864</v>
      </c>
      <c r="C3524" t="s">
        <v>11865</v>
      </c>
    </row>
    <row r="3525" spans="1:3" x14ac:dyDescent="0.35">
      <c r="A3525" t="s">
        <v>11866</v>
      </c>
      <c r="B3525" t="s">
        <v>11867</v>
      </c>
      <c r="C3525" t="s">
        <v>11868</v>
      </c>
    </row>
    <row r="3526" spans="1:3" x14ac:dyDescent="0.35">
      <c r="A3526" t="s">
        <v>11869</v>
      </c>
      <c r="B3526" t="s">
        <v>11870</v>
      </c>
      <c r="C3526" t="s">
        <v>11871</v>
      </c>
    </row>
    <row r="3527" spans="1:3" x14ac:dyDescent="0.35">
      <c r="A3527" t="s">
        <v>11872</v>
      </c>
      <c r="B3527" t="s">
        <v>11873</v>
      </c>
      <c r="C3527" t="s">
        <v>11874</v>
      </c>
    </row>
    <row r="3528" spans="1:3" x14ac:dyDescent="0.35">
      <c r="A3528" t="s">
        <v>11875</v>
      </c>
      <c r="B3528" t="s">
        <v>11876</v>
      </c>
      <c r="C3528" t="s">
        <v>11877</v>
      </c>
    </row>
    <row r="3529" spans="1:3" x14ac:dyDescent="0.35">
      <c r="A3529" t="s">
        <v>11878</v>
      </c>
      <c r="B3529" t="s">
        <v>11879</v>
      </c>
      <c r="C3529" t="s">
        <v>11880</v>
      </c>
    </row>
    <row r="3530" spans="1:3" x14ac:dyDescent="0.35">
      <c r="A3530" t="s">
        <v>11881</v>
      </c>
      <c r="B3530" t="s">
        <v>11882</v>
      </c>
      <c r="C3530" t="s">
        <v>11883</v>
      </c>
    </row>
    <row r="3531" spans="1:3" x14ac:dyDescent="0.35">
      <c r="A3531" t="s">
        <v>11884</v>
      </c>
      <c r="B3531" t="s">
        <v>11885</v>
      </c>
      <c r="C3531" t="s">
        <v>11886</v>
      </c>
    </row>
    <row r="3532" spans="1:3" x14ac:dyDescent="0.35">
      <c r="A3532" t="s">
        <v>11887</v>
      </c>
      <c r="B3532" t="s">
        <v>11888</v>
      </c>
      <c r="C3532" t="s">
        <v>11889</v>
      </c>
    </row>
    <row r="3533" spans="1:3" x14ac:dyDescent="0.35">
      <c r="A3533" t="s">
        <v>11890</v>
      </c>
      <c r="B3533" t="s">
        <v>11891</v>
      </c>
      <c r="C3533" t="s">
        <v>11892</v>
      </c>
    </row>
    <row r="3534" spans="1:3" x14ac:dyDescent="0.35">
      <c r="A3534" t="s">
        <v>11893</v>
      </c>
      <c r="B3534" t="s">
        <v>11894</v>
      </c>
      <c r="C3534" t="s">
        <v>11895</v>
      </c>
    </row>
    <row r="3535" spans="1:3" x14ac:dyDescent="0.35">
      <c r="A3535" t="s">
        <v>11896</v>
      </c>
      <c r="B3535" t="s">
        <v>11897</v>
      </c>
      <c r="C3535" t="s">
        <v>11898</v>
      </c>
    </row>
    <row r="3536" spans="1:3" x14ac:dyDescent="0.35">
      <c r="A3536" t="s">
        <v>11899</v>
      </c>
      <c r="B3536" t="s">
        <v>11900</v>
      </c>
      <c r="C3536" t="s">
        <v>11901</v>
      </c>
    </row>
    <row r="3537" spans="1:3" x14ac:dyDescent="0.35">
      <c r="A3537" t="s">
        <v>11902</v>
      </c>
      <c r="B3537" t="s">
        <v>11903</v>
      </c>
      <c r="C3537" t="s">
        <v>11904</v>
      </c>
    </row>
    <row r="3538" spans="1:3" x14ac:dyDescent="0.35">
      <c r="A3538" t="s">
        <v>11905</v>
      </c>
      <c r="B3538" t="s">
        <v>11906</v>
      </c>
      <c r="C3538" t="s">
        <v>11907</v>
      </c>
    </row>
    <row r="3539" spans="1:3" x14ac:dyDescent="0.35">
      <c r="A3539" t="s">
        <v>11908</v>
      </c>
      <c r="B3539" t="s">
        <v>11909</v>
      </c>
      <c r="C3539" t="s">
        <v>11910</v>
      </c>
    </row>
    <row r="3540" spans="1:3" x14ac:dyDescent="0.35">
      <c r="A3540" t="s">
        <v>11911</v>
      </c>
      <c r="B3540" t="s">
        <v>11912</v>
      </c>
      <c r="C3540" t="s">
        <v>11913</v>
      </c>
    </row>
    <row r="3541" spans="1:3" x14ac:dyDescent="0.35">
      <c r="A3541" t="s">
        <v>11914</v>
      </c>
      <c r="B3541" t="s">
        <v>11915</v>
      </c>
      <c r="C3541" t="s">
        <v>11916</v>
      </c>
    </row>
    <row r="3542" spans="1:3" x14ac:dyDescent="0.35">
      <c r="A3542" t="s">
        <v>11917</v>
      </c>
      <c r="B3542" t="s">
        <v>11918</v>
      </c>
      <c r="C3542" t="s">
        <v>11919</v>
      </c>
    </row>
    <row r="3543" spans="1:3" x14ac:dyDescent="0.35">
      <c r="A3543" t="s">
        <v>11920</v>
      </c>
      <c r="B3543" t="s">
        <v>11921</v>
      </c>
      <c r="C3543" t="s">
        <v>11922</v>
      </c>
    </row>
    <row r="3544" spans="1:3" x14ac:dyDescent="0.35">
      <c r="A3544" t="s">
        <v>11923</v>
      </c>
      <c r="B3544" t="s">
        <v>11924</v>
      </c>
      <c r="C3544" t="s">
        <v>11925</v>
      </c>
    </row>
    <row r="3545" spans="1:3" x14ac:dyDescent="0.35">
      <c r="A3545" t="s">
        <v>11926</v>
      </c>
      <c r="B3545" t="s">
        <v>11927</v>
      </c>
      <c r="C3545" t="s">
        <v>11928</v>
      </c>
    </row>
    <row r="3546" spans="1:3" x14ac:dyDescent="0.35">
      <c r="A3546" t="s">
        <v>11929</v>
      </c>
      <c r="B3546" t="s">
        <v>11930</v>
      </c>
      <c r="C3546" t="s">
        <v>11931</v>
      </c>
    </row>
    <row r="3547" spans="1:3" x14ac:dyDescent="0.35">
      <c r="A3547" t="s">
        <v>11932</v>
      </c>
      <c r="B3547" t="s">
        <v>11933</v>
      </c>
      <c r="C3547" t="s">
        <v>11934</v>
      </c>
    </row>
    <row r="3548" spans="1:3" x14ac:dyDescent="0.35">
      <c r="A3548" t="s">
        <v>11935</v>
      </c>
      <c r="B3548" t="s">
        <v>11936</v>
      </c>
      <c r="C3548" t="s">
        <v>11937</v>
      </c>
    </row>
    <row r="3549" spans="1:3" x14ac:dyDescent="0.35">
      <c r="A3549" t="s">
        <v>11938</v>
      </c>
      <c r="B3549" t="s">
        <v>11939</v>
      </c>
      <c r="C3549" t="s">
        <v>11940</v>
      </c>
    </row>
    <row r="3550" spans="1:3" x14ac:dyDescent="0.35">
      <c r="A3550" t="s">
        <v>11941</v>
      </c>
      <c r="B3550" t="s">
        <v>11942</v>
      </c>
      <c r="C3550" t="s">
        <v>11943</v>
      </c>
    </row>
    <row r="3551" spans="1:3" x14ac:dyDescent="0.35">
      <c r="A3551" t="s">
        <v>11944</v>
      </c>
      <c r="B3551" t="s">
        <v>11945</v>
      </c>
      <c r="C3551" t="s">
        <v>11946</v>
      </c>
    </row>
    <row r="3552" spans="1:3" x14ac:dyDescent="0.35">
      <c r="A3552" t="s">
        <v>11947</v>
      </c>
      <c r="B3552" t="s">
        <v>11948</v>
      </c>
      <c r="C3552" t="s">
        <v>11949</v>
      </c>
    </row>
    <row r="3553" spans="1:3" x14ac:dyDescent="0.35">
      <c r="A3553" t="s">
        <v>11950</v>
      </c>
      <c r="B3553" t="s">
        <v>11951</v>
      </c>
      <c r="C3553" t="s">
        <v>11952</v>
      </c>
    </row>
    <row r="3554" spans="1:3" x14ac:dyDescent="0.35">
      <c r="A3554" t="s">
        <v>11953</v>
      </c>
      <c r="B3554" t="s">
        <v>11954</v>
      </c>
      <c r="C3554" t="s">
        <v>11955</v>
      </c>
    </row>
    <row r="3555" spans="1:3" x14ac:dyDescent="0.35">
      <c r="A3555" t="s">
        <v>11956</v>
      </c>
      <c r="B3555" t="s">
        <v>11957</v>
      </c>
      <c r="C3555" t="s">
        <v>11958</v>
      </c>
    </row>
    <row r="3556" spans="1:3" x14ac:dyDescent="0.35">
      <c r="A3556" t="s">
        <v>11959</v>
      </c>
      <c r="B3556" t="s">
        <v>11960</v>
      </c>
      <c r="C3556" t="s">
        <v>11961</v>
      </c>
    </row>
    <row r="3557" spans="1:3" x14ac:dyDescent="0.35">
      <c r="A3557" t="s">
        <v>11962</v>
      </c>
      <c r="B3557" t="s">
        <v>11963</v>
      </c>
      <c r="C3557" t="s">
        <v>11964</v>
      </c>
    </row>
    <row r="3558" spans="1:3" x14ac:dyDescent="0.35">
      <c r="A3558" t="s">
        <v>11965</v>
      </c>
      <c r="B3558" t="s">
        <v>11966</v>
      </c>
      <c r="C3558" t="s">
        <v>11967</v>
      </c>
    </row>
    <row r="3559" spans="1:3" x14ac:dyDescent="0.35">
      <c r="A3559" t="s">
        <v>11968</v>
      </c>
      <c r="B3559" t="s">
        <v>11969</v>
      </c>
      <c r="C3559" t="s">
        <v>11970</v>
      </c>
    </row>
    <row r="3560" spans="1:3" x14ac:dyDescent="0.35">
      <c r="A3560" t="s">
        <v>11971</v>
      </c>
      <c r="B3560" t="s">
        <v>11972</v>
      </c>
      <c r="C3560" t="s">
        <v>11973</v>
      </c>
    </row>
    <row r="3561" spans="1:3" x14ac:dyDescent="0.35">
      <c r="A3561" t="s">
        <v>11974</v>
      </c>
      <c r="B3561" t="s">
        <v>11975</v>
      </c>
      <c r="C3561" t="s">
        <v>11976</v>
      </c>
    </row>
    <row r="3562" spans="1:3" x14ac:dyDescent="0.35">
      <c r="A3562" t="s">
        <v>11977</v>
      </c>
      <c r="B3562" t="s">
        <v>11978</v>
      </c>
      <c r="C3562" t="s">
        <v>11979</v>
      </c>
    </row>
    <row r="3563" spans="1:3" x14ac:dyDescent="0.35">
      <c r="A3563" t="s">
        <v>11980</v>
      </c>
      <c r="B3563" t="s">
        <v>11981</v>
      </c>
      <c r="C3563" t="s">
        <v>11982</v>
      </c>
    </row>
    <row r="3564" spans="1:3" x14ac:dyDescent="0.35">
      <c r="A3564" t="s">
        <v>11983</v>
      </c>
      <c r="B3564" t="s">
        <v>11984</v>
      </c>
      <c r="C3564" t="s">
        <v>11985</v>
      </c>
    </row>
    <row r="3565" spans="1:3" x14ac:dyDescent="0.35">
      <c r="A3565" t="s">
        <v>11986</v>
      </c>
      <c r="B3565" t="s">
        <v>11987</v>
      </c>
      <c r="C3565" t="s">
        <v>11988</v>
      </c>
    </row>
    <row r="3566" spans="1:3" x14ac:dyDescent="0.35">
      <c r="A3566" t="s">
        <v>11989</v>
      </c>
      <c r="B3566" t="s">
        <v>11990</v>
      </c>
      <c r="C3566" t="s">
        <v>11991</v>
      </c>
    </row>
    <row r="3567" spans="1:3" x14ac:dyDescent="0.35">
      <c r="A3567" t="s">
        <v>11992</v>
      </c>
      <c r="B3567" t="s">
        <v>11993</v>
      </c>
      <c r="C3567" t="s">
        <v>11994</v>
      </c>
    </row>
    <row r="3568" spans="1:3" x14ac:dyDescent="0.35">
      <c r="A3568" t="s">
        <v>11995</v>
      </c>
      <c r="B3568" t="s">
        <v>11996</v>
      </c>
      <c r="C3568" t="s">
        <v>11997</v>
      </c>
    </row>
    <row r="3569" spans="1:3" x14ac:dyDescent="0.35">
      <c r="A3569" t="s">
        <v>11998</v>
      </c>
      <c r="B3569" t="s">
        <v>11999</v>
      </c>
      <c r="C3569" t="s">
        <v>12000</v>
      </c>
    </row>
    <row r="3570" spans="1:3" x14ac:dyDescent="0.35">
      <c r="A3570" t="s">
        <v>12001</v>
      </c>
      <c r="B3570" t="s">
        <v>12002</v>
      </c>
      <c r="C3570" t="s">
        <v>12003</v>
      </c>
    </row>
    <row r="3571" spans="1:3" x14ac:dyDescent="0.35">
      <c r="A3571" t="s">
        <v>12004</v>
      </c>
      <c r="B3571" t="s">
        <v>12005</v>
      </c>
      <c r="C3571" t="s">
        <v>12006</v>
      </c>
    </row>
    <row r="3572" spans="1:3" x14ac:dyDescent="0.35">
      <c r="A3572" t="s">
        <v>12007</v>
      </c>
      <c r="B3572" t="s">
        <v>12008</v>
      </c>
      <c r="C3572" t="s">
        <v>12009</v>
      </c>
    </row>
    <row r="3573" spans="1:3" x14ac:dyDescent="0.35">
      <c r="A3573" t="s">
        <v>12010</v>
      </c>
      <c r="B3573" t="s">
        <v>12011</v>
      </c>
      <c r="C3573" t="s">
        <v>12012</v>
      </c>
    </row>
    <row r="3574" spans="1:3" x14ac:dyDescent="0.35">
      <c r="A3574" t="s">
        <v>12013</v>
      </c>
      <c r="B3574" t="s">
        <v>12014</v>
      </c>
      <c r="C3574" t="s">
        <v>12015</v>
      </c>
    </row>
    <row r="3575" spans="1:3" x14ac:dyDescent="0.35">
      <c r="A3575" t="s">
        <v>12016</v>
      </c>
      <c r="B3575" t="s">
        <v>12017</v>
      </c>
      <c r="C3575" t="s">
        <v>12018</v>
      </c>
    </row>
    <row r="3576" spans="1:3" x14ac:dyDescent="0.35">
      <c r="A3576" t="s">
        <v>12019</v>
      </c>
      <c r="B3576" t="s">
        <v>12020</v>
      </c>
      <c r="C3576" t="s">
        <v>12021</v>
      </c>
    </row>
    <row r="3577" spans="1:3" x14ac:dyDescent="0.35">
      <c r="A3577" t="s">
        <v>12022</v>
      </c>
      <c r="B3577" t="s">
        <v>12023</v>
      </c>
      <c r="C3577" t="s">
        <v>12024</v>
      </c>
    </row>
    <row r="3578" spans="1:3" x14ac:dyDescent="0.35">
      <c r="A3578" t="s">
        <v>12025</v>
      </c>
      <c r="B3578" t="s">
        <v>12026</v>
      </c>
      <c r="C3578" t="s">
        <v>12027</v>
      </c>
    </row>
    <row r="3579" spans="1:3" x14ac:dyDescent="0.35">
      <c r="A3579" t="s">
        <v>12028</v>
      </c>
      <c r="B3579" t="s">
        <v>12029</v>
      </c>
      <c r="C3579" t="s">
        <v>12030</v>
      </c>
    </row>
    <row r="3580" spans="1:3" x14ac:dyDescent="0.35">
      <c r="A3580" t="s">
        <v>12031</v>
      </c>
      <c r="B3580" t="s">
        <v>12032</v>
      </c>
      <c r="C3580" t="s">
        <v>12033</v>
      </c>
    </row>
    <row r="3581" spans="1:3" x14ac:dyDescent="0.35">
      <c r="A3581" t="s">
        <v>12034</v>
      </c>
      <c r="B3581" t="s">
        <v>12035</v>
      </c>
      <c r="C3581" t="s">
        <v>12036</v>
      </c>
    </row>
    <row r="3582" spans="1:3" x14ac:dyDescent="0.35">
      <c r="A3582" t="s">
        <v>12037</v>
      </c>
      <c r="B3582" t="s">
        <v>12038</v>
      </c>
      <c r="C3582" t="s">
        <v>12039</v>
      </c>
    </row>
    <row r="3583" spans="1:3" x14ac:dyDescent="0.35">
      <c r="A3583" t="s">
        <v>12040</v>
      </c>
      <c r="B3583" t="s">
        <v>12041</v>
      </c>
      <c r="C3583" t="s">
        <v>12042</v>
      </c>
    </row>
    <row r="3584" spans="1:3" x14ac:dyDescent="0.35">
      <c r="A3584" t="s">
        <v>12043</v>
      </c>
      <c r="B3584" t="s">
        <v>12044</v>
      </c>
      <c r="C3584" t="s">
        <v>12045</v>
      </c>
    </row>
    <row r="3585" spans="1:3" x14ac:dyDescent="0.35">
      <c r="A3585" t="s">
        <v>12046</v>
      </c>
      <c r="B3585" t="s">
        <v>12047</v>
      </c>
      <c r="C3585" t="s">
        <v>12048</v>
      </c>
    </row>
    <row r="3586" spans="1:3" x14ac:dyDescent="0.35">
      <c r="A3586" t="s">
        <v>12049</v>
      </c>
      <c r="B3586" t="s">
        <v>12050</v>
      </c>
      <c r="C3586" t="s">
        <v>12051</v>
      </c>
    </row>
    <row r="3587" spans="1:3" x14ac:dyDescent="0.35">
      <c r="A3587" t="s">
        <v>12052</v>
      </c>
      <c r="B3587" t="s">
        <v>12053</v>
      </c>
      <c r="C3587" t="s">
        <v>12054</v>
      </c>
    </row>
    <row r="3588" spans="1:3" x14ac:dyDescent="0.35">
      <c r="A3588" t="s">
        <v>12055</v>
      </c>
      <c r="B3588" t="s">
        <v>12056</v>
      </c>
      <c r="C3588" t="s">
        <v>12057</v>
      </c>
    </row>
    <row r="3589" spans="1:3" x14ac:dyDescent="0.35">
      <c r="A3589" t="s">
        <v>12058</v>
      </c>
      <c r="B3589" t="s">
        <v>12059</v>
      </c>
      <c r="C3589" t="s">
        <v>12060</v>
      </c>
    </row>
    <row r="3590" spans="1:3" x14ac:dyDescent="0.35">
      <c r="A3590" t="s">
        <v>12061</v>
      </c>
      <c r="B3590" t="s">
        <v>12062</v>
      </c>
      <c r="C3590" t="s">
        <v>12063</v>
      </c>
    </row>
    <row r="3591" spans="1:3" x14ac:dyDescent="0.35">
      <c r="A3591" t="s">
        <v>12064</v>
      </c>
      <c r="B3591" t="s">
        <v>12065</v>
      </c>
      <c r="C3591" t="s">
        <v>12066</v>
      </c>
    </row>
    <row r="3592" spans="1:3" x14ac:dyDescent="0.35">
      <c r="A3592" t="s">
        <v>12067</v>
      </c>
      <c r="B3592" t="s">
        <v>12068</v>
      </c>
      <c r="C3592" t="s">
        <v>12069</v>
      </c>
    </row>
    <row r="3593" spans="1:3" x14ac:dyDescent="0.35">
      <c r="A3593" t="s">
        <v>12070</v>
      </c>
      <c r="B3593" t="s">
        <v>12071</v>
      </c>
      <c r="C3593" t="s">
        <v>12072</v>
      </c>
    </row>
    <row r="3594" spans="1:3" x14ac:dyDescent="0.35">
      <c r="A3594" t="s">
        <v>12073</v>
      </c>
      <c r="B3594" t="s">
        <v>12074</v>
      </c>
      <c r="C3594" t="s">
        <v>12075</v>
      </c>
    </row>
    <row r="3595" spans="1:3" x14ac:dyDescent="0.35">
      <c r="A3595" t="s">
        <v>12076</v>
      </c>
      <c r="B3595" t="s">
        <v>12077</v>
      </c>
      <c r="C3595" t="s">
        <v>12078</v>
      </c>
    </row>
    <row r="3596" spans="1:3" x14ac:dyDescent="0.35">
      <c r="A3596" t="s">
        <v>1386</v>
      </c>
      <c r="B3596" t="s">
        <v>12079</v>
      </c>
      <c r="C3596" t="s">
        <v>12080</v>
      </c>
    </row>
    <row r="3597" spans="1:3" x14ac:dyDescent="0.35">
      <c r="A3597" t="s">
        <v>12081</v>
      </c>
      <c r="B3597" t="s">
        <v>12082</v>
      </c>
      <c r="C3597" t="s">
        <v>12083</v>
      </c>
    </row>
    <row r="3598" spans="1:3" x14ac:dyDescent="0.35">
      <c r="A3598" t="s">
        <v>12084</v>
      </c>
      <c r="B3598" t="s">
        <v>12085</v>
      </c>
      <c r="C3598" t="s">
        <v>12086</v>
      </c>
    </row>
    <row r="3599" spans="1:3" x14ac:dyDescent="0.35">
      <c r="A3599" t="s">
        <v>12087</v>
      </c>
      <c r="B3599" t="s">
        <v>12088</v>
      </c>
      <c r="C3599" t="s">
        <v>12089</v>
      </c>
    </row>
    <row r="3600" spans="1:3" x14ac:dyDescent="0.35">
      <c r="A3600" t="s">
        <v>12090</v>
      </c>
      <c r="B3600" t="s">
        <v>12091</v>
      </c>
      <c r="C3600" t="s">
        <v>12092</v>
      </c>
    </row>
    <row r="3601" spans="1:3" x14ac:dyDescent="0.35">
      <c r="A3601" t="s">
        <v>12093</v>
      </c>
      <c r="B3601" t="s">
        <v>12094</v>
      </c>
      <c r="C3601" t="s">
        <v>12095</v>
      </c>
    </row>
    <row r="3602" spans="1:3" x14ac:dyDescent="0.35">
      <c r="A3602" t="s">
        <v>12096</v>
      </c>
      <c r="B3602" t="s">
        <v>12097</v>
      </c>
      <c r="C3602" t="s">
        <v>12098</v>
      </c>
    </row>
    <row r="3603" spans="1:3" x14ac:dyDescent="0.35">
      <c r="A3603" t="s">
        <v>12099</v>
      </c>
      <c r="B3603" t="s">
        <v>12100</v>
      </c>
      <c r="C3603" t="s">
        <v>12101</v>
      </c>
    </row>
    <row r="3604" spans="1:3" x14ac:dyDescent="0.35">
      <c r="A3604" t="s">
        <v>12099</v>
      </c>
      <c r="B3604" t="s">
        <v>12102</v>
      </c>
      <c r="C3604" t="s">
        <v>12103</v>
      </c>
    </row>
    <row r="3605" spans="1:3" x14ac:dyDescent="0.35">
      <c r="A3605" t="s">
        <v>12104</v>
      </c>
      <c r="B3605" t="s">
        <v>12105</v>
      </c>
      <c r="C3605" t="s">
        <v>12106</v>
      </c>
    </row>
    <row r="3606" spans="1:3" x14ac:dyDescent="0.35">
      <c r="A3606" t="s">
        <v>12107</v>
      </c>
      <c r="B3606" t="s">
        <v>12108</v>
      </c>
      <c r="C3606" t="s">
        <v>12109</v>
      </c>
    </row>
    <row r="3607" spans="1:3" x14ac:dyDescent="0.35">
      <c r="A3607" t="s">
        <v>12110</v>
      </c>
      <c r="B3607" t="s">
        <v>12111</v>
      </c>
      <c r="C3607" t="s">
        <v>12112</v>
      </c>
    </row>
    <row r="3608" spans="1:3" x14ac:dyDescent="0.35">
      <c r="A3608" t="s">
        <v>12113</v>
      </c>
      <c r="B3608" t="s">
        <v>12114</v>
      </c>
      <c r="C3608" t="s">
        <v>12115</v>
      </c>
    </row>
    <row r="3609" spans="1:3" x14ac:dyDescent="0.35">
      <c r="A3609" t="s">
        <v>12116</v>
      </c>
      <c r="B3609" t="s">
        <v>12117</v>
      </c>
      <c r="C3609" t="s">
        <v>12118</v>
      </c>
    </row>
    <row r="3610" spans="1:3" x14ac:dyDescent="0.35">
      <c r="A3610" t="s">
        <v>12119</v>
      </c>
      <c r="B3610" t="s">
        <v>12120</v>
      </c>
      <c r="C3610" t="s">
        <v>12121</v>
      </c>
    </row>
    <row r="3611" spans="1:3" x14ac:dyDescent="0.35">
      <c r="A3611" t="s">
        <v>12122</v>
      </c>
      <c r="B3611" t="s">
        <v>12123</v>
      </c>
      <c r="C3611" t="s">
        <v>12124</v>
      </c>
    </row>
    <row r="3612" spans="1:3" x14ac:dyDescent="0.35">
      <c r="A3612" t="s">
        <v>12125</v>
      </c>
      <c r="B3612" t="s">
        <v>12126</v>
      </c>
      <c r="C3612" t="s">
        <v>12127</v>
      </c>
    </row>
    <row r="3613" spans="1:3" x14ac:dyDescent="0.35">
      <c r="A3613" t="s">
        <v>12128</v>
      </c>
      <c r="B3613" t="s">
        <v>12129</v>
      </c>
      <c r="C3613" t="s">
        <v>12130</v>
      </c>
    </row>
    <row r="3614" spans="1:3" x14ac:dyDescent="0.35">
      <c r="A3614" t="s">
        <v>12131</v>
      </c>
      <c r="B3614" t="s">
        <v>12132</v>
      </c>
      <c r="C3614" t="s">
        <v>12133</v>
      </c>
    </row>
    <row r="3615" spans="1:3" x14ac:dyDescent="0.35">
      <c r="A3615" t="s">
        <v>12134</v>
      </c>
      <c r="B3615" t="s">
        <v>12135</v>
      </c>
      <c r="C3615" t="s">
        <v>12136</v>
      </c>
    </row>
    <row r="3616" spans="1:3" x14ac:dyDescent="0.35">
      <c r="A3616" t="s">
        <v>12137</v>
      </c>
      <c r="B3616" t="s">
        <v>12138</v>
      </c>
      <c r="C3616" t="s">
        <v>12139</v>
      </c>
    </row>
    <row r="3617" spans="1:3" x14ac:dyDescent="0.35">
      <c r="A3617" t="s">
        <v>12140</v>
      </c>
      <c r="B3617" t="s">
        <v>12141</v>
      </c>
      <c r="C3617" t="s">
        <v>12142</v>
      </c>
    </row>
    <row r="3618" spans="1:3" x14ac:dyDescent="0.35">
      <c r="A3618" t="s">
        <v>12143</v>
      </c>
      <c r="B3618" t="s">
        <v>12144</v>
      </c>
      <c r="C3618" t="s">
        <v>12145</v>
      </c>
    </row>
    <row r="3619" spans="1:3" x14ac:dyDescent="0.35">
      <c r="A3619" t="s">
        <v>12146</v>
      </c>
      <c r="B3619" t="s">
        <v>12147</v>
      </c>
      <c r="C3619" t="s">
        <v>12148</v>
      </c>
    </row>
    <row r="3620" spans="1:3" x14ac:dyDescent="0.35">
      <c r="A3620" t="s">
        <v>12149</v>
      </c>
      <c r="B3620" t="s">
        <v>12150</v>
      </c>
      <c r="C3620" t="s">
        <v>12151</v>
      </c>
    </row>
    <row r="3621" spans="1:3" x14ac:dyDescent="0.35">
      <c r="A3621" t="s">
        <v>12152</v>
      </c>
      <c r="B3621" t="s">
        <v>12153</v>
      </c>
      <c r="C3621" t="s">
        <v>12154</v>
      </c>
    </row>
    <row r="3622" spans="1:3" x14ac:dyDescent="0.35">
      <c r="A3622" t="s">
        <v>12155</v>
      </c>
      <c r="B3622" t="s">
        <v>12156</v>
      </c>
      <c r="C3622" t="s">
        <v>12157</v>
      </c>
    </row>
    <row r="3623" spans="1:3" x14ac:dyDescent="0.35">
      <c r="A3623" t="s">
        <v>12158</v>
      </c>
      <c r="B3623" t="s">
        <v>12159</v>
      </c>
      <c r="C3623" t="s">
        <v>12160</v>
      </c>
    </row>
    <row r="3624" spans="1:3" x14ac:dyDescent="0.35">
      <c r="A3624" t="s">
        <v>12161</v>
      </c>
      <c r="B3624" t="s">
        <v>12162</v>
      </c>
      <c r="C3624" t="s">
        <v>12163</v>
      </c>
    </row>
    <row r="3625" spans="1:3" x14ac:dyDescent="0.35">
      <c r="A3625" t="s">
        <v>12164</v>
      </c>
      <c r="B3625" t="s">
        <v>12165</v>
      </c>
      <c r="C3625" t="s">
        <v>12166</v>
      </c>
    </row>
    <row r="3626" spans="1:3" x14ac:dyDescent="0.35">
      <c r="A3626" t="s">
        <v>12167</v>
      </c>
      <c r="B3626" t="s">
        <v>12168</v>
      </c>
      <c r="C3626" t="s">
        <v>12169</v>
      </c>
    </row>
    <row r="3627" spans="1:3" x14ac:dyDescent="0.35">
      <c r="A3627" t="s">
        <v>12170</v>
      </c>
      <c r="B3627" t="s">
        <v>12171</v>
      </c>
      <c r="C3627" t="s">
        <v>12172</v>
      </c>
    </row>
    <row r="3628" spans="1:3" x14ac:dyDescent="0.35">
      <c r="A3628" t="s">
        <v>12173</v>
      </c>
      <c r="B3628" t="s">
        <v>12174</v>
      </c>
      <c r="C3628" t="s">
        <v>12175</v>
      </c>
    </row>
    <row r="3629" spans="1:3" x14ac:dyDescent="0.35">
      <c r="A3629" t="s">
        <v>12176</v>
      </c>
      <c r="B3629" t="s">
        <v>12177</v>
      </c>
      <c r="C3629" t="s">
        <v>12178</v>
      </c>
    </row>
    <row r="3630" spans="1:3" x14ac:dyDescent="0.35">
      <c r="A3630" t="s">
        <v>12179</v>
      </c>
      <c r="B3630" t="s">
        <v>12180</v>
      </c>
      <c r="C3630" t="s">
        <v>12181</v>
      </c>
    </row>
    <row r="3631" spans="1:3" x14ac:dyDescent="0.35">
      <c r="A3631" t="s">
        <v>12182</v>
      </c>
      <c r="B3631" t="s">
        <v>12183</v>
      </c>
      <c r="C3631" t="s">
        <v>12184</v>
      </c>
    </row>
    <row r="3632" spans="1:3" x14ac:dyDescent="0.35">
      <c r="A3632" t="s">
        <v>12185</v>
      </c>
      <c r="B3632" t="s">
        <v>12186</v>
      </c>
      <c r="C3632" t="s">
        <v>12187</v>
      </c>
    </row>
    <row r="3633" spans="1:3" x14ac:dyDescent="0.35">
      <c r="A3633" t="s">
        <v>12188</v>
      </c>
      <c r="B3633" t="s">
        <v>12189</v>
      </c>
      <c r="C3633" t="s">
        <v>12190</v>
      </c>
    </row>
    <row r="3634" spans="1:3" x14ac:dyDescent="0.35">
      <c r="A3634" t="s">
        <v>12191</v>
      </c>
      <c r="B3634" t="s">
        <v>12192</v>
      </c>
      <c r="C3634" t="s">
        <v>12193</v>
      </c>
    </row>
    <row r="3635" spans="1:3" x14ac:dyDescent="0.35">
      <c r="A3635" t="s">
        <v>12194</v>
      </c>
      <c r="B3635" t="s">
        <v>12195</v>
      </c>
      <c r="C3635" t="s">
        <v>12196</v>
      </c>
    </row>
    <row r="3636" spans="1:3" x14ac:dyDescent="0.35">
      <c r="A3636" t="s">
        <v>12194</v>
      </c>
      <c r="B3636" t="s">
        <v>12197</v>
      </c>
      <c r="C3636" t="s">
        <v>12198</v>
      </c>
    </row>
    <row r="3637" spans="1:3" x14ac:dyDescent="0.35">
      <c r="A3637" t="s">
        <v>12199</v>
      </c>
      <c r="B3637" t="s">
        <v>12200</v>
      </c>
      <c r="C3637" t="s">
        <v>12201</v>
      </c>
    </row>
    <row r="3638" spans="1:3" x14ac:dyDescent="0.35">
      <c r="A3638" t="s">
        <v>12202</v>
      </c>
      <c r="B3638" t="s">
        <v>12203</v>
      </c>
      <c r="C3638" t="s">
        <v>12204</v>
      </c>
    </row>
    <row r="3639" spans="1:3" x14ac:dyDescent="0.35">
      <c r="A3639" t="s">
        <v>12205</v>
      </c>
      <c r="B3639" t="s">
        <v>12206</v>
      </c>
      <c r="C3639" t="s">
        <v>12207</v>
      </c>
    </row>
    <row r="3640" spans="1:3" x14ac:dyDescent="0.35">
      <c r="A3640" t="s">
        <v>12208</v>
      </c>
      <c r="B3640" t="s">
        <v>12209</v>
      </c>
      <c r="C3640" t="s">
        <v>12210</v>
      </c>
    </row>
    <row r="3641" spans="1:3" x14ac:dyDescent="0.35">
      <c r="A3641" t="s">
        <v>12211</v>
      </c>
      <c r="B3641" t="s">
        <v>12212</v>
      </c>
      <c r="C3641" t="s">
        <v>12213</v>
      </c>
    </row>
    <row r="3642" spans="1:3" x14ac:dyDescent="0.35">
      <c r="A3642" t="s">
        <v>12214</v>
      </c>
      <c r="B3642" t="s">
        <v>12215</v>
      </c>
      <c r="C3642" t="s">
        <v>12216</v>
      </c>
    </row>
    <row r="3643" spans="1:3" x14ac:dyDescent="0.35">
      <c r="A3643" t="s">
        <v>12217</v>
      </c>
      <c r="B3643" t="s">
        <v>12218</v>
      </c>
      <c r="C3643" t="s">
        <v>12219</v>
      </c>
    </row>
    <row r="3644" spans="1:3" x14ac:dyDescent="0.35">
      <c r="A3644" t="s">
        <v>12220</v>
      </c>
      <c r="B3644" t="s">
        <v>12221</v>
      </c>
      <c r="C3644" t="s">
        <v>12222</v>
      </c>
    </row>
    <row r="3645" spans="1:3" x14ac:dyDescent="0.35">
      <c r="A3645" t="s">
        <v>12223</v>
      </c>
      <c r="B3645" t="s">
        <v>12224</v>
      </c>
      <c r="C3645" t="s">
        <v>12225</v>
      </c>
    </row>
    <row r="3646" spans="1:3" x14ac:dyDescent="0.35">
      <c r="A3646" t="s">
        <v>12226</v>
      </c>
      <c r="B3646" t="s">
        <v>12227</v>
      </c>
      <c r="C3646" t="s">
        <v>12228</v>
      </c>
    </row>
    <row r="3647" spans="1:3" x14ac:dyDescent="0.35">
      <c r="A3647" t="s">
        <v>12229</v>
      </c>
      <c r="B3647" t="s">
        <v>12230</v>
      </c>
      <c r="C3647" t="s">
        <v>12231</v>
      </c>
    </row>
    <row r="3648" spans="1:3" x14ac:dyDescent="0.35">
      <c r="A3648" t="s">
        <v>12232</v>
      </c>
      <c r="B3648" t="s">
        <v>12233</v>
      </c>
      <c r="C3648" t="s">
        <v>12234</v>
      </c>
    </row>
    <row r="3649" spans="1:3" x14ac:dyDescent="0.35">
      <c r="A3649" t="s">
        <v>12235</v>
      </c>
      <c r="B3649" t="s">
        <v>12236</v>
      </c>
      <c r="C3649" t="s">
        <v>12237</v>
      </c>
    </row>
    <row r="3650" spans="1:3" x14ac:dyDescent="0.35">
      <c r="A3650" t="s">
        <v>12238</v>
      </c>
      <c r="B3650" t="s">
        <v>12239</v>
      </c>
      <c r="C3650" t="s">
        <v>12240</v>
      </c>
    </row>
    <row r="3651" spans="1:3" x14ac:dyDescent="0.35">
      <c r="A3651" t="s">
        <v>12241</v>
      </c>
      <c r="B3651" t="s">
        <v>12242</v>
      </c>
      <c r="C3651" t="s">
        <v>12243</v>
      </c>
    </row>
    <row r="3652" spans="1:3" x14ac:dyDescent="0.35">
      <c r="A3652" t="s">
        <v>12244</v>
      </c>
      <c r="B3652" t="s">
        <v>12245</v>
      </c>
      <c r="C3652" t="s">
        <v>12246</v>
      </c>
    </row>
    <row r="3653" spans="1:3" x14ac:dyDescent="0.35">
      <c r="A3653" t="s">
        <v>12247</v>
      </c>
      <c r="B3653" t="s">
        <v>12248</v>
      </c>
      <c r="C3653" t="s">
        <v>12249</v>
      </c>
    </row>
    <row r="3654" spans="1:3" x14ac:dyDescent="0.35">
      <c r="A3654" t="s">
        <v>12250</v>
      </c>
      <c r="B3654" t="s">
        <v>12251</v>
      </c>
      <c r="C3654" t="s">
        <v>12252</v>
      </c>
    </row>
    <row r="3655" spans="1:3" x14ac:dyDescent="0.35">
      <c r="A3655" t="s">
        <v>12253</v>
      </c>
      <c r="B3655" t="s">
        <v>12254</v>
      </c>
      <c r="C3655" t="s">
        <v>12255</v>
      </c>
    </row>
    <row r="3656" spans="1:3" x14ac:dyDescent="0.35">
      <c r="A3656" t="s">
        <v>12256</v>
      </c>
      <c r="B3656" t="s">
        <v>12257</v>
      </c>
      <c r="C3656" t="s">
        <v>12258</v>
      </c>
    </row>
    <row r="3657" spans="1:3" x14ac:dyDescent="0.35">
      <c r="A3657" t="s">
        <v>12259</v>
      </c>
      <c r="B3657" t="s">
        <v>12260</v>
      </c>
      <c r="C3657" t="s">
        <v>12261</v>
      </c>
    </row>
    <row r="3658" spans="1:3" x14ac:dyDescent="0.35">
      <c r="A3658" t="s">
        <v>12262</v>
      </c>
      <c r="B3658" t="s">
        <v>12263</v>
      </c>
      <c r="C3658" t="s">
        <v>12264</v>
      </c>
    </row>
    <row r="3659" spans="1:3" x14ac:dyDescent="0.35">
      <c r="A3659" t="s">
        <v>12265</v>
      </c>
      <c r="B3659" t="s">
        <v>12266</v>
      </c>
      <c r="C3659" t="s">
        <v>12267</v>
      </c>
    </row>
    <row r="3660" spans="1:3" x14ac:dyDescent="0.35">
      <c r="A3660" t="s">
        <v>12268</v>
      </c>
      <c r="B3660" t="s">
        <v>12269</v>
      </c>
      <c r="C3660" t="s">
        <v>12270</v>
      </c>
    </row>
    <row r="3661" spans="1:3" x14ac:dyDescent="0.35">
      <c r="A3661" t="s">
        <v>12271</v>
      </c>
      <c r="B3661" t="s">
        <v>12272</v>
      </c>
      <c r="C3661" t="s">
        <v>12273</v>
      </c>
    </row>
    <row r="3662" spans="1:3" x14ac:dyDescent="0.35">
      <c r="A3662" t="s">
        <v>12274</v>
      </c>
      <c r="B3662" t="s">
        <v>12275</v>
      </c>
      <c r="C3662" t="s">
        <v>12276</v>
      </c>
    </row>
    <row r="3663" spans="1:3" x14ac:dyDescent="0.35">
      <c r="A3663" t="s">
        <v>12277</v>
      </c>
      <c r="B3663" t="s">
        <v>12278</v>
      </c>
      <c r="C3663" t="s">
        <v>12252</v>
      </c>
    </row>
    <row r="3664" spans="1:3" x14ac:dyDescent="0.35">
      <c r="A3664" t="s">
        <v>12279</v>
      </c>
      <c r="B3664" t="s">
        <v>12280</v>
      </c>
      <c r="C3664" t="s">
        <v>12281</v>
      </c>
    </row>
    <row r="3665" spans="1:3" x14ac:dyDescent="0.35">
      <c r="A3665" t="s">
        <v>12282</v>
      </c>
      <c r="B3665" t="s">
        <v>12283</v>
      </c>
      <c r="C3665" t="s">
        <v>12284</v>
      </c>
    </row>
    <row r="3666" spans="1:3" x14ac:dyDescent="0.35">
      <c r="A3666" t="s">
        <v>12285</v>
      </c>
      <c r="B3666" t="s">
        <v>12286</v>
      </c>
      <c r="C3666" t="s">
        <v>12287</v>
      </c>
    </row>
    <row r="3667" spans="1:3" x14ac:dyDescent="0.35">
      <c r="A3667" t="s">
        <v>12288</v>
      </c>
      <c r="B3667" t="s">
        <v>12289</v>
      </c>
      <c r="C3667" t="s">
        <v>12290</v>
      </c>
    </row>
    <row r="3668" spans="1:3" x14ac:dyDescent="0.35">
      <c r="A3668" t="s">
        <v>12291</v>
      </c>
      <c r="B3668" t="s">
        <v>12292</v>
      </c>
      <c r="C3668" t="s">
        <v>12293</v>
      </c>
    </row>
    <row r="3669" spans="1:3" x14ac:dyDescent="0.35">
      <c r="A3669" t="s">
        <v>12294</v>
      </c>
      <c r="B3669" t="s">
        <v>12295</v>
      </c>
      <c r="C3669" t="s">
        <v>1767</v>
      </c>
    </row>
    <row r="3670" spans="1:3" x14ac:dyDescent="0.35">
      <c r="A3670" t="s">
        <v>12296</v>
      </c>
      <c r="B3670" t="s">
        <v>12297</v>
      </c>
      <c r="C3670" t="s">
        <v>12298</v>
      </c>
    </row>
    <row r="3671" spans="1:3" x14ac:dyDescent="0.35">
      <c r="A3671" t="s">
        <v>12299</v>
      </c>
      <c r="B3671" t="s">
        <v>12300</v>
      </c>
      <c r="C3671" t="s">
        <v>12301</v>
      </c>
    </row>
    <row r="3672" spans="1:3" x14ac:dyDescent="0.35">
      <c r="A3672" t="s">
        <v>12302</v>
      </c>
      <c r="B3672" t="s">
        <v>12303</v>
      </c>
      <c r="C3672" t="s">
        <v>12304</v>
      </c>
    </row>
    <row r="3673" spans="1:3" x14ac:dyDescent="0.35">
      <c r="A3673" t="s">
        <v>12305</v>
      </c>
      <c r="B3673" t="s">
        <v>12306</v>
      </c>
      <c r="C3673" t="s">
        <v>12307</v>
      </c>
    </row>
    <row r="3674" spans="1:3" x14ac:dyDescent="0.35">
      <c r="A3674" t="s">
        <v>12308</v>
      </c>
      <c r="B3674" t="s">
        <v>12309</v>
      </c>
      <c r="C3674" t="s">
        <v>12310</v>
      </c>
    </row>
    <row r="3675" spans="1:3" x14ac:dyDescent="0.35">
      <c r="A3675" t="s">
        <v>12311</v>
      </c>
      <c r="B3675" t="s">
        <v>12312</v>
      </c>
      <c r="C3675" t="s">
        <v>12313</v>
      </c>
    </row>
    <row r="3676" spans="1:3" x14ac:dyDescent="0.35">
      <c r="A3676" t="s">
        <v>12314</v>
      </c>
      <c r="B3676" t="s">
        <v>12315</v>
      </c>
      <c r="C3676" t="s">
        <v>12316</v>
      </c>
    </row>
    <row r="3677" spans="1:3" x14ac:dyDescent="0.35">
      <c r="A3677" t="s">
        <v>12317</v>
      </c>
      <c r="B3677" t="s">
        <v>12318</v>
      </c>
      <c r="C3677" t="s">
        <v>12319</v>
      </c>
    </row>
    <row r="3678" spans="1:3" x14ac:dyDescent="0.35">
      <c r="A3678" t="s">
        <v>12320</v>
      </c>
      <c r="B3678" t="s">
        <v>12321</v>
      </c>
      <c r="C3678" t="s">
        <v>12322</v>
      </c>
    </row>
    <row r="3679" spans="1:3" x14ac:dyDescent="0.35">
      <c r="A3679" t="s">
        <v>12323</v>
      </c>
      <c r="B3679" t="s">
        <v>12324</v>
      </c>
      <c r="C3679" t="s">
        <v>12325</v>
      </c>
    </row>
    <row r="3680" spans="1:3" x14ac:dyDescent="0.35">
      <c r="A3680" t="s">
        <v>12326</v>
      </c>
      <c r="B3680" t="s">
        <v>12327</v>
      </c>
      <c r="C3680" t="s">
        <v>12328</v>
      </c>
    </row>
    <row r="3681" spans="1:3" x14ac:dyDescent="0.35">
      <c r="A3681" t="s">
        <v>12329</v>
      </c>
      <c r="B3681" t="s">
        <v>12330</v>
      </c>
      <c r="C3681" t="s">
        <v>12331</v>
      </c>
    </row>
    <row r="3682" spans="1:3" x14ac:dyDescent="0.35">
      <c r="A3682" t="s">
        <v>12332</v>
      </c>
      <c r="B3682" t="s">
        <v>12333</v>
      </c>
      <c r="C3682" t="s">
        <v>12334</v>
      </c>
    </row>
    <row r="3683" spans="1:3" x14ac:dyDescent="0.35">
      <c r="A3683" t="s">
        <v>12335</v>
      </c>
      <c r="B3683" t="s">
        <v>12336</v>
      </c>
      <c r="C3683" t="s">
        <v>12337</v>
      </c>
    </row>
    <row r="3684" spans="1:3" x14ac:dyDescent="0.35">
      <c r="A3684" t="s">
        <v>12338</v>
      </c>
      <c r="B3684" t="s">
        <v>12339</v>
      </c>
      <c r="C3684" t="s">
        <v>12340</v>
      </c>
    </row>
    <row r="3685" spans="1:3" x14ac:dyDescent="0.35">
      <c r="A3685" t="s">
        <v>12341</v>
      </c>
      <c r="B3685" t="s">
        <v>12342</v>
      </c>
      <c r="C3685" t="s">
        <v>12343</v>
      </c>
    </row>
    <row r="3686" spans="1:3" x14ac:dyDescent="0.35">
      <c r="A3686" t="s">
        <v>12344</v>
      </c>
      <c r="B3686" t="s">
        <v>12345</v>
      </c>
      <c r="C3686" t="s">
        <v>12346</v>
      </c>
    </row>
    <row r="3687" spans="1:3" x14ac:dyDescent="0.35">
      <c r="A3687" t="s">
        <v>12347</v>
      </c>
      <c r="B3687" t="s">
        <v>12348</v>
      </c>
      <c r="C3687" t="s">
        <v>12349</v>
      </c>
    </row>
    <row r="3688" spans="1:3" x14ac:dyDescent="0.35">
      <c r="A3688" t="s">
        <v>12350</v>
      </c>
      <c r="B3688" t="s">
        <v>12351</v>
      </c>
      <c r="C3688" t="s">
        <v>12352</v>
      </c>
    </row>
    <row r="3689" spans="1:3" x14ac:dyDescent="0.35">
      <c r="A3689" t="s">
        <v>12353</v>
      </c>
      <c r="B3689" t="s">
        <v>12354</v>
      </c>
      <c r="C3689" t="s">
        <v>12355</v>
      </c>
    </row>
    <row r="3690" spans="1:3" x14ac:dyDescent="0.35">
      <c r="A3690" t="s">
        <v>12356</v>
      </c>
      <c r="B3690" t="s">
        <v>12357</v>
      </c>
      <c r="C3690" t="s">
        <v>12358</v>
      </c>
    </row>
    <row r="3691" spans="1:3" x14ac:dyDescent="0.35">
      <c r="A3691" t="s">
        <v>12359</v>
      </c>
      <c r="B3691" t="s">
        <v>12360</v>
      </c>
      <c r="C3691" t="s">
        <v>12361</v>
      </c>
    </row>
    <row r="3692" spans="1:3" x14ac:dyDescent="0.35">
      <c r="A3692" t="s">
        <v>12362</v>
      </c>
      <c r="B3692" t="s">
        <v>12363</v>
      </c>
      <c r="C3692" t="s">
        <v>12364</v>
      </c>
    </row>
    <row r="3693" spans="1:3" x14ac:dyDescent="0.35">
      <c r="A3693" t="s">
        <v>12365</v>
      </c>
      <c r="B3693" t="s">
        <v>12366</v>
      </c>
      <c r="C3693" t="s">
        <v>12367</v>
      </c>
    </row>
    <row r="3694" spans="1:3" x14ac:dyDescent="0.35">
      <c r="A3694" t="s">
        <v>12368</v>
      </c>
      <c r="B3694" t="s">
        <v>12369</v>
      </c>
      <c r="C3694" t="s">
        <v>12370</v>
      </c>
    </row>
    <row r="3695" spans="1:3" x14ac:dyDescent="0.35">
      <c r="A3695" t="s">
        <v>12371</v>
      </c>
      <c r="B3695" t="s">
        <v>12372</v>
      </c>
      <c r="C3695" t="s">
        <v>12373</v>
      </c>
    </row>
    <row r="3696" spans="1:3" x14ac:dyDescent="0.35">
      <c r="A3696" t="s">
        <v>12374</v>
      </c>
      <c r="B3696" t="s">
        <v>12375</v>
      </c>
      <c r="C3696" t="s">
        <v>12376</v>
      </c>
    </row>
    <row r="3697" spans="1:3" x14ac:dyDescent="0.35">
      <c r="A3697" t="s">
        <v>12377</v>
      </c>
      <c r="B3697" t="s">
        <v>12378</v>
      </c>
      <c r="C3697" t="s">
        <v>12379</v>
      </c>
    </row>
    <row r="3698" spans="1:3" x14ac:dyDescent="0.35">
      <c r="A3698" t="s">
        <v>12380</v>
      </c>
      <c r="B3698" t="s">
        <v>12381</v>
      </c>
      <c r="C3698" t="s">
        <v>12382</v>
      </c>
    </row>
    <row r="3699" spans="1:3" x14ac:dyDescent="0.35">
      <c r="A3699" t="s">
        <v>12383</v>
      </c>
      <c r="B3699" t="s">
        <v>12384</v>
      </c>
      <c r="C3699" t="s">
        <v>12385</v>
      </c>
    </row>
    <row r="3700" spans="1:3" x14ac:dyDescent="0.35">
      <c r="A3700" t="s">
        <v>12386</v>
      </c>
      <c r="B3700" t="s">
        <v>12387</v>
      </c>
      <c r="C3700" t="s">
        <v>12388</v>
      </c>
    </row>
    <row r="3701" spans="1:3" x14ac:dyDescent="0.35">
      <c r="A3701" t="s">
        <v>12389</v>
      </c>
      <c r="B3701" t="s">
        <v>12390</v>
      </c>
      <c r="C3701" t="s">
        <v>10716</v>
      </c>
    </row>
    <row r="3702" spans="1:3" x14ac:dyDescent="0.35">
      <c r="A3702" t="s">
        <v>12391</v>
      </c>
      <c r="B3702" t="s">
        <v>12392</v>
      </c>
      <c r="C3702" t="s">
        <v>12393</v>
      </c>
    </row>
    <row r="3703" spans="1:3" x14ac:dyDescent="0.35">
      <c r="A3703" t="s">
        <v>12394</v>
      </c>
      <c r="B3703" t="s">
        <v>12395</v>
      </c>
      <c r="C3703" t="s">
        <v>12396</v>
      </c>
    </row>
    <row r="3704" spans="1:3" x14ac:dyDescent="0.35">
      <c r="A3704" t="s">
        <v>12397</v>
      </c>
      <c r="B3704" t="s">
        <v>12398</v>
      </c>
      <c r="C3704" t="s">
        <v>12399</v>
      </c>
    </row>
    <row r="3705" spans="1:3" x14ac:dyDescent="0.35">
      <c r="A3705" t="s">
        <v>12400</v>
      </c>
      <c r="B3705" t="s">
        <v>12401</v>
      </c>
      <c r="C3705" t="s">
        <v>12402</v>
      </c>
    </row>
    <row r="3706" spans="1:3" x14ac:dyDescent="0.35">
      <c r="A3706" t="s">
        <v>12403</v>
      </c>
      <c r="B3706" t="s">
        <v>12404</v>
      </c>
      <c r="C3706" t="s">
        <v>12405</v>
      </c>
    </row>
    <row r="3707" spans="1:3" x14ac:dyDescent="0.35">
      <c r="A3707" t="s">
        <v>12406</v>
      </c>
      <c r="B3707" t="s">
        <v>12407</v>
      </c>
      <c r="C3707" t="s">
        <v>12408</v>
      </c>
    </row>
    <row r="3708" spans="1:3" x14ac:dyDescent="0.35">
      <c r="A3708" t="s">
        <v>12409</v>
      </c>
      <c r="B3708" t="s">
        <v>12410</v>
      </c>
      <c r="C3708" t="s">
        <v>12411</v>
      </c>
    </row>
    <row r="3709" spans="1:3" x14ac:dyDescent="0.35">
      <c r="A3709" t="s">
        <v>12412</v>
      </c>
      <c r="B3709" t="s">
        <v>12413</v>
      </c>
      <c r="C3709" t="s">
        <v>12414</v>
      </c>
    </row>
    <row r="3710" spans="1:3" x14ac:dyDescent="0.35">
      <c r="A3710" t="s">
        <v>12415</v>
      </c>
      <c r="B3710" t="s">
        <v>12416</v>
      </c>
      <c r="C3710" t="s">
        <v>12417</v>
      </c>
    </row>
    <row r="3711" spans="1:3" x14ac:dyDescent="0.35">
      <c r="A3711" t="s">
        <v>12415</v>
      </c>
      <c r="B3711" t="s">
        <v>12418</v>
      </c>
      <c r="C3711" t="s">
        <v>12419</v>
      </c>
    </row>
    <row r="3712" spans="1:3" x14ac:dyDescent="0.35">
      <c r="A3712" t="s">
        <v>12420</v>
      </c>
      <c r="B3712" t="s">
        <v>12421</v>
      </c>
      <c r="C3712" t="s">
        <v>12422</v>
      </c>
    </row>
    <row r="3713" spans="1:3" x14ac:dyDescent="0.35">
      <c r="A3713" t="s">
        <v>12423</v>
      </c>
      <c r="B3713" t="s">
        <v>12424</v>
      </c>
      <c r="C3713" t="s">
        <v>12425</v>
      </c>
    </row>
    <row r="3714" spans="1:3" x14ac:dyDescent="0.35">
      <c r="A3714" t="s">
        <v>12426</v>
      </c>
      <c r="B3714" t="s">
        <v>12427</v>
      </c>
      <c r="C3714" t="s">
        <v>12428</v>
      </c>
    </row>
    <row r="3715" spans="1:3" x14ac:dyDescent="0.35">
      <c r="A3715" t="s">
        <v>12429</v>
      </c>
      <c r="B3715" t="s">
        <v>12430</v>
      </c>
      <c r="C3715" t="s">
        <v>12431</v>
      </c>
    </row>
    <row r="3716" spans="1:3" x14ac:dyDescent="0.35">
      <c r="A3716" t="s">
        <v>12432</v>
      </c>
      <c r="B3716" t="s">
        <v>12433</v>
      </c>
      <c r="C3716" t="s">
        <v>12434</v>
      </c>
    </row>
    <row r="3717" spans="1:3" x14ac:dyDescent="0.35">
      <c r="A3717" t="s">
        <v>12435</v>
      </c>
      <c r="B3717" t="s">
        <v>12436</v>
      </c>
      <c r="C3717" t="s">
        <v>12437</v>
      </c>
    </row>
    <row r="3718" spans="1:3" x14ac:dyDescent="0.35">
      <c r="A3718" t="s">
        <v>12438</v>
      </c>
      <c r="B3718" t="s">
        <v>12439</v>
      </c>
      <c r="C3718" t="s">
        <v>12440</v>
      </c>
    </row>
    <row r="3719" spans="1:3" x14ac:dyDescent="0.35">
      <c r="A3719" t="s">
        <v>12441</v>
      </c>
      <c r="B3719" t="s">
        <v>12442</v>
      </c>
      <c r="C3719" t="s">
        <v>12443</v>
      </c>
    </row>
    <row r="3720" spans="1:3" x14ac:dyDescent="0.35">
      <c r="A3720" t="s">
        <v>12444</v>
      </c>
      <c r="B3720" t="s">
        <v>12445</v>
      </c>
      <c r="C3720" t="s">
        <v>12446</v>
      </c>
    </row>
    <row r="3721" spans="1:3" x14ac:dyDescent="0.35">
      <c r="A3721" t="s">
        <v>12447</v>
      </c>
      <c r="B3721" t="s">
        <v>12448</v>
      </c>
      <c r="C3721" t="s">
        <v>12449</v>
      </c>
    </row>
    <row r="3722" spans="1:3" x14ac:dyDescent="0.35">
      <c r="A3722" t="s">
        <v>12450</v>
      </c>
      <c r="B3722" t="s">
        <v>12451</v>
      </c>
      <c r="C3722" t="s">
        <v>12452</v>
      </c>
    </row>
    <row r="3723" spans="1:3" x14ac:dyDescent="0.35">
      <c r="A3723" t="s">
        <v>12453</v>
      </c>
      <c r="B3723" t="s">
        <v>12454</v>
      </c>
      <c r="C3723" t="s">
        <v>12455</v>
      </c>
    </row>
    <row r="3724" spans="1:3" x14ac:dyDescent="0.35">
      <c r="A3724" t="s">
        <v>12456</v>
      </c>
      <c r="B3724" t="s">
        <v>12457</v>
      </c>
      <c r="C3724" t="s">
        <v>12458</v>
      </c>
    </row>
    <row r="3725" spans="1:3" x14ac:dyDescent="0.35">
      <c r="A3725" t="s">
        <v>12459</v>
      </c>
      <c r="B3725" t="s">
        <v>12460</v>
      </c>
      <c r="C3725" t="s">
        <v>12461</v>
      </c>
    </row>
    <row r="3726" spans="1:3" x14ac:dyDescent="0.35">
      <c r="A3726" t="s">
        <v>12462</v>
      </c>
      <c r="B3726" t="s">
        <v>12463</v>
      </c>
      <c r="C3726" t="s">
        <v>12464</v>
      </c>
    </row>
    <row r="3727" spans="1:3" x14ac:dyDescent="0.35">
      <c r="A3727" t="s">
        <v>12465</v>
      </c>
      <c r="B3727" t="s">
        <v>12466</v>
      </c>
      <c r="C3727" t="s">
        <v>12467</v>
      </c>
    </row>
    <row r="3728" spans="1:3" x14ac:dyDescent="0.35">
      <c r="A3728" t="s">
        <v>12468</v>
      </c>
      <c r="B3728" t="s">
        <v>12469</v>
      </c>
      <c r="C3728" t="s">
        <v>12470</v>
      </c>
    </row>
    <row r="3729" spans="1:3" x14ac:dyDescent="0.35">
      <c r="A3729" t="s">
        <v>12471</v>
      </c>
      <c r="B3729" t="s">
        <v>12472</v>
      </c>
      <c r="C3729" t="s">
        <v>12473</v>
      </c>
    </row>
    <row r="3730" spans="1:3" x14ac:dyDescent="0.35">
      <c r="A3730" t="s">
        <v>12474</v>
      </c>
      <c r="B3730" t="s">
        <v>12475</v>
      </c>
      <c r="C3730" t="s">
        <v>12476</v>
      </c>
    </row>
    <row r="3731" spans="1:3" x14ac:dyDescent="0.35">
      <c r="A3731" t="s">
        <v>12477</v>
      </c>
      <c r="B3731" t="s">
        <v>12478</v>
      </c>
      <c r="C3731" t="s">
        <v>12479</v>
      </c>
    </row>
    <row r="3732" spans="1:3" x14ac:dyDescent="0.35">
      <c r="A3732" t="s">
        <v>12480</v>
      </c>
      <c r="B3732" t="s">
        <v>12481</v>
      </c>
      <c r="C3732" t="s">
        <v>12482</v>
      </c>
    </row>
    <row r="3733" spans="1:3" x14ac:dyDescent="0.35">
      <c r="A3733" t="s">
        <v>12483</v>
      </c>
      <c r="B3733" t="s">
        <v>12484</v>
      </c>
      <c r="C3733" t="s">
        <v>12485</v>
      </c>
    </row>
    <row r="3734" spans="1:3" x14ac:dyDescent="0.35">
      <c r="A3734" t="s">
        <v>12486</v>
      </c>
      <c r="B3734" t="s">
        <v>12487</v>
      </c>
      <c r="C3734" t="s">
        <v>12488</v>
      </c>
    </row>
    <row r="3735" spans="1:3" x14ac:dyDescent="0.35">
      <c r="A3735" t="s">
        <v>12489</v>
      </c>
      <c r="B3735" t="s">
        <v>12490</v>
      </c>
      <c r="C3735" t="s">
        <v>12491</v>
      </c>
    </row>
    <row r="3736" spans="1:3" x14ac:dyDescent="0.35">
      <c r="A3736" t="s">
        <v>12492</v>
      </c>
      <c r="B3736" t="s">
        <v>12493</v>
      </c>
      <c r="C3736" t="s">
        <v>12494</v>
      </c>
    </row>
    <row r="3737" spans="1:3" x14ac:dyDescent="0.35">
      <c r="A3737" t="s">
        <v>12495</v>
      </c>
      <c r="B3737" t="s">
        <v>12496</v>
      </c>
      <c r="C3737" t="s">
        <v>12497</v>
      </c>
    </row>
    <row r="3738" spans="1:3" x14ac:dyDescent="0.35">
      <c r="A3738" t="s">
        <v>12498</v>
      </c>
      <c r="B3738" t="s">
        <v>12499</v>
      </c>
      <c r="C3738" t="s">
        <v>12500</v>
      </c>
    </row>
    <row r="3739" spans="1:3" x14ac:dyDescent="0.35">
      <c r="A3739" t="s">
        <v>12501</v>
      </c>
      <c r="B3739" t="s">
        <v>12502</v>
      </c>
      <c r="C3739" t="s">
        <v>12503</v>
      </c>
    </row>
    <row r="3740" spans="1:3" x14ac:dyDescent="0.35">
      <c r="A3740" t="s">
        <v>12504</v>
      </c>
      <c r="B3740" t="s">
        <v>12505</v>
      </c>
      <c r="C3740" t="s">
        <v>12506</v>
      </c>
    </row>
    <row r="3741" spans="1:3" x14ac:dyDescent="0.35">
      <c r="A3741" t="s">
        <v>12507</v>
      </c>
      <c r="B3741" t="s">
        <v>12508</v>
      </c>
      <c r="C3741" t="s">
        <v>12509</v>
      </c>
    </row>
    <row r="3742" spans="1:3" x14ac:dyDescent="0.35">
      <c r="A3742" t="s">
        <v>12510</v>
      </c>
      <c r="B3742" t="s">
        <v>12511</v>
      </c>
      <c r="C3742" t="s">
        <v>12512</v>
      </c>
    </row>
    <row r="3743" spans="1:3" x14ac:dyDescent="0.35">
      <c r="A3743" t="s">
        <v>12513</v>
      </c>
      <c r="B3743" t="s">
        <v>12514</v>
      </c>
      <c r="C3743" t="s">
        <v>12515</v>
      </c>
    </row>
    <row r="3744" spans="1:3" x14ac:dyDescent="0.35">
      <c r="A3744" t="s">
        <v>12516</v>
      </c>
      <c r="B3744" t="s">
        <v>12517</v>
      </c>
      <c r="C3744" t="s">
        <v>12518</v>
      </c>
    </row>
    <row r="3745" spans="1:3" x14ac:dyDescent="0.35">
      <c r="A3745" t="s">
        <v>12519</v>
      </c>
      <c r="B3745" t="s">
        <v>12520</v>
      </c>
      <c r="C3745" t="s">
        <v>12521</v>
      </c>
    </row>
    <row r="3746" spans="1:3" x14ac:dyDescent="0.35">
      <c r="A3746" t="s">
        <v>12522</v>
      </c>
      <c r="B3746" t="s">
        <v>12523</v>
      </c>
      <c r="C3746" t="s">
        <v>12524</v>
      </c>
    </row>
    <row r="3747" spans="1:3" x14ac:dyDescent="0.35">
      <c r="A3747" t="s">
        <v>12525</v>
      </c>
      <c r="B3747" t="s">
        <v>12526</v>
      </c>
      <c r="C3747" t="s">
        <v>12527</v>
      </c>
    </row>
    <row r="3748" spans="1:3" x14ac:dyDescent="0.35">
      <c r="A3748" t="s">
        <v>12528</v>
      </c>
      <c r="B3748" t="s">
        <v>12529</v>
      </c>
      <c r="C3748" t="s">
        <v>12530</v>
      </c>
    </row>
    <row r="3749" spans="1:3" x14ac:dyDescent="0.35">
      <c r="A3749" t="s">
        <v>12531</v>
      </c>
      <c r="B3749" t="s">
        <v>12532</v>
      </c>
      <c r="C3749" t="s">
        <v>12533</v>
      </c>
    </row>
    <row r="3750" spans="1:3" x14ac:dyDescent="0.35">
      <c r="A3750" t="s">
        <v>12534</v>
      </c>
      <c r="B3750" t="s">
        <v>12535</v>
      </c>
      <c r="C3750" t="s">
        <v>12536</v>
      </c>
    </row>
    <row r="3751" spans="1:3" x14ac:dyDescent="0.35">
      <c r="A3751" t="s">
        <v>12537</v>
      </c>
      <c r="B3751" t="s">
        <v>12538</v>
      </c>
      <c r="C3751" t="s">
        <v>12539</v>
      </c>
    </row>
    <row r="3752" spans="1:3" x14ac:dyDescent="0.35">
      <c r="A3752" t="s">
        <v>12540</v>
      </c>
      <c r="B3752" t="s">
        <v>12541</v>
      </c>
      <c r="C3752" t="s">
        <v>12542</v>
      </c>
    </row>
    <row r="3753" spans="1:3" x14ac:dyDescent="0.35">
      <c r="A3753" t="s">
        <v>12543</v>
      </c>
      <c r="B3753" t="s">
        <v>12544</v>
      </c>
      <c r="C3753" t="s">
        <v>12545</v>
      </c>
    </row>
    <row r="3754" spans="1:3" x14ac:dyDescent="0.35">
      <c r="A3754" t="s">
        <v>12546</v>
      </c>
      <c r="B3754" t="s">
        <v>12547</v>
      </c>
      <c r="C3754" t="s">
        <v>12548</v>
      </c>
    </row>
    <row r="3755" spans="1:3" x14ac:dyDescent="0.35">
      <c r="A3755" t="s">
        <v>12549</v>
      </c>
      <c r="B3755" t="s">
        <v>12550</v>
      </c>
      <c r="C3755" t="s">
        <v>12551</v>
      </c>
    </row>
    <row r="3756" spans="1:3" x14ac:dyDescent="0.35">
      <c r="A3756" t="s">
        <v>12552</v>
      </c>
      <c r="B3756" t="s">
        <v>12553</v>
      </c>
      <c r="C3756" t="s">
        <v>12554</v>
      </c>
    </row>
    <row r="3757" spans="1:3" x14ac:dyDescent="0.35">
      <c r="A3757" t="s">
        <v>12555</v>
      </c>
      <c r="B3757" t="s">
        <v>12556</v>
      </c>
      <c r="C3757" t="s">
        <v>12557</v>
      </c>
    </row>
    <row r="3758" spans="1:3" x14ac:dyDescent="0.35">
      <c r="A3758" t="s">
        <v>12558</v>
      </c>
      <c r="B3758" t="s">
        <v>12559</v>
      </c>
      <c r="C3758" t="s">
        <v>12560</v>
      </c>
    </row>
    <row r="3759" spans="1:3" x14ac:dyDescent="0.35">
      <c r="A3759" t="s">
        <v>12561</v>
      </c>
      <c r="B3759" t="s">
        <v>12562</v>
      </c>
      <c r="C3759" t="s">
        <v>12563</v>
      </c>
    </row>
    <row r="3760" spans="1:3" x14ac:dyDescent="0.35">
      <c r="A3760" t="s">
        <v>12564</v>
      </c>
      <c r="B3760" t="s">
        <v>12565</v>
      </c>
      <c r="C3760" t="s">
        <v>12566</v>
      </c>
    </row>
    <row r="3761" spans="1:3" x14ac:dyDescent="0.35">
      <c r="A3761" t="s">
        <v>12567</v>
      </c>
      <c r="B3761" t="s">
        <v>12568</v>
      </c>
      <c r="C3761" t="s">
        <v>12569</v>
      </c>
    </row>
    <row r="3762" spans="1:3" x14ac:dyDescent="0.35">
      <c r="A3762" t="s">
        <v>12570</v>
      </c>
      <c r="B3762" t="s">
        <v>12571</v>
      </c>
      <c r="C3762" t="s">
        <v>12572</v>
      </c>
    </row>
    <row r="3763" spans="1:3" x14ac:dyDescent="0.35">
      <c r="A3763" t="s">
        <v>12573</v>
      </c>
      <c r="B3763" t="s">
        <v>12574</v>
      </c>
      <c r="C3763" t="s">
        <v>12575</v>
      </c>
    </row>
    <row r="3764" spans="1:3" x14ac:dyDescent="0.35">
      <c r="A3764" t="s">
        <v>12576</v>
      </c>
      <c r="B3764" t="s">
        <v>12577</v>
      </c>
      <c r="C3764" t="s">
        <v>12578</v>
      </c>
    </row>
    <row r="3765" spans="1:3" x14ac:dyDescent="0.35">
      <c r="A3765" t="s">
        <v>12579</v>
      </c>
      <c r="B3765" t="s">
        <v>12580</v>
      </c>
      <c r="C3765" t="s">
        <v>12581</v>
      </c>
    </row>
    <row r="3766" spans="1:3" x14ac:dyDescent="0.35">
      <c r="A3766" t="s">
        <v>12582</v>
      </c>
      <c r="B3766" t="s">
        <v>12583</v>
      </c>
      <c r="C3766" t="s">
        <v>12584</v>
      </c>
    </row>
    <row r="3767" spans="1:3" x14ac:dyDescent="0.35">
      <c r="A3767" t="s">
        <v>12585</v>
      </c>
      <c r="B3767" t="s">
        <v>12586</v>
      </c>
      <c r="C3767" t="s">
        <v>12587</v>
      </c>
    </row>
    <row r="3768" spans="1:3" x14ac:dyDescent="0.35">
      <c r="A3768" t="s">
        <v>12588</v>
      </c>
      <c r="B3768" t="s">
        <v>12589</v>
      </c>
      <c r="C3768" t="s">
        <v>12590</v>
      </c>
    </row>
    <row r="3769" spans="1:3" x14ac:dyDescent="0.35">
      <c r="A3769" t="s">
        <v>12591</v>
      </c>
      <c r="B3769" t="s">
        <v>12592</v>
      </c>
      <c r="C3769" t="s">
        <v>12593</v>
      </c>
    </row>
    <row r="3770" spans="1:3" x14ac:dyDescent="0.35">
      <c r="A3770" t="s">
        <v>12594</v>
      </c>
      <c r="B3770" t="s">
        <v>12595</v>
      </c>
      <c r="C3770" t="s">
        <v>12596</v>
      </c>
    </row>
    <row r="3771" spans="1:3" x14ac:dyDescent="0.35">
      <c r="A3771" t="s">
        <v>12597</v>
      </c>
      <c r="B3771" t="s">
        <v>12598</v>
      </c>
      <c r="C3771" t="s">
        <v>12599</v>
      </c>
    </row>
    <row r="3772" spans="1:3" x14ac:dyDescent="0.35">
      <c r="A3772" t="s">
        <v>12600</v>
      </c>
      <c r="B3772" t="s">
        <v>12601</v>
      </c>
      <c r="C3772" t="s">
        <v>12602</v>
      </c>
    </row>
    <row r="3773" spans="1:3" x14ac:dyDescent="0.35">
      <c r="A3773" t="s">
        <v>12603</v>
      </c>
      <c r="B3773" t="s">
        <v>12604</v>
      </c>
      <c r="C3773" t="s">
        <v>12605</v>
      </c>
    </row>
    <row r="3774" spans="1:3" x14ac:dyDescent="0.35">
      <c r="A3774" t="s">
        <v>12606</v>
      </c>
      <c r="B3774" t="s">
        <v>12607</v>
      </c>
      <c r="C3774" t="s">
        <v>12608</v>
      </c>
    </row>
    <row r="3775" spans="1:3" x14ac:dyDescent="0.35">
      <c r="A3775" t="s">
        <v>12609</v>
      </c>
      <c r="B3775" t="s">
        <v>12610</v>
      </c>
      <c r="C3775" t="s">
        <v>12611</v>
      </c>
    </row>
    <row r="3776" spans="1:3" x14ac:dyDescent="0.35">
      <c r="A3776" t="s">
        <v>12612</v>
      </c>
      <c r="B3776" t="s">
        <v>12613</v>
      </c>
      <c r="C3776" t="s">
        <v>9984</v>
      </c>
    </row>
    <row r="3777" spans="1:3" x14ac:dyDescent="0.35">
      <c r="A3777" t="s">
        <v>12614</v>
      </c>
      <c r="B3777" t="s">
        <v>12615</v>
      </c>
      <c r="C3777" t="s">
        <v>12616</v>
      </c>
    </row>
    <row r="3778" spans="1:3" x14ac:dyDescent="0.35">
      <c r="A3778" t="s">
        <v>12617</v>
      </c>
      <c r="B3778" t="s">
        <v>12618</v>
      </c>
      <c r="C3778" t="s">
        <v>12619</v>
      </c>
    </row>
    <row r="3779" spans="1:3" x14ac:dyDescent="0.35">
      <c r="A3779" t="s">
        <v>12620</v>
      </c>
      <c r="B3779" t="s">
        <v>12621</v>
      </c>
      <c r="C3779" t="s">
        <v>12622</v>
      </c>
    </row>
    <row r="3780" spans="1:3" x14ac:dyDescent="0.35">
      <c r="A3780" t="s">
        <v>12623</v>
      </c>
      <c r="B3780" t="s">
        <v>12624</v>
      </c>
      <c r="C3780" t="s">
        <v>12625</v>
      </c>
    </row>
    <row r="3781" spans="1:3" x14ac:dyDescent="0.35">
      <c r="A3781" t="s">
        <v>12626</v>
      </c>
      <c r="B3781" t="s">
        <v>12627</v>
      </c>
      <c r="C3781" t="s">
        <v>12628</v>
      </c>
    </row>
    <row r="3782" spans="1:3" x14ac:dyDescent="0.35">
      <c r="A3782" t="s">
        <v>12629</v>
      </c>
      <c r="B3782" t="s">
        <v>12630</v>
      </c>
      <c r="C3782" t="s">
        <v>12631</v>
      </c>
    </row>
    <row r="3783" spans="1:3" x14ac:dyDescent="0.35">
      <c r="A3783" t="s">
        <v>12632</v>
      </c>
      <c r="B3783" t="s">
        <v>12633</v>
      </c>
      <c r="C3783" t="s">
        <v>12634</v>
      </c>
    </row>
    <row r="3784" spans="1:3" x14ac:dyDescent="0.35">
      <c r="A3784" t="s">
        <v>12635</v>
      </c>
      <c r="B3784" t="s">
        <v>12636</v>
      </c>
      <c r="C3784" t="s">
        <v>10452</v>
      </c>
    </row>
    <row r="3785" spans="1:3" x14ac:dyDescent="0.35">
      <c r="A3785" t="s">
        <v>12637</v>
      </c>
      <c r="B3785" t="s">
        <v>12638</v>
      </c>
      <c r="C3785" t="s">
        <v>12639</v>
      </c>
    </row>
    <row r="3786" spans="1:3" x14ac:dyDescent="0.35">
      <c r="A3786" t="s">
        <v>12640</v>
      </c>
      <c r="B3786" t="s">
        <v>12641</v>
      </c>
      <c r="C3786" t="s">
        <v>12642</v>
      </c>
    </row>
    <row r="3787" spans="1:3" x14ac:dyDescent="0.35">
      <c r="A3787" t="s">
        <v>12643</v>
      </c>
      <c r="B3787" t="s">
        <v>12644</v>
      </c>
      <c r="C3787" t="s">
        <v>12645</v>
      </c>
    </row>
    <row r="3788" spans="1:3" x14ac:dyDescent="0.35">
      <c r="A3788" t="s">
        <v>12646</v>
      </c>
      <c r="B3788" t="s">
        <v>12647</v>
      </c>
      <c r="C3788" t="s">
        <v>12648</v>
      </c>
    </row>
    <row r="3789" spans="1:3" x14ac:dyDescent="0.35">
      <c r="A3789" t="s">
        <v>12649</v>
      </c>
      <c r="B3789" t="s">
        <v>12650</v>
      </c>
      <c r="C3789" t="s">
        <v>12651</v>
      </c>
    </row>
    <row r="3790" spans="1:3" x14ac:dyDescent="0.35">
      <c r="A3790" t="s">
        <v>12652</v>
      </c>
      <c r="B3790" t="s">
        <v>12653</v>
      </c>
      <c r="C3790" t="s">
        <v>12654</v>
      </c>
    </row>
    <row r="3791" spans="1:3" x14ac:dyDescent="0.35">
      <c r="A3791" t="s">
        <v>12655</v>
      </c>
      <c r="B3791" t="s">
        <v>12656</v>
      </c>
      <c r="C3791" t="s">
        <v>12657</v>
      </c>
    </row>
    <row r="3792" spans="1:3" x14ac:dyDescent="0.35">
      <c r="A3792" t="s">
        <v>12658</v>
      </c>
      <c r="B3792" t="s">
        <v>12659</v>
      </c>
      <c r="C3792" t="s">
        <v>12660</v>
      </c>
    </row>
    <row r="3793" spans="1:3" x14ac:dyDescent="0.35">
      <c r="A3793" t="s">
        <v>12661</v>
      </c>
      <c r="B3793" t="s">
        <v>12662</v>
      </c>
      <c r="C3793" t="s">
        <v>12663</v>
      </c>
    </row>
    <row r="3794" spans="1:3" x14ac:dyDescent="0.35">
      <c r="A3794" t="s">
        <v>12664</v>
      </c>
      <c r="B3794" t="s">
        <v>12665</v>
      </c>
      <c r="C3794" t="s">
        <v>12666</v>
      </c>
    </row>
    <row r="3795" spans="1:3" x14ac:dyDescent="0.35">
      <c r="A3795" t="s">
        <v>12667</v>
      </c>
      <c r="B3795" t="s">
        <v>12668</v>
      </c>
      <c r="C3795" t="s">
        <v>12669</v>
      </c>
    </row>
    <row r="3796" spans="1:3" x14ac:dyDescent="0.35">
      <c r="A3796" t="s">
        <v>12670</v>
      </c>
      <c r="B3796" t="s">
        <v>12671</v>
      </c>
      <c r="C3796" t="s">
        <v>12672</v>
      </c>
    </row>
    <row r="3797" spans="1:3" x14ac:dyDescent="0.35">
      <c r="A3797" t="s">
        <v>12673</v>
      </c>
      <c r="B3797" t="s">
        <v>12674</v>
      </c>
      <c r="C3797" t="s">
        <v>12675</v>
      </c>
    </row>
    <row r="3798" spans="1:3" x14ac:dyDescent="0.35">
      <c r="A3798" t="s">
        <v>12676</v>
      </c>
      <c r="B3798" t="s">
        <v>12677</v>
      </c>
      <c r="C3798" t="s">
        <v>12678</v>
      </c>
    </row>
    <row r="3799" spans="1:3" x14ac:dyDescent="0.35">
      <c r="A3799" t="s">
        <v>12679</v>
      </c>
      <c r="B3799" t="s">
        <v>12680</v>
      </c>
      <c r="C3799" t="s">
        <v>12681</v>
      </c>
    </row>
    <row r="3800" spans="1:3" x14ac:dyDescent="0.35">
      <c r="A3800" t="s">
        <v>12682</v>
      </c>
      <c r="B3800" t="s">
        <v>12683</v>
      </c>
      <c r="C3800" t="s">
        <v>12684</v>
      </c>
    </row>
    <row r="3801" spans="1:3" x14ac:dyDescent="0.35">
      <c r="A3801" t="s">
        <v>12685</v>
      </c>
      <c r="B3801" t="s">
        <v>12686</v>
      </c>
      <c r="C3801" t="s">
        <v>12687</v>
      </c>
    </row>
    <row r="3802" spans="1:3" x14ac:dyDescent="0.35">
      <c r="A3802" t="s">
        <v>12688</v>
      </c>
      <c r="B3802" t="s">
        <v>12689</v>
      </c>
      <c r="C3802" t="s">
        <v>12690</v>
      </c>
    </row>
    <row r="3803" spans="1:3" x14ac:dyDescent="0.35">
      <c r="A3803" t="s">
        <v>12691</v>
      </c>
      <c r="B3803" t="s">
        <v>12692</v>
      </c>
      <c r="C3803" t="s">
        <v>12693</v>
      </c>
    </row>
    <row r="3804" spans="1:3" x14ac:dyDescent="0.35">
      <c r="A3804" t="s">
        <v>12694</v>
      </c>
      <c r="B3804" t="s">
        <v>12695</v>
      </c>
      <c r="C3804" t="s">
        <v>12681</v>
      </c>
    </row>
    <row r="3805" spans="1:3" x14ac:dyDescent="0.35">
      <c r="A3805" t="s">
        <v>12696</v>
      </c>
      <c r="B3805" t="s">
        <v>12697</v>
      </c>
      <c r="C3805" t="s">
        <v>12698</v>
      </c>
    </row>
    <row r="3806" spans="1:3" x14ac:dyDescent="0.35">
      <c r="A3806" t="s">
        <v>12699</v>
      </c>
      <c r="B3806" t="s">
        <v>12700</v>
      </c>
      <c r="C3806" t="s">
        <v>12701</v>
      </c>
    </row>
    <row r="3807" spans="1:3" x14ac:dyDescent="0.35">
      <c r="A3807" t="s">
        <v>12702</v>
      </c>
      <c r="B3807" t="s">
        <v>12703</v>
      </c>
      <c r="C3807" t="s">
        <v>12704</v>
      </c>
    </row>
    <row r="3808" spans="1:3" x14ac:dyDescent="0.35">
      <c r="A3808" t="s">
        <v>12705</v>
      </c>
      <c r="B3808" t="s">
        <v>12706</v>
      </c>
      <c r="C3808" t="s">
        <v>12707</v>
      </c>
    </row>
    <row r="3809" spans="1:3" x14ac:dyDescent="0.35">
      <c r="A3809" t="s">
        <v>12708</v>
      </c>
      <c r="B3809" t="s">
        <v>12709</v>
      </c>
      <c r="C3809" t="s">
        <v>12710</v>
      </c>
    </row>
    <row r="3810" spans="1:3" x14ac:dyDescent="0.35">
      <c r="A3810" t="s">
        <v>12711</v>
      </c>
      <c r="B3810" t="s">
        <v>12712</v>
      </c>
      <c r="C3810" t="s">
        <v>12713</v>
      </c>
    </row>
    <row r="3811" spans="1:3" x14ac:dyDescent="0.35">
      <c r="A3811" t="s">
        <v>12714</v>
      </c>
      <c r="B3811" t="s">
        <v>12715</v>
      </c>
      <c r="C3811" t="s">
        <v>12716</v>
      </c>
    </row>
    <row r="3812" spans="1:3" x14ac:dyDescent="0.35">
      <c r="A3812" t="s">
        <v>12717</v>
      </c>
      <c r="B3812" t="s">
        <v>12718</v>
      </c>
      <c r="C3812" t="s">
        <v>12719</v>
      </c>
    </row>
    <row r="3813" spans="1:3" x14ac:dyDescent="0.35">
      <c r="A3813" t="s">
        <v>12720</v>
      </c>
      <c r="B3813" t="s">
        <v>12721</v>
      </c>
      <c r="C3813" t="s">
        <v>12722</v>
      </c>
    </row>
    <row r="3814" spans="1:3" x14ac:dyDescent="0.35">
      <c r="A3814" t="s">
        <v>12723</v>
      </c>
      <c r="B3814" t="s">
        <v>12724</v>
      </c>
      <c r="C3814" t="s">
        <v>12725</v>
      </c>
    </row>
    <row r="3815" spans="1:3" x14ac:dyDescent="0.35">
      <c r="A3815" t="s">
        <v>12726</v>
      </c>
      <c r="B3815" t="s">
        <v>12727</v>
      </c>
      <c r="C3815" t="s">
        <v>12728</v>
      </c>
    </row>
    <row r="3816" spans="1:3" x14ac:dyDescent="0.35">
      <c r="A3816" t="s">
        <v>12729</v>
      </c>
      <c r="B3816" t="s">
        <v>12730</v>
      </c>
      <c r="C3816" t="s">
        <v>12731</v>
      </c>
    </row>
    <row r="3817" spans="1:3" x14ac:dyDescent="0.35">
      <c r="A3817" t="s">
        <v>12732</v>
      </c>
      <c r="B3817" t="s">
        <v>12733</v>
      </c>
      <c r="C3817" t="s">
        <v>12734</v>
      </c>
    </row>
    <row r="3818" spans="1:3" x14ac:dyDescent="0.35">
      <c r="A3818" t="s">
        <v>12735</v>
      </c>
      <c r="B3818" t="s">
        <v>12736</v>
      </c>
      <c r="C3818" t="s">
        <v>12737</v>
      </c>
    </row>
    <row r="3819" spans="1:3" x14ac:dyDescent="0.35">
      <c r="A3819" t="s">
        <v>12738</v>
      </c>
      <c r="B3819" t="s">
        <v>12739</v>
      </c>
      <c r="C3819" t="s">
        <v>12740</v>
      </c>
    </row>
    <row r="3820" spans="1:3" x14ac:dyDescent="0.35">
      <c r="A3820" t="s">
        <v>12741</v>
      </c>
      <c r="B3820" t="s">
        <v>12742</v>
      </c>
      <c r="C3820" t="s">
        <v>12743</v>
      </c>
    </row>
    <row r="3821" spans="1:3" x14ac:dyDescent="0.35">
      <c r="A3821" t="s">
        <v>12744</v>
      </c>
      <c r="B3821" t="s">
        <v>12745</v>
      </c>
      <c r="C3821" t="s">
        <v>12746</v>
      </c>
    </row>
    <row r="3822" spans="1:3" x14ac:dyDescent="0.35">
      <c r="A3822" t="s">
        <v>12747</v>
      </c>
      <c r="B3822" t="s">
        <v>12748</v>
      </c>
      <c r="C3822" t="s">
        <v>12749</v>
      </c>
    </row>
    <row r="3823" spans="1:3" x14ac:dyDescent="0.35">
      <c r="A3823" t="s">
        <v>12750</v>
      </c>
      <c r="B3823" t="s">
        <v>12751</v>
      </c>
      <c r="C3823" t="s">
        <v>12752</v>
      </c>
    </row>
    <row r="3824" spans="1:3" x14ac:dyDescent="0.35">
      <c r="A3824" t="s">
        <v>12753</v>
      </c>
      <c r="B3824" t="s">
        <v>12754</v>
      </c>
      <c r="C3824" t="s">
        <v>12755</v>
      </c>
    </row>
    <row r="3825" spans="1:3" x14ac:dyDescent="0.35">
      <c r="A3825" t="s">
        <v>12756</v>
      </c>
      <c r="B3825" t="s">
        <v>12757</v>
      </c>
      <c r="C3825" t="s">
        <v>12758</v>
      </c>
    </row>
    <row r="3826" spans="1:3" x14ac:dyDescent="0.35">
      <c r="A3826" t="s">
        <v>12759</v>
      </c>
      <c r="B3826" t="s">
        <v>12760</v>
      </c>
      <c r="C3826" t="s">
        <v>12761</v>
      </c>
    </row>
    <row r="3827" spans="1:3" x14ac:dyDescent="0.35">
      <c r="A3827" t="s">
        <v>12762</v>
      </c>
      <c r="B3827" t="s">
        <v>12763</v>
      </c>
      <c r="C3827" t="s">
        <v>12764</v>
      </c>
    </row>
    <row r="3828" spans="1:3" x14ac:dyDescent="0.35">
      <c r="A3828" t="s">
        <v>12765</v>
      </c>
      <c r="B3828" t="s">
        <v>12766</v>
      </c>
      <c r="C3828" t="s">
        <v>12767</v>
      </c>
    </row>
    <row r="3829" spans="1:3" x14ac:dyDescent="0.35">
      <c r="A3829" t="s">
        <v>12768</v>
      </c>
      <c r="B3829" t="s">
        <v>12769</v>
      </c>
      <c r="C3829" t="s">
        <v>12770</v>
      </c>
    </row>
    <row r="3830" spans="1:3" x14ac:dyDescent="0.35">
      <c r="A3830" t="s">
        <v>12771</v>
      </c>
      <c r="B3830" t="s">
        <v>12772</v>
      </c>
      <c r="C3830" t="s">
        <v>12773</v>
      </c>
    </row>
    <row r="3831" spans="1:3" x14ac:dyDescent="0.35">
      <c r="A3831" t="s">
        <v>12774</v>
      </c>
      <c r="B3831" t="s">
        <v>12775</v>
      </c>
      <c r="C3831" t="s">
        <v>12776</v>
      </c>
    </row>
    <row r="3832" spans="1:3" x14ac:dyDescent="0.35">
      <c r="A3832" t="s">
        <v>12777</v>
      </c>
      <c r="B3832" t="s">
        <v>12778</v>
      </c>
      <c r="C3832" t="s">
        <v>12779</v>
      </c>
    </row>
    <row r="3833" spans="1:3" x14ac:dyDescent="0.35">
      <c r="A3833" t="s">
        <v>12780</v>
      </c>
      <c r="B3833" t="s">
        <v>12781</v>
      </c>
      <c r="C3833" t="s">
        <v>12782</v>
      </c>
    </row>
    <row r="3834" spans="1:3" x14ac:dyDescent="0.35">
      <c r="A3834" t="s">
        <v>12783</v>
      </c>
      <c r="B3834" t="s">
        <v>12784</v>
      </c>
      <c r="C3834" t="s">
        <v>12785</v>
      </c>
    </row>
    <row r="3835" spans="1:3" x14ac:dyDescent="0.35">
      <c r="A3835" t="s">
        <v>12786</v>
      </c>
      <c r="B3835" t="s">
        <v>12787</v>
      </c>
      <c r="C3835" t="s">
        <v>12788</v>
      </c>
    </row>
    <row r="3836" spans="1:3" x14ac:dyDescent="0.35">
      <c r="A3836" t="s">
        <v>12789</v>
      </c>
      <c r="B3836" t="s">
        <v>12790</v>
      </c>
      <c r="C3836" t="s">
        <v>12791</v>
      </c>
    </row>
    <row r="3837" spans="1:3" x14ac:dyDescent="0.35">
      <c r="A3837" t="s">
        <v>12792</v>
      </c>
      <c r="B3837" t="s">
        <v>12793</v>
      </c>
      <c r="C3837" t="s">
        <v>12794</v>
      </c>
    </row>
    <row r="3838" spans="1:3" x14ac:dyDescent="0.35">
      <c r="A3838" t="s">
        <v>12792</v>
      </c>
      <c r="B3838" t="s">
        <v>12795</v>
      </c>
      <c r="C3838" t="s">
        <v>12796</v>
      </c>
    </row>
    <row r="3839" spans="1:3" x14ac:dyDescent="0.35">
      <c r="A3839" t="s">
        <v>12797</v>
      </c>
      <c r="B3839" t="s">
        <v>12798</v>
      </c>
      <c r="C3839" t="s">
        <v>12799</v>
      </c>
    </row>
    <row r="3840" spans="1:3" x14ac:dyDescent="0.35">
      <c r="A3840" t="s">
        <v>12800</v>
      </c>
      <c r="B3840" t="s">
        <v>12801</v>
      </c>
      <c r="C3840" t="s">
        <v>12802</v>
      </c>
    </row>
    <row r="3841" spans="1:3" x14ac:dyDescent="0.35">
      <c r="A3841" t="s">
        <v>12803</v>
      </c>
      <c r="B3841" t="s">
        <v>12793</v>
      </c>
      <c r="C3841" t="s">
        <v>12794</v>
      </c>
    </row>
    <row r="3842" spans="1:3" x14ac:dyDescent="0.35">
      <c r="A3842" t="s">
        <v>12804</v>
      </c>
      <c r="B3842" t="s">
        <v>12805</v>
      </c>
      <c r="C3842" t="s">
        <v>12806</v>
      </c>
    </row>
    <row r="3843" spans="1:3" x14ac:dyDescent="0.35">
      <c r="A3843" t="s">
        <v>12807</v>
      </c>
      <c r="B3843" t="s">
        <v>12808</v>
      </c>
      <c r="C3843" t="s">
        <v>12809</v>
      </c>
    </row>
    <row r="3844" spans="1:3" x14ac:dyDescent="0.35">
      <c r="A3844" t="s">
        <v>12810</v>
      </c>
      <c r="B3844" t="s">
        <v>12811</v>
      </c>
      <c r="C3844" t="s">
        <v>12812</v>
      </c>
    </row>
    <row r="3845" spans="1:3" x14ac:dyDescent="0.35">
      <c r="A3845" t="s">
        <v>12813</v>
      </c>
      <c r="B3845" t="s">
        <v>12814</v>
      </c>
      <c r="C3845" t="s">
        <v>12815</v>
      </c>
    </row>
    <row r="3846" spans="1:3" x14ac:dyDescent="0.35">
      <c r="A3846" t="s">
        <v>12816</v>
      </c>
      <c r="B3846" t="s">
        <v>12817</v>
      </c>
      <c r="C3846" t="s">
        <v>12818</v>
      </c>
    </row>
    <row r="3847" spans="1:3" x14ac:dyDescent="0.35">
      <c r="A3847" t="s">
        <v>12819</v>
      </c>
      <c r="B3847" t="s">
        <v>12820</v>
      </c>
      <c r="C3847" t="s">
        <v>12821</v>
      </c>
    </row>
    <row r="3848" spans="1:3" x14ac:dyDescent="0.35">
      <c r="A3848" t="s">
        <v>12822</v>
      </c>
      <c r="B3848" t="s">
        <v>12823</v>
      </c>
      <c r="C3848" t="s">
        <v>24495</v>
      </c>
    </row>
    <row r="3849" spans="1:3" x14ac:dyDescent="0.35">
      <c r="A3849" t="s">
        <v>12824</v>
      </c>
      <c r="B3849" t="s">
        <v>12825</v>
      </c>
      <c r="C3849" t="s">
        <v>12826</v>
      </c>
    </row>
    <row r="3850" spans="1:3" x14ac:dyDescent="0.35">
      <c r="A3850" t="s">
        <v>12827</v>
      </c>
      <c r="B3850" t="s">
        <v>12828</v>
      </c>
      <c r="C3850" t="s">
        <v>12829</v>
      </c>
    </row>
    <row r="3851" spans="1:3" x14ac:dyDescent="0.35">
      <c r="A3851" t="s">
        <v>1387</v>
      </c>
      <c r="B3851" t="s">
        <v>12830</v>
      </c>
      <c r="C3851" t="s">
        <v>12831</v>
      </c>
    </row>
    <row r="3852" spans="1:3" x14ac:dyDescent="0.35">
      <c r="A3852" t="s">
        <v>12832</v>
      </c>
      <c r="B3852" t="s">
        <v>12833</v>
      </c>
      <c r="C3852" t="s">
        <v>12834</v>
      </c>
    </row>
    <row r="3853" spans="1:3" x14ac:dyDescent="0.35">
      <c r="A3853" t="s">
        <v>12835</v>
      </c>
      <c r="B3853" t="s">
        <v>12836</v>
      </c>
      <c r="C3853" t="s">
        <v>12837</v>
      </c>
    </row>
    <row r="3854" spans="1:3" x14ac:dyDescent="0.35">
      <c r="A3854" t="s">
        <v>12838</v>
      </c>
      <c r="B3854" t="s">
        <v>12839</v>
      </c>
      <c r="C3854" t="s">
        <v>12840</v>
      </c>
    </row>
    <row r="3855" spans="1:3" x14ac:dyDescent="0.35">
      <c r="A3855" t="s">
        <v>12841</v>
      </c>
      <c r="B3855" t="s">
        <v>12842</v>
      </c>
      <c r="C3855" t="s">
        <v>12843</v>
      </c>
    </row>
    <row r="3856" spans="1:3" x14ac:dyDescent="0.35">
      <c r="A3856" t="s">
        <v>1388</v>
      </c>
      <c r="B3856" t="s">
        <v>12844</v>
      </c>
      <c r="C3856" t="s">
        <v>12845</v>
      </c>
    </row>
    <row r="3857" spans="1:3" x14ac:dyDescent="0.35">
      <c r="A3857" t="s">
        <v>1388</v>
      </c>
      <c r="B3857" t="s">
        <v>12846</v>
      </c>
      <c r="C3857" t="s">
        <v>12847</v>
      </c>
    </row>
    <row r="3858" spans="1:3" x14ac:dyDescent="0.35">
      <c r="A3858" t="s">
        <v>12848</v>
      </c>
      <c r="B3858" t="s">
        <v>12849</v>
      </c>
      <c r="C3858" t="s">
        <v>12850</v>
      </c>
    </row>
    <row r="3859" spans="1:3" x14ac:dyDescent="0.35">
      <c r="A3859" t="s">
        <v>12851</v>
      </c>
      <c r="B3859" t="s">
        <v>12852</v>
      </c>
      <c r="C3859" t="s">
        <v>12853</v>
      </c>
    </row>
    <row r="3860" spans="1:3" x14ac:dyDescent="0.35">
      <c r="A3860" t="s">
        <v>12854</v>
      </c>
      <c r="B3860" t="s">
        <v>12855</v>
      </c>
      <c r="C3860" t="s">
        <v>12856</v>
      </c>
    </row>
    <row r="3861" spans="1:3" x14ac:dyDescent="0.35">
      <c r="A3861" t="s">
        <v>12854</v>
      </c>
      <c r="B3861" t="s">
        <v>12857</v>
      </c>
      <c r="C3861" t="s">
        <v>12858</v>
      </c>
    </row>
    <row r="3862" spans="1:3" x14ac:dyDescent="0.35">
      <c r="A3862" t="s">
        <v>12859</v>
      </c>
      <c r="B3862" t="s">
        <v>12860</v>
      </c>
      <c r="C3862" t="s">
        <v>12861</v>
      </c>
    </row>
    <row r="3863" spans="1:3" x14ac:dyDescent="0.35">
      <c r="A3863" t="s">
        <v>12862</v>
      </c>
      <c r="B3863" t="s">
        <v>12863</v>
      </c>
      <c r="C3863" t="s">
        <v>12864</v>
      </c>
    </row>
    <row r="3864" spans="1:3" x14ac:dyDescent="0.35">
      <c r="A3864" t="s">
        <v>12865</v>
      </c>
      <c r="B3864" t="s">
        <v>12866</v>
      </c>
      <c r="C3864" t="s">
        <v>12867</v>
      </c>
    </row>
    <row r="3865" spans="1:3" x14ac:dyDescent="0.35">
      <c r="A3865" t="s">
        <v>12868</v>
      </c>
      <c r="B3865" t="s">
        <v>12869</v>
      </c>
      <c r="C3865" t="s">
        <v>12870</v>
      </c>
    </row>
    <row r="3866" spans="1:3" x14ac:dyDescent="0.35">
      <c r="A3866" t="s">
        <v>12871</v>
      </c>
      <c r="B3866" t="s">
        <v>12872</v>
      </c>
      <c r="C3866" t="s">
        <v>12873</v>
      </c>
    </row>
    <row r="3867" spans="1:3" x14ac:dyDescent="0.35">
      <c r="A3867" t="s">
        <v>12874</v>
      </c>
      <c r="B3867" t="s">
        <v>12875</v>
      </c>
      <c r="C3867" t="s">
        <v>12876</v>
      </c>
    </row>
    <row r="3868" spans="1:3" x14ac:dyDescent="0.35">
      <c r="A3868" t="s">
        <v>37</v>
      </c>
      <c r="B3868" t="s">
        <v>12877</v>
      </c>
      <c r="C3868" t="s">
        <v>12878</v>
      </c>
    </row>
    <row r="3869" spans="1:3" x14ac:dyDescent="0.35">
      <c r="A3869" t="s">
        <v>37</v>
      </c>
      <c r="B3869" t="s">
        <v>12879</v>
      </c>
      <c r="C3869" t="s">
        <v>12880</v>
      </c>
    </row>
    <row r="3870" spans="1:3" x14ac:dyDescent="0.35">
      <c r="A3870" t="s">
        <v>12881</v>
      </c>
      <c r="B3870" t="s">
        <v>12882</v>
      </c>
      <c r="C3870" t="s">
        <v>12883</v>
      </c>
    </row>
    <row r="3871" spans="1:3" x14ac:dyDescent="0.35">
      <c r="A3871" t="s">
        <v>12884</v>
      </c>
      <c r="B3871" t="s">
        <v>12885</v>
      </c>
      <c r="C3871" t="s">
        <v>12886</v>
      </c>
    </row>
    <row r="3872" spans="1:3" x14ac:dyDescent="0.35">
      <c r="A3872" t="s">
        <v>12887</v>
      </c>
      <c r="B3872" t="s">
        <v>12888</v>
      </c>
      <c r="C3872" t="s">
        <v>12889</v>
      </c>
    </row>
    <row r="3873" spans="1:3" x14ac:dyDescent="0.35">
      <c r="A3873" t="s">
        <v>12890</v>
      </c>
      <c r="B3873" t="s">
        <v>12891</v>
      </c>
      <c r="C3873" t="s">
        <v>12892</v>
      </c>
    </row>
    <row r="3874" spans="1:3" x14ac:dyDescent="0.35">
      <c r="A3874" t="s">
        <v>12893</v>
      </c>
      <c r="B3874" t="s">
        <v>12894</v>
      </c>
      <c r="C3874" t="s">
        <v>12895</v>
      </c>
    </row>
    <row r="3875" spans="1:3" x14ac:dyDescent="0.35">
      <c r="A3875" t="s">
        <v>12896</v>
      </c>
      <c r="B3875" t="s">
        <v>12897</v>
      </c>
      <c r="C3875" t="s">
        <v>12898</v>
      </c>
    </row>
    <row r="3876" spans="1:3" x14ac:dyDescent="0.35">
      <c r="A3876" t="s">
        <v>12899</v>
      </c>
      <c r="B3876" t="s">
        <v>12900</v>
      </c>
      <c r="C3876" t="s">
        <v>12901</v>
      </c>
    </row>
    <row r="3877" spans="1:3" x14ac:dyDescent="0.35">
      <c r="A3877" t="s">
        <v>12902</v>
      </c>
      <c r="B3877" t="s">
        <v>12903</v>
      </c>
      <c r="C3877" t="s">
        <v>12904</v>
      </c>
    </row>
    <row r="3878" spans="1:3" x14ac:dyDescent="0.35">
      <c r="A3878" t="s">
        <v>12905</v>
      </c>
      <c r="B3878" t="s">
        <v>12906</v>
      </c>
      <c r="C3878" t="s">
        <v>12907</v>
      </c>
    </row>
    <row r="3879" spans="1:3" x14ac:dyDescent="0.35">
      <c r="A3879" t="s">
        <v>12908</v>
      </c>
      <c r="B3879" t="s">
        <v>12909</v>
      </c>
      <c r="C3879" t="s">
        <v>12910</v>
      </c>
    </row>
    <row r="3880" spans="1:3" x14ac:dyDescent="0.35">
      <c r="A3880" t="s">
        <v>12911</v>
      </c>
      <c r="B3880" t="s">
        <v>12912</v>
      </c>
      <c r="C3880" t="s">
        <v>12913</v>
      </c>
    </row>
    <row r="3881" spans="1:3" x14ac:dyDescent="0.35">
      <c r="A3881" t="s">
        <v>12914</v>
      </c>
      <c r="B3881" t="s">
        <v>12915</v>
      </c>
      <c r="C3881" t="s">
        <v>12916</v>
      </c>
    </row>
    <row r="3882" spans="1:3" x14ac:dyDescent="0.35">
      <c r="A3882" t="s">
        <v>12917</v>
      </c>
      <c r="B3882" t="s">
        <v>12918</v>
      </c>
      <c r="C3882" t="s">
        <v>12919</v>
      </c>
    </row>
    <row r="3883" spans="1:3" x14ac:dyDescent="0.35">
      <c r="A3883" t="s">
        <v>12920</v>
      </c>
      <c r="B3883" t="s">
        <v>12921</v>
      </c>
      <c r="C3883" t="s">
        <v>12922</v>
      </c>
    </row>
    <row r="3884" spans="1:3" x14ac:dyDescent="0.35">
      <c r="A3884" t="s">
        <v>12923</v>
      </c>
      <c r="B3884" t="s">
        <v>12924</v>
      </c>
      <c r="C3884" t="s">
        <v>12925</v>
      </c>
    </row>
    <row r="3885" spans="1:3" x14ac:dyDescent="0.35">
      <c r="A3885" t="s">
        <v>12926</v>
      </c>
      <c r="B3885" t="s">
        <v>12927</v>
      </c>
      <c r="C3885" t="s">
        <v>12928</v>
      </c>
    </row>
    <row r="3886" spans="1:3" x14ac:dyDescent="0.35">
      <c r="A3886" t="s">
        <v>12929</v>
      </c>
      <c r="B3886" t="s">
        <v>12930</v>
      </c>
      <c r="C3886" t="s">
        <v>12931</v>
      </c>
    </row>
    <row r="3887" spans="1:3" x14ac:dyDescent="0.35">
      <c r="A3887" t="s">
        <v>12932</v>
      </c>
      <c r="B3887" t="s">
        <v>12933</v>
      </c>
      <c r="C3887" t="s">
        <v>12934</v>
      </c>
    </row>
    <row r="3888" spans="1:3" x14ac:dyDescent="0.35">
      <c r="A3888" t="s">
        <v>12932</v>
      </c>
      <c r="B3888" t="s">
        <v>12935</v>
      </c>
      <c r="C3888" t="s">
        <v>12936</v>
      </c>
    </row>
    <row r="3889" spans="1:3" x14ac:dyDescent="0.35">
      <c r="A3889" t="s">
        <v>12937</v>
      </c>
      <c r="B3889" t="s">
        <v>12938</v>
      </c>
      <c r="C3889" t="s">
        <v>12939</v>
      </c>
    </row>
    <row r="3890" spans="1:3" x14ac:dyDescent="0.35">
      <c r="A3890" t="s">
        <v>12940</v>
      </c>
      <c r="B3890" t="s">
        <v>12941</v>
      </c>
      <c r="C3890" t="s">
        <v>12942</v>
      </c>
    </row>
    <row r="3891" spans="1:3" x14ac:dyDescent="0.35">
      <c r="A3891" t="s">
        <v>12943</v>
      </c>
      <c r="B3891" t="s">
        <v>12944</v>
      </c>
      <c r="C3891" t="s">
        <v>12945</v>
      </c>
    </row>
    <row r="3892" spans="1:3" x14ac:dyDescent="0.35">
      <c r="A3892" t="s">
        <v>12946</v>
      </c>
      <c r="B3892" t="s">
        <v>12947</v>
      </c>
      <c r="C3892" t="s">
        <v>12948</v>
      </c>
    </row>
    <row r="3893" spans="1:3" x14ac:dyDescent="0.35">
      <c r="A3893" t="s">
        <v>12949</v>
      </c>
      <c r="B3893" t="s">
        <v>12950</v>
      </c>
      <c r="C3893" t="s">
        <v>12951</v>
      </c>
    </row>
    <row r="3894" spans="1:3" x14ac:dyDescent="0.35">
      <c r="A3894" t="s">
        <v>12952</v>
      </c>
      <c r="B3894" t="s">
        <v>12953</v>
      </c>
      <c r="C3894" t="s">
        <v>12954</v>
      </c>
    </row>
    <row r="3895" spans="1:3" x14ac:dyDescent="0.35">
      <c r="A3895" t="s">
        <v>12955</v>
      </c>
      <c r="B3895" t="s">
        <v>12956</v>
      </c>
      <c r="C3895" t="s">
        <v>12957</v>
      </c>
    </row>
    <row r="3896" spans="1:3" x14ac:dyDescent="0.35">
      <c r="A3896" t="s">
        <v>12958</v>
      </c>
      <c r="B3896" t="s">
        <v>12959</v>
      </c>
      <c r="C3896" t="s">
        <v>12960</v>
      </c>
    </row>
    <row r="3897" spans="1:3" x14ac:dyDescent="0.35">
      <c r="A3897" t="s">
        <v>12961</v>
      </c>
      <c r="B3897" t="s">
        <v>12962</v>
      </c>
      <c r="C3897" t="s">
        <v>12963</v>
      </c>
    </row>
    <row r="3898" spans="1:3" x14ac:dyDescent="0.35">
      <c r="A3898" t="s">
        <v>12964</v>
      </c>
      <c r="B3898" t="s">
        <v>12965</v>
      </c>
      <c r="C3898" t="s">
        <v>12966</v>
      </c>
    </row>
    <row r="3899" spans="1:3" x14ac:dyDescent="0.35">
      <c r="A3899" t="s">
        <v>12967</v>
      </c>
      <c r="B3899" t="s">
        <v>12968</v>
      </c>
      <c r="C3899" t="s">
        <v>12969</v>
      </c>
    </row>
    <row r="3900" spans="1:3" x14ac:dyDescent="0.35">
      <c r="A3900" t="s">
        <v>12970</v>
      </c>
      <c r="B3900" t="s">
        <v>12971</v>
      </c>
      <c r="C3900" t="s">
        <v>12972</v>
      </c>
    </row>
    <row r="3901" spans="1:3" x14ac:dyDescent="0.35">
      <c r="A3901" t="s">
        <v>12973</v>
      </c>
      <c r="B3901" t="s">
        <v>12974</v>
      </c>
      <c r="C3901" t="s">
        <v>12975</v>
      </c>
    </row>
    <row r="3902" spans="1:3" x14ac:dyDescent="0.35">
      <c r="A3902" t="s">
        <v>12976</v>
      </c>
      <c r="B3902" t="s">
        <v>12977</v>
      </c>
      <c r="C3902" t="s">
        <v>12978</v>
      </c>
    </row>
    <row r="3903" spans="1:3" x14ac:dyDescent="0.35">
      <c r="A3903" t="s">
        <v>12979</v>
      </c>
      <c r="B3903" t="s">
        <v>12980</v>
      </c>
      <c r="C3903" t="s">
        <v>12981</v>
      </c>
    </row>
    <row r="3904" spans="1:3" x14ac:dyDescent="0.35">
      <c r="A3904" t="s">
        <v>12979</v>
      </c>
      <c r="B3904" t="s">
        <v>12982</v>
      </c>
      <c r="C3904" t="s">
        <v>12983</v>
      </c>
    </row>
    <row r="3905" spans="1:3" x14ac:dyDescent="0.35">
      <c r="A3905" t="s">
        <v>12984</v>
      </c>
      <c r="B3905" t="s">
        <v>12985</v>
      </c>
      <c r="C3905" t="s">
        <v>12986</v>
      </c>
    </row>
    <row r="3906" spans="1:3" x14ac:dyDescent="0.35">
      <c r="A3906" t="s">
        <v>12987</v>
      </c>
      <c r="B3906" t="s">
        <v>12988</v>
      </c>
      <c r="C3906" t="s">
        <v>12989</v>
      </c>
    </row>
    <row r="3907" spans="1:3" x14ac:dyDescent="0.35">
      <c r="A3907" t="s">
        <v>12990</v>
      </c>
      <c r="B3907" t="s">
        <v>12991</v>
      </c>
      <c r="C3907" t="s">
        <v>12992</v>
      </c>
    </row>
    <row r="3908" spans="1:3" x14ac:dyDescent="0.35">
      <c r="A3908" t="s">
        <v>12993</v>
      </c>
      <c r="B3908" t="s">
        <v>12994</v>
      </c>
      <c r="C3908" t="s">
        <v>12995</v>
      </c>
    </row>
    <row r="3909" spans="1:3" x14ac:dyDescent="0.35">
      <c r="A3909" t="s">
        <v>12996</v>
      </c>
      <c r="B3909" t="s">
        <v>12997</v>
      </c>
      <c r="C3909" t="s">
        <v>12998</v>
      </c>
    </row>
    <row r="3910" spans="1:3" x14ac:dyDescent="0.35">
      <c r="A3910" t="s">
        <v>12996</v>
      </c>
      <c r="B3910" t="s">
        <v>12999</v>
      </c>
      <c r="C3910" t="s">
        <v>13000</v>
      </c>
    </row>
    <row r="3911" spans="1:3" x14ac:dyDescent="0.35">
      <c r="A3911" t="s">
        <v>13001</v>
      </c>
      <c r="B3911" t="s">
        <v>13002</v>
      </c>
      <c r="C3911" t="s">
        <v>13003</v>
      </c>
    </row>
    <row r="3912" spans="1:3" x14ac:dyDescent="0.35">
      <c r="A3912" t="s">
        <v>13004</v>
      </c>
      <c r="B3912" t="s">
        <v>13005</v>
      </c>
      <c r="C3912" t="s">
        <v>13006</v>
      </c>
    </row>
    <row r="3913" spans="1:3" x14ac:dyDescent="0.35">
      <c r="A3913" t="s">
        <v>13007</v>
      </c>
      <c r="B3913" t="s">
        <v>13008</v>
      </c>
      <c r="C3913" t="s">
        <v>13009</v>
      </c>
    </row>
    <row r="3914" spans="1:3" x14ac:dyDescent="0.35">
      <c r="A3914" t="s">
        <v>13010</v>
      </c>
      <c r="B3914" t="s">
        <v>13011</v>
      </c>
      <c r="C3914" t="s">
        <v>13012</v>
      </c>
    </row>
    <row r="3915" spans="1:3" x14ac:dyDescent="0.35">
      <c r="A3915" t="s">
        <v>13013</v>
      </c>
      <c r="B3915" t="s">
        <v>13014</v>
      </c>
      <c r="C3915" t="s">
        <v>13015</v>
      </c>
    </row>
    <row r="3916" spans="1:3" x14ac:dyDescent="0.35">
      <c r="A3916" t="s">
        <v>13013</v>
      </c>
      <c r="B3916" t="s">
        <v>13016</v>
      </c>
      <c r="C3916" t="s">
        <v>13017</v>
      </c>
    </row>
    <row r="3917" spans="1:3" x14ac:dyDescent="0.35">
      <c r="A3917" t="s">
        <v>13018</v>
      </c>
      <c r="B3917" t="s">
        <v>13019</v>
      </c>
      <c r="C3917" t="s">
        <v>13020</v>
      </c>
    </row>
    <row r="3918" spans="1:3" x14ac:dyDescent="0.35">
      <c r="A3918" t="s">
        <v>13021</v>
      </c>
      <c r="B3918" t="s">
        <v>13022</v>
      </c>
      <c r="C3918" t="s">
        <v>13023</v>
      </c>
    </row>
    <row r="3919" spans="1:3" x14ac:dyDescent="0.35">
      <c r="A3919" t="s">
        <v>13024</v>
      </c>
      <c r="B3919" t="s">
        <v>13025</v>
      </c>
      <c r="C3919" t="s">
        <v>13026</v>
      </c>
    </row>
    <row r="3920" spans="1:3" x14ac:dyDescent="0.35">
      <c r="A3920" t="s">
        <v>13024</v>
      </c>
      <c r="B3920" t="s">
        <v>13027</v>
      </c>
      <c r="C3920" t="s">
        <v>13028</v>
      </c>
    </row>
    <row r="3921" spans="1:3" x14ac:dyDescent="0.35">
      <c r="A3921" t="s">
        <v>13029</v>
      </c>
      <c r="B3921" t="s">
        <v>13030</v>
      </c>
      <c r="C3921" t="s">
        <v>13031</v>
      </c>
    </row>
    <row r="3922" spans="1:3" x14ac:dyDescent="0.35">
      <c r="A3922" t="s">
        <v>13032</v>
      </c>
      <c r="B3922" t="s">
        <v>13033</v>
      </c>
      <c r="C3922" t="s">
        <v>13034</v>
      </c>
    </row>
    <row r="3923" spans="1:3" x14ac:dyDescent="0.35">
      <c r="A3923" t="s">
        <v>13035</v>
      </c>
      <c r="B3923" t="s">
        <v>13036</v>
      </c>
      <c r="C3923" t="s">
        <v>13037</v>
      </c>
    </row>
    <row r="3924" spans="1:3" x14ac:dyDescent="0.35">
      <c r="A3924" t="s">
        <v>13038</v>
      </c>
      <c r="B3924" t="s">
        <v>13039</v>
      </c>
      <c r="C3924" t="s">
        <v>13040</v>
      </c>
    </row>
    <row r="3925" spans="1:3" x14ac:dyDescent="0.35">
      <c r="A3925" t="s">
        <v>13041</v>
      </c>
      <c r="B3925" t="s">
        <v>13042</v>
      </c>
      <c r="C3925" t="s">
        <v>13043</v>
      </c>
    </row>
    <row r="3926" spans="1:3" x14ac:dyDescent="0.35">
      <c r="A3926" t="s">
        <v>13044</v>
      </c>
      <c r="B3926" t="s">
        <v>13045</v>
      </c>
      <c r="C3926" t="s">
        <v>13046</v>
      </c>
    </row>
    <row r="3927" spans="1:3" x14ac:dyDescent="0.35">
      <c r="A3927" t="s">
        <v>13047</v>
      </c>
      <c r="B3927" t="s">
        <v>13048</v>
      </c>
      <c r="C3927" t="s">
        <v>13049</v>
      </c>
    </row>
    <row r="3928" spans="1:3" x14ac:dyDescent="0.35">
      <c r="A3928" t="s">
        <v>13050</v>
      </c>
      <c r="B3928" t="s">
        <v>13051</v>
      </c>
      <c r="C3928" t="s">
        <v>13052</v>
      </c>
    </row>
    <row r="3929" spans="1:3" x14ac:dyDescent="0.35">
      <c r="A3929" t="s">
        <v>13053</v>
      </c>
      <c r="B3929" t="s">
        <v>13054</v>
      </c>
      <c r="C3929" t="s">
        <v>13055</v>
      </c>
    </row>
    <row r="3930" spans="1:3" x14ac:dyDescent="0.35">
      <c r="A3930" t="s">
        <v>13056</v>
      </c>
      <c r="B3930" t="s">
        <v>13057</v>
      </c>
      <c r="C3930" t="s">
        <v>13058</v>
      </c>
    </row>
    <row r="3931" spans="1:3" x14ac:dyDescent="0.35">
      <c r="A3931" t="s">
        <v>13059</v>
      </c>
      <c r="B3931" t="s">
        <v>13060</v>
      </c>
      <c r="C3931" t="s">
        <v>13061</v>
      </c>
    </row>
    <row r="3932" spans="1:3" x14ac:dyDescent="0.35">
      <c r="A3932" t="s">
        <v>13062</v>
      </c>
      <c r="B3932" t="s">
        <v>13063</v>
      </c>
      <c r="C3932" t="s">
        <v>13064</v>
      </c>
    </row>
    <row r="3933" spans="1:3" x14ac:dyDescent="0.35">
      <c r="A3933" t="s">
        <v>13065</v>
      </c>
      <c r="B3933" t="s">
        <v>13066</v>
      </c>
      <c r="C3933" t="s">
        <v>13067</v>
      </c>
    </row>
    <row r="3934" spans="1:3" x14ac:dyDescent="0.35">
      <c r="A3934" t="s">
        <v>13065</v>
      </c>
      <c r="B3934" t="s">
        <v>13068</v>
      </c>
      <c r="C3934" t="s">
        <v>13069</v>
      </c>
    </row>
    <row r="3935" spans="1:3" x14ac:dyDescent="0.35">
      <c r="A3935" t="s">
        <v>13070</v>
      </c>
      <c r="B3935" t="s">
        <v>13071</v>
      </c>
      <c r="C3935" t="s">
        <v>13072</v>
      </c>
    </row>
    <row r="3936" spans="1:3" x14ac:dyDescent="0.35">
      <c r="A3936" t="s">
        <v>13073</v>
      </c>
      <c r="B3936" t="s">
        <v>13074</v>
      </c>
      <c r="C3936" t="s">
        <v>13075</v>
      </c>
    </row>
    <row r="3937" spans="1:3" x14ac:dyDescent="0.35">
      <c r="A3937" t="s">
        <v>13076</v>
      </c>
      <c r="B3937" t="s">
        <v>13077</v>
      </c>
      <c r="C3937" t="s">
        <v>13078</v>
      </c>
    </row>
    <row r="3938" spans="1:3" x14ac:dyDescent="0.35">
      <c r="A3938" t="s">
        <v>13079</v>
      </c>
      <c r="B3938" t="s">
        <v>13080</v>
      </c>
      <c r="C3938" t="s">
        <v>13081</v>
      </c>
    </row>
    <row r="3939" spans="1:3" x14ac:dyDescent="0.35">
      <c r="A3939" t="s">
        <v>13082</v>
      </c>
      <c r="B3939" t="s">
        <v>13083</v>
      </c>
      <c r="C3939" t="s">
        <v>13084</v>
      </c>
    </row>
    <row r="3940" spans="1:3" x14ac:dyDescent="0.35">
      <c r="A3940" t="s">
        <v>13085</v>
      </c>
      <c r="B3940" t="s">
        <v>13086</v>
      </c>
      <c r="C3940" t="s">
        <v>13087</v>
      </c>
    </row>
    <row r="3941" spans="1:3" x14ac:dyDescent="0.35">
      <c r="A3941" t="s">
        <v>13088</v>
      </c>
      <c r="B3941" t="s">
        <v>13089</v>
      </c>
      <c r="C3941" t="s">
        <v>13090</v>
      </c>
    </row>
    <row r="3942" spans="1:3" x14ac:dyDescent="0.35">
      <c r="A3942" t="s">
        <v>13091</v>
      </c>
      <c r="B3942" t="s">
        <v>13092</v>
      </c>
      <c r="C3942" t="s">
        <v>13093</v>
      </c>
    </row>
    <row r="3943" spans="1:3" x14ac:dyDescent="0.35">
      <c r="A3943" t="s">
        <v>13094</v>
      </c>
      <c r="B3943" t="s">
        <v>13095</v>
      </c>
      <c r="C3943" t="s">
        <v>13096</v>
      </c>
    </row>
    <row r="3944" spans="1:3" x14ac:dyDescent="0.35">
      <c r="A3944" t="s">
        <v>13097</v>
      </c>
      <c r="B3944" t="s">
        <v>13098</v>
      </c>
      <c r="C3944" t="s">
        <v>13099</v>
      </c>
    </row>
    <row r="3945" spans="1:3" x14ac:dyDescent="0.35">
      <c r="A3945" t="s">
        <v>13100</v>
      </c>
      <c r="B3945" t="s">
        <v>13101</v>
      </c>
      <c r="C3945" t="s">
        <v>13102</v>
      </c>
    </row>
    <row r="3946" spans="1:3" x14ac:dyDescent="0.35">
      <c r="A3946" t="s">
        <v>13103</v>
      </c>
      <c r="B3946" t="s">
        <v>13104</v>
      </c>
      <c r="C3946" t="s">
        <v>13105</v>
      </c>
    </row>
    <row r="3947" spans="1:3" x14ac:dyDescent="0.35">
      <c r="A3947" t="s">
        <v>13106</v>
      </c>
      <c r="B3947" t="s">
        <v>13107</v>
      </c>
      <c r="C3947" t="s">
        <v>13108</v>
      </c>
    </row>
    <row r="3948" spans="1:3" x14ac:dyDescent="0.35">
      <c r="A3948" t="s">
        <v>13109</v>
      </c>
      <c r="B3948" t="s">
        <v>13110</v>
      </c>
      <c r="C3948" t="s">
        <v>13111</v>
      </c>
    </row>
    <row r="3949" spans="1:3" x14ac:dyDescent="0.35">
      <c r="A3949" t="s">
        <v>13112</v>
      </c>
      <c r="B3949" t="s">
        <v>13113</v>
      </c>
      <c r="C3949" t="s">
        <v>13114</v>
      </c>
    </row>
    <row r="3950" spans="1:3" x14ac:dyDescent="0.35">
      <c r="A3950" t="s">
        <v>13115</v>
      </c>
      <c r="B3950" t="s">
        <v>13116</v>
      </c>
      <c r="C3950" t="s">
        <v>13117</v>
      </c>
    </row>
    <row r="3951" spans="1:3" x14ac:dyDescent="0.35">
      <c r="A3951" t="s">
        <v>13118</v>
      </c>
      <c r="B3951" t="s">
        <v>13119</v>
      </c>
      <c r="C3951" t="s">
        <v>13120</v>
      </c>
    </row>
    <row r="3952" spans="1:3" x14ac:dyDescent="0.35">
      <c r="A3952" t="s">
        <v>13121</v>
      </c>
      <c r="B3952" t="s">
        <v>13122</v>
      </c>
      <c r="C3952" t="s">
        <v>13123</v>
      </c>
    </row>
    <row r="3953" spans="1:3" x14ac:dyDescent="0.35">
      <c r="A3953" t="s">
        <v>13124</v>
      </c>
      <c r="B3953" t="s">
        <v>13125</v>
      </c>
      <c r="C3953" t="s">
        <v>13126</v>
      </c>
    </row>
    <row r="3954" spans="1:3" x14ac:dyDescent="0.35">
      <c r="A3954" t="s">
        <v>13127</v>
      </c>
      <c r="B3954" t="s">
        <v>13128</v>
      </c>
      <c r="C3954" t="s">
        <v>13129</v>
      </c>
    </row>
    <row r="3955" spans="1:3" x14ac:dyDescent="0.35">
      <c r="A3955" t="s">
        <v>13130</v>
      </c>
      <c r="B3955" t="s">
        <v>13131</v>
      </c>
      <c r="C3955" t="s">
        <v>13132</v>
      </c>
    </row>
    <row r="3956" spans="1:3" x14ac:dyDescent="0.35">
      <c r="A3956" t="s">
        <v>13133</v>
      </c>
      <c r="B3956" t="s">
        <v>13134</v>
      </c>
      <c r="C3956" t="s">
        <v>13135</v>
      </c>
    </row>
    <row r="3957" spans="1:3" x14ac:dyDescent="0.35">
      <c r="A3957" t="s">
        <v>13136</v>
      </c>
      <c r="B3957" t="s">
        <v>13137</v>
      </c>
      <c r="C3957" t="s">
        <v>13138</v>
      </c>
    </row>
    <row r="3958" spans="1:3" x14ac:dyDescent="0.35">
      <c r="A3958" t="s">
        <v>13139</v>
      </c>
      <c r="B3958" t="s">
        <v>13140</v>
      </c>
      <c r="C3958" t="s">
        <v>13141</v>
      </c>
    </row>
    <row r="3959" spans="1:3" x14ac:dyDescent="0.35">
      <c r="A3959" t="s">
        <v>13142</v>
      </c>
      <c r="B3959" t="s">
        <v>13143</v>
      </c>
      <c r="C3959" t="s">
        <v>13144</v>
      </c>
    </row>
    <row r="3960" spans="1:3" x14ac:dyDescent="0.35">
      <c r="A3960" t="s">
        <v>13142</v>
      </c>
      <c r="B3960" t="s">
        <v>13145</v>
      </c>
      <c r="C3960" t="s">
        <v>13146</v>
      </c>
    </row>
    <row r="3961" spans="1:3" x14ac:dyDescent="0.35">
      <c r="A3961" t="s">
        <v>13147</v>
      </c>
      <c r="B3961" t="s">
        <v>13148</v>
      </c>
      <c r="C3961" t="s">
        <v>13149</v>
      </c>
    </row>
    <row r="3962" spans="1:3" x14ac:dyDescent="0.35">
      <c r="A3962" t="s">
        <v>13150</v>
      </c>
      <c r="B3962" t="s">
        <v>13151</v>
      </c>
      <c r="C3962" t="s">
        <v>13152</v>
      </c>
    </row>
    <row r="3963" spans="1:3" x14ac:dyDescent="0.35">
      <c r="A3963" t="s">
        <v>13153</v>
      </c>
      <c r="B3963" t="s">
        <v>13154</v>
      </c>
      <c r="C3963" t="s">
        <v>13155</v>
      </c>
    </row>
    <row r="3964" spans="1:3" x14ac:dyDescent="0.35">
      <c r="A3964" t="s">
        <v>13156</v>
      </c>
      <c r="B3964" t="s">
        <v>13157</v>
      </c>
      <c r="C3964" t="s">
        <v>13158</v>
      </c>
    </row>
    <row r="3965" spans="1:3" x14ac:dyDescent="0.35">
      <c r="A3965" t="s">
        <v>13159</v>
      </c>
      <c r="B3965" t="s">
        <v>13160</v>
      </c>
      <c r="C3965" t="s">
        <v>13161</v>
      </c>
    </row>
    <row r="3966" spans="1:3" x14ac:dyDescent="0.35">
      <c r="A3966" t="s">
        <v>13162</v>
      </c>
      <c r="B3966" t="s">
        <v>13163</v>
      </c>
      <c r="C3966" t="s">
        <v>13164</v>
      </c>
    </row>
    <row r="3967" spans="1:3" x14ac:dyDescent="0.35">
      <c r="A3967" t="s">
        <v>13165</v>
      </c>
      <c r="B3967" t="s">
        <v>13166</v>
      </c>
      <c r="C3967" t="s">
        <v>13167</v>
      </c>
    </row>
    <row r="3968" spans="1:3" x14ac:dyDescent="0.35">
      <c r="A3968" t="s">
        <v>13165</v>
      </c>
      <c r="B3968" t="s">
        <v>13168</v>
      </c>
      <c r="C3968" t="s">
        <v>13169</v>
      </c>
    </row>
    <row r="3969" spans="1:3" x14ac:dyDescent="0.35">
      <c r="A3969" t="s">
        <v>13170</v>
      </c>
      <c r="B3969" t="s">
        <v>13171</v>
      </c>
      <c r="C3969" t="s">
        <v>13172</v>
      </c>
    </row>
    <row r="3970" spans="1:3" x14ac:dyDescent="0.35">
      <c r="A3970" t="s">
        <v>13170</v>
      </c>
      <c r="B3970" t="s">
        <v>13173</v>
      </c>
      <c r="C3970" t="s">
        <v>13174</v>
      </c>
    </row>
    <row r="3971" spans="1:3" x14ac:dyDescent="0.35">
      <c r="A3971" t="s">
        <v>13175</v>
      </c>
      <c r="B3971" t="s">
        <v>13176</v>
      </c>
      <c r="C3971" t="s">
        <v>13177</v>
      </c>
    </row>
    <row r="3972" spans="1:3" x14ac:dyDescent="0.35">
      <c r="A3972" t="s">
        <v>13178</v>
      </c>
      <c r="B3972" t="s">
        <v>13179</v>
      </c>
      <c r="C3972" t="s">
        <v>13180</v>
      </c>
    </row>
    <row r="3973" spans="1:3" x14ac:dyDescent="0.35">
      <c r="A3973" t="s">
        <v>13181</v>
      </c>
      <c r="B3973" t="s">
        <v>13182</v>
      </c>
      <c r="C3973" t="s">
        <v>13183</v>
      </c>
    </row>
    <row r="3974" spans="1:3" x14ac:dyDescent="0.35">
      <c r="A3974" t="s">
        <v>13184</v>
      </c>
      <c r="B3974" t="s">
        <v>13185</v>
      </c>
      <c r="C3974" t="s">
        <v>13186</v>
      </c>
    </row>
    <row r="3975" spans="1:3" x14ac:dyDescent="0.35">
      <c r="A3975" t="s">
        <v>13187</v>
      </c>
      <c r="B3975" t="s">
        <v>13188</v>
      </c>
      <c r="C3975" t="s">
        <v>13189</v>
      </c>
    </row>
    <row r="3976" spans="1:3" x14ac:dyDescent="0.35">
      <c r="A3976" t="s">
        <v>13190</v>
      </c>
      <c r="B3976" t="s">
        <v>13191</v>
      </c>
      <c r="C3976" t="s">
        <v>13192</v>
      </c>
    </row>
    <row r="3977" spans="1:3" x14ac:dyDescent="0.35">
      <c r="A3977" t="s">
        <v>13193</v>
      </c>
      <c r="B3977" t="s">
        <v>13194</v>
      </c>
      <c r="C3977" t="s">
        <v>13195</v>
      </c>
    </row>
    <row r="3978" spans="1:3" x14ac:dyDescent="0.35">
      <c r="A3978" t="s">
        <v>13196</v>
      </c>
      <c r="B3978" t="s">
        <v>13197</v>
      </c>
      <c r="C3978" t="s">
        <v>13198</v>
      </c>
    </row>
    <row r="3979" spans="1:3" x14ac:dyDescent="0.35">
      <c r="A3979" t="s">
        <v>13199</v>
      </c>
      <c r="B3979" t="s">
        <v>13200</v>
      </c>
      <c r="C3979" t="s">
        <v>13201</v>
      </c>
    </row>
    <row r="3980" spans="1:3" x14ac:dyDescent="0.35">
      <c r="A3980" t="s">
        <v>13202</v>
      </c>
      <c r="B3980" t="s">
        <v>13203</v>
      </c>
      <c r="C3980" t="s">
        <v>13204</v>
      </c>
    </row>
    <row r="3981" spans="1:3" x14ac:dyDescent="0.35">
      <c r="A3981" t="s">
        <v>13205</v>
      </c>
      <c r="B3981" t="s">
        <v>13206</v>
      </c>
      <c r="C3981" t="s">
        <v>13207</v>
      </c>
    </row>
    <row r="3982" spans="1:3" x14ac:dyDescent="0.35">
      <c r="A3982" t="s">
        <v>13208</v>
      </c>
      <c r="B3982" t="s">
        <v>13209</v>
      </c>
      <c r="C3982" t="s">
        <v>13210</v>
      </c>
    </row>
    <row r="3983" spans="1:3" x14ac:dyDescent="0.35">
      <c r="A3983" t="s">
        <v>13211</v>
      </c>
      <c r="B3983" t="s">
        <v>13212</v>
      </c>
      <c r="C3983" t="s">
        <v>13213</v>
      </c>
    </row>
    <row r="3984" spans="1:3" x14ac:dyDescent="0.35">
      <c r="A3984" t="s">
        <v>13214</v>
      </c>
      <c r="B3984" t="s">
        <v>13215</v>
      </c>
      <c r="C3984" t="s">
        <v>13216</v>
      </c>
    </row>
    <row r="3985" spans="1:3" x14ac:dyDescent="0.35">
      <c r="A3985" t="s">
        <v>13217</v>
      </c>
      <c r="B3985" t="s">
        <v>13218</v>
      </c>
      <c r="C3985" t="s">
        <v>13219</v>
      </c>
    </row>
    <row r="3986" spans="1:3" x14ac:dyDescent="0.35">
      <c r="A3986" t="s">
        <v>13220</v>
      </c>
      <c r="B3986" t="s">
        <v>13221</v>
      </c>
      <c r="C3986" t="s">
        <v>13222</v>
      </c>
    </row>
    <row r="3987" spans="1:3" x14ac:dyDescent="0.35">
      <c r="A3987" t="s">
        <v>13223</v>
      </c>
      <c r="B3987" t="s">
        <v>13224</v>
      </c>
      <c r="C3987" t="s">
        <v>13225</v>
      </c>
    </row>
    <row r="3988" spans="1:3" x14ac:dyDescent="0.35">
      <c r="A3988" t="s">
        <v>13226</v>
      </c>
      <c r="B3988" t="s">
        <v>13227</v>
      </c>
      <c r="C3988" t="s">
        <v>13227</v>
      </c>
    </row>
    <row r="3989" spans="1:3" x14ac:dyDescent="0.35">
      <c r="A3989" t="s">
        <v>13228</v>
      </c>
      <c r="B3989" t="s">
        <v>13229</v>
      </c>
      <c r="C3989" t="s">
        <v>13230</v>
      </c>
    </row>
    <row r="3990" spans="1:3" x14ac:dyDescent="0.35">
      <c r="A3990" t="s">
        <v>13231</v>
      </c>
      <c r="B3990" t="s">
        <v>13232</v>
      </c>
      <c r="C3990" t="s">
        <v>13233</v>
      </c>
    </row>
    <row r="3991" spans="1:3" x14ac:dyDescent="0.35">
      <c r="A3991" t="s">
        <v>13234</v>
      </c>
      <c r="B3991" t="s">
        <v>13235</v>
      </c>
      <c r="C3991" t="s">
        <v>13236</v>
      </c>
    </row>
    <row r="3992" spans="1:3" x14ac:dyDescent="0.35">
      <c r="A3992" t="s">
        <v>13237</v>
      </c>
      <c r="B3992" t="s">
        <v>13238</v>
      </c>
      <c r="C3992" t="s">
        <v>13239</v>
      </c>
    </row>
    <row r="3993" spans="1:3" x14ac:dyDescent="0.35">
      <c r="A3993" t="s">
        <v>13240</v>
      </c>
      <c r="B3993" t="s">
        <v>13241</v>
      </c>
      <c r="C3993" t="s">
        <v>13242</v>
      </c>
    </row>
    <row r="3994" spans="1:3" x14ac:dyDescent="0.35">
      <c r="A3994" t="s">
        <v>13243</v>
      </c>
      <c r="B3994" t="s">
        <v>13244</v>
      </c>
      <c r="C3994" t="s">
        <v>13245</v>
      </c>
    </row>
    <row r="3995" spans="1:3" x14ac:dyDescent="0.35">
      <c r="A3995" t="s">
        <v>13246</v>
      </c>
      <c r="B3995" t="s">
        <v>13247</v>
      </c>
      <c r="C3995" t="s">
        <v>13248</v>
      </c>
    </row>
    <row r="3996" spans="1:3" x14ac:dyDescent="0.35">
      <c r="A3996" t="s">
        <v>13249</v>
      </c>
      <c r="B3996" t="s">
        <v>13250</v>
      </c>
      <c r="C3996" t="s">
        <v>13251</v>
      </c>
    </row>
    <row r="3997" spans="1:3" x14ac:dyDescent="0.35">
      <c r="A3997" t="s">
        <v>13252</v>
      </c>
      <c r="B3997" t="s">
        <v>13253</v>
      </c>
      <c r="C3997" t="s">
        <v>13254</v>
      </c>
    </row>
    <row r="3998" spans="1:3" x14ac:dyDescent="0.35">
      <c r="A3998" t="s">
        <v>13255</v>
      </c>
      <c r="B3998" t="s">
        <v>13256</v>
      </c>
      <c r="C3998" t="s">
        <v>13257</v>
      </c>
    </row>
    <row r="3999" spans="1:3" x14ac:dyDescent="0.35">
      <c r="A3999" t="s">
        <v>13258</v>
      </c>
      <c r="B3999" t="s">
        <v>13259</v>
      </c>
      <c r="C3999" t="s">
        <v>13260</v>
      </c>
    </row>
    <row r="4000" spans="1:3" x14ac:dyDescent="0.35">
      <c r="A4000" t="s">
        <v>13261</v>
      </c>
      <c r="B4000" t="s">
        <v>13262</v>
      </c>
      <c r="C4000" t="s">
        <v>13263</v>
      </c>
    </row>
    <row r="4001" spans="1:3" x14ac:dyDescent="0.35">
      <c r="A4001" t="s">
        <v>13264</v>
      </c>
      <c r="B4001" t="s">
        <v>13265</v>
      </c>
      <c r="C4001" t="s">
        <v>13266</v>
      </c>
    </row>
    <row r="4002" spans="1:3" x14ac:dyDescent="0.35">
      <c r="A4002" t="s">
        <v>13264</v>
      </c>
      <c r="B4002" t="s">
        <v>13267</v>
      </c>
      <c r="C4002" t="s">
        <v>13268</v>
      </c>
    </row>
    <row r="4003" spans="1:3" x14ac:dyDescent="0.35">
      <c r="A4003" t="s">
        <v>13269</v>
      </c>
      <c r="B4003" t="s">
        <v>13270</v>
      </c>
      <c r="C4003" t="s">
        <v>13271</v>
      </c>
    </row>
    <row r="4004" spans="1:3" x14ac:dyDescent="0.35">
      <c r="A4004" t="s">
        <v>13269</v>
      </c>
      <c r="B4004" t="s">
        <v>13272</v>
      </c>
      <c r="C4004" t="s">
        <v>13273</v>
      </c>
    </row>
    <row r="4005" spans="1:3" x14ac:dyDescent="0.35">
      <c r="A4005" t="s">
        <v>13274</v>
      </c>
      <c r="B4005" t="s">
        <v>13275</v>
      </c>
      <c r="C4005" t="s">
        <v>13276</v>
      </c>
    </row>
    <row r="4006" spans="1:3" x14ac:dyDescent="0.35">
      <c r="A4006" t="s">
        <v>13277</v>
      </c>
      <c r="B4006" t="s">
        <v>13278</v>
      </c>
      <c r="C4006" t="s">
        <v>13279</v>
      </c>
    </row>
    <row r="4007" spans="1:3" x14ac:dyDescent="0.35">
      <c r="A4007" t="s">
        <v>13280</v>
      </c>
      <c r="B4007" t="s">
        <v>13281</v>
      </c>
      <c r="C4007" t="s">
        <v>13282</v>
      </c>
    </row>
    <row r="4008" spans="1:3" x14ac:dyDescent="0.35">
      <c r="A4008" t="s">
        <v>13283</v>
      </c>
      <c r="B4008" t="s">
        <v>13284</v>
      </c>
      <c r="C4008" t="s">
        <v>13285</v>
      </c>
    </row>
    <row r="4009" spans="1:3" x14ac:dyDescent="0.35">
      <c r="A4009" t="s">
        <v>13286</v>
      </c>
      <c r="B4009" t="s">
        <v>13287</v>
      </c>
      <c r="C4009" t="s">
        <v>13288</v>
      </c>
    </row>
    <row r="4010" spans="1:3" x14ac:dyDescent="0.35">
      <c r="A4010" t="s">
        <v>13289</v>
      </c>
      <c r="B4010" t="s">
        <v>13290</v>
      </c>
      <c r="C4010" t="s">
        <v>13291</v>
      </c>
    </row>
    <row r="4011" spans="1:3" x14ac:dyDescent="0.35">
      <c r="A4011" t="s">
        <v>13292</v>
      </c>
      <c r="B4011" t="s">
        <v>13293</v>
      </c>
      <c r="C4011" t="s">
        <v>13294</v>
      </c>
    </row>
    <row r="4012" spans="1:3" x14ac:dyDescent="0.35">
      <c r="A4012" t="s">
        <v>13295</v>
      </c>
      <c r="B4012" t="s">
        <v>13296</v>
      </c>
      <c r="C4012" t="s">
        <v>13297</v>
      </c>
    </row>
    <row r="4013" spans="1:3" x14ac:dyDescent="0.35">
      <c r="A4013" t="s">
        <v>13298</v>
      </c>
      <c r="B4013" t="s">
        <v>13299</v>
      </c>
      <c r="C4013" t="s">
        <v>13300</v>
      </c>
    </row>
    <row r="4014" spans="1:3" x14ac:dyDescent="0.35">
      <c r="A4014" t="s">
        <v>13301</v>
      </c>
      <c r="B4014" t="s">
        <v>13302</v>
      </c>
      <c r="C4014" t="s">
        <v>13303</v>
      </c>
    </row>
    <row r="4015" spans="1:3" x14ac:dyDescent="0.35">
      <c r="A4015" t="s">
        <v>13304</v>
      </c>
      <c r="B4015" t="s">
        <v>13305</v>
      </c>
      <c r="C4015" t="s">
        <v>13306</v>
      </c>
    </row>
    <row r="4016" spans="1:3" x14ac:dyDescent="0.35">
      <c r="A4016" t="s">
        <v>13307</v>
      </c>
      <c r="B4016" t="s">
        <v>13308</v>
      </c>
      <c r="C4016" t="s">
        <v>13309</v>
      </c>
    </row>
    <row r="4017" spans="1:3" x14ac:dyDescent="0.35">
      <c r="A4017" t="s">
        <v>13310</v>
      </c>
      <c r="B4017" t="s">
        <v>13311</v>
      </c>
      <c r="C4017" t="s">
        <v>13312</v>
      </c>
    </row>
    <row r="4018" spans="1:3" x14ac:dyDescent="0.35">
      <c r="A4018" t="s">
        <v>13313</v>
      </c>
      <c r="B4018" t="s">
        <v>13314</v>
      </c>
      <c r="C4018" t="s">
        <v>13315</v>
      </c>
    </row>
    <row r="4019" spans="1:3" x14ac:dyDescent="0.35">
      <c r="A4019" t="s">
        <v>13316</v>
      </c>
      <c r="B4019" t="s">
        <v>13317</v>
      </c>
      <c r="C4019" t="s">
        <v>13318</v>
      </c>
    </row>
    <row r="4020" spans="1:3" x14ac:dyDescent="0.35">
      <c r="A4020" t="s">
        <v>13319</v>
      </c>
      <c r="B4020" t="s">
        <v>13320</v>
      </c>
      <c r="C4020" t="s">
        <v>13321</v>
      </c>
    </row>
    <row r="4021" spans="1:3" x14ac:dyDescent="0.35">
      <c r="A4021" t="s">
        <v>13322</v>
      </c>
      <c r="B4021" t="s">
        <v>13323</v>
      </c>
      <c r="C4021" t="s">
        <v>13324</v>
      </c>
    </row>
    <row r="4022" spans="1:3" x14ac:dyDescent="0.35">
      <c r="A4022" t="s">
        <v>13325</v>
      </c>
      <c r="B4022" t="s">
        <v>13326</v>
      </c>
      <c r="C4022" t="s">
        <v>13327</v>
      </c>
    </row>
    <row r="4023" spans="1:3" x14ac:dyDescent="0.35">
      <c r="A4023" t="s">
        <v>13328</v>
      </c>
      <c r="B4023" t="s">
        <v>13329</v>
      </c>
      <c r="C4023" t="s">
        <v>13330</v>
      </c>
    </row>
    <row r="4024" spans="1:3" x14ac:dyDescent="0.35">
      <c r="A4024" t="s">
        <v>13331</v>
      </c>
      <c r="B4024" t="s">
        <v>13332</v>
      </c>
      <c r="C4024" t="s">
        <v>13333</v>
      </c>
    </row>
    <row r="4025" spans="1:3" x14ac:dyDescent="0.35">
      <c r="A4025" t="s">
        <v>13334</v>
      </c>
      <c r="B4025" t="s">
        <v>13335</v>
      </c>
      <c r="C4025" t="s">
        <v>13336</v>
      </c>
    </row>
    <row r="4026" spans="1:3" x14ac:dyDescent="0.35">
      <c r="A4026" t="s">
        <v>13334</v>
      </c>
      <c r="B4026" t="s">
        <v>13337</v>
      </c>
      <c r="C4026" t="s">
        <v>13338</v>
      </c>
    </row>
    <row r="4027" spans="1:3" x14ac:dyDescent="0.35">
      <c r="A4027" t="s">
        <v>13339</v>
      </c>
      <c r="B4027" t="s">
        <v>13340</v>
      </c>
      <c r="C4027" t="s">
        <v>13341</v>
      </c>
    </row>
    <row r="4028" spans="1:3" x14ac:dyDescent="0.35">
      <c r="A4028" t="s">
        <v>13342</v>
      </c>
      <c r="B4028" t="s">
        <v>13343</v>
      </c>
      <c r="C4028" t="s">
        <v>13344</v>
      </c>
    </row>
    <row r="4029" spans="1:3" x14ac:dyDescent="0.35">
      <c r="A4029" t="s">
        <v>13345</v>
      </c>
      <c r="B4029" t="s">
        <v>13346</v>
      </c>
      <c r="C4029" t="s">
        <v>13347</v>
      </c>
    </row>
    <row r="4030" spans="1:3" x14ac:dyDescent="0.35">
      <c r="A4030" t="s">
        <v>13348</v>
      </c>
      <c r="B4030" t="s">
        <v>13349</v>
      </c>
      <c r="C4030" t="s">
        <v>13350</v>
      </c>
    </row>
    <row r="4031" spans="1:3" x14ac:dyDescent="0.35">
      <c r="A4031" t="s">
        <v>13351</v>
      </c>
      <c r="B4031" t="s">
        <v>13352</v>
      </c>
      <c r="C4031" t="s">
        <v>13353</v>
      </c>
    </row>
    <row r="4032" spans="1:3" x14ac:dyDescent="0.35">
      <c r="A4032" t="s">
        <v>13354</v>
      </c>
      <c r="B4032" t="s">
        <v>13355</v>
      </c>
      <c r="C4032" t="s">
        <v>13356</v>
      </c>
    </row>
    <row r="4033" spans="1:3" x14ac:dyDescent="0.35">
      <c r="A4033" t="s">
        <v>13357</v>
      </c>
      <c r="B4033" t="s">
        <v>13358</v>
      </c>
      <c r="C4033" t="s">
        <v>13359</v>
      </c>
    </row>
    <row r="4034" spans="1:3" x14ac:dyDescent="0.35">
      <c r="A4034" t="s">
        <v>13360</v>
      </c>
      <c r="B4034" t="s">
        <v>13361</v>
      </c>
      <c r="C4034" t="s">
        <v>13362</v>
      </c>
    </row>
    <row r="4035" spans="1:3" x14ac:dyDescent="0.35">
      <c r="A4035" t="s">
        <v>13363</v>
      </c>
      <c r="B4035" t="s">
        <v>13364</v>
      </c>
      <c r="C4035" t="s">
        <v>13365</v>
      </c>
    </row>
    <row r="4036" spans="1:3" x14ac:dyDescent="0.35">
      <c r="A4036" t="s">
        <v>13366</v>
      </c>
      <c r="B4036" t="s">
        <v>13367</v>
      </c>
      <c r="C4036" t="s">
        <v>13368</v>
      </c>
    </row>
    <row r="4037" spans="1:3" x14ac:dyDescent="0.35">
      <c r="A4037" t="s">
        <v>13369</v>
      </c>
      <c r="B4037" t="s">
        <v>13370</v>
      </c>
      <c r="C4037" t="s">
        <v>13371</v>
      </c>
    </row>
    <row r="4038" spans="1:3" x14ac:dyDescent="0.35">
      <c r="A4038" t="s">
        <v>13372</v>
      </c>
      <c r="B4038" t="s">
        <v>13373</v>
      </c>
      <c r="C4038" t="s">
        <v>13374</v>
      </c>
    </row>
    <row r="4039" spans="1:3" x14ac:dyDescent="0.35">
      <c r="A4039" t="s">
        <v>13375</v>
      </c>
      <c r="B4039" t="s">
        <v>13376</v>
      </c>
      <c r="C4039" t="s">
        <v>13377</v>
      </c>
    </row>
    <row r="4040" spans="1:3" x14ac:dyDescent="0.35">
      <c r="A4040" t="s">
        <v>13378</v>
      </c>
      <c r="B4040" t="s">
        <v>13379</v>
      </c>
      <c r="C4040" t="s">
        <v>13380</v>
      </c>
    </row>
    <row r="4041" spans="1:3" x14ac:dyDescent="0.35">
      <c r="A4041" t="s">
        <v>13381</v>
      </c>
      <c r="B4041" t="s">
        <v>13382</v>
      </c>
      <c r="C4041" t="s">
        <v>13383</v>
      </c>
    </row>
    <row r="4042" spans="1:3" x14ac:dyDescent="0.35">
      <c r="A4042" t="s">
        <v>13384</v>
      </c>
      <c r="B4042" t="s">
        <v>13385</v>
      </c>
      <c r="C4042" t="s">
        <v>13386</v>
      </c>
    </row>
    <row r="4043" spans="1:3" x14ac:dyDescent="0.35">
      <c r="A4043" t="s">
        <v>13387</v>
      </c>
      <c r="B4043" t="s">
        <v>13388</v>
      </c>
      <c r="C4043" t="s">
        <v>13389</v>
      </c>
    </row>
    <row r="4044" spans="1:3" x14ac:dyDescent="0.35">
      <c r="A4044" t="s">
        <v>13390</v>
      </c>
      <c r="B4044" t="s">
        <v>13391</v>
      </c>
      <c r="C4044" t="s">
        <v>13392</v>
      </c>
    </row>
    <row r="4045" spans="1:3" x14ac:dyDescent="0.35">
      <c r="A4045" t="s">
        <v>13393</v>
      </c>
      <c r="B4045" t="s">
        <v>13394</v>
      </c>
      <c r="C4045" t="s">
        <v>13395</v>
      </c>
    </row>
    <row r="4046" spans="1:3" x14ac:dyDescent="0.35">
      <c r="A4046" t="s">
        <v>13396</v>
      </c>
      <c r="B4046" t="s">
        <v>13397</v>
      </c>
      <c r="C4046" t="s">
        <v>13398</v>
      </c>
    </row>
    <row r="4047" spans="1:3" x14ac:dyDescent="0.35">
      <c r="A4047" t="s">
        <v>13399</v>
      </c>
      <c r="B4047" t="s">
        <v>13400</v>
      </c>
      <c r="C4047" t="s">
        <v>13401</v>
      </c>
    </row>
    <row r="4048" spans="1:3" x14ac:dyDescent="0.35">
      <c r="A4048" t="s">
        <v>13402</v>
      </c>
      <c r="B4048" t="s">
        <v>13403</v>
      </c>
      <c r="C4048" t="s">
        <v>13404</v>
      </c>
    </row>
    <row r="4049" spans="1:3" x14ac:dyDescent="0.35">
      <c r="A4049" t="s">
        <v>13402</v>
      </c>
      <c r="B4049" t="s">
        <v>13405</v>
      </c>
      <c r="C4049" t="s">
        <v>13406</v>
      </c>
    </row>
    <row r="4050" spans="1:3" x14ac:dyDescent="0.35">
      <c r="A4050" t="s">
        <v>13407</v>
      </c>
      <c r="B4050" t="s">
        <v>13408</v>
      </c>
      <c r="C4050" t="s">
        <v>13409</v>
      </c>
    </row>
    <row r="4051" spans="1:3" x14ac:dyDescent="0.35">
      <c r="A4051" t="s">
        <v>13410</v>
      </c>
      <c r="B4051" t="s">
        <v>13411</v>
      </c>
      <c r="C4051" t="s">
        <v>13412</v>
      </c>
    </row>
    <row r="4052" spans="1:3" x14ac:dyDescent="0.35">
      <c r="A4052" t="s">
        <v>13413</v>
      </c>
      <c r="B4052" t="s">
        <v>13414</v>
      </c>
      <c r="C4052" t="s">
        <v>13415</v>
      </c>
    </row>
    <row r="4053" spans="1:3" x14ac:dyDescent="0.35">
      <c r="A4053" t="s">
        <v>13416</v>
      </c>
      <c r="B4053" t="s">
        <v>13417</v>
      </c>
      <c r="C4053" t="s">
        <v>13418</v>
      </c>
    </row>
    <row r="4054" spans="1:3" x14ac:dyDescent="0.35">
      <c r="A4054" t="s">
        <v>13419</v>
      </c>
      <c r="B4054" t="s">
        <v>13420</v>
      </c>
      <c r="C4054" t="s">
        <v>13421</v>
      </c>
    </row>
    <row r="4055" spans="1:3" x14ac:dyDescent="0.35">
      <c r="A4055" t="s">
        <v>13422</v>
      </c>
      <c r="B4055" t="s">
        <v>13423</v>
      </c>
      <c r="C4055" t="s">
        <v>13424</v>
      </c>
    </row>
    <row r="4056" spans="1:3" x14ac:dyDescent="0.35">
      <c r="A4056" t="s">
        <v>13425</v>
      </c>
      <c r="B4056" t="s">
        <v>13426</v>
      </c>
      <c r="C4056" t="s">
        <v>13427</v>
      </c>
    </row>
    <row r="4057" spans="1:3" x14ac:dyDescent="0.35">
      <c r="A4057" t="s">
        <v>13428</v>
      </c>
      <c r="B4057" t="s">
        <v>13429</v>
      </c>
      <c r="C4057" t="s">
        <v>13430</v>
      </c>
    </row>
    <row r="4058" spans="1:3" x14ac:dyDescent="0.35">
      <c r="A4058" t="s">
        <v>13431</v>
      </c>
      <c r="B4058" t="s">
        <v>13432</v>
      </c>
      <c r="C4058" t="s">
        <v>13433</v>
      </c>
    </row>
    <row r="4059" spans="1:3" x14ac:dyDescent="0.35">
      <c r="A4059" t="s">
        <v>13434</v>
      </c>
      <c r="B4059" t="s">
        <v>13435</v>
      </c>
      <c r="C4059" t="s">
        <v>13436</v>
      </c>
    </row>
    <row r="4060" spans="1:3" x14ac:dyDescent="0.35">
      <c r="A4060" t="s">
        <v>13434</v>
      </c>
      <c r="B4060" t="s">
        <v>13437</v>
      </c>
      <c r="C4060" t="s">
        <v>13438</v>
      </c>
    </row>
    <row r="4061" spans="1:3" x14ac:dyDescent="0.35">
      <c r="A4061" t="s">
        <v>13439</v>
      </c>
      <c r="B4061" t="s">
        <v>13440</v>
      </c>
      <c r="C4061" t="s">
        <v>13441</v>
      </c>
    </row>
    <row r="4062" spans="1:3" x14ac:dyDescent="0.35">
      <c r="A4062" t="s">
        <v>13442</v>
      </c>
      <c r="B4062" t="s">
        <v>13443</v>
      </c>
      <c r="C4062" t="s">
        <v>13444</v>
      </c>
    </row>
    <row r="4063" spans="1:3" x14ac:dyDescent="0.35">
      <c r="A4063" t="s">
        <v>13442</v>
      </c>
      <c r="B4063" t="s">
        <v>13443</v>
      </c>
      <c r="C4063" t="s">
        <v>13445</v>
      </c>
    </row>
    <row r="4064" spans="1:3" x14ac:dyDescent="0.35">
      <c r="A4064" t="s">
        <v>13446</v>
      </c>
      <c r="B4064" t="s">
        <v>13447</v>
      </c>
      <c r="C4064" t="s">
        <v>13448</v>
      </c>
    </row>
    <row r="4065" spans="1:3" x14ac:dyDescent="0.35">
      <c r="A4065" t="s">
        <v>13449</v>
      </c>
      <c r="B4065" t="s">
        <v>13450</v>
      </c>
      <c r="C4065" t="s">
        <v>13451</v>
      </c>
    </row>
    <row r="4066" spans="1:3" x14ac:dyDescent="0.35">
      <c r="A4066" t="s">
        <v>13452</v>
      </c>
      <c r="B4066" t="s">
        <v>13453</v>
      </c>
      <c r="C4066" t="s">
        <v>13454</v>
      </c>
    </row>
    <row r="4067" spans="1:3" x14ac:dyDescent="0.35">
      <c r="A4067" t="s">
        <v>13455</v>
      </c>
      <c r="B4067" t="s">
        <v>13456</v>
      </c>
      <c r="C4067" t="s">
        <v>13457</v>
      </c>
    </row>
    <row r="4068" spans="1:3" x14ac:dyDescent="0.35">
      <c r="A4068" t="s">
        <v>13458</v>
      </c>
      <c r="B4068" t="s">
        <v>13459</v>
      </c>
      <c r="C4068" t="s">
        <v>13460</v>
      </c>
    </row>
    <row r="4069" spans="1:3" x14ac:dyDescent="0.35">
      <c r="A4069" t="s">
        <v>13461</v>
      </c>
      <c r="B4069" t="s">
        <v>13462</v>
      </c>
      <c r="C4069" t="s">
        <v>13463</v>
      </c>
    </row>
    <row r="4070" spans="1:3" x14ac:dyDescent="0.35">
      <c r="A4070" t="s">
        <v>13464</v>
      </c>
      <c r="B4070" t="s">
        <v>13465</v>
      </c>
      <c r="C4070" t="s">
        <v>13466</v>
      </c>
    </row>
    <row r="4071" spans="1:3" x14ac:dyDescent="0.35">
      <c r="A4071" t="s">
        <v>13467</v>
      </c>
      <c r="B4071" t="s">
        <v>13468</v>
      </c>
      <c r="C4071" t="s">
        <v>13469</v>
      </c>
    </row>
    <row r="4072" spans="1:3" x14ac:dyDescent="0.35">
      <c r="A4072" t="s">
        <v>13470</v>
      </c>
      <c r="B4072" t="s">
        <v>13471</v>
      </c>
      <c r="C4072" t="s">
        <v>13472</v>
      </c>
    </row>
    <row r="4073" spans="1:3" x14ac:dyDescent="0.35">
      <c r="A4073" t="s">
        <v>13473</v>
      </c>
      <c r="B4073" t="s">
        <v>13474</v>
      </c>
      <c r="C4073" t="s">
        <v>13475</v>
      </c>
    </row>
    <row r="4074" spans="1:3" x14ac:dyDescent="0.35">
      <c r="A4074" t="s">
        <v>13476</v>
      </c>
      <c r="B4074" t="s">
        <v>13477</v>
      </c>
      <c r="C4074" t="s">
        <v>13478</v>
      </c>
    </row>
    <row r="4075" spans="1:3" x14ac:dyDescent="0.35">
      <c r="A4075" t="s">
        <v>13479</v>
      </c>
      <c r="B4075" t="s">
        <v>13480</v>
      </c>
      <c r="C4075" t="s">
        <v>13481</v>
      </c>
    </row>
    <row r="4076" spans="1:3" x14ac:dyDescent="0.35">
      <c r="A4076" t="s">
        <v>13482</v>
      </c>
      <c r="B4076" t="s">
        <v>13483</v>
      </c>
      <c r="C4076" t="s">
        <v>13484</v>
      </c>
    </row>
    <row r="4077" spans="1:3" x14ac:dyDescent="0.35">
      <c r="A4077" t="s">
        <v>13482</v>
      </c>
      <c r="B4077" t="s">
        <v>13485</v>
      </c>
      <c r="C4077" t="s">
        <v>13486</v>
      </c>
    </row>
    <row r="4078" spans="1:3" x14ac:dyDescent="0.35">
      <c r="A4078" t="s">
        <v>13487</v>
      </c>
      <c r="B4078" t="s">
        <v>13488</v>
      </c>
      <c r="C4078" t="s">
        <v>13489</v>
      </c>
    </row>
    <row r="4079" spans="1:3" x14ac:dyDescent="0.35">
      <c r="A4079" t="s">
        <v>13490</v>
      </c>
      <c r="B4079" t="s">
        <v>13491</v>
      </c>
      <c r="C4079" t="s">
        <v>13492</v>
      </c>
    </row>
    <row r="4080" spans="1:3" x14ac:dyDescent="0.35">
      <c r="A4080" t="s">
        <v>13493</v>
      </c>
      <c r="B4080" t="s">
        <v>13494</v>
      </c>
      <c r="C4080" t="s">
        <v>13495</v>
      </c>
    </row>
    <row r="4081" spans="1:3" x14ac:dyDescent="0.35">
      <c r="A4081" t="s">
        <v>13496</v>
      </c>
      <c r="B4081" t="s">
        <v>13497</v>
      </c>
      <c r="C4081" t="s">
        <v>13498</v>
      </c>
    </row>
    <row r="4082" spans="1:3" x14ac:dyDescent="0.35">
      <c r="A4082" t="s">
        <v>13499</v>
      </c>
      <c r="B4082" t="s">
        <v>13500</v>
      </c>
      <c r="C4082" t="s">
        <v>13501</v>
      </c>
    </row>
    <row r="4083" spans="1:3" x14ac:dyDescent="0.35">
      <c r="A4083" t="s">
        <v>13502</v>
      </c>
      <c r="B4083" t="s">
        <v>13503</v>
      </c>
      <c r="C4083" t="s">
        <v>13504</v>
      </c>
    </row>
    <row r="4084" spans="1:3" x14ac:dyDescent="0.35">
      <c r="A4084" t="s">
        <v>13505</v>
      </c>
      <c r="B4084" t="s">
        <v>13506</v>
      </c>
      <c r="C4084" t="s">
        <v>13507</v>
      </c>
    </row>
    <row r="4085" spans="1:3" x14ac:dyDescent="0.35">
      <c r="A4085" t="s">
        <v>13505</v>
      </c>
      <c r="B4085" t="s">
        <v>13508</v>
      </c>
      <c r="C4085" t="s">
        <v>13509</v>
      </c>
    </row>
    <row r="4086" spans="1:3" x14ac:dyDescent="0.35">
      <c r="A4086" t="s">
        <v>13510</v>
      </c>
      <c r="B4086" t="s">
        <v>13511</v>
      </c>
      <c r="C4086" t="s">
        <v>13512</v>
      </c>
    </row>
    <row r="4087" spans="1:3" x14ac:dyDescent="0.35">
      <c r="A4087" t="s">
        <v>13513</v>
      </c>
      <c r="B4087" t="s">
        <v>13514</v>
      </c>
      <c r="C4087" t="s">
        <v>13515</v>
      </c>
    </row>
    <row r="4088" spans="1:3" x14ac:dyDescent="0.35">
      <c r="A4088" t="s">
        <v>13516</v>
      </c>
      <c r="B4088" t="s">
        <v>13517</v>
      </c>
      <c r="C4088" t="s">
        <v>13518</v>
      </c>
    </row>
    <row r="4089" spans="1:3" x14ac:dyDescent="0.35">
      <c r="A4089" t="s">
        <v>13519</v>
      </c>
      <c r="B4089" t="s">
        <v>13520</v>
      </c>
      <c r="C4089" t="s">
        <v>13521</v>
      </c>
    </row>
    <row r="4090" spans="1:3" x14ac:dyDescent="0.35">
      <c r="A4090" t="s">
        <v>13522</v>
      </c>
      <c r="B4090" t="s">
        <v>13523</v>
      </c>
      <c r="C4090" t="s">
        <v>13524</v>
      </c>
    </row>
    <row r="4091" spans="1:3" x14ac:dyDescent="0.35">
      <c r="A4091" t="s">
        <v>13525</v>
      </c>
      <c r="B4091" t="s">
        <v>13526</v>
      </c>
      <c r="C4091" t="s">
        <v>13527</v>
      </c>
    </row>
    <row r="4092" spans="1:3" x14ac:dyDescent="0.35">
      <c r="A4092" t="s">
        <v>13528</v>
      </c>
      <c r="B4092" t="s">
        <v>13529</v>
      </c>
      <c r="C4092" t="s">
        <v>13530</v>
      </c>
    </row>
    <row r="4093" spans="1:3" x14ac:dyDescent="0.35">
      <c r="A4093" t="s">
        <v>13531</v>
      </c>
      <c r="B4093" t="s">
        <v>13532</v>
      </c>
      <c r="C4093" t="s">
        <v>13533</v>
      </c>
    </row>
    <row r="4094" spans="1:3" x14ac:dyDescent="0.35">
      <c r="A4094" t="s">
        <v>13534</v>
      </c>
      <c r="B4094" t="s">
        <v>13535</v>
      </c>
      <c r="C4094" t="s">
        <v>13536</v>
      </c>
    </row>
    <row r="4095" spans="1:3" x14ac:dyDescent="0.35">
      <c r="A4095" t="s">
        <v>13537</v>
      </c>
      <c r="B4095" t="s">
        <v>13538</v>
      </c>
      <c r="C4095" t="s">
        <v>13539</v>
      </c>
    </row>
    <row r="4096" spans="1:3" x14ac:dyDescent="0.35">
      <c r="A4096" t="s">
        <v>13540</v>
      </c>
      <c r="B4096" t="s">
        <v>13541</v>
      </c>
      <c r="C4096" t="s">
        <v>13542</v>
      </c>
    </row>
    <row r="4097" spans="1:3" x14ac:dyDescent="0.35">
      <c r="A4097" t="s">
        <v>13543</v>
      </c>
      <c r="B4097" t="s">
        <v>13544</v>
      </c>
      <c r="C4097" t="s">
        <v>13545</v>
      </c>
    </row>
    <row r="4098" spans="1:3" x14ac:dyDescent="0.35">
      <c r="A4098" t="s">
        <v>13546</v>
      </c>
      <c r="B4098" t="s">
        <v>13547</v>
      </c>
      <c r="C4098" t="s">
        <v>13548</v>
      </c>
    </row>
    <row r="4099" spans="1:3" x14ac:dyDescent="0.35">
      <c r="A4099" t="s">
        <v>13549</v>
      </c>
      <c r="B4099" t="s">
        <v>13550</v>
      </c>
      <c r="C4099" t="s">
        <v>13551</v>
      </c>
    </row>
    <row r="4100" spans="1:3" x14ac:dyDescent="0.35">
      <c r="A4100" t="s">
        <v>13552</v>
      </c>
      <c r="B4100" t="s">
        <v>13553</v>
      </c>
      <c r="C4100" t="s">
        <v>13554</v>
      </c>
    </row>
    <row r="4101" spans="1:3" x14ac:dyDescent="0.35">
      <c r="A4101" t="s">
        <v>13555</v>
      </c>
      <c r="B4101" t="s">
        <v>13556</v>
      </c>
      <c r="C4101" t="s">
        <v>13557</v>
      </c>
    </row>
    <row r="4102" spans="1:3" x14ac:dyDescent="0.35">
      <c r="A4102" t="s">
        <v>13558</v>
      </c>
      <c r="B4102" t="s">
        <v>13559</v>
      </c>
      <c r="C4102" t="s">
        <v>13560</v>
      </c>
    </row>
    <row r="4103" spans="1:3" x14ac:dyDescent="0.35">
      <c r="A4103" t="s">
        <v>13561</v>
      </c>
      <c r="B4103" t="s">
        <v>13562</v>
      </c>
      <c r="C4103" t="s">
        <v>13563</v>
      </c>
    </row>
    <row r="4104" spans="1:3" x14ac:dyDescent="0.35">
      <c r="A4104" t="s">
        <v>13564</v>
      </c>
      <c r="B4104" t="s">
        <v>13565</v>
      </c>
      <c r="C4104" t="s">
        <v>13566</v>
      </c>
    </row>
    <row r="4105" spans="1:3" x14ac:dyDescent="0.35">
      <c r="A4105" t="s">
        <v>13567</v>
      </c>
      <c r="B4105" t="s">
        <v>13568</v>
      </c>
      <c r="C4105" t="s">
        <v>13569</v>
      </c>
    </row>
    <row r="4106" spans="1:3" x14ac:dyDescent="0.35">
      <c r="A4106" t="s">
        <v>13570</v>
      </c>
      <c r="B4106" t="s">
        <v>13571</v>
      </c>
      <c r="C4106" t="s">
        <v>13572</v>
      </c>
    </row>
    <row r="4107" spans="1:3" x14ac:dyDescent="0.35">
      <c r="A4107" t="s">
        <v>13573</v>
      </c>
      <c r="B4107" t="s">
        <v>13574</v>
      </c>
      <c r="C4107" t="s">
        <v>13575</v>
      </c>
    </row>
    <row r="4108" spans="1:3" x14ac:dyDescent="0.35">
      <c r="A4108" t="s">
        <v>13576</v>
      </c>
      <c r="B4108" t="s">
        <v>13577</v>
      </c>
      <c r="C4108" t="s">
        <v>13578</v>
      </c>
    </row>
    <row r="4109" spans="1:3" x14ac:dyDescent="0.35">
      <c r="A4109" t="s">
        <v>13579</v>
      </c>
      <c r="B4109" t="s">
        <v>13580</v>
      </c>
      <c r="C4109" t="s">
        <v>13581</v>
      </c>
    </row>
    <row r="4110" spans="1:3" x14ac:dyDescent="0.35">
      <c r="A4110" t="s">
        <v>13582</v>
      </c>
      <c r="B4110" t="s">
        <v>13583</v>
      </c>
      <c r="C4110" t="s">
        <v>13584</v>
      </c>
    </row>
    <row r="4111" spans="1:3" x14ac:dyDescent="0.35">
      <c r="A4111" t="s">
        <v>13585</v>
      </c>
      <c r="B4111" t="s">
        <v>13586</v>
      </c>
      <c r="C4111" t="s">
        <v>13587</v>
      </c>
    </row>
    <row r="4112" spans="1:3" x14ac:dyDescent="0.35">
      <c r="A4112" t="s">
        <v>13588</v>
      </c>
      <c r="B4112" t="s">
        <v>13589</v>
      </c>
      <c r="C4112" t="s">
        <v>13590</v>
      </c>
    </row>
    <row r="4113" spans="1:3" x14ac:dyDescent="0.35">
      <c r="A4113" t="s">
        <v>13591</v>
      </c>
      <c r="B4113" t="s">
        <v>13592</v>
      </c>
      <c r="C4113" t="s">
        <v>13593</v>
      </c>
    </row>
    <row r="4114" spans="1:3" x14ac:dyDescent="0.35">
      <c r="A4114" t="s">
        <v>13594</v>
      </c>
      <c r="B4114" t="s">
        <v>13595</v>
      </c>
      <c r="C4114" t="s">
        <v>13596</v>
      </c>
    </row>
    <row r="4115" spans="1:3" x14ac:dyDescent="0.35">
      <c r="A4115" t="s">
        <v>13597</v>
      </c>
      <c r="B4115" t="s">
        <v>13598</v>
      </c>
      <c r="C4115" t="s">
        <v>13599</v>
      </c>
    </row>
    <row r="4116" spans="1:3" x14ac:dyDescent="0.35">
      <c r="A4116" t="s">
        <v>13600</v>
      </c>
      <c r="B4116" t="s">
        <v>13601</v>
      </c>
      <c r="C4116" t="s">
        <v>13602</v>
      </c>
    </row>
    <row r="4117" spans="1:3" x14ac:dyDescent="0.35">
      <c r="A4117" t="s">
        <v>92</v>
      </c>
      <c r="B4117" t="s">
        <v>13603</v>
      </c>
      <c r="C4117" t="s">
        <v>13604</v>
      </c>
    </row>
    <row r="4118" spans="1:3" x14ac:dyDescent="0.35">
      <c r="A4118" t="s">
        <v>13605</v>
      </c>
      <c r="B4118" t="s">
        <v>13606</v>
      </c>
      <c r="C4118" t="s">
        <v>13607</v>
      </c>
    </row>
    <row r="4119" spans="1:3" x14ac:dyDescent="0.35">
      <c r="A4119" t="s">
        <v>13608</v>
      </c>
      <c r="B4119" t="s">
        <v>13609</v>
      </c>
      <c r="C4119" t="s">
        <v>13610</v>
      </c>
    </row>
    <row r="4120" spans="1:3" x14ac:dyDescent="0.35">
      <c r="A4120" t="s">
        <v>13611</v>
      </c>
      <c r="B4120" t="s">
        <v>13612</v>
      </c>
      <c r="C4120" t="s">
        <v>13613</v>
      </c>
    </row>
    <row r="4121" spans="1:3" x14ac:dyDescent="0.35">
      <c r="A4121" t="s">
        <v>13614</v>
      </c>
      <c r="B4121" t="s">
        <v>13615</v>
      </c>
      <c r="C4121" t="s">
        <v>13616</v>
      </c>
    </row>
    <row r="4122" spans="1:3" x14ac:dyDescent="0.35">
      <c r="A4122" t="s">
        <v>13617</v>
      </c>
      <c r="B4122" t="s">
        <v>13618</v>
      </c>
      <c r="C4122" t="s">
        <v>13619</v>
      </c>
    </row>
    <row r="4123" spans="1:3" x14ac:dyDescent="0.35">
      <c r="A4123" t="s">
        <v>13620</v>
      </c>
      <c r="B4123" t="s">
        <v>13621</v>
      </c>
      <c r="C4123" t="s">
        <v>13622</v>
      </c>
    </row>
    <row r="4124" spans="1:3" x14ac:dyDescent="0.35">
      <c r="A4124" t="s">
        <v>13623</v>
      </c>
      <c r="B4124" t="s">
        <v>13624</v>
      </c>
      <c r="C4124" t="s">
        <v>13625</v>
      </c>
    </row>
    <row r="4125" spans="1:3" x14ac:dyDescent="0.35">
      <c r="A4125" t="s">
        <v>13626</v>
      </c>
      <c r="B4125" t="s">
        <v>13627</v>
      </c>
      <c r="C4125" t="s">
        <v>13628</v>
      </c>
    </row>
    <row r="4126" spans="1:3" x14ac:dyDescent="0.35">
      <c r="A4126" t="s">
        <v>13629</v>
      </c>
      <c r="B4126" t="s">
        <v>13630</v>
      </c>
      <c r="C4126" t="s">
        <v>13631</v>
      </c>
    </row>
    <row r="4127" spans="1:3" x14ac:dyDescent="0.35">
      <c r="A4127" t="s">
        <v>13632</v>
      </c>
      <c r="B4127" t="s">
        <v>13633</v>
      </c>
      <c r="C4127" t="s">
        <v>13634</v>
      </c>
    </row>
    <row r="4128" spans="1:3" x14ac:dyDescent="0.35">
      <c r="A4128" t="s">
        <v>13635</v>
      </c>
      <c r="B4128" t="s">
        <v>13636</v>
      </c>
      <c r="C4128" t="s">
        <v>13637</v>
      </c>
    </row>
    <row r="4129" spans="1:3" x14ac:dyDescent="0.35">
      <c r="A4129" t="s">
        <v>13638</v>
      </c>
      <c r="B4129" t="s">
        <v>13639</v>
      </c>
      <c r="C4129" t="s">
        <v>13640</v>
      </c>
    </row>
    <row r="4130" spans="1:3" x14ac:dyDescent="0.35">
      <c r="A4130" t="s">
        <v>13641</v>
      </c>
      <c r="B4130" t="s">
        <v>13642</v>
      </c>
      <c r="C4130" t="s">
        <v>13643</v>
      </c>
    </row>
    <row r="4131" spans="1:3" x14ac:dyDescent="0.35">
      <c r="A4131" t="s">
        <v>13644</v>
      </c>
      <c r="B4131" t="s">
        <v>13645</v>
      </c>
      <c r="C4131" t="s">
        <v>13646</v>
      </c>
    </row>
    <row r="4132" spans="1:3" x14ac:dyDescent="0.35">
      <c r="A4132" t="s">
        <v>13647</v>
      </c>
      <c r="B4132" t="s">
        <v>13648</v>
      </c>
      <c r="C4132" t="s">
        <v>13649</v>
      </c>
    </row>
    <row r="4133" spans="1:3" x14ac:dyDescent="0.35">
      <c r="A4133" t="s">
        <v>13650</v>
      </c>
      <c r="B4133" t="s">
        <v>13651</v>
      </c>
      <c r="C4133" t="s">
        <v>13652</v>
      </c>
    </row>
    <row r="4134" spans="1:3" x14ac:dyDescent="0.35">
      <c r="A4134" t="s">
        <v>13653</v>
      </c>
      <c r="B4134" t="s">
        <v>13654</v>
      </c>
      <c r="C4134" t="s">
        <v>13655</v>
      </c>
    </row>
    <row r="4135" spans="1:3" x14ac:dyDescent="0.35">
      <c r="A4135" t="s">
        <v>13656</v>
      </c>
      <c r="B4135" t="s">
        <v>13657</v>
      </c>
      <c r="C4135" t="s">
        <v>13658</v>
      </c>
    </row>
    <row r="4136" spans="1:3" x14ac:dyDescent="0.35">
      <c r="A4136" t="s">
        <v>13659</v>
      </c>
      <c r="B4136" t="s">
        <v>13660</v>
      </c>
      <c r="C4136" t="s">
        <v>13661</v>
      </c>
    </row>
    <row r="4137" spans="1:3" x14ac:dyDescent="0.35">
      <c r="A4137" t="s">
        <v>13662</v>
      </c>
      <c r="B4137" t="s">
        <v>13663</v>
      </c>
      <c r="C4137" t="s">
        <v>13664</v>
      </c>
    </row>
    <row r="4138" spans="1:3" x14ac:dyDescent="0.35">
      <c r="A4138" t="s">
        <v>13665</v>
      </c>
      <c r="B4138" t="s">
        <v>13666</v>
      </c>
      <c r="C4138" t="s">
        <v>13667</v>
      </c>
    </row>
    <row r="4139" spans="1:3" x14ac:dyDescent="0.35">
      <c r="A4139" t="s">
        <v>13668</v>
      </c>
      <c r="B4139" t="s">
        <v>13669</v>
      </c>
      <c r="C4139" t="s">
        <v>13670</v>
      </c>
    </row>
    <row r="4140" spans="1:3" x14ac:dyDescent="0.35">
      <c r="A4140" t="s">
        <v>13671</v>
      </c>
      <c r="B4140" t="s">
        <v>13672</v>
      </c>
      <c r="C4140" t="s">
        <v>13673</v>
      </c>
    </row>
    <row r="4141" spans="1:3" x14ac:dyDescent="0.35">
      <c r="A4141" t="s">
        <v>13674</v>
      </c>
      <c r="B4141" t="s">
        <v>13675</v>
      </c>
      <c r="C4141" t="s">
        <v>13676</v>
      </c>
    </row>
    <row r="4142" spans="1:3" x14ac:dyDescent="0.35">
      <c r="A4142" t="s">
        <v>13677</v>
      </c>
      <c r="B4142" t="s">
        <v>13678</v>
      </c>
      <c r="C4142" t="s">
        <v>13679</v>
      </c>
    </row>
    <row r="4143" spans="1:3" x14ac:dyDescent="0.35">
      <c r="A4143" t="s">
        <v>13680</v>
      </c>
      <c r="B4143" t="s">
        <v>13681</v>
      </c>
      <c r="C4143" t="s">
        <v>13682</v>
      </c>
    </row>
    <row r="4144" spans="1:3" x14ac:dyDescent="0.35">
      <c r="A4144" t="s">
        <v>13683</v>
      </c>
      <c r="B4144" t="s">
        <v>13684</v>
      </c>
      <c r="C4144" t="s">
        <v>13685</v>
      </c>
    </row>
    <row r="4145" spans="1:3" x14ac:dyDescent="0.35">
      <c r="A4145" t="s">
        <v>13686</v>
      </c>
      <c r="B4145" t="s">
        <v>13687</v>
      </c>
      <c r="C4145" t="s">
        <v>13688</v>
      </c>
    </row>
    <row r="4146" spans="1:3" x14ac:dyDescent="0.35">
      <c r="A4146" t="s">
        <v>13689</v>
      </c>
      <c r="B4146" t="s">
        <v>13690</v>
      </c>
      <c r="C4146" t="s">
        <v>13691</v>
      </c>
    </row>
    <row r="4147" spans="1:3" x14ac:dyDescent="0.35">
      <c r="A4147" t="s">
        <v>13692</v>
      </c>
      <c r="B4147" t="s">
        <v>13693</v>
      </c>
      <c r="C4147" t="s">
        <v>13694</v>
      </c>
    </row>
    <row r="4148" spans="1:3" x14ac:dyDescent="0.35">
      <c r="A4148" t="s">
        <v>13692</v>
      </c>
      <c r="B4148" t="s">
        <v>13695</v>
      </c>
      <c r="C4148" t="s">
        <v>13696</v>
      </c>
    </row>
    <row r="4149" spans="1:3" x14ac:dyDescent="0.35">
      <c r="A4149" t="s">
        <v>13697</v>
      </c>
      <c r="B4149" t="s">
        <v>13698</v>
      </c>
      <c r="C4149" t="s">
        <v>13699</v>
      </c>
    </row>
    <row r="4150" spans="1:3" x14ac:dyDescent="0.35">
      <c r="A4150" t="s">
        <v>13700</v>
      </c>
      <c r="B4150" t="s">
        <v>13701</v>
      </c>
      <c r="C4150" t="s">
        <v>13702</v>
      </c>
    </row>
    <row r="4151" spans="1:3" x14ac:dyDescent="0.35">
      <c r="A4151" t="s">
        <v>13703</v>
      </c>
      <c r="B4151" t="s">
        <v>13704</v>
      </c>
      <c r="C4151" t="s">
        <v>13705</v>
      </c>
    </row>
    <row r="4152" spans="1:3" x14ac:dyDescent="0.35">
      <c r="A4152" t="s">
        <v>13703</v>
      </c>
      <c r="B4152" t="s">
        <v>13706</v>
      </c>
      <c r="C4152" t="s">
        <v>13707</v>
      </c>
    </row>
    <row r="4153" spans="1:3" x14ac:dyDescent="0.35">
      <c r="A4153" t="s">
        <v>13708</v>
      </c>
      <c r="B4153" t="s">
        <v>13709</v>
      </c>
      <c r="C4153" t="s">
        <v>13710</v>
      </c>
    </row>
    <row r="4154" spans="1:3" x14ac:dyDescent="0.35">
      <c r="A4154" t="s">
        <v>13711</v>
      </c>
      <c r="B4154" t="s">
        <v>13712</v>
      </c>
      <c r="C4154" t="s">
        <v>13713</v>
      </c>
    </row>
    <row r="4155" spans="1:3" x14ac:dyDescent="0.35">
      <c r="A4155" t="s">
        <v>13714</v>
      </c>
      <c r="B4155" t="s">
        <v>13715</v>
      </c>
      <c r="C4155" t="s">
        <v>13716</v>
      </c>
    </row>
    <row r="4156" spans="1:3" x14ac:dyDescent="0.35">
      <c r="A4156" t="s">
        <v>13717</v>
      </c>
      <c r="B4156" t="s">
        <v>13718</v>
      </c>
      <c r="C4156" t="s">
        <v>13719</v>
      </c>
    </row>
    <row r="4157" spans="1:3" x14ac:dyDescent="0.35">
      <c r="A4157" t="s">
        <v>13720</v>
      </c>
      <c r="B4157" t="s">
        <v>13721</v>
      </c>
      <c r="C4157" t="s">
        <v>13722</v>
      </c>
    </row>
    <row r="4158" spans="1:3" x14ac:dyDescent="0.35">
      <c r="A4158" t="s">
        <v>13723</v>
      </c>
      <c r="B4158" t="s">
        <v>13724</v>
      </c>
      <c r="C4158" t="s">
        <v>13725</v>
      </c>
    </row>
    <row r="4159" spans="1:3" x14ac:dyDescent="0.35">
      <c r="A4159" t="s">
        <v>13726</v>
      </c>
      <c r="B4159" t="s">
        <v>13727</v>
      </c>
      <c r="C4159" t="s">
        <v>13728</v>
      </c>
    </row>
    <row r="4160" spans="1:3" x14ac:dyDescent="0.35">
      <c r="A4160" t="s">
        <v>13729</v>
      </c>
      <c r="B4160" t="s">
        <v>13730</v>
      </c>
      <c r="C4160" t="s">
        <v>13731</v>
      </c>
    </row>
    <row r="4161" spans="1:3" x14ac:dyDescent="0.35">
      <c r="A4161" t="s">
        <v>13732</v>
      </c>
      <c r="B4161" t="s">
        <v>13733</v>
      </c>
      <c r="C4161" t="s">
        <v>13734</v>
      </c>
    </row>
    <row r="4162" spans="1:3" x14ac:dyDescent="0.35">
      <c r="A4162" t="s">
        <v>13732</v>
      </c>
      <c r="B4162" t="s">
        <v>13735</v>
      </c>
      <c r="C4162" t="s">
        <v>13736</v>
      </c>
    </row>
    <row r="4163" spans="1:3" x14ac:dyDescent="0.35">
      <c r="A4163" t="s">
        <v>13737</v>
      </c>
      <c r="B4163" t="s">
        <v>13738</v>
      </c>
      <c r="C4163" t="s">
        <v>13739</v>
      </c>
    </row>
    <row r="4164" spans="1:3" x14ac:dyDescent="0.35">
      <c r="A4164" t="s">
        <v>13740</v>
      </c>
      <c r="B4164" t="s">
        <v>13741</v>
      </c>
      <c r="C4164" t="s">
        <v>3545</v>
      </c>
    </row>
    <row r="4165" spans="1:3" x14ac:dyDescent="0.35">
      <c r="A4165" t="s">
        <v>13742</v>
      </c>
      <c r="B4165" t="s">
        <v>13743</v>
      </c>
      <c r="C4165" t="s">
        <v>13744</v>
      </c>
    </row>
    <row r="4166" spans="1:3" x14ac:dyDescent="0.35">
      <c r="A4166" t="s">
        <v>13745</v>
      </c>
      <c r="B4166" t="s">
        <v>13746</v>
      </c>
      <c r="C4166" t="s">
        <v>13747</v>
      </c>
    </row>
    <row r="4167" spans="1:3" x14ac:dyDescent="0.35">
      <c r="A4167" t="s">
        <v>13748</v>
      </c>
      <c r="B4167" t="s">
        <v>13749</v>
      </c>
      <c r="C4167" t="s">
        <v>13750</v>
      </c>
    </row>
    <row r="4168" spans="1:3" x14ac:dyDescent="0.35">
      <c r="A4168" t="s">
        <v>13751</v>
      </c>
      <c r="B4168" t="s">
        <v>13752</v>
      </c>
      <c r="C4168" t="s">
        <v>13753</v>
      </c>
    </row>
    <row r="4169" spans="1:3" x14ac:dyDescent="0.35">
      <c r="A4169" t="s">
        <v>13754</v>
      </c>
      <c r="B4169" t="s">
        <v>13755</v>
      </c>
      <c r="C4169" t="s">
        <v>13756</v>
      </c>
    </row>
    <row r="4170" spans="1:3" x14ac:dyDescent="0.35">
      <c r="A4170" t="s">
        <v>13757</v>
      </c>
      <c r="B4170" t="s">
        <v>13758</v>
      </c>
      <c r="C4170" t="s">
        <v>13759</v>
      </c>
    </row>
    <row r="4171" spans="1:3" x14ac:dyDescent="0.35">
      <c r="A4171" t="s">
        <v>13760</v>
      </c>
      <c r="B4171" t="s">
        <v>13761</v>
      </c>
      <c r="C4171" t="s">
        <v>13762</v>
      </c>
    </row>
    <row r="4172" spans="1:3" x14ac:dyDescent="0.35">
      <c r="A4172" t="s">
        <v>13763</v>
      </c>
      <c r="B4172" t="s">
        <v>13764</v>
      </c>
      <c r="C4172" t="s">
        <v>13765</v>
      </c>
    </row>
    <row r="4173" spans="1:3" x14ac:dyDescent="0.35">
      <c r="A4173" t="s">
        <v>13766</v>
      </c>
      <c r="B4173" t="s">
        <v>13767</v>
      </c>
      <c r="C4173" t="s">
        <v>13768</v>
      </c>
    </row>
    <row r="4174" spans="1:3" x14ac:dyDescent="0.35">
      <c r="A4174" t="s">
        <v>13769</v>
      </c>
      <c r="B4174" t="s">
        <v>13770</v>
      </c>
      <c r="C4174" t="s">
        <v>13771</v>
      </c>
    </row>
    <row r="4175" spans="1:3" x14ac:dyDescent="0.35">
      <c r="A4175" t="s">
        <v>13772</v>
      </c>
      <c r="B4175" t="s">
        <v>13773</v>
      </c>
      <c r="C4175" t="s">
        <v>13774</v>
      </c>
    </row>
    <row r="4176" spans="1:3" x14ac:dyDescent="0.35">
      <c r="A4176" t="s">
        <v>13775</v>
      </c>
      <c r="B4176" t="s">
        <v>13776</v>
      </c>
      <c r="C4176" t="s">
        <v>13777</v>
      </c>
    </row>
    <row r="4177" spans="1:3" x14ac:dyDescent="0.35">
      <c r="A4177" t="s">
        <v>13778</v>
      </c>
      <c r="B4177" t="s">
        <v>13779</v>
      </c>
      <c r="C4177" t="s">
        <v>13780</v>
      </c>
    </row>
    <row r="4178" spans="1:3" x14ac:dyDescent="0.35">
      <c r="A4178" t="s">
        <v>13781</v>
      </c>
      <c r="B4178" t="s">
        <v>13782</v>
      </c>
      <c r="C4178" t="s">
        <v>13783</v>
      </c>
    </row>
    <row r="4179" spans="1:3" x14ac:dyDescent="0.35">
      <c r="A4179" t="s">
        <v>13784</v>
      </c>
      <c r="B4179" t="s">
        <v>13785</v>
      </c>
      <c r="C4179" t="s">
        <v>13786</v>
      </c>
    </row>
    <row r="4180" spans="1:3" x14ac:dyDescent="0.35">
      <c r="A4180" t="s">
        <v>13787</v>
      </c>
      <c r="B4180" t="s">
        <v>13788</v>
      </c>
      <c r="C4180" t="s">
        <v>13789</v>
      </c>
    </row>
    <row r="4181" spans="1:3" x14ac:dyDescent="0.35">
      <c r="A4181" t="s">
        <v>13790</v>
      </c>
      <c r="B4181" t="s">
        <v>13791</v>
      </c>
      <c r="C4181" t="s">
        <v>13792</v>
      </c>
    </row>
    <row r="4182" spans="1:3" x14ac:dyDescent="0.35">
      <c r="A4182" t="s">
        <v>13793</v>
      </c>
      <c r="B4182" t="s">
        <v>13794</v>
      </c>
      <c r="C4182" t="s">
        <v>13795</v>
      </c>
    </row>
    <row r="4183" spans="1:3" x14ac:dyDescent="0.35">
      <c r="A4183" t="s">
        <v>13796</v>
      </c>
      <c r="B4183" t="s">
        <v>13797</v>
      </c>
      <c r="C4183" t="s">
        <v>13798</v>
      </c>
    </row>
    <row r="4184" spans="1:3" x14ac:dyDescent="0.35">
      <c r="A4184" t="s">
        <v>13799</v>
      </c>
      <c r="B4184" t="s">
        <v>13800</v>
      </c>
      <c r="C4184" t="s">
        <v>13801</v>
      </c>
    </row>
    <row r="4185" spans="1:3" x14ac:dyDescent="0.35">
      <c r="A4185" t="s">
        <v>13802</v>
      </c>
      <c r="B4185" t="s">
        <v>13803</v>
      </c>
      <c r="C4185" t="s">
        <v>13804</v>
      </c>
    </row>
    <row r="4186" spans="1:3" x14ac:dyDescent="0.35">
      <c r="A4186" t="s">
        <v>13805</v>
      </c>
      <c r="B4186" t="s">
        <v>13806</v>
      </c>
      <c r="C4186" t="s">
        <v>13807</v>
      </c>
    </row>
    <row r="4187" spans="1:3" x14ac:dyDescent="0.35">
      <c r="A4187" t="s">
        <v>13808</v>
      </c>
      <c r="B4187" t="s">
        <v>13809</v>
      </c>
      <c r="C4187" t="s">
        <v>13810</v>
      </c>
    </row>
    <row r="4188" spans="1:3" x14ac:dyDescent="0.35">
      <c r="A4188" t="s">
        <v>13811</v>
      </c>
      <c r="B4188" t="s">
        <v>13812</v>
      </c>
      <c r="C4188" t="s">
        <v>13813</v>
      </c>
    </row>
    <row r="4189" spans="1:3" x14ac:dyDescent="0.35">
      <c r="A4189" t="s">
        <v>13814</v>
      </c>
      <c r="B4189" t="s">
        <v>13815</v>
      </c>
      <c r="C4189" t="s">
        <v>13816</v>
      </c>
    </row>
    <row r="4190" spans="1:3" x14ac:dyDescent="0.35">
      <c r="A4190" t="s">
        <v>13817</v>
      </c>
      <c r="B4190" t="s">
        <v>13818</v>
      </c>
      <c r="C4190" t="s">
        <v>13819</v>
      </c>
    </row>
    <row r="4191" spans="1:3" x14ac:dyDescent="0.35">
      <c r="A4191" t="s">
        <v>13817</v>
      </c>
      <c r="B4191" t="s">
        <v>13820</v>
      </c>
      <c r="C4191" t="s">
        <v>13821</v>
      </c>
    </row>
    <row r="4192" spans="1:3" x14ac:dyDescent="0.35">
      <c r="A4192" t="s">
        <v>13822</v>
      </c>
      <c r="B4192" t="s">
        <v>13823</v>
      </c>
      <c r="C4192" t="s">
        <v>13824</v>
      </c>
    </row>
    <row r="4193" spans="1:3" x14ac:dyDescent="0.35">
      <c r="A4193" t="s">
        <v>13825</v>
      </c>
      <c r="B4193" t="s">
        <v>13826</v>
      </c>
      <c r="C4193" t="s">
        <v>13827</v>
      </c>
    </row>
    <row r="4194" spans="1:3" x14ac:dyDescent="0.35">
      <c r="A4194" t="s">
        <v>13828</v>
      </c>
      <c r="B4194" t="s">
        <v>13829</v>
      </c>
      <c r="C4194" t="s">
        <v>13830</v>
      </c>
    </row>
    <row r="4195" spans="1:3" x14ac:dyDescent="0.35">
      <c r="A4195" t="s">
        <v>13831</v>
      </c>
      <c r="B4195" t="s">
        <v>13832</v>
      </c>
      <c r="C4195" t="s">
        <v>13833</v>
      </c>
    </row>
    <row r="4196" spans="1:3" x14ac:dyDescent="0.35">
      <c r="A4196" t="s">
        <v>13834</v>
      </c>
      <c r="B4196" t="s">
        <v>13835</v>
      </c>
      <c r="C4196" t="s">
        <v>13836</v>
      </c>
    </row>
    <row r="4197" spans="1:3" x14ac:dyDescent="0.35">
      <c r="A4197" t="s">
        <v>13837</v>
      </c>
      <c r="B4197" t="s">
        <v>13838</v>
      </c>
      <c r="C4197" t="s">
        <v>13839</v>
      </c>
    </row>
    <row r="4198" spans="1:3" x14ac:dyDescent="0.35">
      <c r="A4198" t="s">
        <v>13840</v>
      </c>
      <c r="B4198" t="s">
        <v>13841</v>
      </c>
      <c r="C4198" t="s">
        <v>13842</v>
      </c>
    </row>
    <row r="4199" spans="1:3" x14ac:dyDescent="0.35">
      <c r="A4199" t="s">
        <v>13843</v>
      </c>
      <c r="B4199" t="s">
        <v>13844</v>
      </c>
      <c r="C4199" t="s">
        <v>13845</v>
      </c>
    </row>
    <row r="4200" spans="1:3" x14ac:dyDescent="0.35">
      <c r="A4200" t="s">
        <v>13846</v>
      </c>
      <c r="B4200" t="s">
        <v>13847</v>
      </c>
      <c r="C4200" t="s">
        <v>13848</v>
      </c>
    </row>
    <row r="4201" spans="1:3" x14ac:dyDescent="0.35">
      <c r="A4201" t="s">
        <v>13849</v>
      </c>
      <c r="B4201" t="s">
        <v>13850</v>
      </c>
      <c r="C4201" t="s">
        <v>13851</v>
      </c>
    </row>
    <row r="4202" spans="1:3" x14ac:dyDescent="0.35">
      <c r="A4202" t="s">
        <v>13852</v>
      </c>
      <c r="B4202" t="s">
        <v>13853</v>
      </c>
      <c r="C4202" t="s">
        <v>13854</v>
      </c>
    </row>
    <row r="4203" spans="1:3" x14ac:dyDescent="0.35">
      <c r="A4203" t="s">
        <v>13855</v>
      </c>
      <c r="B4203" t="s">
        <v>13856</v>
      </c>
      <c r="C4203" t="s">
        <v>13857</v>
      </c>
    </row>
    <row r="4204" spans="1:3" x14ac:dyDescent="0.35">
      <c r="A4204" t="s">
        <v>13858</v>
      </c>
      <c r="B4204" t="s">
        <v>13859</v>
      </c>
      <c r="C4204" t="s">
        <v>13860</v>
      </c>
    </row>
    <row r="4205" spans="1:3" x14ac:dyDescent="0.35">
      <c r="A4205" t="s">
        <v>13861</v>
      </c>
      <c r="B4205" t="s">
        <v>13862</v>
      </c>
      <c r="C4205" t="s">
        <v>13863</v>
      </c>
    </row>
    <row r="4206" spans="1:3" x14ac:dyDescent="0.35">
      <c r="A4206" t="s">
        <v>13864</v>
      </c>
      <c r="B4206" t="s">
        <v>13865</v>
      </c>
      <c r="C4206" t="s">
        <v>13789</v>
      </c>
    </row>
    <row r="4207" spans="1:3" x14ac:dyDescent="0.35">
      <c r="A4207" t="s">
        <v>13866</v>
      </c>
      <c r="B4207" t="s">
        <v>13867</v>
      </c>
      <c r="C4207" t="s">
        <v>13868</v>
      </c>
    </row>
    <row r="4208" spans="1:3" x14ac:dyDescent="0.35">
      <c r="A4208" t="s">
        <v>13869</v>
      </c>
      <c r="B4208" t="s">
        <v>13870</v>
      </c>
      <c r="C4208" t="s">
        <v>13871</v>
      </c>
    </row>
    <row r="4209" spans="1:3" x14ac:dyDescent="0.35">
      <c r="A4209" t="s">
        <v>13872</v>
      </c>
      <c r="B4209" t="s">
        <v>13873</v>
      </c>
      <c r="C4209" t="s">
        <v>13874</v>
      </c>
    </row>
    <row r="4210" spans="1:3" x14ac:dyDescent="0.35">
      <c r="A4210" t="s">
        <v>13875</v>
      </c>
      <c r="B4210" t="s">
        <v>13876</v>
      </c>
      <c r="C4210" t="s">
        <v>13877</v>
      </c>
    </row>
    <row r="4211" spans="1:3" x14ac:dyDescent="0.35">
      <c r="A4211" t="s">
        <v>13878</v>
      </c>
      <c r="B4211" t="s">
        <v>13879</v>
      </c>
      <c r="C4211" t="s">
        <v>13880</v>
      </c>
    </row>
    <row r="4212" spans="1:3" x14ac:dyDescent="0.35">
      <c r="A4212" t="s">
        <v>13881</v>
      </c>
      <c r="B4212" t="s">
        <v>13882</v>
      </c>
      <c r="C4212" t="s">
        <v>13883</v>
      </c>
    </row>
    <row r="4213" spans="1:3" x14ac:dyDescent="0.35">
      <c r="A4213" t="s">
        <v>13884</v>
      </c>
      <c r="B4213" t="s">
        <v>13885</v>
      </c>
      <c r="C4213" t="s">
        <v>13886</v>
      </c>
    </row>
    <row r="4214" spans="1:3" x14ac:dyDescent="0.35">
      <c r="A4214" t="s">
        <v>13887</v>
      </c>
      <c r="B4214" t="s">
        <v>13888</v>
      </c>
      <c r="C4214" t="s">
        <v>13889</v>
      </c>
    </row>
    <row r="4215" spans="1:3" x14ac:dyDescent="0.35">
      <c r="A4215" t="s">
        <v>13890</v>
      </c>
      <c r="B4215" t="s">
        <v>13891</v>
      </c>
      <c r="C4215" t="s">
        <v>13892</v>
      </c>
    </row>
    <row r="4216" spans="1:3" x14ac:dyDescent="0.35">
      <c r="A4216" t="s">
        <v>13893</v>
      </c>
      <c r="B4216" t="s">
        <v>13894</v>
      </c>
      <c r="C4216" t="s">
        <v>13895</v>
      </c>
    </row>
    <row r="4217" spans="1:3" x14ac:dyDescent="0.35">
      <c r="A4217" t="s">
        <v>13896</v>
      </c>
      <c r="B4217" t="s">
        <v>13897</v>
      </c>
      <c r="C4217" t="s">
        <v>13898</v>
      </c>
    </row>
    <row r="4218" spans="1:3" x14ac:dyDescent="0.35">
      <c r="A4218" t="s">
        <v>13899</v>
      </c>
      <c r="B4218" t="s">
        <v>13900</v>
      </c>
      <c r="C4218" t="s">
        <v>13901</v>
      </c>
    </row>
    <row r="4219" spans="1:3" x14ac:dyDescent="0.35">
      <c r="A4219" t="s">
        <v>13902</v>
      </c>
      <c r="B4219" t="s">
        <v>13903</v>
      </c>
      <c r="C4219" t="s">
        <v>13904</v>
      </c>
    </row>
    <row r="4220" spans="1:3" x14ac:dyDescent="0.35">
      <c r="A4220" t="s">
        <v>13905</v>
      </c>
      <c r="B4220" t="s">
        <v>13906</v>
      </c>
      <c r="C4220" t="s">
        <v>13907</v>
      </c>
    </row>
    <row r="4221" spans="1:3" x14ac:dyDescent="0.35">
      <c r="A4221" t="s">
        <v>13908</v>
      </c>
      <c r="B4221" t="s">
        <v>13909</v>
      </c>
      <c r="C4221" t="s">
        <v>13910</v>
      </c>
    </row>
    <row r="4222" spans="1:3" x14ac:dyDescent="0.35">
      <c r="A4222" t="s">
        <v>13911</v>
      </c>
      <c r="B4222" t="s">
        <v>13912</v>
      </c>
      <c r="C4222" t="s">
        <v>13913</v>
      </c>
    </row>
    <row r="4223" spans="1:3" x14ac:dyDescent="0.35">
      <c r="A4223" t="s">
        <v>13911</v>
      </c>
      <c r="B4223" t="s">
        <v>13914</v>
      </c>
      <c r="C4223" t="s">
        <v>13915</v>
      </c>
    </row>
    <row r="4224" spans="1:3" x14ac:dyDescent="0.35">
      <c r="A4224" t="s">
        <v>13916</v>
      </c>
      <c r="B4224" t="s">
        <v>13917</v>
      </c>
      <c r="C4224" t="s">
        <v>13918</v>
      </c>
    </row>
    <row r="4225" spans="1:3" x14ac:dyDescent="0.35">
      <c r="A4225" t="s">
        <v>13919</v>
      </c>
      <c r="B4225" t="s">
        <v>13920</v>
      </c>
      <c r="C4225" t="s">
        <v>13921</v>
      </c>
    </row>
    <row r="4226" spans="1:3" x14ac:dyDescent="0.35">
      <c r="A4226" t="s">
        <v>13922</v>
      </c>
      <c r="B4226" t="s">
        <v>13923</v>
      </c>
      <c r="C4226" t="s">
        <v>13924</v>
      </c>
    </row>
    <row r="4227" spans="1:3" x14ac:dyDescent="0.35">
      <c r="A4227" t="s">
        <v>13925</v>
      </c>
      <c r="B4227" t="s">
        <v>13926</v>
      </c>
      <c r="C4227" t="s">
        <v>13927</v>
      </c>
    </row>
    <row r="4228" spans="1:3" x14ac:dyDescent="0.35">
      <c r="A4228" t="s">
        <v>13928</v>
      </c>
      <c r="B4228" t="s">
        <v>13929</v>
      </c>
      <c r="C4228" t="s">
        <v>13930</v>
      </c>
    </row>
    <row r="4229" spans="1:3" x14ac:dyDescent="0.35">
      <c r="A4229" t="s">
        <v>13931</v>
      </c>
      <c r="B4229" t="s">
        <v>13932</v>
      </c>
      <c r="C4229" t="s">
        <v>13933</v>
      </c>
    </row>
    <row r="4230" spans="1:3" x14ac:dyDescent="0.35">
      <c r="A4230" t="s">
        <v>13931</v>
      </c>
      <c r="B4230" t="s">
        <v>13934</v>
      </c>
      <c r="C4230" t="s">
        <v>13935</v>
      </c>
    </row>
    <row r="4231" spans="1:3" x14ac:dyDescent="0.35">
      <c r="A4231" t="s">
        <v>13936</v>
      </c>
      <c r="B4231" t="s">
        <v>13937</v>
      </c>
      <c r="C4231" t="s">
        <v>13938</v>
      </c>
    </row>
    <row r="4232" spans="1:3" x14ac:dyDescent="0.35">
      <c r="A4232" t="s">
        <v>13939</v>
      </c>
      <c r="B4232" t="s">
        <v>13940</v>
      </c>
      <c r="C4232" t="s">
        <v>13941</v>
      </c>
    </row>
    <row r="4233" spans="1:3" x14ac:dyDescent="0.35">
      <c r="A4233" t="s">
        <v>13942</v>
      </c>
      <c r="B4233" t="s">
        <v>13943</v>
      </c>
      <c r="C4233" t="s">
        <v>13944</v>
      </c>
    </row>
    <row r="4234" spans="1:3" x14ac:dyDescent="0.35">
      <c r="A4234" t="s">
        <v>13945</v>
      </c>
      <c r="B4234" t="s">
        <v>13946</v>
      </c>
      <c r="C4234" t="s">
        <v>13947</v>
      </c>
    </row>
    <row r="4235" spans="1:3" x14ac:dyDescent="0.35">
      <c r="A4235" t="s">
        <v>13948</v>
      </c>
      <c r="B4235" t="s">
        <v>13949</v>
      </c>
      <c r="C4235" t="s">
        <v>13950</v>
      </c>
    </row>
    <row r="4236" spans="1:3" x14ac:dyDescent="0.35">
      <c r="A4236" t="s">
        <v>13951</v>
      </c>
      <c r="B4236" t="s">
        <v>13952</v>
      </c>
      <c r="C4236" t="s">
        <v>13953</v>
      </c>
    </row>
    <row r="4237" spans="1:3" x14ac:dyDescent="0.35">
      <c r="A4237" t="s">
        <v>13954</v>
      </c>
      <c r="B4237" t="s">
        <v>13955</v>
      </c>
      <c r="C4237" t="s">
        <v>13956</v>
      </c>
    </row>
    <row r="4238" spans="1:3" x14ac:dyDescent="0.35">
      <c r="A4238" t="s">
        <v>13954</v>
      </c>
      <c r="B4238" t="s">
        <v>13957</v>
      </c>
      <c r="C4238" t="s">
        <v>13958</v>
      </c>
    </row>
    <row r="4239" spans="1:3" x14ac:dyDescent="0.35">
      <c r="A4239" t="s">
        <v>13959</v>
      </c>
      <c r="B4239" t="s">
        <v>13960</v>
      </c>
      <c r="C4239" t="s">
        <v>13961</v>
      </c>
    </row>
    <row r="4240" spans="1:3" x14ac:dyDescent="0.35">
      <c r="A4240" t="s">
        <v>13962</v>
      </c>
      <c r="B4240" t="s">
        <v>13963</v>
      </c>
      <c r="C4240" t="s">
        <v>13964</v>
      </c>
    </row>
    <row r="4241" spans="1:3" x14ac:dyDescent="0.35">
      <c r="A4241" t="s">
        <v>13965</v>
      </c>
      <c r="B4241" t="s">
        <v>13966</v>
      </c>
      <c r="C4241" t="s">
        <v>13967</v>
      </c>
    </row>
    <row r="4242" spans="1:3" x14ac:dyDescent="0.35">
      <c r="A4242" t="s">
        <v>13968</v>
      </c>
      <c r="B4242" t="s">
        <v>13969</v>
      </c>
      <c r="C4242" t="s">
        <v>13970</v>
      </c>
    </row>
    <row r="4243" spans="1:3" x14ac:dyDescent="0.35">
      <c r="A4243" t="s">
        <v>13971</v>
      </c>
      <c r="B4243" t="s">
        <v>13972</v>
      </c>
      <c r="C4243" t="s">
        <v>13973</v>
      </c>
    </row>
    <row r="4244" spans="1:3" x14ac:dyDescent="0.35">
      <c r="A4244" t="s">
        <v>13971</v>
      </c>
      <c r="B4244" t="s">
        <v>13974</v>
      </c>
      <c r="C4244" t="s">
        <v>13975</v>
      </c>
    </row>
    <row r="4245" spans="1:3" x14ac:dyDescent="0.35">
      <c r="A4245" t="s">
        <v>13976</v>
      </c>
      <c r="B4245" t="s">
        <v>13977</v>
      </c>
      <c r="C4245" t="s">
        <v>13978</v>
      </c>
    </row>
    <row r="4246" spans="1:3" x14ac:dyDescent="0.35">
      <c r="A4246" t="s">
        <v>13979</v>
      </c>
      <c r="B4246" t="s">
        <v>13980</v>
      </c>
      <c r="C4246" t="s">
        <v>13981</v>
      </c>
    </row>
    <row r="4247" spans="1:3" x14ac:dyDescent="0.35">
      <c r="A4247" t="s">
        <v>13982</v>
      </c>
      <c r="B4247" t="s">
        <v>13983</v>
      </c>
      <c r="C4247" t="s">
        <v>13984</v>
      </c>
    </row>
    <row r="4248" spans="1:3" x14ac:dyDescent="0.35">
      <c r="A4248" t="s">
        <v>13985</v>
      </c>
      <c r="B4248" t="s">
        <v>13986</v>
      </c>
      <c r="C4248" t="s">
        <v>13987</v>
      </c>
    </row>
    <row r="4249" spans="1:3" x14ac:dyDescent="0.35">
      <c r="A4249" t="s">
        <v>13988</v>
      </c>
      <c r="B4249" t="s">
        <v>13989</v>
      </c>
      <c r="C4249" t="s">
        <v>13990</v>
      </c>
    </row>
    <row r="4250" spans="1:3" x14ac:dyDescent="0.35">
      <c r="A4250" t="s">
        <v>13991</v>
      </c>
      <c r="B4250" t="s">
        <v>13992</v>
      </c>
      <c r="C4250" t="s">
        <v>13993</v>
      </c>
    </row>
    <row r="4251" spans="1:3" x14ac:dyDescent="0.35">
      <c r="A4251" t="s">
        <v>13994</v>
      </c>
      <c r="B4251" t="s">
        <v>13995</v>
      </c>
      <c r="C4251" t="s">
        <v>13996</v>
      </c>
    </row>
    <row r="4252" spans="1:3" x14ac:dyDescent="0.35">
      <c r="A4252" t="s">
        <v>13997</v>
      </c>
      <c r="B4252" t="s">
        <v>13998</v>
      </c>
      <c r="C4252" t="s">
        <v>13999</v>
      </c>
    </row>
    <row r="4253" spans="1:3" x14ac:dyDescent="0.35">
      <c r="A4253" t="s">
        <v>14000</v>
      </c>
      <c r="B4253" t="s">
        <v>14001</v>
      </c>
      <c r="C4253" t="s">
        <v>14002</v>
      </c>
    </row>
    <row r="4254" spans="1:3" x14ac:dyDescent="0.35">
      <c r="A4254" t="s">
        <v>14003</v>
      </c>
      <c r="B4254" t="s">
        <v>14004</v>
      </c>
      <c r="C4254" t="s">
        <v>14005</v>
      </c>
    </row>
    <row r="4255" spans="1:3" x14ac:dyDescent="0.35">
      <c r="A4255" t="s">
        <v>14006</v>
      </c>
      <c r="B4255" t="s">
        <v>14007</v>
      </c>
      <c r="C4255" t="s">
        <v>14008</v>
      </c>
    </row>
    <row r="4256" spans="1:3" x14ac:dyDescent="0.35">
      <c r="A4256" t="s">
        <v>14009</v>
      </c>
      <c r="B4256" t="s">
        <v>14010</v>
      </c>
      <c r="C4256" t="s">
        <v>14011</v>
      </c>
    </row>
    <row r="4257" spans="1:3" x14ac:dyDescent="0.35">
      <c r="A4257" t="s">
        <v>14009</v>
      </c>
      <c r="B4257" t="s">
        <v>14012</v>
      </c>
      <c r="C4257" t="s">
        <v>14011</v>
      </c>
    </row>
    <row r="4258" spans="1:3" x14ac:dyDescent="0.35">
      <c r="A4258" t="s">
        <v>14013</v>
      </c>
      <c r="B4258" t="s">
        <v>14014</v>
      </c>
      <c r="C4258" t="s">
        <v>14015</v>
      </c>
    </row>
    <row r="4259" spans="1:3" x14ac:dyDescent="0.35">
      <c r="A4259" t="s">
        <v>14016</v>
      </c>
      <c r="B4259" t="s">
        <v>14017</v>
      </c>
      <c r="C4259" t="s">
        <v>14018</v>
      </c>
    </row>
    <row r="4260" spans="1:3" x14ac:dyDescent="0.35">
      <c r="A4260" t="s">
        <v>14019</v>
      </c>
      <c r="B4260" t="s">
        <v>14020</v>
      </c>
      <c r="C4260" t="s">
        <v>14021</v>
      </c>
    </row>
    <row r="4261" spans="1:3" x14ac:dyDescent="0.35">
      <c r="A4261" t="s">
        <v>14022</v>
      </c>
      <c r="B4261" t="s">
        <v>14023</v>
      </c>
      <c r="C4261" t="s">
        <v>14024</v>
      </c>
    </row>
    <row r="4262" spans="1:3" x14ac:dyDescent="0.35">
      <c r="A4262" t="s">
        <v>14025</v>
      </c>
      <c r="B4262" t="s">
        <v>14026</v>
      </c>
      <c r="C4262" t="s">
        <v>14027</v>
      </c>
    </row>
    <row r="4263" spans="1:3" x14ac:dyDescent="0.35">
      <c r="A4263" t="s">
        <v>14028</v>
      </c>
      <c r="B4263" t="s">
        <v>14029</v>
      </c>
      <c r="C4263" t="s">
        <v>14030</v>
      </c>
    </row>
    <row r="4264" spans="1:3" x14ac:dyDescent="0.35">
      <c r="A4264" t="s">
        <v>14031</v>
      </c>
      <c r="B4264" t="s">
        <v>14032</v>
      </c>
      <c r="C4264" t="s">
        <v>14033</v>
      </c>
    </row>
    <row r="4265" spans="1:3" x14ac:dyDescent="0.35">
      <c r="A4265" t="s">
        <v>14034</v>
      </c>
      <c r="B4265" t="s">
        <v>14035</v>
      </c>
      <c r="C4265" t="s">
        <v>14036</v>
      </c>
    </row>
    <row r="4266" spans="1:3" x14ac:dyDescent="0.35">
      <c r="A4266" t="s">
        <v>14034</v>
      </c>
      <c r="B4266" t="s">
        <v>14037</v>
      </c>
      <c r="C4266" t="s">
        <v>14038</v>
      </c>
    </row>
    <row r="4267" spans="1:3" x14ac:dyDescent="0.35">
      <c r="A4267" t="s">
        <v>14039</v>
      </c>
      <c r="B4267" t="s">
        <v>14037</v>
      </c>
      <c r="C4267" t="s">
        <v>14040</v>
      </c>
    </row>
    <row r="4268" spans="1:3" x14ac:dyDescent="0.35">
      <c r="A4268" t="s">
        <v>14041</v>
      </c>
      <c r="B4268" t="s">
        <v>14042</v>
      </c>
      <c r="C4268" t="s">
        <v>14043</v>
      </c>
    </row>
    <row r="4269" spans="1:3" x14ac:dyDescent="0.35">
      <c r="A4269" t="s">
        <v>14044</v>
      </c>
      <c r="B4269" t="s">
        <v>14045</v>
      </c>
      <c r="C4269" t="s">
        <v>14046</v>
      </c>
    </row>
    <row r="4270" spans="1:3" x14ac:dyDescent="0.35">
      <c r="A4270" t="s">
        <v>14047</v>
      </c>
      <c r="B4270" t="s">
        <v>14048</v>
      </c>
      <c r="C4270" t="s">
        <v>14049</v>
      </c>
    </row>
    <row r="4271" spans="1:3" x14ac:dyDescent="0.35">
      <c r="A4271" t="s">
        <v>14050</v>
      </c>
      <c r="B4271" t="s">
        <v>14051</v>
      </c>
      <c r="C4271" t="s">
        <v>14052</v>
      </c>
    </row>
    <row r="4272" spans="1:3" x14ac:dyDescent="0.35">
      <c r="A4272" t="s">
        <v>14053</v>
      </c>
      <c r="B4272" t="s">
        <v>14054</v>
      </c>
      <c r="C4272" t="s">
        <v>14055</v>
      </c>
    </row>
    <row r="4273" spans="1:3" x14ac:dyDescent="0.35">
      <c r="A4273" t="s">
        <v>14056</v>
      </c>
      <c r="B4273" t="s">
        <v>14057</v>
      </c>
      <c r="C4273" t="s">
        <v>14058</v>
      </c>
    </row>
    <row r="4274" spans="1:3" x14ac:dyDescent="0.35">
      <c r="A4274" t="s">
        <v>14059</v>
      </c>
      <c r="B4274" t="s">
        <v>14060</v>
      </c>
      <c r="C4274" t="s">
        <v>14061</v>
      </c>
    </row>
    <row r="4275" spans="1:3" x14ac:dyDescent="0.35">
      <c r="A4275" t="s">
        <v>14062</v>
      </c>
      <c r="B4275" t="s">
        <v>14063</v>
      </c>
      <c r="C4275" t="s">
        <v>14064</v>
      </c>
    </row>
    <row r="4276" spans="1:3" x14ac:dyDescent="0.35">
      <c r="A4276" t="s">
        <v>14065</v>
      </c>
      <c r="B4276" t="s">
        <v>14066</v>
      </c>
      <c r="C4276" t="s">
        <v>14067</v>
      </c>
    </row>
    <row r="4277" spans="1:3" x14ac:dyDescent="0.35">
      <c r="A4277" t="s">
        <v>14068</v>
      </c>
      <c r="B4277" t="s">
        <v>14069</v>
      </c>
      <c r="C4277" t="s">
        <v>14070</v>
      </c>
    </row>
    <row r="4278" spans="1:3" x14ac:dyDescent="0.35">
      <c r="A4278" t="s">
        <v>14071</v>
      </c>
      <c r="B4278" t="s">
        <v>14072</v>
      </c>
      <c r="C4278" t="s">
        <v>14073</v>
      </c>
    </row>
    <row r="4279" spans="1:3" x14ac:dyDescent="0.35">
      <c r="A4279" t="s">
        <v>14074</v>
      </c>
      <c r="B4279" t="s">
        <v>14075</v>
      </c>
      <c r="C4279" t="s">
        <v>14076</v>
      </c>
    </row>
    <row r="4280" spans="1:3" x14ac:dyDescent="0.35">
      <c r="A4280" t="s">
        <v>14077</v>
      </c>
      <c r="B4280" t="s">
        <v>14078</v>
      </c>
      <c r="C4280" t="s">
        <v>14079</v>
      </c>
    </row>
    <row r="4281" spans="1:3" x14ac:dyDescent="0.35">
      <c r="A4281" t="s">
        <v>14080</v>
      </c>
      <c r="B4281" t="s">
        <v>14081</v>
      </c>
      <c r="C4281" t="s">
        <v>14082</v>
      </c>
    </row>
    <row r="4282" spans="1:3" x14ac:dyDescent="0.35">
      <c r="A4282" t="s">
        <v>14083</v>
      </c>
      <c r="B4282" t="s">
        <v>14084</v>
      </c>
      <c r="C4282" t="s">
        <v>14085</v>
      </c>
    </row>
    <row r="4283" spans="1:3" x14ac:dyDescent="0.35">
      <c r="A4283" t="s">
        <v>14086</v>
      </c>
      <c r="B4283" t="s">
        <v>14087</v>
      </c>
      <c r="C4283" t="s">
        <v>14088</v>
      </c>
    </row>
    <row r="4284" spans="1:3" x14ac:dyDescent="0.35">
      <c r="A4284" t="s">
        <v>14089</v>
      </c>
      <c r="B4284" t="s">
        <v>14090</v>
      </c>
      <c r="C4284" t="s">
        <v>14091</v>
      </c>
    </row>
    <row r="4285" spans="1:3" x14ac:dyDescent="0.35">
      <c r="A4285" t="s">
        <v>14092</v>
      </c>
      <c r="B4285" t="s">
        <v>14093</v>
      </c>
      <c r="C4285" t="s">
        <v>14094</v>
      </c>
    </row>
    <row r="4286" spans="1:3" x14ac:dyDescent="0.35">
      <c r="A4286" t="s">
        <v>14095</v>
      </c>
      <c r="B4286" t="s">
        <v>14096</v>
      </c>
      <c r="C4286" t="s">
        <v>14097</v>
      </c>
    </row>
    <row r="4287" spans="1:3" x14ac:dyDescent="0.35">
      <c r="A4287" t="s">
        <v>14098</v>
      </c>
      <c r="B4287" t="s">
        <v>14099</v>
      </c>
      <c r="C4287" t="s">
        <v>14100</v>
      </c>
    </row>
    <row r="4288" spans="1:3" x14ac:dyDescent="0.35">
      <c r="A4288" t="s">
        <v>14101</v>
      </c>
      <c r="B4288" t="s">
        <v>14102</v>
      </c>
      <c r="C4288" t="s">
        <v>14103</v>
      </c>
    </row>
    <row r="4289" spans="1:3" x14ac:dyDescent="0.35">
      <c r="A4289" t="s">
        <v>14104</v>
      </c>
      <c r="B4289" t="s">
        <v>14105</v>
      </c>
      <c r="C4289" t="s">
        <v>14106</v>
      </c>
    </row>
    <row r="4290" spans="1:3" x14ac:dyDescent="0.35">
      <c r="A4290" t="s">
        <v>14107</v>
      </c>
      <c r="B4290" t="s">
        <v>14108</v>
      </c>
      <c r="C4290" t="s">
        <v>14109</v>
      </c>
    </row>
    <row r="4291" spans="1:3" x14ac:dyDescent="0.35">
      <c r="A4291" t="s">
        <v>14110</v>
      </c>
      <c r="B4291" t="s">
        <v>14111</v>
      </c>
      <c r="C4291" t="s">
        <v>14112</v>
      </c>
    </row>
    <row r="4292" spans="1:3" x14ac:dyDescent="0.35">
      <c r="A4292" t="s">
        <v>14113</v>
      </c>
      <c r="B4292" t="s">
        <v>14114</v>
      </c>
      <c r="C4292" t="s">
        <v>14115</v>
      </c>
    </row>
    <row r="4293" spans="1:3" x14ac:dyDescent="0.35">
      <c r="A4293" t="s">
        <v>14116</v>
      </c>
      <c r="B4293" t="s">
        <v>14117</v>
      </c>
      <c r="C4293" t="s">
        <v>14118</v>
      </c>
    </row>
    <row r="4294" spans="1:3" x14ac:dyDescent="0.35">
      <c r="A4294" t="s">
        <v>14119</v>
      </c>
      <c r="B4294" t="s">
        <v>14120</v>
      </c>
      <c r="C4294" t="s">
        <v>14121</v>
      </c>
    </row>
    <row r="4295" spans="1:3" x14ac:dyDescent="0.35">
      <c r="A4295" t="s">
        <v>14122</v>
      </c>
      <c r="B4295" t="s">
        <v>14123</v>
      </c>
      <c r="C4295" t="s">
        <v>14124</v>
      </c>
    </row>
    <row r="4296" spans="1:3" x14ac:dyDescent="0.35">
      <c r="A4296" t="s">
        <v>14122</v>
      </c>
      <c r="B4296" t="s">
        <v>14125</v>
      </c>
      <c r="C4296" t="s">
        <v>14126</v>
      </c>
    </row>
    <row r="4297" spans="1:3" x14ac:dyDescent="0.35">
      <c r="A4297" t="s">
        <v>14127</v>
      </c>
      <c r="B4297" t="s">
        <v>14128</v>
      </c>
      <c r="C4297" t="s">
        <v>14129</v>
      </c>
    </row>
    <row r="4298" spans="1:3" x14ac:dyDescent="0.35">
      <c r="A4298" t="s">
        <v>14127</v>
      </c>
      <c r="B4298" t="s">
        <v>14130</v>
      </c>
      <c r="C4298" t="s">
        <v>14131</v>
      </c>
    </row>
    <row r="4299" spans="1:3" x14ac:dyDescent="0.35">
      <c r="A4299" t="s">
        <v>14132</v>
      </c>
      <c r="B4299" t="s">
        <v>14133</v>
      </c>
      <c r="C4299" t="s">
        <v>14134</v>
      </c>
    </row>
    <row r="4300" spans="1:3" x14ac:dyDescent="0.35">
      <c r="A4300" t="s">
        <v>14135</v>
      </c>
      <c r="B4300" t="s">
        <v>14136</v>
      </c>
      <c r="C4300" t="s">
        <v>14137</v>
      </c>
    </row>
    <row r="4301" spans="1:3" x14ac:dyDescent="0.35">
      <c r="A4301" t="s">
        <v>14138</v>
      </c>
      <c r="B4301" t="s">
        <v>14139</v>
      </c>
      <c r="C4301" t="s">
        <v>14140</v>
      </c>
    </row>
    <row r="4302" spans="1:3" x14ac:dyDescent="0.35">
      <c r="A4302" t="s">
        <v>14141</v>
      </c>
      <c r="B4302" t="s">
        <v>14142</v>
      </c>
      <c r="C4302" t="s">
        <v>14143</v>
      </c>
    </row>
    <row r="4303" spans="1:3" x14ac:dyDescent="0.35">
      <c r="A4303" t="s">
        <v>14144</v>
      </c>
      <c r="B4303" t="s">
        <v>14145</v>
      </c>
      <c r="C4303" t="s">
        <v>24496</v>
      </c>
    </row>
    <row r="4304" spans="1:3" x14ac:dyDescent="0.35">
      <c r="A4304" t="s">
        <v>14146</v>
      </c>
      <c r="B4304" t="s">
        <v>14147</v>
      </c>
      <c r="C4304" t="s">
        <v>14148</v>
      </c>
    </row>
    <row r="4305" spans="1:3" x14ac:dyDescent="0.35">
      <c r="A4305" t="s">
        <v>14149</v>
      </c>
      <c r="B4305" t="s">
        <v>14150</v>
      </c>
      <c r="C4305" t="s">
        <v>14151</v>
      </c>
    </row>
    <row r="4306" spans="1:3" x14ac:dyDescent="0.35">
      <c r="A4306" t="s">
        <v>14152</v>
      </c>
      <c r="B4306" t="s">
        <v>14153</v>
      </c>
      <c r="C4306" t="s">
        <v>14154</v>
      </c>
    </row>
    <row r="4307" spans="1:3" x14ac:dyDescent="0.35">
      <c r="A4307" t="s">
        <v>14155</v>
      </c>
      <c r="B4307" t="s">
        <v>14156</v>
      </c>
      <c r="C4307" t="s">
        <v>14157</v>
      </c>
    </row>
    <row r="4308" spans="1:3" x14ac:dyDescent="0.35">
      <c r="A4308" t="s">
        <v>14158</v>
      </c>
      <c r="B4308" t="s">
        <v>14159</v>
      </c>
      <c r="C4308" t="s">
        <v>14160</v>
      </c>
    </row>
    <row r="4309" spans="1:3" x14ac:dyDescent="0.35">
      <c r="A4309" t="s">
        <v>14161</v>
      </c>
      <c r="B4309" t="s">
        <v>14162</v>
      </c>
      <c r="C4309" t="s">
        <v>14163</v>
      </c>
    </row>
    <row r="4310" spans="1:3" x14ac:dyDescent="0.35">
      <c r="A4310" t="s">
        <v>14164</v>
      </c>
      <c r="B4310" t="s">
        <v>14165</v>
      </c>
      <c r="C4310" t="s">
        <v>14166</v>
      </c>
    </row>
    <row r="4311" spans="1:3" x14ac:dyDescent="0.35">
      <c r="A4311" t="s">
        <v>14167</v>
      </c>
      <c r="B4311" t="s">
        <v>14168</v>
      </c>
      <c r="C4311" t="s">
        <v>14169</v>
      </c>
    </row>
    <row r="4312" spans="1:3" x14ac:dyDescent="0.35">
      <c r="A4312" t="s">
        <v>14170</v>
      </c>
      <c r="B4312" t="s">
        <v>14171</v>
      </c>
      <c r="C4312" t="s">
        <v>14172</v>
      </c>
    </row>
    <row r="4313" spans="1:3" x14ac:dyDescent="0.35">
      <c r="A4313" t="s">
        <v>14173</v>
      </c>
      <c r="B4313" t="s">
        <v>14174</v>
      </c>
      <c r="C4313" t="s">
        <v>14175</v>
      </c>
    </row>
    <row r="4314" spans="1:3" x14ac:dyDescent="0.35">
      <c r="A4314" t="s">
        <v>14176</v>
      </c>
      <c r="B4314" t="s">
        <v>14177</v>
      </c>
      <c r="C4314" t="s">
        <v>14178</v>
      </c>
    </row>
    <row r="4315" spans="1:3" x14ac:dyDescent="0.35">
      <c r="A4315" t="s">
        <v>14179</v>
      </c>
      <c r="B4315" t="s">
        <v>14180</v>
      </c>
      <c r="C4315" t="s">
        <v>14181</v>
      </c>
    </row>
    <row r="4316" spans="1:3" x14ac:dyDescent="0.35">
      <c r="A4316" t="s">
        <v>14182</v>
      </c>
      <c r="B4316" t="s">
        <v>14183</v>
      </c>
      <c r="C4316" t="s">
        <v>14184</v>
      </c>
    </row>
    <row r="4317" spans="1:3" x14ac:dyDescent="0.35">
      <c r="A4317" t="s">
        <v>1389</v>
      </c>
      <c r="B4317" t="s">
        <v>14185</v>
      </c>
      <c r="C4317" t="s">
        <v>14186</v>
      </c>
    </row>
    <row r="4318" spans="1:3" x14ac:dyDescent="0.35">
      <c r="A4318" t="s">
        <v>14187</v>
      </c>
      <c r="B4318" t="s">
        <v>14188</v>
      </c>
      <c r="C4318" t="s">
        <v>14189</v>
      </c>
    </row>
    <row r="4319" spans="1:3" x14ac:dyDescent="0.35">
      <c r="A4319" t="s">
        <v>14190</v>
      </c>
      <c r="B4319" t="s">
        <v>14191</v>
      </c>
      <c r="C4319" t="s">
        <v>14192</v>
      </c>
    </row>
    <row r="4320" spans="1:3" x14ac:dyDescent="0.35">
      <c r="A4320" t="s">
        <v>14193</v>
      </c>
      <c r="B4320" t="s">
        <v>14194</v>
      </c>
      <c r="C4320" t="s">
        <v>14195</v>
      </c>
    </row>
    <row r="4321" spans="1:3" x14ac:dyDescent="0.35">
      <c r="A4321" t="s">
        <v>14196</v>
      </c>
      <c r="B4321" t="s">
        <v>14197</v>
      </c>
      <c r="C4321" t="s">
        <v>14198</v>
      </c>
    </row>
    <row r="4322" spans="1:3" x14ac:dyDescent="0.35">
      <c r="A4322" t="s">
        <v>14199</v>
      </c>
      <c r="B4322" t="s">
        <v>14200</v>
      </c>
      <c r="C4322" t="s">
        <v>14201</v>
      </c>
    </row>
    <row r="4323" spans="1:3" x14ac:dyDescent="0.35">
      <c r="A4323" t="s">
        <v>14202</v>
      </c>
      <c r="B4323" t="s">
        <v>14203</v>
      </c>
      <c r="C4323" t="s">
        <v>3545</v>
      </c>
    </row>
    <row r="4324" spans="1:3" x14ac:dyDescent="0.35">
      <c r="A4324" t="s">
        <v>14204</v>
      </c>
      <c r="B4324" t="s">
        <v>14205</v>
      </c>
      <c r="C4324" t="s">
        <v>14206</v>
      </c>
    </row>
    <row r="4325" spans="1:3" x14ac:dyDescent="0.35">
      <c r="A4325" t="s">
        <v>14207</v>
      </c>
      <c r="B4325" t="s">
        <v>14208</v>
      </c>
      <c r="C4325" t="s">
        <v>14209</v>
      </c>
    </row>
    <row r="4326" spans="1:3" x14ac:dyDescent="0.35">
      <c r="A4326" t="s">
        <v>14210</v>
      </c>
      <c r="B4326" t="s">
        <v>14211</v>
      </c>
      <c r="C4326" t="s">
        <v>14212</v>
      </c>
    </row>
    <row r="4327" spans="1:3" x14ac:dyDescent="0.35">
      <c r="A4327" t="s">
        <v>14213</v>
      </c>
      <c r="B4327" t="s">
        <v>14214</v>
      </c>
      <c r="C4327" t="s">
        <v>14215</v>
      </c>
    </row>
    <row r="4328" spans="1:3" x14ac:dyDescent="0.35">
      <c r="A4328" t="s">
        <v>14216</v>
      </c>
      <c r="B4328" t="s">
        <v>14217</v>
      </c>
      <c r="C4328" t="s">
        <v>14218</v>
      </c>
    </row>
    <row r="4329" spans="1:3" x14ac:dyDescent="0.35">
      <c r="A4329" t="s">
        <v>14219</v>
      </c>
      <c r="B4329" t="s">
        <v>14220</v>
      </c>
      <c r="C4329" t="s">
        <v>14221</v>
      </c>
    </row>
    <row r="4330" spans="1:3" x14ac:dyDescent="0.35">
      <c r="A4330" t="s">
        <v>14222</v>
      </c>
      <c r="B4330" t="s">
        <v>14223</v>
      </c>
      <c r="C4330" t="s">
        <v>14224</v>
      </c>
    </row>
    <row r="4331" spans="1:3" x14ac:dyDescent="0.35">
      <c r="A4331" t="s">
        <v>14225</v>
      </c>
      <c r="B4331" t="s">
        <v>14226</v>
      </c>
      <c r="C4331" t="s">
        <v>14227</v>
      </c>
    </row>
    <row r="4332" spans="1:3" x14ac:dyDescent="0.35">
      <c r="A4332" t="s">
        <v>14228</v>
      </c>
      <c r="B4332" t="s">
        <v>14229</v>
      </c>
      <c r="C4332" t="s">
        <v>14230</v>
      </c>
    </row>
    <row r="4333" spans="1:3" x14ac:dyDescent="0.35">
      <c r="A4333" t="s">
        <v>14231</v>
      </c>
      <c r="B4333" t="s">
        <v>14232</v>
      </c>
      <c r="C4333" t="s">
        <v>14233</v>
      </c>
    </row>
    <row r="4334" spans="1:3" x14ac:dyDescent="0.35">
      <c r="A4334" t="s">
        <v>14234</v>
      </c>
      <c r="B4334" t="s">
        <v>14235</v>
      </c>
      <c r="C4334" t="s">
        <v>14236</v>
      </c>
    </row>
    <row r="4335" spans="1:3" x14ac:dyDescent="0.35">
      <c r="A4335" t="s">
        <v>14237</v>
      </c>
      <c r="B4335" t="s">
        <v>14238</v>
      </c>
      <c r="C4335" t="s">
        <v>14239</v>
      </c>
    </row>
    <row r="4336" spans="1:3" x14ac:dyDescent="0.35">
      <c r="A4336" t="s">
        <v>14240</v>
      </c>
      <c r="B4336" t="s">
        <v>14241</v>
      </c>
      <c r="C4336" t="s">
        <v>14242</v>
      </c>
    </row>
    <row r="4337" spans="1:3" x14ac:dyDescent="0.35">
      <c r="A4337" t="s">
        <v>14243</v>
      </c>
      <c r="B4337" t="s">
        <v>14244</v>
      </c>
      <c r="C4337" t="s">
        <v>14245</v>
      </c>
    </row>
    <row r="4338" spans="1:3" x14ac:dyDescent="0.35">
      <c r="A4338" t="s">
        <v>14246</v>
      </c>
      <c r="B4338" t="s">
        <v>14247</v>
      </c>
      <c r="C4338" t="s">
        <v>14248</v>
      </c>
    </row>
    <row r="4339" spans="1:3" x14ac:dyDescent="0.35">
      <c r="A4339" t="s">
        <v>14249</v>
      </c>
      <c r="B4339" t="s">
        <v>14250</v>
      </c>
      <c r="C4339" t="s">
        <v>14251</v>
      </c>
    </row>
    <row r="4340" spans="1:3" x14ac:dyDescent="0.35">
      <c r="A4340" t="s">
        <v>14252</v>
      </c>
      <c r="B4340" t="s">
        <v>14253</v>
      </c>
      <c r="C4340" t="s">
        <v>14254</v>
      </c>
    </row>
    <row r="4341" spans="1:3" x14ac:dyDescent="0.35">
      <c r="A4341" t="s">
        <v>14255</v>
      </c>
      <c r="B4341" t="s">
        <v>14256</v>
      </c>
      <c r="C4341" t="s">
        <v>14257</v>
      </c>
    </row>
    <row r="4342" spans="1:3" x14ac:dyDescent="0.35">
      <c r="A4342" t="s">
        <v>14258</v>
      </c>
      <c r="B4342" t="s">
        <v>14259</v>
      </c>
      <c r="C4342" t="s">
        <v>14260</v>
      </c>
    </row>
    <row r="4343" spans="1:3" x14ac:dyDescent="0.35">
      <c r="A4343" t="s">
        <v>14261</v>
      </c>
      <c r="B4343" t="s">
        <v>14262</v>
      </c>
      <c r="C4343" t="s">
        <v>14263</v>
      </c>
    </row>
    <row r="4344" spans="1:3" x14ac:dyDescent="0.35">
      <c r="A4344" t="s">
        <v>14264</v>
      </c>
      <c r="B4344" t="s">
        <v>14265</v>
      </c>
      <c r="C4344" t="s">
        <v>14266</v>
      </c>
    </row>
    <row r="4345" spans="1:3" x14ac:dyDescent="0.35">
      <c r="A4345" t="s">
        <v>14267</v>
      </c>
      <c r="B4345" t="s">
        <v>14268</v>
      </c>
      <c r="C4345" t="s">
        <v>14269</v>
      </c>
    </row>
    <row r="4346" spans="1:3" x14ac:dyDescent="0.35">
      <c r="A4346" t="s">
        <v>14270</v>
      </c>
      <c r="B4346" t="s">
        <v>14271</v>
      </c>
      <c r="C4346" t="s">
        <v>14272</v>
      </c>
    </row>
    <row r="4347" spans="1:3" x14ac:dyDescent="0.35">
      <c r="A4347" t="s">
        <v>14273</v>
      </c>
      <c r="B4347" t="s">
        <v>14274</v>
      </c>
      <c r="C4347" t="s">
        <v>14275</v>
      </c>
    </row>
    <row r="4348" spans="1:3" x14ac:dyDescent="0.35">
      <c r="A4348" t="s">
        <v>14276</v>
      </c>
      <c r="B4348" t="s">
        <v>14277</v>
      </c>
      <c r="C4348" t="s">
        <v>14278</v>
      </c>
    </row>
    <row r="4349" spans="1:3" x14ac:dyDescent="0.35">
      <c r="A4349" t="s">
        <v>14279</v>
      </c>
      <c r="B4349" t="s">
        <v>14280</v>
      </c>
      <c r="C4349" t="s">
        <v>14281</v>
      </c>
    </row>
    <row r="4350" spans="1:3" x14ac:dyDescent="0.35">
      <c r="A4350" t="s">
        <v>14279</v>
      </c>
      <c r="B4350" t="s">
        <v>14282</v>
      </c>
      <c r="C4350" t="s">
        <v>14283</v>
      </c>
    </row>
    <row r="4351" spans="1:3" x14ac:dyDescent="0.35">
      <c r="A4351" t="s">
        <v>14284</v>
      </c>
      <c r="B4351" t="s">
        <v>14285</v>
      </c>
      <c r="C4351" t="s">
        <v>14286</v>
      </c>
    </row>
    <row r="4352" spans="1:3" x14ac:dyDescent="0.35">
      <c r="A4352" t="s">
        <v>14287</v>
      </c>
      <c r="B4352" t="s">
        <v>14288</v>
      </c>
      <c r="C4352" t="s">
        <v>14289</v>
      </c>
    </row>
    <row r="4353" spans="1:3" x14ac:dyDescent="0.35">
      <c r="A4353" t="s">
        <v>14290</v>
      </c>
      <c r="B4353" t="s">
        <v>14291</v>
      </c>
      <c r="C4353" t="s">
        <v>14292</v>
      </c>
    </row>
    <row r="4354" spans="1:3" x14ac:dyDescent="0.35">
      <c r="A4354" t="s">
        <v>14293</v>
      </c>
      <c r="B4354" t="s">
        <v>14294</v>
      </c>
      <c r="C4354" t="s">
        <v>14295</v>
      </c>
    </row>
    <row r="4355" spans="1:3" x14ac:dyDescent="0.35">
      <c r="A4355" t="s">
        <v>14296</v>
      </c>
      <c r="B4355" t="s">
        <v>14297</v>
      </c>
      <c r="C4355" t="s">
        <v>14298</v>
      </c>
    </row>
    <row r="4356" spans="1:3" x14ac:dyDescent="0.35">
      <c r="A4356" t="s">
        <v>14299</v>
      </c>
      <c r="B4356" t="s">
        <v>14300</v>
      </c>
      <c r="C4356" t="s">
        <v>14301</v>
      </c>
    </row>
    <row r="4357" spans="1:3" x14ac:dyDescent="0.35">
      <c r="A4357" t="s">
        <v>14302</v>
      </c>
      <c r="B4357" t="s">
        <v>14303</v>
      </c>
      <c r="C4357" t="s">
        <v>14304</v>
      </c>
    </row>
    <row r="4358" spans="1:3" x14ac:dyDescent="0.35">
      <c r="A4358" t="s">
        <v>14305</v>
      </c>
      <c r="B4358" t="s">
        <v>14306</v>
      </c>
      <c r="C4358" t="s">
        <v>14307</v>
      </c>
    </row>
    <row r="4359" spans="1:3" x14ac:dyDescent="0.35">
      <c r="A4359" t="s">
        <v>14308</v>
      </c>
      <c r="B4359" t="s">
        <v>14309</v>
      </c>
      <c r="C4359" t="s">
        <v>14310</v>
      </c>
    </row>
    <row r="4360" spans="1:3" x14ac:dyDescent="0.35">
      <c r="A4360" t="s">
        <v>14311</v>
      </c>
      <c r="B4360" t="s">
        <v>14312</v>
      </c>
      <c r="C4360" t="s">
        <v>14313</v>
      </c>
    </row>
    <row r="4361" spans="1:3" x14ac:dyDescent="0.35">
      <c r="A4361" t="s">
        <v>14314</v>
      </c>
      <c r="B4361" t="s">
        <v>14315</v>
      </c>
      <c r="C4361" t="s">
        <v>14316</v>
      </c>
    </row>
    <row r="4362" spans="1:3" x14ac:dyDescent="0.35">
      <c r="A4362" t="s">
        <v>14317</v>
      </c>
      <c r="B4362" t="s">
        <v>14318</v>
      </c>
      <c r="C4362" t="s">
        <v>14319</v>
      </c>
    </row>
    <row r="4363" spans="1:3" x14ac:dyDescent="0.35">
      <c r="A4363" t="s">
        <v>14320</v>
      </c>
      <c r="B4363" t="s">
        <v>14321</v>
      </c>
      <c r="C4363" t="s">
        <v>14322</v>
      </c>
    </row>
    <row r="4364" spans="1:3" x14ac:dyDescent="0.35">
      <c r="A4364" t="s">
        <v>14323</v>
      </c>
      <c r="B4364" t="s">
        <v>14324</v>
      </c>
      <c r="C4364" t="s">
        <v>14325</v>
      </c>
    </row>
    <row r="4365" spans="1:3" x14ac:dyDescent="0.35">
      <c r="A4365" t="s">
        <v>14326</v>
      </c>
      <c r="B4365" t="s">
        <v>14327</v>
      </c>
      <c r="C4365" t="s">
        <v>14328</v>
      </c>
    </row>
    <row r="4366" spans="1:3" x14ac:dyDescent="0.35">
      <c r="A4366" t="s">
        <v>14329</v>
      </c>
      <c r="B4366" t="s">
        <v>14330</v>
      </c>
      <c r="C4366" t="s">
        <v>14331</v>
      </c>
    </row>
    <row r="4367" spans="1:3" x14ac:dyDescent="0.35">
      <c r="A4367" t="s">
        <v>14332</v>
      </c>
      <c r="B4367" t="s">
        <v>14333</v>
      </c>
      <c r="C4367" t="s">
        <v>14334</v>
      </c>
    </row>
    <row r="4368" spans="1:3" x14ac:dyDescent="0.35">
      <c r="A4368" t="s">
        <v>14335</v>
      </c>
      <c r="B4368" t="s">
        <v>14336</v>
      </c>
      <c r="C4368" t="s">
        <v>14337</v>
      </c>
    </row>
    <row r="4369" spans="1:3" x14ac:dyDescent="0.35">
      <c r="A4369" t="s">
        <v>14338</v>
      </c>
      <c r="B4369" t="s">
        <v>14339</v>
      </c>
      <c r="C4369" t="s">
        <v>14340</v>
      </c>
    </row>
    <row r="4370" spans="1:3" x14ac:dyDescent="0.35">
      <c r="A4370" t="s">
        <v>14341</v>
      </c>
      <c r="B4370" t="s">
        <v>14342</v>
      </c>
      <c r="C4370" t="s">
        <v>14343</v>
      </c>
    </row>
    <row r="4371" spans="1:3" x14ac:dyDescent="0.35">
      <c r="A4371" t="s">
        <v>14344</v>
      </c>
      <c r="B4371" t="s">
        <v>14345</v>
      </c>
      <c r="C4371" t="s">
        <v>14346</v>
      </c>
    </row>
    <row r="4372" spans="1:3" x14ac:dyDescent="0.35">
      <c r="A4372" t="s">
        <v>14347</v>
      </c>
      <c r="B4372" t="s">
        <v>14348</v>
      </c>
      <c r="C4372" t="s">
        <v>14349</v>
      </c>
    </row>
    <row r="4373" spans="1:3" x14ac:dyDescent="0.35">
      <c r="A4373" t="s">
        <v>14350</v>
      </c>
      <c r="B4373" t="s">
        <v>14351</v>
      </c>
      <c r="C4373" t="s">
        <v>14352</v>
      </c>
    </row>
    <row r="4374" spans="1:3" x14ac:dyDescent="0.35">
      <c r="A4374" t="s">
        <v>14353</v>
      </c>
      <c r="B4374" t="s">
        <v>14354</v>
      </c>
      <c r="C4374" t="s">
        <v>14355</v>
      </c>
    </row>
    <row r="4375" spans="1:3" x14ac:dyDescent="0.35">
      <c r="A4375" t="s">
        <v>14356</v>
      </c>
      <c r="B4375" t="s">
        <v>14357</v>
      </c>
      <c r="C4375" t="s">
        <v>14358</v>
      </c>
    </row>
    <row r="4376" spans="1:3" x14ac:dyDescent="0.35">
      <c r="A4376" t="s">
        <v>14359</v>
      </c>
      <c r="B4376" t="s">
        <v>14360</v>
      </c>
      <c r="C4376" t="s">
        <v>14361</v>
      </c>
    </row>
    <row r="4377" spans="1:3" x14ac:dyDescent="0.35">
      <c r="A4377" t="s">
        <v>14362</v>
      </c>
      <c r="B4377" t="s">
        <v>14363</v>
      </c>
      <c r="C4377" t="s">
        <v>14364</v>
      </c>
    </row>
    <row r="4378" spans="1:3" x14ac:dyDescent="0.35">
      <c r="A4378" t="s">
        <v>14365</v>
      </c>
      <c r="B4378" t="s">
        <v>14366</v>
      </c>
      <c r="C4378" t="s">
        <v>14367</v>
      </c>
    </row>
    <row r="4379" spans="1:3" x14ac:dyDescent="0.35">
      <c r="A4379" t="s">
        <v>14368</v>
      </c>
      <c r="B4379" t="s">
        <v>14369</v>
      </c>
      <c r="C4379" t="s">
        <v>14370</v>
      </c>
    </row>
    <row r="4380" spans="1:3" x14ac:dyDescent="0.35">
      <c r="A4380" t="s">
        <v>14371</v>
      </c>
      <c r="B4380" t="s">
        <v>14372</v>
      </c>
      <c r="C4380" t="s">
        <v>14373</v>
      </c>
    </row>
    <row r="4381" spans="1:3" x14ac:dyDescent="0.35">
      <c r="A4381" t="s">
        <v>14374</v>
      </c>
      <c r="B4381" t="s">
        <v>14375</v>
      </c>
      <c r="C4381" t="s">
        <v>14376</v>
      </c>
    </row>
    <row r="4382" spans="1:3" x14ac:dyDescent="0.35">
      <c r="A4382" t="s">
        <v>14377</v>
      </c>
      <c r="B4382" t="s">
        <v>14378</v>
      </c>
      <c r="C4382" t="s">
        <v>14379</v>
      </c>
    </row>
    <row r="4383" spans="1:3" x14ac:dyDescent="0.35">
      <c r="A4383" t="s">
        <v>14380</v>
      </c>
      <c r="B4383" t="s">
        <v>14381</v>
      </c>
      <c r="C4383" t="s">
        <v>14382</v>
      </c>
    </row>
    <row r="4384" spans="1:3" x14ac:dyDescent="0.35">
      <c r="A4384" t="s">
        <v>14383</v>
      </c>
      <c r="B4384" t="s">
        <v>14384</v>
      </c>
      <c r="C4384" t="s">
        <v>14385</v>
      </c>
    </row>
    <row r="4385" spans="1:3" x14ac:dyDescent="0.35">
      <c r="A4385" t="s">
        <v>14386</v>
      </c>
      <c r="B4385" t="s">
        <v>14387</v>
      </c>
      <c r="C4385" t="s">
        <v>14388</v>
      </c>
    </row>
    <row r="4386" spans="1:3" x14ac:dyDescent="0.35">
      <c r="A4386" t="s">
        <v>14389</v>
      </c>
      <c r="B4386" t="s">
        <v>14390</v>
      </c>
      <c r="C4386" t="s">
        <v>14391</v>
      </c>
    </row>
    <row r="4387" spans="1:3" x14ac:dyDescent="0.35">
      <c r="A4387" t="s">
        <v>14392</v>
      </c>
      <c r="B4387" t="s">
        <v>14393</v>
      </c>
      <c r="C4387" t="s">
        <v>14394</v>
      </c>
    </row>
    <row r="4388" spans="1:3" x14ac:dyDescent="0.35">
      <c r="A4388" t="s">
        <v>14395</v>
      </c>
      <c r="B4388" t="s">
        <v>14396</v>
      </c>
      <c r="C4388" t="s">
        <v>14397</v>
      </c>
    </row>
    <row r="4389" spans="1:3" x14ac:dyDescent="0.35">
      <c r="A4389" t="s">
        <v>14398</v>
      </c>
      <c r="B4389" t="s">
        <v>14399</v>
      </c>
      <c r="C4389" t="s">
        <v>14400</v>
      </c>
    </row>
    <row r="4390" spans="1:3" x14ac:dyDescent="0.35">
      <c r="A4390" t="s">
        <v>14401</v>
      </c>
      <c r="B4390" t="s">
        <v>14402</v>
      </c>
      <c r="C4390" t="s">
        <v>14403</v>
      </c>
    </row>
    <row r="4391" spans="1:3" x14ac:dyDescent="0.35">
      <c r="A4391" t="s">
        <v>14404</v>
      </c>
      <c r="B4391" t="s">
        <v>14405</v>
      </c>
      <c r="C4391" t="s">
        <v>14406</v>
      </c>
    </row>
    <row r="4392" spans="1:3" x14ac:dyDescent="0.35">
      <c r="A4392" t="s">
        <v>14407</v>
      </c>
      <c r="B4392" t="s">
        <v>14408</v>
      </c>
      <c r="C4392" t="s">
        <v>14409</v>
      </c>
    </row>
    <row r="4393" spans="1:3" x14ac:dyDescent="0.35">
      <c r="A4393" t="s">
        <v>14410</v>
      </c>
      <c r="B4393" t="s">
        <v>14411</v>
      </c>
      <c r="C4393" t="s">
        <v>14412</v>
      </c>
    </row>
    <row r="4394" spans="1:3" x14ac:dyDescent="0.35">
      <c r="A4394" t="s">
        <v>14413</v>
      </c>
      <c r="B4394" t="s">
        <v>14414</v>
      </c>
      <c r="C4394" t="s">
        <v>14415</v>
      </c>
    </row>
    <row r="4395" spans="1:3" x14ac:dyDescent="0.35">
      <c r="A4395" t="s">
        <v>14416</v>
      </c>
      <c r="B4395" t="s">
        <v>14417</v>
      </c>
      <c r="C4395" t="s">
        <v>14418</v>
      </c>
    </row>
    <row r="4396" spans="1:3" x14ac:dyDescent="0.35">
      <c r="A4396" t="s">
        <v>14419</v>
      </c>
      <c r="B4396" t="s">
        <v>14420</v>
      </c>
      <c r="C4396" t="s">
        <v>14421</v>
      </c>
    </row>
    <row r="4397" spans="1:3" x14ac:dyDescent="0.35">
      <c r="A4397" t="s">
        <v>14419</v>
      </c>
      <c r="B4397" t="s">
        <v>14422</v>
      </c>
      <c r="C4397" t="s">
        <v>14423</v>
      </c>
    </row>
    <row r="4398" spans="1:3" x14ac:dyDescent="0.35">
      <c r="A4398" t="s">
        <v>14424</v>
      </c>
      <c r="B4398" t="s">
        <v>14425</v>
      </c>
      <c r="C4398" t="s">
        <v>14426</v>
      </c>
    </row>
    <row r="4399" spans="1:3" x14ac:dyDescent="0.35">
      <c r="A4399" t="s">
        <v>14427</v>
      </c>
      <c r="B4399" t="s">
        <v>14428</v>
      </c>
      <c r="C4399" t="s">
        <v>14429</v>
      </c>
    </row>
    <row r="4400" spans="1:3" x14ac:dyDescent="0.35">
      <c r="A4400" t="s">
        <v>14430</v>
      </c>
      <c r="B4400" t="s">
        <v>14431</v>
      </c>
      <c r="C4400" t="s">
        <v>14432</v>
      </c>
    </row>
    <row r="4401" spans="1:3" x14ac:dyDescent="0.35">
      <c r="A4401" t="s">
        <v>14433</v>
      </c>
      <c r="B4401" t="s">
        <v>14434</v>
      </c>
      <c r="C4401" t="s">
        <v>14435</v>
      </c>
    </row>
    <row r="4402" spans="1:3" x14ac:dyDescent="0.35">
      <c r="A4402" t="s">
        <v>14433</v>
      </c>
      <c r="B4402" t="s">
        <v>14436</v>
      </c>
      <c r="C4402" t="s">
        <v>14437</v>
      </c>
    </row>
    <row r="4403" spans="1:3" x14ac:dyDescent="0.35">
      <c r="A4403" t="s">
        <v>14438</v>
      </c>
      <c r="B4403" t="s">
        <v>14439</v>
      </c>
      <c r="C4403" t="s">
        <v>14440</v>
      </c>
    </row>
    <row r="4404" spans="1:3" x14ac:dyDescent="0.35">
      <c r="A4404" t="s">
        <v>14441</v>
      </c>
      <c r="B4404" t="s">
        <v>14442</v>
      </c>
      <c r="C4404" t="s">
        <v>14443</v>
      </c>
    </row>
    <row r="4405" spans="1:3" x14ac:dyDescent="0.35">
      <c r="A4405" t="s">
        <v>14444</v>
      </c>
      <c r="B4405" t="s">
        <v>14445</v>
      </c>
      <c r="C4405" t="s">
        <v>14446</v>
      </c>
    </row>
    <row r="4406" spans="1:3" x14ac:dyDescent="0.35">
      <c r="A4406" t="s">
        <v>14447</v>
      </c>
      <c r="B4406" t="s">
        <v>14448</v>
      </c>
      <c r="C4406" t="s">
        <v>14449</v>
      </c>
    </row>
    <row r="4407" spans="1:3" x14ac:dyDescent="0.35">
      <c r="A4407" t="s">
        <v>14450</v>
      </c>
      <c r="B4407" t="s">
        <v>14451</v>
      </c>
      <c r="C4407" t="s">
        <v>14452</v>
      </c>
    </row>
    <row r="4408" spans="1:3" x14ac:dyDescent="0.35">
      <c r="A4408" t="s">
        <v>14453</v>
      </c>
      <c r="B4408" t="s">
        <v>14454</v>
      </c>
      <c r="C4408" t="s">
        <v>14455</v>
      </c>
    </row>
    <row r="4409" spans="1:3" x14ac:dyDescent="0.35">
      <c r="A4409" t="s">
        <v>14456</v>
      </c>
      <c r="B4409" t="s">
        <v>14457</v>
      </c>
      <c r="C4409" t="s">
        <v>14458</v>
      </c>
    </row>
    <row r="4410" spans="1:3" x14ac:dyDescent="0.35">
      <c r="A4410" t="s">
        <v>14459</v>
      </c>
      <c r="B4410" t="s">
        <v>14460</v>
      </c>
      <c r="C4410" t="s">
        <v>14461</v>
      </c>
    </row>
    <row r="4411" spans="1:3" x14ac:dyDescent="0.35">
      <c r="A4411" t="s">
        <v>14462</v>
      </c>
      <c r="B4411" t="s">
        <v>14463</v>
      </c>
      <c r="C4411" t="s">
        <v>14464</v>
      </c>
    </row>
    <row r="4412" spans="1:3" x14ac:dyDescent="0.35">
      <c r="A4412" t="s">
        <v>14465</v>
      </c>
      <c r="B4412" t="s">
        <v>14466</v>
      </c>
      <c r="C4412" t="s">
        <v>14467</v>
      </c>
    </row>
    <row r="4413" spans="1:3" x14ac:dyDescent="0.35">
      <c r="A4413" t="s">
        <v>14468</v>
      </c>
      <c r="B4413" t="s">
        <v>14469</v>
      </c>
      <c r="C4413" t="s">
        <v>14470</v>
      </c>
    </row>
    <row r="4414" spans="1:3" x14ac:dyDescent="0.35">
      <c r="A4414" t="s">
        <v>14471</v>
      </c>
      <c r="B4414" t="s">
        <v>14472</v>
      </c>
      <c r="C4414" t="s">
        <v>14473</v>
      </c>
    </row>
    <row r="4415" spans="1:3" x14ac:dyDescent="0.35">
      <c r="A4415" t="s">
        <v>14474</v>
      </c>
      <c r="B4415" t="s">
        <v>14475</v>
      </c>
      <c r="C4415" t="s">
        <v>14476</v>
      </c>
    </row>
    <row r="4416" spans="1:3" x14ac:dyDescent="0.35">
      <c r="A4416" t="s">
        <v>14477</v>
      </c>
      <c r="B4416" t="s">
        <v>14478</v>
      </c>
      <c r="C4416" t="s">
        <v>14479</v>
      </c>
    </row>
    <row r="4417" spans="1:3" x14ac:dyDescent="0.35">
      <c r="A4417" t="s">
        <v>14480</v>
      </c>
      <c r="B4417" t="s">
        <v>14481</v>
      </c>
      <c r="C4417" t="s">
        <v>13722</v>
      </c>
    </row>
    <row r="4418" spans="1:3" x14ac:dyDescent="0.35">
      <c r="A4418" t="s">
        <v>14482</v>
      </c>
      <c r="B4418" t="s">
        <v>14483</v>
      </c>
      <c r="C4418" t="s">
        <v>14484</v>
      </c>
    </row>
    <row r="4419" spans="1:3" x14ac:dyDescent="0.35">
      <c r="A4419" t="s">
        <v>14485</v>
      </c>
      <c r="B4419" t="s">
        <v>14486</v>
      </c>
      <c r="C4419" t="s">
        <v>14487</v>
      </c>
    </row>
    <row r="4420" spans="1:3" x14ac:dyDescent="0.35">
      <c r="A4420" t="s">
        <v>14488</v>
      </c>
      <c r="B4420" t="s">
        <v>14489</v>
      </c>
      <c r="C4420" t="s">
        <v>14490</v>
      </c>
    </row>
    <row r="4421" spans="1:3" x14ac:dyDescent="0.35">
      <c r="A4421" t="s">
        <v>14491</v>
      </c>
      <c r="B4421" t="s">
        <v>14492</v>
      </c>
      <c r="C4421" t="s">
        <v>14493</v>
      </c>
    </row>
    <row r="4422" spans="1:3" x14ac:dyDescent="0.35">
      <c r="A4422" t="s">
        <v>14494</v>
      </c>
      <c r="B4422" t="s">
        <v>14495</v>
      </c>
      <c r="C4422" t="s">
        <v>14496</v>
      </c>
    </row>
    <row r="4423" spans="1:3" x14ac:dyDescent="0.35">
      <c r="A4423" t="s">
        <v>14497</v>
      </c>
      <c r="B4423" t="s">
        <v>14498</v>
      </c>
      <c r="C4423" t="s">
        <v>14499</v>
      </c>
    </row>
    <row r="4424" spans="1:3" x14ac:dyDescent="0.35">
      <c r="A4424" t="s">
        <v>14500</v>
      </c>
      <c r="B4424" t="s">
        <v>14501</v>
      </c>
      <c r="C4424" t="s">
        <v>14502</v>
      </c>
    </row>
    <row r="4425" spans="1:3" x14ac:dyDescent="0.35">
      <c r="A4425" t="s">
        <v>14503</v>
      </c>
      <c r="B4425" t="s">
        <v>14504</v>
      </c>
      <c r="C4425" t="s">
        <v>14505</v>
      </c>
    </row>
    <row r="4426" spans="1:3" x14ac:dyDescent="0.35">
      <c r="A4426" t="s">
        <v>14506</v>
      </c>
      <c r="B4426" t="s">
        <v>14507</v>
      </c>
      <c r="C4426" t="s">
        <v>14508</v>
      </c>
    </row>
    <row r="4427" spans="1:3" x14ac:dyDescent="0.35">
      <c r="A4427" t="s">
        <v>14509</v>
      </c>
      <c r="B4427" t="s">
        <v>14510</v>
      </c>
      <c r="C4427" t="s">
        <v>14511</v>
      </c>
    </row>
    <row r="4428" spans="1:3" x14ac:dyDescent="0.35">
      <c r="A4428" t="s">
        <v>14512</v>
      </c>
      <c r="B4428" t="s">
        <v>14513</v>
      </c>
      <c r="C4428" t="s">
        <v>14514</v>
      </c>
    </row>
    <row r="4429" spans="1:3" x14ac:dyDescent="0.35">
      <c r="A4429" t="s">
        <v>14515</v>
      </c>
      <c r="B4429" t="s">
        <v>14516</v>
      </c>
      <c r="C4429" t="s">
        <v>14517</v>
      </c>
    </row>
    <row r="4430" spans="1:3" x14ac:dyDescent="0.35">
      <c r="A4430" t="s">
        <v>14518</v>
      </c>
      <c r="B4430" t="s">
        <v>14519</v>
      </c>
      <c r="C4430" t="s">
        <v>14520</v>
      </c>
    </row>
    <row r="4431" spans="1:3" x14ac:dyDescent="0.35">
      <c r="A4431" t="s">
        <v>14521</v>
      </c>
      <c r="B4431" t="s">
        <v>14522</v>
      </c>
      <c r="C4431" t="s">
        <v>14523</v>
      </c>
    </row>
    <row r="4432" spans="1:3" x14ac:dyDescent="0.35">
      <c r="A4432" t="s">
        <v>14524</v>
      </c>
      <c r="B4432" t="s">
        <v>14525</v>
      </c>
      <c r="C4432" t="s">
        <v>14526</v>
      </c>
    </row>
    <row r="4433" spans="1:3" x14ac:dyDescent="0.35">
      <c r="A4433" t="s">
        <v>14527</v>
      </c>
      <c r="B4433" t="s">
        <v>14528</v>
      </c>
      <c r="C4433" t="s">
        <v>14529</v>
      </c>
    </row>
    <row r="4434" spans="1:3" x14ac:dyDescent="0.35">
      <c r="A4434" t="s">
        <v>14530</v>
      </c>
      <c r="B4434" t="s">
        <v>14531</v>
      </c>
      <c r="C4434" t="s">
        <v>14532</v>
      </c>
    </row>
    <row r="4435" spans="1:3" x14ac:dyDescent="0.35">
      <c r="A4435" t="s">
        <v>14533</v>
      </c>
      <c r="B4435" t="s">
        <v>14534</v>
      </c>
      <c r="C4435" t="s">
        <v>14535</v>
      </c>
    </row>
    <row r="4436" spans="1:3" x14ac:dyDescent="0.35">
      <c r="A4436" t="s">
        <v>14536</v>
      </c>
      <c r="B4436" t="s">
        <v>14537</v>
      </c>
      <c r="C4436" t="s">
        <v>14538</v>
      </c>
    </row>
    <row r="4437" spans="1:3" x14ac:dyDescent="0.35">
      <c r="A4437" t="s">
        <v>14539</v>
      </c>
      <c r="B4437" t="s">
        <v>14540</v>
      </c>
      <c r="C4437" t="s">
        <v>14541</v>
      </c>
    </row>
    <row r="4438" spans="1:3" x14ac:dyDescent="0.35">
      <c r="A4438" t="s">
        <v>14542</v>
      </c>
      <c r="B4438" t="s">
        <v>14543</v>
      </c>
      <c r="C4438" t="s">
        <v>14544</v>
      </c>
    </row>
    <row r="4439" spans="1:3" x14ac:dyDescent="0.35">
      <c r="A4439" t="s">
        <v>14545</v>
      </c>
      <c r="B4439" t="s">
        <v>14546</v>
      </c>
      <c r="C4439" t="s">
        <v>14547</v>
      </c>
    </row>
    <row r="4440" spans="1:3" x14ac:dyDescent="0.35">
      <c r="A4440" t="s">
        <v>14548</v>
      </c>
      <c r="B4440" t="s">
        <v>14549</v>
      </c>
      <c r="C4440" t="s">
        <v>14550</v>
      </c>
    </row>
    <row r="4441" spans="1:3" x14ac:dyDescent="0.35">
      <c r="A4441" t="s">
        <v>14551</v>
      </c>
      <c r="B4441" t="s">
        <v>14552</v>
      </c>
      <c r="C4441" t="s">
        <v>14553</v>
      </c>
    </row>
    <row r="4442" spans="1:3" x14ac:dyDescent="0.35">
      <c r="A4442" t="s">
        <v>14554</v>
      </c>
      <c r="B4442" t="s">
        <v>14555</v>
      </c>
      <c r="C4442" t="s">
        <v>14556</v>
      </c>
    </row>
    <row r="4443" spans="1:3" x14ac:dyDescent="0.35">
      <c r="A4443" t="s">
        <v>14557</v>
      </c>
      <c r="B4443" t="s">
        <v>14558</v>
      </c>
      <c r="C4443" t="s">
        <v>14559</v>
      </c>
    </row>
    <row r="4444" spans="1:3" x14ac:dyDescent="0.35">
      <c r="A4444" t="s">
        <v>14560</v>
      </c>
      <c r="B4444" t="s">
        <v>14561</v>
      </c>
      <c r="C4444" t="s">
        <v>14562</v>
      </c>
    </row>
    <row r="4445" spans="1:3" x14ac:dyDescent="0.35">
      <c r="A4445" t="s">
        <v>121</v>
      </c>
      <c r="B4445" t="s">
        <v>14563</v>
      </c>
      <c r="C4445" t="s">
        <v>14564</v>
      </c>
    </row>
    <row r="4446" spans="1:3" x14ac:dyDescent="0.35">
      <c r="A4446" t="s">
        <v>14565</v>
      </c>
      <c r="B4446" t="s">
        <v>14566</v>
      </c>
      <c r="C4446" t="s">
        <v>14567</v>
      </c>
    </row>
    <row r="4447" spans="1:3" x14ac:dyDescent="0.35">
      <c r="A4447" t="s">
        <v>14568</v>
      </c>
      <c r="B4447" t="s">
        <v>14569</v>
      </c>
      <c r="C4447" t="s">
        <v>14570</v>
      </c>
    </row>
    <row r="4448" spans="1:3" x14ac:dyDescent="0.35">
      <c r="A4448" t="s">
        <v>14571</v>
      </c>
      <c r="B4448" t="s">
        <v>14572</v>
      </c>
      <c r="C4448" t="s">
        <v>14573</v>
      </c>
    </row>
    <row r="4449" spans="1:3" x14ac:dyDescent="0.35">
      <c r="A4449" t="s">
        <v>14571</v>
      </c>
      <c r="B4449" t="s">
        <v>14574</v>
      </c>
      <c r="C4449" t="s">
        <v>14575</v>
      </c>
    </row>
    <row r="4450" spans="1:3" x14ac:dyDescent="0.35">
      <c r="A4450" t="s">
        <v>14576</v>
      </c>
      <c r="B4450" t="s">
        <v>14577</v>
      </c>
      <c r="C4450" t="s">
        <v>14578</v>
      </c>
    </row>
    <row r="4451" spans="1:3" x14ac:dyDescent="0.35">
      <c r="A4451" t="s">
        <v>14579</v>
      </c>
      <c r="B4451" t="s">
        <v>14580</v>
      </c>
      <c r="C4451" t="s">
        <v>14581</v>
      </c>
    </row>
    <row r="4452" spans="1:3" x14ac:dyDescent="0.35">
      <c r="A4452" t="s">
        <v>14582</v>
      </c>
      <c r="B4452" t="s">
        <v>14583</v>
      </c>
      <c r="C4452" t="s">
        <v>14584</v>
      </c>
    </row>
    <row r="4453" spans="1:3" x14ac:dyDescent="0.35">
      <c r="A4453" t="s">
        <v>14585</v>
      </c>
      <c r="B4453" t="s">
        <v>14586</v>
      </c>
      <c r="C4453" t="s">
        <v>14587</v>
      </c>
    </row>
    <row r="4454" spans="1:3" x14ac:dyDescent="0.35">
      <c r="A4454" t="s">
        <v>14588</v>
      </c>
      <c r="B4454" t="s">
        <v>14589</v>
      </c>
      <c r="C4454" t="s">
        <v>14590</v>
      </c>
    </row>
    <row r="4455" spans="1:3" x14ac:dyDescent="0.35">
      <c r="A4455" t="s">
        <v>14591</v>
      </c>
      <c r="B4455" t="s">
        <v>14592</v>
      </c>
      <c r="C4455" t="s">
        <v>14593</v>
      </c>
    </row>
    <row r="4456" spans="1:3" x14ac:dyDescent="0.35">
      <c r="A4456" t="s">
        <v>14594</v>
      </c>
      <c r="B4456" t="s">
        <v>14595</v>
      </c>
      <c r="C4456" t="s">
        <v>14596</v>
      </c>
    </row>
    <row r="4457" spans="1:3" x14ac:dyDescent="0.35">
      <c r="A4457" t="s">
        <v>14597</v>
      </c>
      <c r="B4457" t="s">
        <v>14598</v>
      </c>
      <c r="C4457" t="s">
        <v>14599</v>
      </c>
    </row>
    <row r="4458" spans="1:3" x14ac:dyDescent="0.35">
      <c r="A4458" t="s">
        <v>14600</v>
      </c>
      <c r="B4458" t="s">
        <v>14601</v>
      </c>
      <c r="C4458" t="s">
        <v>14602</v>
      </c>
    </row>
    <row r="4459" spans="1:3" x14ac:dyDescent="0.35">
      <c r="A4459" t="s">
        <v>14603</v>
      </c>
      <c r="B4459" t="s">
        <v>14604</v>
      </c>
      <c r="C4459" t="s">
        <v>14605</v>
      </c>
    </row>
    <row r="4460" spans="1:3" x14ac:dyDescent="0.35">
      <c r="A4460" t="s">
        <v>14606</v>
      </c>
      <c r="B4460" t="s">
        <v>14607</v>
      </c>
      <c r="C4460" t="s">
        <v>14608</v>
      </c>
    </row>
    <row r="4461" spans="1:3" x14ac:dyDescent="0.35">
      <c r="A4461" t="s">
        <v>14609</v>
      </c>
      <c r="B4461" t="s">
        <v>14610</v>
      </c>
      <c r="C4461" t="s">
        <v>14611</v>
      </c>
    </row>
    <row r="4462" spans="1:3" x14ac:dyDescent="0.35">
      <c r="A4462" t="s">
        <v>14612</v>
      </c>
      <c r="B4462" t="s">
        <v>14613</v>
      </c>
      <c r="C4462" t="s">
        <v>14614</v>
      </c>
    </row>
    <row r="4463" spans="1:3" x14ac:dyDescent="0.35">
      <c r="A4463" t="s">
        <v>14615</v>
      </c>
      <c r="B4463" t="s">
        <v>14616</v>
      </c>
      <c r="C4463" t="s">
        <v>14617</v>
      </c>
    </row>
    <row r="4464" spans="1:3" x14ac:dyDescent="0.35">
      <c r="A4464" t="s">
        <v>14618</v>
      </c>
      <c r="B4464" t="s">
        <v>14619</v>
      </c>
      <c r="C4464" t="s">
        <v>14620</v>
      </c>
    </row>
    <row r="4465" spans="1:3" x14ac:dyDescent="0.35">
      <c r="A4465" t="s">
        <v>14621</v>
      </c>
      <c r="B4465" t="s">
        <v>14622</v>
      </c>
      <c r="C4465" t="s">
        <v>14623</v>
      </c>
    </row>
    <row r="4466" spans="1:3" x14ac:dyDescent="0.35">
      <c r="A4466" t="s">
        <v>14624</v>
      </c>
      <c r="B4466" t="s">
        <v>14625</v>
      </c>
      <c r="C4466" t="s">
        <v>14626</v>
      </c>
    </row>
    <row r="4467" spans="1:3" x14ac:dyDescent="0.35">
      <c r="A4467" t="s">
        <v>14627</v>
      </c>
      <c r="B4467" t="s">
        <v>14628</v>
      </c>
      <c r="C4467" t="s">
        <v>14629</v>
      </c>
    </row>
    <row r="4468" spans="1:3" x14ac:dyDescent="0.35">
      <c r="A4468" t="s">
        <v>14630</v>
      </c>
      <c r="B4468" t="s">
        <v>14631</v>
      </c>
      <c r="C4468" t="s">
        <v>13084</v>
      </c>
    </row>
    <row r="4469" spans="1:3" x14ac:dyDescent="0.35">
      <c r="A4469" t="s">
        <v>14632</v>
      </c>
      <c r="B4469" t="s">
        <v>14633</v>
      </c>
      <c r="C4469" t="s">
        <v>14634</v>
      </c>
    </row>
    <row r="4470" spans="1:3" x14ac:dyDescent="0.35">
      <c r="A4470" t="s">
        <v>14635</v>
      </c>
      <c r="B4470" t="s">
        <v>14636</v>
      </c>
      <c r="C4470" t="s">
        <v>14637</v>
      </c>
    </row>
    <row r="4471" spans="1:3" x14ac:dyDescent="0.35">
      <c r="A4471" t="s">
        <v>14638</v>
      </c>
      <c r="B4471" t="s">
        <v>14639</v>
      </c>
      <c r="C4471" t="s">
        <v>14640</v>
      </c>
    </row>
    <row r="4472" spans="1:3" x14ac:dyDescent="0.35">
      <c r="A4472" t="s">
        <v>14641</v>
      </c>
      <c r="B4472" t="s">
        <v>14642</v>
      </c>
      <c r="C4472" t="s">
        <v>14643</v>
      </c>
    </row>
    <row r="4473" spans="1:3" x14ac:dyDescent="0.35">
      <c r="A4473" t="s">
        <v>14644</v>
      </c>
      <c r="B4473" t="s">
        <v>14645</v>
      </c>
      <c r="C4473" t="s">
        <v>14646</v>
      </c>
    </row>
    <row r="4474" spans="1:3" x14ac:dyDescent="0.35">
      <c r="A4474" t="s">
        <v>14647</v>
      </c>
      <c r="B4474" t="s">
        <v>14648</v>
      </c>
      <c r="C4474" t="s">
        <v>14649</v>
      </c>
    </row>
    <row r="4475" spans="1:3" x14ac:dyDescent="0.35">
      <c r="A4475" t="s">
        <v>14650</v>
      </c>
      <c r="B4475" t="s">
        <v>14651</v>
      </c>
      <c r="C4475" t="s">
        <v>14652</v>
      </c>
    </row>
    <row r="4476" spans="1:3" x14ac:dyDescent="0.35">
      <c r="A4476" t="s">
        <v>14653</v>
      </c>
      <c r="B4476" t="s">
        <v>14654</v>
      </c>
      <c r="C4476" t="s">
        <v>14655</v>
      </c>
    </row>
    <row r="4477" spans="1:3" x14ac:dyDescent="0.35">
      <c r="A4477" t="s">
        <v>14656</v>
      </c>
      <c r="B4477" t="s">
        <v>14657</v>
      </c>
      <c r="C4477" t="s">
        <v>14658</v>
      </c>
    </row>
    <row r="4478" spans="1:3" x14ac:dyDescent="0.35">
      <c r="A4478" t="s">
        <v>14659</v>
      </c>
      <c r="B4478" t="s">
        <v>14660</v>
      </c>
      <c r="C4478" t="s">
        <v>14661</v>
      </c>
    </row>
    <row r="4479" spans="1:3" x14ac:dyDescent="0.35">
      <c r="A4479" t="s">
        <v>14662</v>
      </c>
      <c r="B4479" t="s">
        <v>14663</v>
      </c>
      <c r="C4479" t="s">
        <v>14664</v>
      </c>
    </row>
    <row r="4480" spans="1:3" x14ac:dyDescent="0.35">
      <c r="A4480" t="s">
        <v>14665</v>
      </c>
      <c r="B4480" t="s">
        <v>14666</v>
      </c>
      <c r="C4480" t="s">
        <v>14667</v>
      </c>
    </row>
    <row r="4481" spans="1:3" x14ac:dyDescent="0.35">
      <c r="A4481" t="s">
        <v>14668</v>
      </c>
      <c r="B4481" t="s">
        <v>14669</v>
      </c>
      <c r="C4481" t="s">
        <v>14670</v>
      </c>
    </row>
    <row r="4482" spans="1:3" x14ac:dyDescent="0.35">
      <c r="A4482" t="s">
        <v>14671</v>
      </c>
      <c r="B4482" t="s">
        <v>14672</v>
      </c>
      <c r="C4482" t="s">
        <v>14673</v>
      </c>
    </row>
    <row r="4483" spans="1:3" x14ac:dyDescent="0.35">
      <c r="A4483" t="s">
        <v>14674</v>
      </c>
      <c r="B4483" t="s">
        <v>14675</v>
      </c>
      <c r="C4483" t="s">
        <v>14676</v>
      </c>
    </row>
    <row r="4484" spans="1:3" x14ac:dyDescent="0.35">
      <c r="A4484" t="s">
        <v>14677</v>
      </c>
      <c r="B4484" t="s">
        <v>14678</v>
      </c>
      <c r="C4484" t="s">
        <v>14679</v>
      </c>
    </row>
    <row r="4485" spans="1:3" x14ac:dyDescent="0.35">
      <c r="A4485" t="s">
        <v>14680</v>
      </c>
      <c r="B4485" t="s">
        <v>14681</v>
      </c>
      <c r="C4485" t="s">
        <v>14682</v>
      </c>
    </row>
    <row r="4486" spans="1:3" x14ac:dyDescent="0.35">
      <c r="A4486" t="s">
        <v>14683</v>
      </c>
      <c r="B4486" t="s">
        <v>14684</v>
      </c>
      <c r="C4486" t="s">
        <v>14685</v>
      </c>
    </row>
    <row r="4487" spans="1:3" x14ac:dyDescent="0.35">
      <c r="A4487" t="s">
        <v>14686</v>
      </c>
      <c r="B4487" t="s">
        <v>14687</v>
      </c>
      <c r="C4487" t="s">
        <v>14688</v>
      </c>
    </row>
    <row r="4488" spans="1:3" x14ac:dyDescent="0.35">
      <c r="A4488" t="s">
        <v>14686</v>
      </c>
      <c r="B4488" t="s">
        <v>14689</v>
      </c>
      <c r="C4488" t="s">
        <v>14690</v>
      </c>
    </row>
    <row r="4489" spans="1:3" x14ac:dyDescent="0.35">
      <c r="A4489" t="s">
        <v>14691</v>
      </c>
      <c r="B4489" t="s">
        <v>14692</v>
      </c>
      <c r="C4489" t="s">
        <v>14693</v>
      </c>
    </row>
    <row r="4490" spans="1:3" x14ac:dyDescent="0.35">
      <c r="A4490" t="s">
        <v>14694</v>
      </c>
      <c r="B4490" t="s">
        <v>14695</v>
      </c>
      <c r="C4490" t="s">
        <v>14696</v>
      </c>
    </row>
    <row r="4491" spans="1:3" x14ac:dyDescent="0.35">
      <c r="A4491" t="s">
        <v>14697</v>
      </c>
      <c r="B4491" t="s">
        <v>14698</v>
      </c>
      <c r="C4491" t="s">
        <v>14699</v>
      </c>
    </row>
    <row r="4492" spans="1:3" x14ac:dyDescent="0.35">
      <c r="A4492" t="s">
        <v>14700</v>
      </c>
      <c r="B4492" t="s">
        <v>14701</v>
      </c>
      <c r="C4492" t="s">
        <v>14702</v>
      </c>
    </row>
    <row r="4493" spans="1:3" x14ac:dyDescent="0.35">
      <c r="A4493" t="s">
        <v>14703</v>
      </c>
      <c r="B4493" t="s">
        <v>14704</v>
      </c>
      <c r="C4493" t="s">
        <v>14705</v>
      </c>
    </row>
    <row r="4494" spans="1:3" x14ac:dyDescent="0.35">
      <c r="A4494" t="s">
        <v>14706</v>
      </c>
      <c r="B4494" t="s">
        <v>14707</v>
      </c>
      <c r="C4494" t="s">
        <v>14708</v>
      </c>
    </row>
    <row r="4495" spans="1:3" x14ac:dyDescent="0.35">
      <c r="A4495" t="s">
        <v>14709</v>
      </c>
      <c r="B4495" t="s">
        <v>14710</v>
      </c>
      <c r="C4495" t="s">
        <v>14711</v>
      </c>
    </row>
    <row r="4496" spans="1:3" x14ac:dyDescent="0.35">
      <c r="A4496" t="s">
        <v>14712</v>
      </c>
      <c r="B4496" t="s">
        <v>14713</v>
      </c>
      <c r="C4496" t="s">
        <v>14714</v>
      </c>
    </row>
    <row r="4497" spans="1:3" x14ac:dyDescent="0.35">
      <c r="A4497" t="s">
        <v>14715</v>
      </c>
      <c r="B4497" t="s">
        <v>14716</v>
      </c>
      <c r="C4497" t="s">
        <v>14717</v>
      </c>
    </row>
    <row r="4498" spans="1:3" x14ac:dyDescent="0.35">
      <c r="A4498" t="s">
        <v>14718</v>
      </c>
      <c r="B4498" t="s">
        <v>14719</v>
      </c>
      <c r="C4498" t="s">
        <v>14720</v>
      </c>
    </row>
    <row r="4499" spans="1:3" x14ac:dyDescent="0.35">
      <c r="A4499" t="s">
        <v>14721</v>
      </c>
      <c r="B4499" t="s">
        <v>14722</v>
      </c>
      <c r="C4499" t="s">
        <v>14723</v>
      </c>
    </row>
    <row r="4500" spans="1:3" x14ac:dyDescent="0.35">
      <c r="A4500" t="s">
        <v>14724</v>
      </c>
      <c r="B4500" t="s">
        <v>14725</v>
      </c>
      <c r="C4500" t="s">
        <v>14726</v>
      </c>
    </row>
    <row r="4501" spans="1:3" x14ac:dyDescent="0.35">
      <c r="A4501" t="s">
        <v>14727</v>
      </c>
      <c r="B4501" t="s">
        <v>14728</v>
      </c>
      <c r="C4501" t="s">
        <v>14729</v>
      </c>
    </row>
    <row r="4502" spans="1:3" x14ac:dyDescent="0.35">
      <c r="A4502" t="s">
        <v>14730</v>
      </c>
      <c r="B4502" t="s">
        <v>14731</v>
      </c>
      <c r="C4502" t="s">
        <v>14732</v>
      </c>
    </row>
    <row r="4503" spans="1:3" x14ac:dyDescent="0.35">
      <c r="A4503" t="s">
        <v>14733</v>
      </c>
      <c r="B4503" t="s">
        <v>14734</v>
      </c>
      <c r="C4503" t="s">
        <v>14735</v>
      </c>
    </row>
    <row r="4504" spans="1:3" x14ac:dyDescent="0.35">
      <c r="A4504" t="s">
        <v>14736</v>
      </c>
      <c r="B4504" t="s">
        <v>14737</v>
      </c>
      <c r="C4504" t="s">
        <v>14738</v>
      </c>
    </row>
    <row r="4505" spans="1:3" x14ac:dyDescent="0.35">
      <c r="A4505" t="s">
        <v>14739</v>
      </c>
      <c r="B4505" t="s">
        <v>14740</v>
      </c>
      <c r="C4505" t="s">
        <v>14741</v>
      </c>
    </row>
    <row r="4506" spans="1:3" x14ac:dyDescent="0.35">
      <c r="A4506" t="s">
        <v>14742</v>
      </c>
      <c r="B4506" t="s">
        <v>14743</v>
      </c>
      <c r="C4506" t="s">
        <v>14744</v>
      </c>
    </row>
    <row r="4507" spans="1:3" x14ac:dyDescent="0.35">
      <c r="A4507" t="s">
        <v>14745</v>
      </c>
      <c r="B4507" t="s">
        <v>14746</v>
      </c>
      <c r="C4507" t="s">
        <v>14747</v>
      </c>
    </row>
    <row r="4508" spans="1:3" x14ac:dyDescent="0.35">
      <c r="A4508" t="s">
        <v>14748</v>
      </c>
      <c r="B4508" t="s">
        <v>14749</v>
      </c>
      <c r="C4508" t="s">
        <v>14750</v>
      </c>
    </row>
    <row r="4509" spans="1:3" x14ac:dyDescent="0.35">
      <c r="A4509" t="s">
        <v>14751</v>
      </c>
      <c r="B4509" t="s">
        <v>14752</v>
      </c>
      <c r="C4509" t="s">
        <v>14753</v>
      </c>
    </row>
    <row r="4510" spans="1:3" x14ac:dyDescent="0.35">
      <c r="A4510" t="s">
        <v>14754</v>
      </c>
      <c r="B4510" t="s">
        <v>14755</v>
      </c>
      <c r="C4510" t="s">
        <v>14756</v>
      </c>
    </row>
    <row r="4511" spans="1:3" x14ac:dyDescent="0.35">
      <c r="A4511" t="s">
        <v>14757</v>
      </c>
      <c r="B4511" t="s">
        <v>14758</v>
      </c>
      <c r="C4511" t="s">
        <v>14759</v>
      </c>
    </row>
    <row r="4512" spans="1:3" x14ac:dyDescent="0.35">
      <c r="A4512" t="s">
        <v>14760</v>
      </c>
      <c r="B4512" t="s">
        <v>14761</v>
      </c>
      <c r="C4512" t="s">
        <v>14762</v>
      </c>
    </row>
    <row r="4513" spans="1:3" x14ac:dyDescent="0.35">
      <c r="A4513" t="s">
        <v>14763</v>
      </c>
      <c r="B4513" t="s">
        <v>14764</v>
      </c>
      <c r="C4513" t="s">
        <v>14765</v>
      </c>
    </row>
    <row r="4514" spans="1:3" x14ac:dyDescent="0.35">
      <c r="A4514" t="s">
        <v>14766</v>
      </c>
      <c r="B4514" t="s">
        <v>14767</v>
      </c>
      <c r="C4514" t="s">
        <v>14768</v>
      </c>
    </row>
    <row r="4515" spans="1:3" x14ac:dyDescent="0.35">
      <c r="A4515" t="s">
        <v>14769</v>
      </c>
      <c r="B4515" t="s">
        <v>14770</v>
      </c>
      <c r="C4515" t="s">
        <v>14771</v>
      </c>
    </row>
    <row r="4516" spans="1:3" x14ac:dyDescent="0.35">
      <c r="A4516" t="s">
        <v>14772</v>
      </c>
      <c r="B4516" t="s">
        <v>14773</v>
      </c>
      <c r="C4516" t="s">
        <v>14774</v>
      </c>
    </row>
    <row r="4517" spans="1:3" x14ac:dyDescent="0.35">
      <c r="A4517" t="s">
        <v>14775</v>
      </c>
      <c r="B4517" t="s">
        <v>14776</v>
      </c>
      <c r="C4517" t="s">
        <v>14777</v>
      </c>
    </row>
    <row r="4518" spans="1:3" x14ac:dyDescent="0.35">
      <c r="A4518" t="s">
        <v>14778</v>
      </c>
      <c r="B4518" t="s">
        <v>14779</v>
      </c>
      <c r="C4518" t="s">
        <v>14780</v>
      </c>
    </row>
    <row r="4519" spans="1:3" x14ac:dyDescent="0.35">
      <c r="A4519" t="s">
        <v>14781</v>
      </c>
      <c r="B4519" t="s">
        <v>14782</v>
      </c>
      <c r="C4519" t="s">
        <v>14783</v>
      </c>
    </row>
    <row r="4520" spans="1:3" x14ac:dyDescent="0.35">
      <c r="A4520" t="s">
        <v>14784</v>
      </c>
      <c r="B4520" t="s">
        <v>14785</v>
      </c>
      <c r="C4520" t="s">
        <v>14786</v>
      </c>
    </row>
    <row r="4521" spans="1:3" x14ac:dyDescent="0.35">
      <c r="A4521" t="s">
        <v>14787</v>
      </c>
      <c r="B4521" t="s">
        <v>14788</v>
      </c>
      <c r="C4521" t="s">
        <v>14789</v>
      </c>
    </row>
    <row r="4522" spans="1:3" x14ac:dyDescent="0.35">
      <c r="A4522" t="s">
        <v>14790</v>
      </c>
      <c r="B4522" t="s">
        <v>14791</v>
      </c>
      <c r="C4522" t="s">
        <v>14792</v>
      </c>
    </row>
    <row r="4523" spans="1:3" x14ac:dyDescent="0.35">
      <c r="A4523" t="s">
        <v>14793</v>
      </c>
      <c r="B4523" t="s">
        <v>14794</v>
      </c>
      <c r="C4523" t="s">
        <v>14795</v>
      </c>
    </row>
    <row r="4524" spans="1:3" x14ac:dyDescent="0.35">
      <c r="A4524" t="s">
        <v>14796</v>
      </c>
      <c r="B4524" t="s">
        <v>14797</v>
      </c>
      <c r="C4524" t="s">
        <v>14798</v>
      </c>
    </row>
    <row r="4525" spans="1:3" x14ac:dyDescent="0.35">
      <c r="A4525" t="s">
        <v>14799</v>
      </c>
      <c r="B4525" t="s">
        <v>14800</v>
      </c>
      <c r="C4525" t="s">
        <v>14801</v>
      </c>
    </row>
    <row r="4526" spans="1:3" x14ac:dyDescent="0.35">
      <c r="A4526" t="s">
        <v>14802</v>
      </c>
      <c r="B4526" t="s">
        <v>14803</v>
      </c>
      <c r="C4526" t="s">
        <v>14804</v>
      </c>
    </row>
    <row r="4527" spans="1:3" x14ac:dyDescent="0.35">
      <c r="A4527" t="s">
        <v>14805</v>
      </c>
      <c r="B4527" t="s">
        <v>14806</v>
      </c>
      <c r="C4527" t="s">
        <v>14807</v>
      </c>
    </row>
    <row r="4528" spans="1:3" x14ac:dyDescent="0.35">
      <c r="A4528" t="s">
        <v>14808</v>
      </c>
      <c r="B4528" t="s">
        <v>14809</v>
      </c>
      <c r="C4528" t="s">
        <v>14810</v>
      </c>
    </row>
    <row r="4529" spans="1:3" x14ac:dyDescent="0.35">
      <c r="A4529" t="s">
        <v>14811</v>
      </c>
      <c r="B4529" t="s">
        <v>14812</v>
      </c>
      <c r="C4529" t="s">
        <v>14813</v>
      </c>
    </row>
    <row r="4530" spans="1:3" x14ac:dyDescent="0.35">
      <c r="A4530" t="s">
        <v>14814</v>
      </c>
      <c r="B4530" t="s">
        <v>14815</v>
      </c>
      <c r="C4530" t="s">
        <v>14816</v>
      </c>
    </row>
    <row r="4531" spans="1:3" x14ac:dyDescent="0.35">
      <c r="A4531" t="s">
        <v>14817</v>
      </c>
      <c r="B4531" t="s">
        <v>14818</v>
      </c>
      <c r="C4531" t="s">
        <v>14819</v>
      </c>
    </row>
    <row r="4532" spans="1:3" x14ac:dyDescent="0.35">
      <c r="A4532" t="s">
        <v>14820</v>
      </c>
      <c r="B4532" t="s">
        <v>14821</v>
      </c>
      <c r="C4532" t="s">
        <v>14822</v>
      </c>
    </row>
    <row r="4533" spans="1:3" x14ac:dyDescent="0.35">
      <c r="A4533" t="s">
        <v>14823</v>
      </c>
      <c r="B4533" t="s">
        <v>14824</v>
      </c>
      <c r="C4533" t="s">
        <v>14825</v>
      </c>
    </row>
    <row r="4534" spans="1:3" x14ac:dyDescent="0.35">
      <c r="A4534" t="s">
        <v>14826</v>
      </c>
      <c r="B4534" t="s">
        <v>14827</v>
      </c>
      <c r="C4534" t="s">
        <v>14828</v>
      </c>
    </row>
    <row r="4535" spans="1:3" x14ac:dyDescent="0.35">
      <c r="A4535" t="s">
        <v>14829</v>
      </c>
      <c r="B4535" t="s">
        <v>14830</v>
      </c>
      <c r="C4535" t="s">
        <v>14831</v>
      </c>
    </row>
    <row r="4536" spans="1:3" x14ac:dyDescent="0.35">
      <c r="A4536" t="s">
        <v>14832</v>
      </c>
      <c r="B4536" t="s">
        <v>14833</v>
      </c>
      <c r="C4536" t="s">
        <v>14834</v>
      </c>
    </row>
    <row r="4537" spans="1:3" x14ac:dyDescent="0.35">
      <c r="A4537" t="s">
        <v>14835</v>
      </c>
      <c r="B4537" t="s">
        <v>14836</v>
      </c>
      <c r="C4537" t="s">
        <v>14837</v>
      </c>
    </row>
    <row r="4538" spans="1:3" x14ac:dyDescent="0.35">
      <c r="A4538" t="s">
        <v>14838</v>
      </c>
      <c r="B4538" t="s">
        <v>14839</v>
      </c>
      <c r="C4538" t="s">
        <v>14840</v>
      </c>
    </row>
    <row r="4539" spans="1:3" x14ac:dyDescent="0.35">
      <c r="A4539" t="s">
        <v>14841</v>
      </c>
      <c r="B4539" t="s">
        <v>14842</v>
      </c>
      <c r="C4539" t="s">
        <v>14843</v>
      </c>
    </row>
    <row r="4540" spans="1:3" x14ac:dyDescent="0.35">
      <c r="A4540" t="s">
        <v>14844</v>
      </c>
      <c r="B4540" t="s">
        <v>14845</v>
      </c>
      <c r="C4540" t="s">
        <v>14846</v>
      </c>
    </row>
    <row r="4541" spans="1:3" x14ac:dyDescent="0.35">
      <c r="A4541" t="s">
        <v>14847</v>
      </c>
      <c r="B4541" t="s">
        <v>14848</v>
      </c>
      <c r="C4541" t="s">
        <v>14849</v>
      </c>
    </row>
    <row r="4542" spans="1:3" x14ac:dyDescent="0.35">
      <c r="A4542" t="s">
        <v>14850</v>
      </c>
      <c r="B4542" t="s">
        <v>14851</v>
      </c>
      <c r="C4542" t="s">
        <v>14852</v>
      </c>
    </row>
    <row r="4543" spans="1:3" x14ac:dyDescent="0.35">
      <c r="A4543" t="s">
        <v>14850</v>
      </c>
      <c r="B4543" t="s">
        <v>14853</v>
      </c>
      <c r="C4543" t="s">
        <v>14854</v>
      </c>
    </row>
    <row r="4544" spans="1:3" x14ac:dyDescent="0.35">
      <c r="A4544" t="s">
        <v>14855</v>
      </c>
      <c r="B4544" t="s">
        <v>14856</v>
      </c>
      <c r="C4544" t="s">
        <v>14857</v>
      </c>
    </row>
    <row r="4545" spans="1:3" x14ac:dyDescent="0.35">
      <c r="A4545" t="s">
        <v>14858</v>
      </c>
      <c r="B4545" t="s">
        <v>14859</v>
      </c>
      <c r="C4545" t="s">
        <v>14860</v>
      </c>
    </row>
    <row r="4546" spans="1:3" x14ac:dyDescent="0.35">
      <c r="A4546" t="s">
        <v>14861</v>
      </c>
      <c r="B4546" t="s">
        <v>14862</v>
      </c>
      <c r="C4546" t="s">
        <v>14863</v>
      </c>
    </row>
    <row r="4547" spans="1:3" x14ac:dyDescent="0.35">
      <c r="A4547" t="s">
        <v>14864</v>
      </c>
      <c r="B4547" t="s">
        <v>14865</v>
      </c>
      <c r="C4547" t="s">
        <v>14866</v>
      </c>
    </row>
    <row r="4548" spans="1:3" x14ac:dyDescent="0.35">
      <c r="A4548" t="s">
        <v>14867</v>
      </c>
      <c r="B4548" t="s">
        <v>14868</v>
      </c>
      <c r="C4548" t="s">
        <v>14869</v>
      </c>
    </row>
    <row r="4549" spans="1:3" x14ac:dyDescent="0.35">
      <c r="A4549" t="s">
        <v>14870</v>
      </c>
      <c r="B4549" t="s">
        <v>14871</v>
      </c>
      <c r="C4549" t="s">
        <v>14872</v>
      </c>
    </row>
    <row r="4550" spans="1:3" x14ac:dyDescent="0.35">
      <c r="A4550" t="s">
        <v>14873</v>
      </c>
      <c r="B4550" t="s">
        <v>14874</v>
      </c>
      <c r="C4550" t="s">
        <v>14875</v>
      </c>
    </row>
    <row r="4551" spans="1:3" x14ac:dyDescent="0.35">
      <c r="A4551" t="s">
        <v>14876</v>
      </c>
      <c r="B4551" t="s">
        <v>14877</v>
      </c>
      <c r="C4551" t="s">
        <v>14878</v>
      </c>
    </row>
    <row r="4552" spans="1:3" x14ac:dyDescent="0.35">
      <c r="A4552" t="s">
        <v>14879</v>
      </c>
      <c r="B4552" t="s">
        <v>14880</v>
      </c>
      <c r="C4552" t="s">
        <v>14881</v>
      </c>
    </row>
    <row r="4553" spans="1:3" x14ac:dyDescent="0.35">
      <c r="A4553" t="s">
        <v>14882</v>
      </c>
      <c r="B4553" t="s">
        <v>14883</v>
      </c>
      <c r="C4553" t="s">
        <v>14884</v>
      </c>
    </row>
    <row r="4554" spans="1:3" x14ac:dyDescent="0.35">
      <c r="A4554" t="s">
        <v>14885</v>
      </c>
      <c r="B4554" t="s">
        <v>14886</v>
      </c>
      <c r="C4554" t="s">
        <v>14887</v>
      </c>
    </row>
    <row r="4555" spans="1:3" x14ac:dyDescent="0.35">
      <c r="A4555" t="s">
        <v>14888</v>
      </c>
      <c r="B4555" t="s">
        <v>14889</v>
      </c>
      <c r="C4555" t="s">
        <v>14890</v>
      </c>
    </row>
    <row r="4556" spans="1:3" x14ac:dyDescent="0.35">
      <c r="A4556" t="s">
        <v>14891</v>
      </c>
      <c r="B4556" t="s">
        <v>14892</v>
      </c>
      <c r="C4556" t="s">
        <v>14893</v>
      </c>
    </row>
    <row r="4557" spans="1:3" x14ac:dyDescent="0.35">
      <c r="A4557" t="s">
        <v>14894</v>
      </c>
      <c r="B4557" t="s">
        <v>14895</v>
      </c>
      <c r="C4557" t="s">
        <v>14896</v>
      </c>
    </row>
    <row r="4558" spans="1:3" x14ac:dyDescent="0.35">
      <c r="A4558" t="s">
        <v>14897</v>
      </c>
      <c r="B4558" t="s">
        <v>14898</v>
      </c>
      <c r="C4558" t="s">
        <v>14899</v>
      </c>
    </row>
    <row r="4559" spans="1:3" x14ac:dyDescent="0.35">
      <c r="A4559" t="s">
        <v>14900</v>
      </c>
      <c r="B4559" t="s">
        <v>14901</v>
      </c>
      <c r="C4559" t="s">
        <v>14902</v>
      </c>
    </row>
    <row r="4560" spans="1:3" x14ac:dyDescent="0.35">
      <c r="A4560" t="s">
        <v>14903</v>
      </c>
      <c r="B4560" t="s">
        <v>14904</v>
      </c>
      <c r="C4560" t="s">
        <v>14905</v>
      </c>
    </row>
    <row r="4561" spans="1:3" x14ac:dyDescent="0.35">
      <c r="A4561" t="s">
        <v>14906</v>
      </c>
      <c r="B4561" t="s">
        <v>14907</v>
      </c>
      <c r="C4561" t="s">
        <v>14908</v>
      </c>
    </row>
    <row r="4562" spans="1:3" x14ac:dyDescent="0.35">
      <c r="A4562" t="s">
        <v>14909</v>
      </c>
      <c r="B4562" t="s">
        <v>14910</v>
      </c>
      <c r="C4562" t="s">
        <v>14911</v>
      </c>
    </row>
    <row r="4563" spans="1:3" x14ac:dyDescent="0.35">
      <c r="A4563" t="s">
        <v>14912</v>
      </c>
      <c r="B4563" t="s">
        <v>14913</v>
      </c>
      <c r="C4563" t="s">
        <v>14914</v>
      </c>
    </row>
    <row r="4564" spans="1:3" x14ac:dyDescent="0.35">
      <c r="A4564" t="s">
        <v>14915</v>
      </c>
      <c r="B4564" t="s">
        <v>14916</v>
      </c>
      <c r="C4564" t="s">
        <v>14917</v>
      </c>
    </row>
    <row r="4565" spans="1:3" x14ac:dyDescent="0.35">
      <c r="A4565" t="s">
        <v>14918</v>
      </c>
      <c r="B4565" t="s">
        <v>14919</v>
      </c>
      <c r="C4565" t="s">
        <v>14920</v>
      </c>
    </row>
    <row r="4566" spans="1:3" x14ac:dyDescent="0.35">
      <c r="A4566" t="s">
        <v>14921</v>
      </c>
      <c r="B4566" t="s">
        <v>14922</v>
      </c>
      <c r="C4566" t="s">
        <v>14923</v>
      </c>
    </row>
    <row r="4567" spans="1:3" x14ac:dyDescent="0.35">
      <c r="A4567" t="s">
        <v>14924</v>
      </c>
      <c r="B4567" t="s">
        <v>14925</v>
      </c>
      <c r="C4567" t="s">
        <v>14926</v>
      </c>
    </row>
    <row r="4568" spans="1:3" x14ac:dyDescent="0.35">
      <c r="A4568" t="s">
        <v>14927</v>
      </c>
      <c r="B4568" t="s">
        <v>14928</v>
      </c>
      <c r="C4568" t="s">
        <v>14929</v>
      </c>
    </row>
    <row r="4569" spans="1:3" x14ac:dyDescent="0.35">
      <c r="A4569" t="s">
        <v>14930</v>
      </c>
      <c r="B4569" t="s">
        <v>14931</v>
      </c>
      <c r="C4569" t="s">
        <v>14932</v>
      </c>
    </row>
    <row r="4570" spans="1:3" x14ac:dyDescent="0.35">
      <c r="A4570" t="s">
        <v>14930</v>
      </c>
      <c r="B4570" t="s">
        <v>14933</v>
      </c>
      <c r="C4570" t="s">
        <v>14934</v>
      </c>
    </row>
    <row r="4571" spans="1:3" x14ac:dyDescent="0.35">
      <c r="A4571" t="s">
        <v>14935</v>
      </c>
      <c r="B4571" t="s">
        <v>14936</v>
      </c>
      <c r="C4571" t="s">
        <v>14937</v>
      </c>
    </row>
    <row r="4572" spans="1:3" x14ac:dyDescent="0.35">
      <c r="A4572" t="s">
        <v>14938</v>
      </c>
      <c r="B4572" t="s">
        <v>14939</v>
      </c>
      <c r="C4572" t="s">
        <v>14940</v>
      </c>
    </row>
    <row r="4573" spans="1:3" x14ac:dyDescent="0.35">
      <c r="A4573" t="s">
        <v>14941</v>
      </c>
      <c r="B4573" t="s">
        <v>14942</v>
      </c>
      <c r="C4573" t="s">
        <v>14943</v>
      </c>
    </row>
    <row r="4574" spans="1:3" x14ac:dyDescent="0.35">
      <c r="A4574" t="s">
        <v>14944</v>
      </c>
      <c r="B4574" t="s">
        <v>14945</v>
      </c>
      <c r="C4574" t="s">
        <v>14946</v>
      </c>
    </row>
    <row r="4575" spans="1:3" x14ac:dyDescent="0.35">
      <c r="A4575" t="s">
        <v>14947</v>
      </c>
      <c r="B4575" t="s">
        <v>14948</v>
      </c>
      <c r="C4575" t="s">
        <v>14949</v>
      </c>
    </row>
    <row r="4576" spans="1:3" x14ac:dyDescent="0.35">
      <c r="A4576" t="s">
        <v>14950</v>
      </c>
      <c r="B4576" t="s">
        <v>14951</v>
      </c>
      <c r="C4576" t="s">
        <v>14952</v>
      </c>
    </row>
    <row r="4577" spans="1:3" x14ac:dyDescent="0.35">
      <c r="A4577" t="s">
        <v>14953</v>
      </c>
      <c r="B4577" t="s">
        <v>14954</v>
      </c>
      <c r="C4577" t="s">
        <v>14955</v>
      </c>
    </row>
    <row r="4578" spans="1:3" x14ac:dyDescent="0.35">
      <c r="A4578" t="s">
        <v>14956</v>
      </c>
      <c r="B4578" t="s">
        <v>14957</v>
      </c>
      <c r="C4578" t="s">
        <v>14958</v>
      </c>
    </row>
    <row r="4579" spans="1:3" x14ac:dyDescent="0.35">
      <c r="A4579" t="s">
        <v>14959</v>
      </c>
      <c r="B4579" t="s">
        <v>14960</v>
      </c>
      <c r="C4579" t="s">
        <v>14961</v>
      </c>
    </row>
    <row r="4580" spans="1:3" x14ac:dyDescent="0.35">
      <c r="A4580" t="s">
        <v>14962</v>
      </c>
      <c r="B4580" t="s">
        <v>14963</v>
      </c>
      <c r="C4580" t="s">
        <v>14964</v>
      </c>
    </row>
    <row r="4581" spans="1:3" x14ac:dyDescent="0.35">
      <c r="A4581" t="s">
        <v>14965</v>
      </c>
      <c r="B4581" t="s">
        <v>14966</v>
      </c>
      <c r="C4581" t="s">
        <v>14967</v>
      </c>
    </row>
    <row r="4582" spans="1:3" x14ac:dyDescent="0.35">
      <c r="A4582" t="s">
        <v>14968</v>
      </c>
      <c r="B4582" t="s">
        <v>14969</v>
      </c>
      <c r="C4582" t="s">
        <v>14970</v>
      </c>
    </row>
    <row r="4583" spans="1:3" x14ac:dyDescent="0.35">
      <c r="A4583" t="s">
        <v>14971</v>
      </c>
      <c r="B4583" t="s">
        <v>14972</v>
      </c>
      <c r="C4583" t="s">
        <v>14973</v>
      </c>
    </row>
    <row r="4584" spans="1:3" x14ac:dyDescent="0.35">
      <c r="A4584" t="s">
        <v>14974</v>
      </c>
      <c r="B4584" t="s">
        <v>14975</v>
      </c>
      <c r="C4584" t="s">
        <v>14976</v>
      </c>
    </row>
    <row r="4585" spans="1:3" x14ac:dyDescent="0.35">
      <c r="A4585" t="s">
        <v>14977</v>
      </c>
      <c r="B4585" t="s">
        <v>14978</v>
      </c>
      <c r="C4585" t="s">
        <v>14979</v>
      </c>
    </row>
    <row r="4586" spans="1:3" x14ac:dyDescent="0.35">
      <c r="A4586" t="s">
        <v>14980</v>
      </c>
      <c r="B4586" t="s">
        <v>14981</v>
      </c>
      <c r="C4586" t="s">
        <v>14982</v>
      </c>
    </row>
    <row r="4587" spans="1:3" x14ac:dyDescent="0.35">
      <c r="A4587" t="s">
        <v>14983</v>
      </c>
      <c r="B4587" t="s">
        <v>14984</v>
      </c>
      <c r="C4587" t="s">
        <v>14985</v>
      </c>
    </row>
    <row r="4588" spans="1:3" x14ac:dyDescent="0.35">
      <c r="A4588" t="s">
        <v>14986</v>
      </c>
      <c r="B4588" t="s">
        <v>14987</v>
      </c>
      <c r="C4588" t="s">
        <v>14988</v>
      </c>
    </row>
    <row r="4589" spans="1:3" x14ac:dyDescent="0.35">
      <c r="A4589" t="s">
        <v>14989</v>
      </c>
      <c r="B4589" t="s">
        <v>14990</v>
      </c>
      <c r="C4589" t="s">
        <v>14991</v>
      </c>
    </row>
    <row r="4590" spans="1:3" x14ac:dyDescent="0.35">
      <c r="A4590" t="s">
        <v>14992</v>
      </c>
      <c r="B4590" t="s">
        <v>14993</v>
      </c>
      <c r="C4590" t="s">
        <v>14994</v>
      </c>
    </row>
    <row r="4591" spans="1:3" x14ac:dyDescent="0.35">
      <c r="A4591" t="s">
        <v>14995</v>
      </c>
      <c r="B4591" t="s">
        <v>14996</v>
      </c>
      <c r="C4591" t="s">
        <v>14997</v>
      </c>
    </row>
    <row r="4592" spans="1:3" x14ac:dyDescent="0.35">
      <c r="A4592" t="s">
        <v>14998</v>
      </c>
      <c r="B4592" t="s">
        <v>14999</v>
      </c>
      <c r="C4592" t="s">
        <v>15000</v>
      </c>
    </row>
    <row r="4593" spans="1:3" x14ac:dyDescent="0.35">
      <c r="A4593" t="s">
        <v>15001</v>
      </c>
      <c r="B4593" t="s">
        <v>15002</v>
      </c>
      <c r="C4593" t="s">
        <v>15003</v>
      </c>
    </row>
    <row r="4594" spans="1:3" x14ac:dyDescent="0.35">
      <c r="A4594" t="s">
        <v>15004</v>
      </c>
      <c r="B4594" t="s">
        <v>15005</v>
      </c>
      <c r="C4594" t="s">
        <v>15006</v>
      </c>
    </row>
    <row r="4595" spans="1:3" x14ac:dyDescent="0.35">
      <c r="A4595" t="s">
        <v>15007</v>
      </c>
      <c r="B4595" t="s">
        <v>15008</v>
      </c>
      <c r="C4595" t="s">
        <v>15009</v>
      </c>
    </row>
    <row r="4596" spans="1:3" x14ac:dyDescent="0.35">
      <c r="A4596" t="s">
        <v>15010</v>
      </c>
      <c r="B4596" t="s">
        <v>15011</v>
      </c>
      <c r="C4596" t="s">
        <v>15012</v>
      </c>
    </row>
    <row r="4597" spans="1:3" x14ac:dyDescent="0.35">
      <c r="A4597" t="s">
        <v>15013</v>
      </c>
      <c r="B4597" t="s">
        <v>15014</v>
      </c>
      <c r="C4597" t="s">
        <v>15015</v>
      </c>
    </row>
    <row r="4598" spans="1:3" x14ac:dyDescent="0.35">
      <c r="A4598" t="s">
        <v>15016</v>
      </c>
      <c r="B4598" t="s">
        <v>15017</v>
      </c>
      <c r="C4598" t="s">
        <v>15018</v>
      </c>
    </row>
    <row r="4599" spans="1:3" x14ac:dyDescent="0.35">
      <c r="A4599" t="s">
        <v>15019</v>
      </c>
      <c r="B4599" t="s">
        <v>15020</v>
      </c>
      <c r="C4599" t="s">
        <v>15021</v>
      </c>
    </row>
    <row r="4600" spans="1:3" x14ac:dyDescent="0.35">
      <c r="A4600" t="s">
        <v>15022</v>
      </c>
      <c r="B4600" t="s">
        <v>15023</v>
      </c>
      <c r="C4600" t="s">
        <v>15024</v>
      </c>
    </row>
    <row r="4601" spans="1:3" x14ac:dyDescent="0.35">
      <c r="A4601" t="s">
        <v>15025</v>
      </c>
      <c r="B4601" t="s">
        <v>15026</v>
      </c>
      <c r="C4601" t="s">
        <v>15027</v>
      </c>
    </row>
    <row r="4602" spans="1:3" x14ac:dyDescent="0.35">
      <c r="A4602" t="s">
        <v>15025</v>
      </c>
      <c r="B4602" t="s">
        <v>15028</v>
      </c>
      <c r="C4602" t="s">
        <v>15029</v>
      </c>
    </row>
    <row r="4603" spans="1:3" x14ac:dyDescent="0.35">
      <c r="A4603" t="s">
        <v>15030</v>
      </c>
      <c r="B4603" t="s">
        <v>15031</v>
      </c>
      <c r="C4603" t="s">
        <v>15032</v>
      </c>
    </row>
    <row r="4604" spans="1:3" x14ac:dyDescent="0.35">
      <c r="A4604" t="s">
        <v>15033</v>
      </c>
      <c r="B4604" t="s">
        <v>15034</v>
      </c>
      <c r="C4604" t="s">
        <v>15035</v>
      </c>
    </row>
    <row r="4605" spans="1:3" x14ac:dyDescent="0.35">
      <c r="A4605" t="s">
        <v>15036</v>
      </c>
      <c r="B4605" t="s">
        <v>15037</v>
      </c>
      <c r="C4605" t="s">
        <v>15038</v>
      </c>
    </row>
    <row r="4606" spans="1:3" x14ac:dyDescent="0.35">
      <c r="A4606" t="s">
        <v>15039</v>
      </c>
      <c r="B4606" t="s">
        <v>15040</v>
      </c>
      <c r="C4606" t="s">
        <v>15041</v>
      </c>
    </row>
    <row r="4607" spans="1:3" x14ac:dyDescent="0.35">
      <c r="A4607" t="s">
        <v>15042</v>
      </c>
      <c r="B4607" t="s">
        <v>15043</v>
      </c>
      <c r="C4607" t="s">
        <v>15044</v>
      </c>
    </row>
    <row r="4608" spans="1:3" x14ac:dyDescent="0.35">
      <c r="A4608" t="s">
        <v>15042</v>
      </c>
      <c r="B4608" t="s">
        <v>15045</v>
      </c>
      <c r="C4608" t="s">
        <v>15046</v>
      </c>
    </row>
    <row r="4609" spans="1:3" x14ac:dyDescent="0.35">
      <c r="A4609" t="s">
        <v>15047</v>
      </c>
      <c r="B4609" t="s">
        <v>15048</v>
      </c>
      <c r="C4609" t="s">
        <v>15049</v>
      </c>
    </row>
    <row r="4610" spans="1:3" x14ac:dyDescent="0.35">
      <c r="A4610" t="s">
        <v>15050</v>
      </c>
      <c r="B4610" t="s">
        <v>15051</v>
      </c>
      <c r="C4610" t="s">
        <v>15052</v>
      </c>
    </row>
    <row r="4611" spans="1:3" x14ac:dyDescent="0.35">
      <c r="A4611" t="s">
        <v>15053</v>
      </c>
      <c r="B4611" t="s">
        <v>15054</v>
      </c>
      <c r="C4611" t="s">
        <v>15055</v>
      </c>
    </row>
    <row r="4612" spans="1:3" x14ac:dyDescent="0.35">
      <c r="A4612" t="s">
        <v>15056</v>
      </c>
      <c r="B4612" t="s">
        <v>15057</v>
      </c>
      <c r="C4612" t="s">
        <v>15058</v>
      </c>
    </row>
    <row r="4613" spans="1:3" x14ac:dyDescent="0.35">
      <c r="A4613" t="s">
        <v>15059</v>
      </c>
      <c r="B4613" t="s">
        <v>15060</v>
      </c>
      <c r="C4613" t="s">
        <v>15061</v>
      </c>
    </row>
    <row r="4614" spans="1:3" x14ac:dyDescent="0.35">
      <c r="A4614" t="s">
        <v>15062</v>
      </c>
      <c r="B4614" t="s">
        <v>15063</v>
      </c>
      <c r="C4614" t="s">
        <v>15064</v>
      </c>
    </row>
    <row r="4615" spans="1:3" x14ac:dyDescent="0.35">
      <c r="A4615" t="s">
        <v>15062</v>
      </c>
      <c r="B4615" t="s">
        <v>15065</v>
      </c>
      <c r="C4615" t="s">
        <v>15066</v>
      </c>
    </row>
    <row r="4616" spans="1:3" x14ac:dyDescent="0.35">
      <c r="A4616" t="s">
        <v>15067</v>
      </c>
      <c r="B4616" t="s">
        <v>15068</v>
      </c>
      <c r="C4616" t="s">
        <v>15069</v>
      </c>
    </row>
    <row r="4617" spans="1:3" x14ac:dyDescent="0.35">
      <c r="A4617" t="s">
        <v>15070</v>
      </c>
      <c r="B4617" t="s">
        <v>15071</v>
      </c>
      <c r="C4617" t="s">
        <v>15072</v>
      </c>
    </row>
    <row r="4618" spans="1:3" x14ac:dyDescent="0.35">
      <c r="A4618" t="s">
        <v>15073</v>
      </c>
      <c r="B4618" t="s">
        <v>15074</v>
      </c>
      <c r="C4618" t="s">
        <v>15075</v>
      </c>
    </row>
    <row r="4619" spans="1:3" x14ac:dyDescent="0.35">
      <c r="A4619" t="s">
        <v>15076</v>
      </c>
      <c r="B4619" t="s">
        <v>15077</v>
      </c>
      <c r="C4619" t="s">
        <v>15078</v>
      </c>
    </row>
    <row r="4620" spans="1:3" x14ac:dyDescent="0.35">
      <c r="A4620" t="s">
        <v>15079</v>
      </c>
      <c r="B4620" t="s">
        <v>15080</v>
      </c>
      <c r="C4620" t="s">
        <v>15081</v>
      </c>
    </row>
    <row r="4621" spans="1:3" x14ac:dyDescent="0.35">
      <c r="A4621" t="s">
        <v>15082</v>
      </c>
      <c r="B4621" t="s">
        <v>15083</v>
      </c>
      <c r="C4621" t="s">
        <v>15084</v>
      </c>
    </row>
    <row r="4622" spans="1:3" x14ac:dyDescent="0.35">
      <c r="A4622" t="s">
        <v>15085</v>
      </c>
      <c r="B4622" t="s">
        <v>15086</v>
      </c>
      <c r="C4622" t="s">
        <v>15087</v>
      </c>
    </row>
    <row r="4623" spans="1:3" x14ac:dyDescent="0.35">
      <c r="A4623" t="s">
        <v>15088</v>
      </c>
      <c r="B4623" t="s">
        <v>15089</v>
      </c>
      <c r="C4623" t="s">
        <v>15090</v>
      </c>
    </row>
    <row r="4624" spans="1:3" x14ac:dyDescent="0.35">
      <c r="A4624" t="s">
        <v>15091</v>
      </c>
      <c r="B4624" t="s">
        <v>15092</v>
      </c>
      <c r="C4624" t="s">
        <v>15093</v>
      </c>
    </row>
    <row r="4625" spans="1:3" x14ac:dyDescent="0.35">
      <c r="A4625" t="s">
        <v>15094</v>
      </c>
      <c r="B4625" t="s">
        <v>15095</v>
      </c>
      <c r="C4625" t="s">
        <v>15096</v>
      </c>
    </row>
    <row r="4626" spans="1:3" x14ac:dyDescent="0.35">
      <c r="A4626" t="s">
        <v>15097</v>
      </c>
      <c r="B4626" t="s">
        <v>15098</v>
      </c>
      <c r="C4626" t="s">
        <v>15099</v>
      </c>
    </row>
    <row r="4627" spans="1:3" x14ac:dyDescent="0.35">
      <c r="A4627" t="s">
        <v>15100</v>
      </c>
      <c r="B4627" t="s">
        <v>15101</v>
      </c>
      <c r="C4627" t="s">
        <v>15102</v>
      </c>
    </row>
    <row r="4628" spans="1:3" x14ac:dyDescent="0.35">
      <c r="A4628" t="s">
        <v>15103</v>
      </c>
      <c r="B4628" t="s">
        <v>15104</v>
      </c>
      <c r="C4628" t="s">
        <v>15105</v>
      </c>
    </row>
    <row r="4629" spans="1:3" x14ac:dyDescent="0.35">
      <c r="A4629" t="s">
        <v>15106</v>
      </c>
      <c r="B4629" t="s">
        <v>15107</v>
      </c>
      <c r="C4629" t="s">
        <v>15108</v>
      </c>
    </row>
    <row r="4630" spans="1:3" x14ac:dyDescent="0.35">
      <c r="A4630" t="s">
        <v>15109</v>
      </c>
      <c r="B4630" t="s">
        <v>15110</v>
      </c>
      <c r="C4630" t="s">
        <v>15111</v>
      </c>
    </row>
    <row r="4631" spans="1:3" x14ac:dyDescent="0.35">
      <c r="A4631" t="s">
        <v>15112</v>
      </c>
      <c r="B4631" t="s">
        <v>15113</v>
      </c>
      <c r="C4631" t="s">
        <v>15114</v>
      </c>
    </row>
    <row r="4632" spans="1:3" x14ac:dyDescent="0.35">
      <c r="A4632" t="s">
        <v>15115</v>
      </c>
      <c r="B4632" t="s">
        <v>15116</v>
      </c>
      <c r="C4632" t="s">
        <v>15117</v>
      </c>
    </row>
    <row r="4633" spans="1:3" x14ac:dyDescent="0.35">
      <c r="A4633" t="s">
        <v>15118</v>
      </c>
      <c r="B4633" t="s">
        <v>15119</v>
      </c>
      <c r="C4633" t="s">
        <v>15120</v>
      </c>
    </row>
    <row r="4634" spans="1:3" x14ac:dyDescent="0.35">
      <c r="A4634" t="s">
        <v>15121</v>
      </c>
      <c r="B4634" t="s">
        <v>15122</v>
      </c>
      <c r="C4634" t="s">
        <v>15123</v>
      </c>
    </row>
    <row r="4635" spans="1:3" x14ac:dyDescent="0.35">
      <c r="A4635" t="s">
        <v>15124</v>
      </c>
      <c r="B4635" t="s">
        <v>15125</v>
      </c>
      <c r="C4635" t="s">
        <v>15126</v>
      </c>
    </row>
    <row r="4636" spans="1:3" x14ac:dyDescent="0.35">
      <c r="A4636" t="s">
        <v>15127</v>
      </c>
      <c r="B4636" t="s">
        <v>15128</v>
      </c>
      <c r="C4636" t="s">
        <v>15129</v>
      </c>
    </row>
    <row r="4637" spans="1:3" x14ac:dyDescent="0.35">
      <c r="A4637" t="s">
        <v>15130</v>
      </c>
      <c r="B4637" t="s">
        <v>15131</v>
      </c>
      <c r="C4637" t="s">
        <v>15132</v>
      </c>
    </row>
    <row r="4638" spans="1:3" x14ac:dyDescent="0.35">
      <c r="A4638" t="s">
        <v>15133</v>
      </c>
      <c r="B4638" t="s">
        <v>15134</v>
      </c>
      <c r="C4638" t="s">
        <v>15135</v>
      </c>
    </row>
    <row r="4639" spans="1:3" x14ac:dyDescent="0.35">
      <c r="A4639" t="s">
        <v>15136</v>
      </c>
      <c r="B4639" t="s">
        <v>15137</v>
      </c>
      <c r="C4639" t="s">
        <v>15138</v>
      </c>
    </row>
    <row r="4640" spans="1:3" x14ac:dyDescent="0.35">
      <c r="A4640" t="s">
        <v>15139</v>
      </c>
      <c r="B4640" t="s">
        <v>15140</v>
      </c>
      <c r="C4640" t="s">
        <v>15141</v>
      </c>
    </row>
    <row r="4641" spans="1:3" x14ac:dyDescent="0.35">
      <c r="A4641" t="s">
        <v>15142</v>
      </c>
      <c r="B4641" t="s">
        <v>15143</v>
      </c>
      <c r="C4641" t="s">
        <v>15144</v>
      </c>
    </row>
    <row r="4642" spans="1:3" x14ac:dyDescent="0.35">
      <c r="A4642" t="s">
        <v>15145</v>
      </c>
      <c r="B4642" t="s">
        <v>15146</v>
      </c>
      <c r="C4642" t="s">
        <v>15147</v>
      </c>
    </row>
    <row r="4643" spans="1:3" x14ac:dyDescent="0.35">
      <c r="A4643" t="s">
        <v>15148</v>
      </c>
      <c r="B4643" t="s">
        <v>15149</v>
      </c>
      <c r="C4643" t="s">
        <v>15150</v>
      </c>
    </row>
    <row r="4644" spans="1:3" x14ac:dyDescent="0.35">
      <c r="A4644" t="s">
        <v>15151</v>
      </c>
      <c r="B4644" t="s">
        <v>15152</v>
      </c>
      <c r="C4644" t="s">
        <v>15153</v>
      </c>
    </row>
    <row r="4645" spans="1:3" x14ac:dyDescent="0.35">
      <c r="A4645" t="s">
        <v>15154</v>
      </c>
      <c r="B4645" t="s">
        <v>15155</v>
      </c>
      <c r="C4645" t="s">
        <v>15156</v>
      </c>
    </row>
    <row r="4646" spans="1:3" x14ac:dyDescent="0.35">
      <c r="A4646" t="s">
        <v>15154</v>
      </c>
      <c r="B4646" t="s">
        <v>15157</v>
      </c>
      <c r="C4646" t="s">
        <v>15156</v>
      </c>
    </row>
    <row r="4647" spans="1:3" x14ac:dyDescent="0.35">
      <c r="A4647" t="s">
        <v>15158</v>
      </c>
      <c r="B4647" t="s">
        <v>15159</v>
      </c>
      <c r="C4647" t="s">
        <v>15160</v>
      </c>
    </row>
    <row r="4648" spans="1:3" x14ac:dyDescent="0.35">
      <c r="A4648" t="s">
        <v>15161</v>
      </c>
      <c r="B4648" t="s">
        <v>15162</v>
      </c>
      <c r="C4648" t="s">
        <v>15163</v>
      </c>
    </row>
    <row r="4649" spans="1:3" x14ac:dyDescent="0.35">
      <c r="A4649" t="s">
        <v>15164</v>
      </c>
      <c r="B4649" t="s">
        <v>15165</v>
      </c>
      <c r="C4649" t="s">
        <v>15166</v>
      </c>
    </row>
    <row r="4650" spans="1:3" x14ac:dyDescent="0.35">
      <c r="A4650" t="s">
        <v>15167</v>
      </c>
      <c r="B4650" t="s">
        <v>15168</v>
      </c>
      <c r="C4650" t="s">
        <v>15169</v>
      </c>
    </row>
    <row r="4651" spans="1:3" x14ac:dyDescent="0.35">
      <c r="A4651" t="s">
        <v>15170</v>
      </c>
      <c r="B4651" t="s">
        <v>15171</v>
      </c>
      <c r="C4651" t="s">
        <v>15172</v>
      </c>
    </row>
    <row r="4652" spans="1:3" x14ac:dyDescent="0.35">
      <c r="A4652" t="s">
        <v>15173</v>
      </c>
      <c r="B4652" t="s">
        <v>15174</v>
      </c>
      <c r="C4652" t="s">
        <v>15175</v>
      </c>
    </row>
    <row r="4653" spans="1:3" x14ac:dyDescent="0.35">
      <c r="A4653" t="s">
        <v>15176</v>
      </c>
      <c r="B4653" t="s">
        <v>15177</v>
      </c>
      <c r="C4653" t="s">
        <v>15178</v>
      </c>
    </row>
    <row r="4654" spans="1:3" x14ac:dyDescent="0.35">
      <c r="A4654" t="s">
        <v>15179</v>
      </c>
      <c r="B4654" t="s">
        <v>15180</v>
      </c>
      <c r="C4654" t="s">
        <v>15181</v>
      </c>
    </row>
    <row r="4655" spans="1:3" x14ac:dyDescent="0.35">
      <c r="A4655" t="s">
        <v>15182</v>
      </c>
      <c r="B4655" t="s">
        <v>15183</v>
      </c>
      <c r="C4655" t="s">
        <v>15184</v>
      </c>
    </row>
    <row r="4656" spans="1:3" x14ac:dyDescent="0.35">
      <c r="A4656" t="s">
        <v>15185</v>
      </c>
      <c r="B4656" t="s">
        <v>15186</v>
      </c>
      <c r="C4656" t="s">
        <v>15187</v>
      </c>
    </row>
    <row r="4657" spans="1:3" x14ac:dyDescent="0.35">
      <c r="A4657" t="s">
        <v>15188</v>
      </c>
      <c r="B4657" t="s">
        <v>15189</v>
      </c>
      <c r="C4657" t="s">
        <v>15190</v>
      </c>
    </row>
    <row r="4658" spans="1:3" x14ac:dyDescent="0.35">
      <c r="A4658" t="s">
        <v>15191</v>
      </c>
      <c r="B4658" t="s">
        <v>15192</v>
      </c>
      <c r="C4658" t="s">
        <v>15193</v>
      </c>
    </row>
    <row r="4659" spans="1:3" x14ac:dyDescent="0.35">
      <c r="A4659" t="s">
        <v>15194</v>
      </c>
      <c r="B4659" t="s">
        <v>15195</v>
      </c>
      <c r="C4659" t="s">
        <v>15196</v>
      </c>
    </row>
    <row r="4660" spans="1:3" x14ac:dyDescent="0.35">
      <c r="A4660" t="s">
        <v>15197</v>
      </c>
      <c r="B4660" t="s">
        <v>15198</v>
      </c>
      <c r="C4660" t="s">
        <v>15199</v>
      </c>
    </row>
    <row r="4661" spans="1:3" x14ac:dyDescent="0.35">
      <c r="A4661" t="s">
        <v>15200</v>
      </c>
      <c r="B4661" t="s">
        <v>15201</v>
      </c>
      <c r="C4661" t="s">
        <v>15202</v>
      </c>
    </row>
    <row r="4662" spans="1:3" x14ac:dyDescent="0.35">
      <c r="A4662" t="s">
        <v>15203</v>
      </c>
      <c r="B4662" t="s">
        <v>15204</v>
      </c>
      <c r="C4662" t="s">
        <v>15205</v>
      </c>
    </row>
    <row r="4663" spans="1:3" x14ac:dyDescent="0.35">
      <c r="A4663" t="s">
        <v>15206</v>
      </c>
      <c r="B4663" t="s">
        <v>15207</v>
      </c>
      <c r="C4663" t="s">
        <v>15208</v>
      </c>
    </row>
    <row r="4664" spans="1:3" x14ac:dyDescent="0.35">
      <c r="A4664" t="s">
        <v>15209</v>
      </c>
      <c r="B4664" t="s">
        <v>15210</v>
      </c>
      <c r="C4664" t="s">
        <v>15211</v>
      </c>
    </row>
    <row r="4665" spans="1:3" x14ac:dyDescent="0.35">
      <c r="A4665" t="s">
        <v>15212</v>
      </c>
      <c r="B4665" t="s">
        <v>15213</v>
      </c>
      <c r="C4665" t="s">
        <v>15214</v>
      </c>
    </row>
    <row r="4666" spans="1:3" x14ac:dyDescent="0.35">
      <c r="A4666" t="s">
        <v>15215</v>
      </c>
      <c r="B4666" t="s">
        <v>15216</v>
      </c>
      <c r="C4666" t="s">
        <v>15217</v>
      </c>
    </row>
    <row r="4667" spans="1:3" x14ac:dyDescent="0.35">
      <c r="A4667" t="s">
        <v>15218</v>
      </c>
      <c r="B4667" t="s">
        <v>15219</v>
      </c>
      <c r="C4667" t="s">
        <v>15220</v>
      </c>
    </row>
    <row r="4668" spans="1:3" x14ac:dyDescent="0.35">
      <c r="A4668" t="s">
        <v>15221</v>
      </c>
      <c r="B4668" t="s">
        <v>15222</v>
      </c>
      <c r="C4668" t="s">
        <v>15223</v>
      </c>
    </row>
    <row r="4669" spans="1:3" x14ac:dyDescent="0.35">
      <c r="A4669" t="s">
        <v>15224</v>
      </c>
      <c r="B4669" t="s">
        <v>15225</v>
      </c>
      <c r="C4669" t="s">
        <v>15226</v>
      </c>
    </row>
    <row r="4670" spans="1:3" x14ac:dyDescent="0.35">
      <c r="A4670" t="s">
        <v>15227</v>
      </c>
      <c r="B4670" t="s">
        <v>3721</v>
      </c>
      <c r="C4670" t="s">
        <v>3722</v>
      </c>
    </row>
    <row r="4671" spans="1:3" x14ac:dyDescent="0.35">
      <c r="A4671" t="s">
        <v>15228</v>
      </c>
      <c r="B4671" t="s">
        <v>15229</v>
      </c>
      <c r="C4671" t="s">
        <v>15230</v>
      </c>
    </row>
    <row r="4672" spans="1:3" x14ac:dyDescent="0.35">
      <c r="A4672" t="s">
        <v>15231</v>
      </c>
      <c r="B4672" t="s">
        <v>15232</v>
      </c>
      <c r="C4672" t="s">
        <v>15233</v>
      </c>
    </row>
    <row r="4673" spans="1:3" x14ac:dyDescent="0.35">
      <c r="A4673" t="s">
        <v>15234</v>
      </c>
      <c r="B4673" t="s">
        <v>15235</v>
      </c>
      <c r="C4673" t="s">
        <v>15236</v>
      </c>
    </row>
    <row r="4674" spans="1:3" x14ac:dyDescent="0.35">
      <c r="A4674" t="s">
        <v>15237</v>
      </c>
      <c r="B4674" t="s">
        <v>15238</v>
      </c>
      <c r="C4674" t="s">
        <v>15239</v>
      </c>
    </row>
    <row r="4675" spans="1:3" x14ac:dyDescent="0.35">
      <c r="A4675" t="s">
        <v>15240</v>
      </c>
      <c r="B4675" t="s">
        <v>15241</v>
      </c>
      <c r="C4675" t="s">
        <v>15242</v>
      </c>
    </row>
    <row r="4676" spans="1:3" x14ac:dyDescent="0.35">
      <c r="A4676" t="s">
        <v>15243</v>
      </c>
      <c r="B4676" t="s">
        <v>15244</v>
      </c>
      <c r="C4676" t="s">
        <v>15245</v>
      </c>
    </row>
    <row r="4677" spans="1:3" x14ac:dyDescent="0.35">
      <c r="A4677" t="s">
        <v>15246</v>
      </c>
      <c r="B4677" t="s">
        <v>15247</v>
      </c>
      <c r="C4677" t="s">
        <v>15248</v>
      </c>
    </row>
    <row r="4678" spans="1:3" x14ac:dyDescent="0.35">
      <c r="A4678" t="s">
        <v>15249</v>
      </c>
      <c r="B4678" t="s">
        <v>15250</v>
      </c>
      <c r="C4678" t="s">
        <v>15251</v>
      </c>
    </row>
    <row r="4679" spans="1:3" x14ac:dyDescent="0.35">
      <c r="A4679" t="s">
        <v>15252</v>
      </c>
      <c r="B4679" t="s">
        <v>15253</v>
      </c>
      <c r="C4679" t="s">
        <v>15254</v>
      </c>
    </row>
    <row r="4680" spans="1:3" x14ac:dyDescent="0.35">
      <c r="A4680" t="s">
        <v>15255</v>
      </c>
      <c r="B4680" t="s">
        <v>15256</v>
      </c>
      <c r="C4680" t="s">
        <v>15257</v>
      </c>
    </row>
    <row r="4681" spans="1:3" x14ac:dyDescent="0.35">
      <c r="A4681" t="s">
        <v>15258</v>
      </c>
      <c r="B4681" t="s">
        <v>15259</v>
      </c>
      <c r="C4681" t="s">
        <v>15260</v>
      </c>
    </row>
    <row r="4682" spans="1:3" x14ac:dyDescent="0.35">
      <c r="A4682" t="s">
        <v>15261</v>
      </c>
      <c r="B4682" t="s">
        <v>15262</v>
      </c>
      <c r="C4682" t="s">
        <v>15263</v>
      </c>
    </row>
    <row r="4683" spans="1:3" x14ac:dyDescent="0.35">
      <c r="A4683" t="s">
        <v>15264</v>
      </c>
      <c r="B4683" t="s">
        <v>15265</v>
      </c>
      <c r="C4683" t="s">
        <v>15266</v>
      </c>
    </row>
    <row r="4684" spans="1:3" x14ac:dyDescent="0.35">
      <c r="A4684" t="s">
        <v>15267</v>
      </c>
      <c r="B4684" t="s">
        <v>15268</v>
      </c>
      <c r="C4684" t="s">
        <v>15269</v>
      </c>
    </row>
    <row r="4685" spans="1:3" x14ac:dyDescent="0.35">
      <c r="A4685" t="s">
        <v>15270</v>
      </c>
      <c r="B4685" t="s">
        <v>15271</v>
      </c>
      <c r="C4685" t="s">
        <v>15272</v>
      </c>
    </row>
    <row r="4686" spans="1:3" x14ac:dyDescent="0.35">
      <c r="A4686" t="s">
        <v>15273</v>
      </c>
      <c r="B4686" t="s">
        <v>15274</v>
      </c>
      <c r="C4686" t="s">
        <v>15275</v>
      </c>
    </row>
    <row r="4687" spans="1:3" x14ac:dyDescent="0.35">
      <c r="A4687" t="s">
        <v>15276</v>
      </c>
      <c r="B4687" t="s">
        <v>15277</v>
      </c>
      <c r="C4687" t="s">
        <v>15278</v>
      </c>
    </row>
    <row r="4688" spans="1:3" x14ac:dyDescent="0.35">
      <c r="A4688" t="s">
        <v>15279</v>
      </c>
      <c r="B4688" t="s">
        <v>15280</v>
      </c>
      <c r="C4688" t="s">
        <v>15281</v>
      </c>
    </row>
    <row r="4689" spans="1:3" x14ac:dyDescent="0.35">
      <c r="A4689" t="s">
        <v>15282</v>
      </c>
      <c r="B4689" t="s">
        <v>15283</v>
      </c>
      <c r="C4689" t="s">
        <v>15284</v>
      </c>
    </row>
    <row r="4690" spans="1:3" x14ac:dyDescent="0.35">
      <c r="A4690" t="s">
        <v>15285</v>
      </c>
      <c r="B4690" t="s">
        <v>15286</v>
      </c>
      <c r="C4690" t="s">
        <v>15287</v>
      </c>
    </row>
    <row r="4691" spans="1:3" x14ac:dyDescent="0.35">
      <c r="A4691" t="s">
        <v>15288</v>
      </c>
      <c r="B4691" t="s">
        <v>15289</v>
      </c>
      <c r="C4691" t="s">
        <v>15290</v>
      </c>
    </row>
    <row r="4692" spans="1:3" x14ac:dyDescent="0.35">
      <c r="A4692" t="s">
        <v>15288</v>
      </c>
      <c r="B4692" t="s">
        <v>15291</v>
      </c>
      <c r="C4692" t="s">
        <v>15292</v>
      </c>
    </row>
    <row r="4693" spans="1:3" x14ac:dyDescent="0.35">
      <c r="A4693" t="s">
        <v>15293</v>
      </c>
      <c r="B4693" t="s">
        <v>15294</v>
      </c>
      <c r="C4693" t="s">
        <v>15295</v>
      </c>
    </row>
    <row r="4694" spans="1:3" x14ac:dyDescent="0.35">
      <c r="A4694" t="s">
        <v>15296</v>
      </c>
      <c r="B4694" t="s">
        <v>15297</v>
      </c>
      <c r="C4694" t="s">
        <v>15298</v>
      </c>
    </row>
    <row r="4695" spans="1:3" x14ac:dyDescent="0.35">
      <c r="A4695" t="s">
        <v>15299</v>
      </c>
      <c r="B4695" t="s">
        <v>15300</v>
      </c>
      <c r="C4695" t="s">
        <v>15301</v>
      </c>
    </row>
    <row r="4696" spans="1:3" x14ac:dyDescent="0.35">
      <c r="A4696" t="s">
        <v>15302</v>
      </c>
      <c r="B4696" t="s">
        <v>15303</v>
      </c>
      <c r="C4696" t="s">
        <v>15304</v>
      </c>
    </row>
    <row r="4697" spans="1:3" x14ac:dyDescent="0.35">
      <c r="A4697" t="s">
        <v>15305</v>
      </c>
      <c r="B4697" t="s">
        <v>15306</v>
      </c>
      <c r="C4697" t="s">
        <v>15307</v>
      </c>
    </row>
    <row r="4698" spans="1:3" x14ac:dyDescent="0.35">
      <c r="A4698" t="s">
        <v>15308</v>
      </c>
      <c r="B4698" t="s">
        <v>15309</v>
      </c>
      <c r="C4698" t="s">
        <v>15310</v>
      </c>
    </row>
    <row r="4699" spans="1:3" x14ac:dyDescent="0.35">
      <c r="A4699" t="s">
        <v>15311</v>
      </c>
      <c r="B4699" t="s">
        <v>15312</v>
      </c>
      <c r="C4699" t="s">
        <v>15313</v>
      </c>
    </row>
    <row r="4700" spans="1:3" x14ac:dyDescent="0.35">
      <c r="A4700" t="s">
        <v>15314</v>
      </c>
      <c r="B4700" t="s">
        <v>15315</v>
      </c>
      <c r="C4700" t="s">
        <v>15316</v>
      </c>
    </row>
    <row r="4701" spans="1:3" x14ac:dyDescent="0.35">
      <c r="A4701" t="s">
        <v>15317</v>
      </c>
      <c r="B4701" t="s">
        <v>15318</v>
      </c>
      <c r="C4701" t="s">
        <v>15319</v>
      </c>
    </row>
    <row r="4702" spans="1:3" x14ac:dyDescent="0.35">
      <c r="A4702" t="s">
        <v>15320</v>
      </c>
      <c r="B4702" t="s">
        <v>15321</v>
      </c>
      <c r="C4702" t="s">
        <v>15322</v>
      </c>
    </row>
    <row r="4703" spans="1:3" x14ac:dyDescent="0.35">
      <c r="A4703" t="s">
        <v>15323</v>
      </c>
      <c r="B4703" t="s">
        <v>15324</v>
      </c>
      <c r="C4703" t="s">
        <v>15325</v>
      </c>
    </row>
    <row r="4704" spans="1:3" x14ac:dyDescent="0.35">
      <c r="A4704" t="s">
        <v>15326</v>
      </c>
      <c r="B4704" t="s">
        <v>15327</v>
      </c>
      <c r="C4704" t="s">
        <v>15328</v>
      </c>
    </row>
    <row r="4705" spans="1:3" x14ac:dyDescent="0.35">
      <c r="A4705" t="s">
        <v>15329</v>
      </c>
      <c r="B4705" t="s">
        <v>15330</v>
      </c>
      <c r="C4705" t="s">
        <v>15331</v>
      </c>
    </row>
    <row r="4706" spans="1:3" x14ac:dyDescent="0.35">
      <c r="A4706" t="s">
        <v>15332</v>
      </c>
      <c r="B4706" t="s">
        <v>15333</v>
      </c>
      <c r="C4706" t="s">
        <v>15334</v>
      </c>
    </row>
    <row r="4707" spans="1:3" x14ac:dyDescent="0.35">
      <c r="A4707" t="s">
        <v>15335</v>
      </c>
      <c r="B4707" t="s">
        <v>15280</v>
      </c>
      <c r="C4707" t="s">
        <v>15281</v>
      </c>
    </row>
    <row r="4708" spans="1:3" x14ac:dyDescent="0.35">
      <c r="A4708" t="s">
        <v>15336</v>
      </c>
      <c r="B4708" t="s">
        <v>15337</v>
      </c>
      <c r="C4708" t="s">
        <v>15338</v>
      </c>
    </row>
    <row r="4709" spans="1:3" x14ac:dyDescent="0.35">
      <c r="A4709" t="s">
        <v>15339</v>
      </c>
      <c r="B4709" t="s">
        <v>15340</v>
      </c>
      <c r="C4709" t="s">
        <v>15341</v>
      </c>
    </row>
    <row r="4710" spans="1:3" x14ac:dyDescent="0.35">
      <c r="A4710" t="s">
        <v>15342</v>
      </c>
      <c r="B4710" t="s">
        <v>15343</v>
      </c>
      <c r="C4710" t="s">
        <v>15344</v>
      </c>
    </row>
    <row r="4711" spans="1:3" x14ac:dyDescent="0.35">
      <c r="A4711" t="s">
        <v>15345</v>
      </c>
      <c r="B4711" t="s">
        <v>15346</v>
      </c>
      <c r="C4711" t="s">
        <v>15347</v>
      </c>
    </row>
    <row r="4712" spans="1:3" x14ac:dyDescent="0.35">
      <c r="A4712" t="s">
        <v>15348</v>
      </c>
      <c r="B4712" t="s">
        <v>15349</v>
      </c>
      <c r="C4712" t="s">
        <v>15350</v>
      </c>
    </row>
    <row r="4713" spans="1:3" x14ac:dyDescent="0.35">
      <c r="A4713" t="s">
        <v>15351</v>
      </c>
      <c r="B4713" t="s">
        <v>15352</v>
      </c>
      <c r="C4713" t="s">
        <v>15353</v>
      </c>
    </row>
    <row r="4714" spans="1:3" x14ac:dyDescent="0.35">
      <c r="A4714" t="s">
        <v>15351</v>
      </c>
      <c r="B4714" t="s">
        <v>15354</v>
      </c>
      <c r="C4714" t="s">
        <v>15355</v>
      </c>
    </row>
    <row r="4715" spans="1:3" x14ac:dyDescent="0.35">
      <c r="A4715" t="s">
        <v>15356</v>
      </c>
      <c r="B4715" t="s">
        <v>15357</v>
      </c>
      <c r="C4715" t="s">
        <v>15358</v>
      </c>
    </row>
    <row r="4716" spans="1:3" x14ac:dyDescent="0.35">
      <c r="A4716" t="s">
        <v>15359</v>
      </c>
      <c r="B4716" t="s">
        <v>15360</v>
      </c>
      <c r="C4716" t="s">
        <v>15361</v>
      </c>
    </row>
    <row r="4717" spans="1:3" x14ac:dyDescent="0.35">
      <c r="A4717" t="s">
        <v>15359</v>
      </c>
      <c r="B4717" t="s">
        <v>15362</v>
      </c>
      <c r="C4717" t="s">
        <v>15363</v>
      </c>
    </row>
    <row r="4718" spans="1:3" x14ac:dyDescent="0.35">
      <c r="A4718" t="s">
        <v>15364</v>
      </c>
      <c r="B4718" t="s">
        <v>15365</v>
      </c>
      <c r="C4718" t="s">
        <v>15366</v>
      </c>
    </row>
    <row r="4719" spans="1:3" x14ac:dyDescent="0.35">
      <c r="A4719" t="s">
        <v>15367</v>
      </c>
      <c r="B4719" t="s">
        <v>15368</v>
      </c>
      <c r="C4719" t="s">
        <v>15369</v>
      </c>
    </row>
    <row r="4720" spans="1:3" x14ac:dyDescent="0.35">
      <c r="A4720" t="s">
        <v>15370</v>
      </c>
      <c r="B4720" t="s">
        <v>15371</v>
      </c>
      <c r="C4720" t="s">
        <v>15372</v>
      </c>
    </row>
    <row r="4721" spans="1:3" x14ac:dyDescent="0.35">
      <c r="A4721" t="s">
        <v>15373</v>
      </c>
      <c r="B4721" t="s">
        <v>15374</v>
      </c>
      <c r="C4721" t="s">
        <v>15375</v>
      </c>
    </row>
    <row r="4722" spans="1:3" x14ac:dyDescent="0.35">
      <c r="A4722" t="s">
        <v>15376</v>
      </c>
      <c r="B4722" t="s">
        <v>15377</v>
      </c>
      <c r="C4722" t="s">
        <v>15378</v>
      </c>
    </row>
    <row r="4723" spans="1:3" x14ac:dyDescent="0.35">
      <c r="A4723" t="s">
        <v>15379</v>
      </c>
      <c r="B4723" t="s">
        <v>15380</v>
      </c>
      <c r="C4723" t="s">
        <v>15381</v>
      </c>
    </row>
    <row r="4724" spans="1:3" x14ac:dyDescent="0.35">
      <c r="A4724" t="s">
        <v>15382</v>
      </c>
      <c r="B4724" t="s">
        <v>15383</v>
      </c>
      <c r="C4724" t="s">
        <v>15384</v>
      </c>
    </row>
    <row r="4725" spans="1:3" x14ac:dyDescent="0.35">
      <c r="A4725" t="s">
        <v>15385</v>
      </c>
      <c r="B4725" t="s">
        <v>15386</v>
      </c>
      <c r="C4725" t="s">
        <v>15387</v>
      </c>
    </row>
    <row r="4726" spans="1:3" x14ac:dyDescent="0.35">
      <c r="A4726" t="s">
        <v>15385</v>
      </c>
      <c r="B4726" t="s">
        <v>15388</v>
      </c>
      <c r="C4726" t="s">
        <v>15389</v>
      </c>
    </row>
    <row r="4727" spans="1:3" x14ac:dyDescent="0.35">
      <c r="A4727" t="s">
        <v>15390</v>
      </c>
      <c r="B4727" t="s">
        <v>15391</v>
      </c>
      <c r="C4727" t="s">
        <v>15392</v>
      </c>
    </row>
    <row r="4728" spans="1:3" x14ac:dyDescent="0.35">
      <c r="A4728" t="s">
        <v>15393</v>
      </c>
      <c r="B4728" t="s">
        <v>15394</v>
      </c>
      <c r="C4728" t="s">
        <v>15395</v>
      </c>
    </row>
    <row r="4729" spans="1:3" x14ac:dyDescent="0.35">
      <c r="A4729" t="s">
        <v>15396</v>
      </c>
      <c r="B4729" t="s">
        <v>15397</v>
      </c>
      <c r="C4729" t="s">
        <v>15398</v>
      </c>
    </row>
    <row r="4730" spans="1:3" x14ac:dyDescent="0.35">
      <c r="A4730" t="s">
        <v>15399</v>
      </c>
      <c r="B4730" t="s">
        <v>15400</v>
      </c>
      <c r="C4730" t="s">
        <v>15401</v>
      </c>
    </row>
    <row r="4731" spans="1:3" x14ac:dyDescent="0.35">
      <c r="A4731" t="s">
        <v>15402</v>
      </c>
      <c r="B4731" t="s">
        <v>15403</v>
      </c>
      <c r="C4731" t="s">
        <v>15404</v>
      </c>
    </row>
    <row r="4732" spans="1:3" x14ac:dyDescent="0.35">
      <c r="A4732" t="s">
        <v>15405</v>
      </c>
      <c r="B4732" t="s">
        <v>15406</v>
      </c>
      <c r="C4732" t="s">
        <v>15407</v>
      </c>
    </row>
    <row r="4733" spans="1:3" x14ac:dyDescent="0.35">
      <c r="A4733" t="s">
        <v>15408</v>
      </c>
      <c r="B4733" t="s">
        <v>15409</v>
      </c>
      <c r="C4733" t="s">
        <v>15410</v>
      </c>
    </row>
    <row r="4734" spans="1:3" x14ac:dyDescent="0.35">
      <c r="A4734" t="s">
        <v>15411</v>
      </c>
      <c r="B4734" t="s">
        <v>15412</v>
      </c>
      <c r="C4734" t="s">
        <v>15413</v>
      </c>
    </row>
    <row r="4735" spans="1:3" x14ac:dyDescent="0.35">
      <c r="A4735" t="s">
        <v>15414</v>
      </c>
      <c r="B4735" t="s">
        <v>15415</v>
      </c>
      <c r="C4735" t="s">
        <v>15416</v>
      </c>
    </row>
    <row r="4736" spans="1:3" x14ac:dyDescent="0.35">
      <c r="A4736" t="s">
        <v>15417</v>
      </c>
      <c r="B4736" t="s">
        <v>15418</v>
      </c>
      <c r="C4736" t="s">
        <v>15419</v>
      </c>
    </row>
    <row r="4737" spans="1:3" x14ac:dyDescent="0.35">
      <c r="A4737" t="s">
        <v>15420</v>
      </c>
      <c r="B4737" t="s">
        <v>15421</v>
      </c>
      <c r="C4737" t="s">
        <v>15422</v>
      </c>
    </row>
    <row r="4738" spans="1:3" x14ac:dyDescent="0.35">
      <c r="A4738" t="s">
        <v>15423</v>
      </c>
      <c r="B4738" t="s">
        <v>15424</v>
      </c>
      <c r="C4738" t="s">
        <v>15425</v>
      </c>
    </row>
    <row r="4739" spans="1:3" x14ac:dyDescent="0.35">
      <c r="A4739" t="s">
        <v>15426</v>
      </c>
      <c r="B4739" t="s">
        <v>15427</v>
      </c>
      <c r="C4739" t="s">
        <v>15428</v>
      </c>
    </row>
    <row r="4740" spans="1:3" x14ac:dyDescent="0.35">
      <c r="A4740" t="s">
        <v>15429</v>
      </c>
      <c r="B4740" t="s">
        <v>15430</v>
      </c>
      <c r="C4740" t="s">
        <v>15431</v>
      </c>
    </row>
    <row r="4741" spans="1:3" x14ac:dyDescent="0.35">
      <c r="A4741" t="s">
        <v>15432</v>
      </c>
      <c r="B4741" t="s">
        <v>15433</v>
      </c>
      <c r="C4741" t="s">
        <v>15434</v>
      </c>
    </row>
    <row r="4742" spans="1:3" x14ac:dyDescent="0.35">
      <c r="A4742" t="s">
        <v>15435</v>
      </c>
      <c r="B4742" t="s">
        <v>15436</v>
      </c>
      <c r="C4742" t="s">
        <v>15437</v>
      </c>
    </row>
    <row r="4743" spans="1:3" x14ac:dyDescent="0.35">
      <c r="A4743" t="s">
        <v>15438</v>
      </c>
      <c r="B4743" t="s">
        <v>15439</v>
      </c>
      <c r="C4743" t="s">
        <v>15440</v>
      </c>
    </row>
    <row r="4744" spans="1:3" x14ac:dyDescent="0.35">
      <c r="A4744" t="s">
        <v>15441</v>
      </c>
      <c r="B4744" t="s">
        <v>15442</v>
      </c>
      <c r="C4744" t="s">
        <v>15443</v>
      </c>
    </row>
    <row r="4745" spans="1:3" x14ac:dyDescent="0.35">
      <c r="A4745" t="s">
        <v>15444</v>
      </c>
      <c r="B4745" t="s">
        <v>15445</v>
      </c>
      <c r="C4745" t="s">
        <v>15446</v>
      </c>
    </row>
    <row r="4746" spans="1:3" x14ac:dyDescent="0.35">
      <c r="A4746" t="s">
        <v>15447</v>
      </c>
      <c r="B4746" t="s">
        <v>15448</v>
      </c>
      <c r="C4746" t="s">
        <v>15449</v>
      </c>
    </row>
    <row r="4747" spans="1:3" x14ac:dyDescent="0.35">
      <c r="A4747" t="s">
        <v>15450</v>
      </c>
      <c r="B4747" t="s">
        <v>15451</v>
      </c>
      <c r="C4747" t="s">
        <v>15452</v>
      </c>
    </row>
    <row r="4748" spans="1:3" x14ac:dyDescent="0.35">
      <c r="A4748" t="s">
        <v>15453</v>
      </c>
      <c r="B4748" t="s">
        <v>15454</v>
      </c>
      <c r="C4748" t="s">
        <v>15455</v>
      </c>
    </row>
    <row r="4749" spans="1:3" x14ac:dyDescent="0.35">
      <c r="A4749" t="s">
        <v>15456</v>
      </c>
      <c r="B4749" t="s">
        <v>15457</v>
      </c>
      <c r="C4749" t="s">
        <v>15458</v>
      </c>
    </row>
    <row r="4750" spans="1:3" x14ac:dyDescent="0.35">
      <c r="A4750" t="s">
        <v>15459</v>
      </c>
      <c r="B4750" t="s">
        <v>15460</v>
      </c>
      <c r="C4750" t="s">
        <v>15461</v>
      </c>
    </row>
    <row r="4751" spans="1:3" x14ac:dyDescent="0.35">
      <c r="A4751" t="s">
        <v>15462</v>
      </c>
      <c r="B4751" t="s">
        <v>15463</v>
      </c>
      <c r="C4751" t="s">
        <v>15464</v>
      </c>
    </row>
    <row r="4752" spans="1:3" x14ac:dyDescent="0.35">
      <c r="A4752" t="s">
        <v>15465</v>
      </c>
      <c r="B4752" t="s">
        <v>15466</v>
      </c>
      <c r="C4752" t="s">
        <v>15467</v>
      </c>
    </row>
    <row r="4753" spans="1:3" x14ac:dyDescent="0.35">
      <c r="A4753" t="s">
        <v>15468</v>
      </c>
      <c r="B4753" t="s">
        <v>15469</v>
      </c>
      <c r="C4753" t="s">
        <v>15470</v>
      </c>
    </row>
    <row r="4754" spans="1:3" x14ac:dyDescent="0.35">
      <c r="A4754" t="s">
        <v>15471</v>
      </c>
      <c r="B4754" t="s">
        <v>15472</v>
      </c>
      <c r="C4754" t="s">
        <v>15473</v>
      </c>
    </row>
    <row r="4755" spans="1:3" x14ac:dyDescent="0.35">
      <c r="A4755" t="s">
        <v>15474</v>
      </c>
      <c r="B4755" t="s">
        <v>15475</v>
      </c>
      <c r="C4755" t="s">
        <v>15476</v>
      </c>
    </row>
    <row r="4756" spans="1:3" x14ac:dyDescent="0.35">
      <c r="A4756" t="s">
        <v>15477</v>
      </c>
      <c r="B4756" t="s">
        <v>15478</v>
      </c>
      <c r="C4756" t="s">
        <v>15479</v>
      </c>
    </row>
    <row r="4757" spans="1:3" x14ac:dyDescent="0.35">
      <c r="A4757" t="s">
        <v>15480</v>
      </c>
      <c r="B4757" t="s">
        <v>15481</v>
      </c>
      <c r="C4757" t="s">
        <v>15482</v>
      </c>
    </row>
    <row r="4758" spans="1:3" x14ac:dyDescent="0.35">
      <c r="A4758" t="s">
        <v>15483</v>
      </c>
      <c r="B4758" t="s">
        <v>15484</v>
      </c>
      <c r="C4758" t="s">
        <v>15485</v>
      </c>
    </row>
    <row r="4759" spans="1:3" x14ac:dyDescent="0.35">
      <c r="A4759" t="s">
        <v>15486</v>
      </c>
      <c r="B4759" t="s">
        <v>15487</v>
      </c>
      <c r="C4759" t="s">
        <v>15488</v>
      </c>
    </row>
    <row r="4760" spans="1:3" x14ac:dyDescent="0.35">
      <c r="A4760" t="s">
        <v>15489</v>
      </c>
      <c r="B4760" t="s">
        <v>15490</v>
      </c>
      <c r="C4760" t="s">
        <v>15491</v>
      </c>
    </row>
    <row r="4761" spans="1:3" x14ac:dyDescent="0.35">
      <c r="A4761" t="s">
        <v>15492</v>
      </c>
      <c r="B4761" t="s">
        <v>15493</v>
      </c>
      <c r="C4761" t="s">
        <v>15494</v>
      </c>
    </row>
    <row r="4762" spans="1:3" x14ac:dyDescent="0.35">
      <c r="A4762" t="s">
        <v>15495</v>
      </c>
      <c r="B4762" t="s">
        <v>15496</v>
      </c>
      <c r="C4762" t="s">
        <v>15497</v>
      </c>
    </row>
    <row r="4763" spans="1:3" x14ac:dyDescent="0.35">
      <c r="A4763" t="s">
        <v>15498</v>
      </c>
      <c r="B4763" t="s">
        <v>15499</v>
      </c>
      <c r="C4763" t="s">
        <v>15500</v>
      </c>
    </row>
    <row r="4764" spans="1:3" x14ac:dyDescent="0.35">
      <c r="A4764" t="s">
        <v>15501</v>
      </c>
      <c r="B4764" t="s">
        <v>15502</v>
      </c>
      <c r="C4764" t="s">
        <v>14496</v>
      </c>
    </row>
    <row r="4765" spans="1:3" x14ac:dyDescent="0.35">
      <c r="A4765" t="s">
        <v>15503</v>
      </c>
      <c r="B4765" t="s">
        <v>15504</v>
      </c>
      <c r="C4765" t="s">
        <v>15505</v>
      </c>
    </row>
    <row r="4766" spans="1:3" x14ac:dyDescent="0.35">
      <c r="A4766" t="s">
        <v>15506</v>
      </c>
      <c r="B4766" t="s">
        <v>15507</v>
      </c>
      <c r="C4766" t="s">
        <v>15508</v>
      </c>
    </row>
    <row r="4767" spans="1:3" x14ac:dyDescent="0.35">
      <c r="A4767" t="s">
        <v>15509</v>
      </c>
      <c r="B4767" t="s">
        <v>15510</v>
      </c>
      <c r="C4767" t="s">
        <v>15511</v>
      </c>
    </row>
    <row r="4768" spans="1:3" x14ac:dyDescent="0.35">
      <c r="A4768" t="s">
        <v>15512</v>
      </c>
      <c r="B4768" t="s">
        <v>15513</v>
      </c>
      <c r="C4768" t="s">
        <v>15514</v>
      </c>
    </row>
    <row r="4769" spans="1:3" x14ac:dyDescent="0.35">
      <c r="A4769" t="s">
        <v>15515</v>
      </c>
      <c r="B4769" t="s">
        <v>15516</v>
      </c>
      <c r="C4769" t="s">
        <v>15517</v>
      </c>
    </row>
    <row r="4770" spans="1:3" x14ac:dyDescent="0.35">
      <c r="A4770" t="s">
        <v>15518</v>
      </c>
      <c r="B4770" t="s">
        <v>15519</v>
      </c>
      <c r="C4770" t="s">
        <v>15520</v>
      </c>
    </row>
    <row r="4771" spans="1:3" x14ac:dyDescent="0.35">
      <c r="A4771" t="s">
        <v>15521</v>
      </c>
      <c r="B4771" t="s">
        <v>15522</v>
      </c>
      <c r="C4771" t="s">
        <v>15523</v>
      </c>
    </row>
    <row r="4772" spans="1:3" x14ac:dyDescent="0.35">
      <c r="A4772" t="s">
        <v>15524</v>
      </c>
      <c r="B4772" t="s">
        <v>15525</v>
      </c>
      <c r="C4772" t="s">
        <v>15526</v>
      </c>
    </row>
    <row r="4773" spans="1:3" x14ac:dyDescent="0.35">
      <c r="A4773" t="s">
        <v>15527</v>
      </c>
      <c r="B4773" t="s">
        <v>15528</v>
      </c>
      <c r="C4773" t="s">
        <v>15529</v>
      </c>
    </row>
    <row r="4774" spans="1:3" x14ac:dyDescent="0.35">
      <c r="A4774" t="s">
        <v>15530</v>
      </c>
      <c r="B4774" t="s">
        <v>15531</v>
      </c>
      <c r="C4774" t="s">
        <v>15532</v>
      </c>
    </row>
    <row r="4775" spans="1:3" x14ac:dyDescent="0.35">
      <c r="A4775" t="s">
        <v>15533</v>
      </c>
      <c r="B4775" t="s">
        <v>15534</v>
      </c>
      <c r="C4775" t="s">
        <v>15535</v>
      </c>
    </row>
    <row r="4776" spans="1:3" x14ac:dyDescent="0.35">
      <c r="A4776" t="s">
        <v>15536</v>
      </c>
      <c r="B4776" t="s">
        <v>15537</v>
      </c>
      <c r="C4776" t="s">
        <v>15538</v>
      </c>
    </row>
    <row r="4777" spans="1:3" x14ac:dyDescent="0.35">
      <c r="A4777" t="s">
        <v>15539</v>
      </c>
      <c r="B4777" t="s">
        <v>15540</v>
      </c>
      <c r="C4777" t="s">
        <v>15541</v>
      </c>
    </row>
    <row r="4778" spans="1:3" x14ac:dyDescent="0.35">
      <c r="A4778" t="s">
        <v>15542</v>
      </c>
      <c r="B4778" t="s">
        <v>15543</v>
      </c>
      <c r="C4778" t="s">
        <v>15544</v>
      </c>
    </row>
    <row r="4779" spans="1:3" x14ac:dyDescent="0.35">
      <c r="A4779" t="s">
        <v>15545</v>
      </c>
      <c r="B4779" t="s">
        <v>15546</v>
      </c>
      <c r="C4779" t="s">
        <v>15547</v>
      </c>
    </row>
    <row r="4780" spans="1:3" x14ac:dyDescent="0.35">
      <c r="A4780" t="s">
        <v>15548</v>
      </c>
      <c r="B4780" t="s">
        <v>15549</v>
      </c>
      <c r="C4780" t="s">
        <v>15550</v>
      </c>
    </row>
    <row r="4781" spans="1:3" x14ac:dyDescent="0.35">
      <c r="A4781" t="s">
        <v>15548</v>
      </c>
      <c r="B4781" t="s">
        <v>15551</v>
      </c>
      <c r="C4781" t="s">
        <v>15552</v>
      </c>
    </row>
    <row r="4782" spans="1:3" x14ac:dyDescent="0.35">
      <c r="A4782" t="s">
        <v>15553</v>
      </c>
      <c r="B4782" t="s">
        <v>15554</v>
      </c>
      <c r="C4782" t="s">
        <v>15555</v>
      </c>
    </row>
    <row r="4783" spans="1:3" x14ac:dyDescent="0.35">
      <c r="A4783" t="s">
        <v>15556</v>
      </c>
      <c r="B4783" t="s">
        <v>15557</v>
      </c>
      <c r="C4783" t="s">
        <v>15558</v>
      </c>
    </row>
    <row r="4784" spans="1:3" x14ac:dyDescent="0.35">
      <c r="A4784" t="s">
        <v>15559</v>
      </c>
      <c r="B4784" t="s">
        <v>15560</v>
      </c>
      <c r="C4784" t="s">
        <v>15561</v>
      </c>
    </row>
    <row r="4785" spans="1:3" x14ac:dyDescent="0.35">
      <c r="A4785" t="s">
        <v>15562</v>
      </c>
      <c r="B4785" t="s">
        <v>15563</v>
      </c>
      <c r="C4785" t="s">
        <v>15564</v>
      </c>
    </row>
    <row r="4786" spans="1:3" x14ac:dyDescent="0.35">
      <c r="A4786" t="s">
        <v>15565</v>
      </c>
      <c r="B4786" t="s">
        <v>15566</v>
      </c>
      <c r="C4786" t="s">
        <v>15567</v>
      </c>
    </row>
    <row r="4787" spans="1:3" x14ac:dyDescent="0.35">
      <c r="A4787" t="s">
        <v>15568</v>
      </c>
      <c r="B4787" t="s">
        <v>15569</v>
      </c>
      <c r="C4787" t="s">
        <v>15570</v>
      </c>
    </row>
    <row r="4788" spans="1:3" x14ac:dyDescent="0.35">
      <c r="A4788" t="s">
        <v>15571</v>
      </c>
      <c r="B4788" t="s">
        <v>15572</v>
      </c>
      <c r="C4788" t="s">
        <v>15573</v>
      </c>
    </row>
    <row r="4789" spans="1:3" x14ac:dyDescent="0.35">
      <c r="A4789" t="s">
        <v>15574</v>
      </c>
      <c r="B4789" t="s">
        <v>15575</v>
      </c>
      <c r="C4789" t="s">
        <v>15576</v>
      </c>
    </row>
    <row r="4790" spans="1:3" x14ac:dyDescent="0.35">
      <c r="A4790" t="s">
        <v>15577</v>
      </c>
      <c r="B4790" t="s">
        <v>15578</v>
      </c>
      <c r="C4790" t="s">
        <v>15579</v>
      </c>
    </row>
    <row r="4791" spans="1:3" x14ac:dyDescent="0.35">
      <c r="A4791" t="s">
        <v>15580</v>
      </c>
      <c r="B4791" t="s">
        <v>15581</v>
      </c>
      <c r="C4791" t="s">
        <v>15582</v>
      </c>
    </row>
    <row r="4792" spans="1:3" x14ac:dyDescent="0.35">
      <c r="A4792" t="s">
        <v>15583</v>
      </c>
      <c r="B4792" t="s">
        <v>15584</v>
      </c>
      <c r="C4792" t="s">
        <v>15585</v>
      </c>
    </row>
    <row r="4793" spans="1:3" x14ac:dyDescent="0.35">
      <c r="A4793" t="s">
        <v>15586</v>
      </c>
      <c r="B4793" t="s">
        <v>15587</v>
      </c>
      <c r="C4793" t="s">
        <v>15588</v>
      </c>
    </row>
    <row r="4794" spans="1:3" x14ac:dyDescent="0.35">
      <c r="A4794" t="s">
        <v>15589</v>
      </c>
      <c r="B4794" t="s">
        <v>15590</v>
      </c>
      <c r="C4794" t="s">
        <v>15591</v>
      </c>
    </row>
    <row r="4795" spans="1:3" x14ac:dyDescent="0.35">
      <c r="A4795" t="s">
        <v>15592</v>
      </c>
      <c r="B4795" t="s">
        <v>15593</v>
      </c>
      <c r="C4795" t="s">
        <v>15594</v>
      </c>
    </row>
    <row r="4796" spans="1:3" x14ac:dyDescent="0.35">
      <c r="A4796" t="s">
        <v>15595</v>
      </c>
      <c r="B4796" t="s">
        <v>15596</v>
      </c>
      <c r="C4796" t="s">
        <v>15597</v>
      </c>
    </row>
    <row r="4797" spans="1:3" x14ac:dyDescent="0.35">
      <c r="A4797" t="s">
        <v>15598</v>
      </c>
      <c r="B4797" t="s">
        <v>15599</v>
      </c>
      <c r="C4797" t="s">
        <v>15600</v>
      </c>
    </row>
    <row r="4798" spans="1:3" x14ac:dyDescent="0.35">
      <c r="A4798" t="s">
        <v>15601</v>
      </c>
      <c r="B4798" t="s">
        <v>15602</v>
      </c>
      <c r="C4798" t="s">
        <v>14932</v>
      </c>
    </row>
    <row r="4799" spans="1:3" x14ac:dyDescent="0.35">
      <c r="A4799" t="s">
        <v>15603</v>
      </c>
      <c r="B4799" t="s">
        <v>15604</v>
      </c>
      <c r="C4799" t="s">
        <v>15605</v>
      </c>
    </row>
    <row r="4800" spans="1:3" x14ac:dyDescent="0.35">
      <c r="A4800" t="s">
        <v>15606</v>
      </c>
      <c r="B4800" t="s">
        <v>15607</v>
      </c>
      <c r="C4800" t="s">
        <v>15608</v>
      </c>
    </row>
    <row r="4801" spans="1:3" x14ac:dyDescent="0.35">
      <c r="A4801" t="s">
        <v>15609</v>
      </c>
      <c r="B4801" t="s">
        <v>15610</v>
      </c>
      <c r="C4801" t="s">
        <v>15611</v>
      </c>
    </row>
    <row r="4802" spans="1:3" x14ac:dyDescent="0.35">
      <c r="A4802" t="s">
        <v>15612</v>
      </c>
      <c r="B4802" t="s">
        <v>15613</v>
      </c>
      <c r="C4802" t="s">
        <v>15614</v>
      </c>
    </row>
    <row r="4803" spans="1:3" x14ac:dyDescent="0.35">
      <c r="A4803" t="s">
        <v>15615</v>
      </c>
      <c r="B4803" t="s">
        <v>15616</v>
      </c>
      <c r="C4803" t="s">
        <v>15617</v>
      </c>
    </row>
    <row r="4804" spans="1:3" x14ac:dyDescent="0.35">
      <c r="A4804" t="s">
        <v>15618</v>
      </c>
      <c r="B4804" t="s">
        <v>15619</v>
      </c>
      <c r="C4804" t="s">
        <v>15620</v>
      </c>
    </row>
    <row r="4805" spans="1:3" x14ac:dyDescent="0.35">
      <c r="A4805" t="s">
        <v>15621</v>
      </c>
      <c r="B4805" t="s">
        <v>15622</v>
      </c>
      <c r="C4805" t="s">
        <v>15623</v>
      </c>
    </row>
    <row r="4806" spans="1:3" x14ac:dyDescent="0.35">
      <c r="A4806" t="s">
        <v>15624</v>
      </c>
      <c r="B4806" t="s">
        <v>15625</v>
      </c>
      <c r="C4806" t="s">
        <v>15626</v>
      </c>
    </row>
    <row r="4807" spans="1:3" x14ac:dyDescent="0.35">
      <c r="A4807" t="s">
        <v>15627</v>
      </c>
      <c r="B4807" t="s">
        <v>15628</v>
      </c>
      <c r="C4807" t="s">
        <v>15629</v>
      </c>
    </row>
    <row r="4808" spans="1:3" x14ac:dyDescent="0.35">
      <c r="A4808" t="s">
        <v>15630</v>
      </c>
      <c r="B4808" t="s">
        <v>15631</v>
      </c>
      <c r="C4808" t="s">
        <v>15632</v>
      </c>
    </row>
    <row r="4809" spans="1:3" x14ac:dyDescent="0.35">
      <c r="A4809" t="s">
        <v>15633</v>
      </c>
      <c r="B4809" t="s">
        <v>15634</v>
      </c>
      <c r="C4809" t="s">
        <v>15635</v>
      </c>
    </row>
    <row r="4810" spans="1:3" x14ac:dyDescent="0.35">
      <c r="A4810" t="s">
        <v>15636</v>
      </c>
      <c r="B4810" t="s">
        <v>15637</v>
      </c>
      <c r="C4810" t="s">
        <v>15638</v>
      </c>
    </row>
    <row r="4811" spans="1:3" x14ac:dyDescent="0.35">
      <c r="A4811" t="s">
        <v>15636</v>
      </c>
      <c r="B4811" t="s">
        <v>15639</v>
      </c>
      <c r="C4811" t="s">
        <v>13254</v>
      </c>
    </row>
    <row r="4812" spans="1:3" x14ac:dyDescent="0.35">
      <c r="A4812" t="s">
        <v>15640</v>
      </c>
      <c r="B4812" t="s">
        <v>15641</v>
      </c>
      <c r="C4812" t="s">
        <v>15642</v>
      </c>
    </row>
    <row r="4813" spans="1:3" x14ac:dyDescent="0.35">
      <c r="A4813" t="s">
        <v>15643</v>
      </c>
      <c r="B4813" t="s">
        <v>15644</v>
      </c>
      <c r="C4813" t="s">
        <v>15645</v>
      </c>
    </row>
    <row r="4814" spans="1:3" x14ac:dyDescent="0.35">
      <c r="A4814" t="s">
        <v>15646</v>
      </c>
      <c r="B4814" t="s">
        <v>15647</v>
      </c>
      <c r="C4814" t="s">
        <v>15648</v>
      </c>
    </row>
    <row r="4815" spans="1:3" x14ac:dyDescent="0.35">
      <c r="A4815" t="s">
        <v>15649</v>
      </c>
      <c r="B4815" t="s">
        <v>15650</v>
      </c>
      <c r="C4815" t="s">
        <v>15651</v>
      </c>
    </row>
    <row r="4816" spans="1:3" x14ac:dyDescent="0.35">
      <c r="A4816" t="s">
        <v>15652</v>
      </c>
      <c r="B4816" t="s">
        <v>15653</v>
      </c>
      <c r="C4816" t="s">
        <v>15654</v>
      </c>
    </row>
    <row r="4817" spans="1:3" x14ac:dyDescent="0.35">
      <c r="A4817" t="s">
        <v>15655</v>
      </c>
      <c r="B4817" t="s">
        <v>15656</v>
      </c>
      <c r="C4817" t="s">
        <v>15657</v>
      </c>
    </row>
    <row r="4818" spans="1:3" x14ac:dyDescent="0.35">
      <c r="A4818" t="s">
        <v>15658</v>
      </c>
      <c r="B4818" t="s">
        <v>15659</v>
      </c>
      <c r="C4818" t="s">
        <v>15660</v>
      </c>
    </row>
    <row r="4819" spans="1:3" x14ac:dyDescent="0.35">
      <c r="A4819" t="s">
        <v>15661</v>
      </c>
      <c r="B4819" t="s">
        <v>15662</v>
      </c>
      <c r="C4819" t="s">
        <v>15663</v>
      </c>
    </row>
    <row r="4820" spans="1:3" x14ac:dyDescent="0.35">
      <c r="A4820" t="s">
        <v>15664</v>
      </c>
      <c r="B4820" t="s">
        <v>15665</v>
      </c>
      <c r="C4820" t="s">
        <v>15666</v>
      </c>
    </row>
    <row r="4821" spans="1:3" x14ac:dyDescent="0.35">
      <c r="A4821" t="s">
        <v>15667</v>
      </c>
      <c r="B4821" t="s">
        <v>15668</v>
      </c>
      <c r="C4821" t="s">
        <v>15669</v>
      </c>
    </row>
    <row r="4822" spans="1:3" x14ac:dyDescent="0.35">
      <c r="A4822" t="s">
        <v>15670</v>
      </c>
      <c r="B4822" t="s">
        <v>15671</v>
      </c>
      <c r="C4822" t="s">
        <v>15672</v>
      </c>
    </row>
    <row r="4823" spans="1:3" x14ac:dyDescent="0.35">
      <c r="A4823" t="s">
        <v>15673</v>
      </c>
      <c r="B4823" t="s">
        <v>15674</v>
      </c>
      <c r="C4823" t="s">
        <v>15675</v>
      </c>
    </row>
    <row r="4824" spans="1:3" x14ac:dyDescent="0.35">
      <c r="A4824" t="s">
        <v>15676</v>
      </c>
      <c r="B4824" t="s">
        <v>15677</v>
      </c>
      <c r="C4824" t="s">
        <v>15678</v>
      </c>
    </row>
    <row r="4825" spans="1:3" x14ac:dyDescent="0.35">
      <c r="A4825" t="s">
        <v>15679</v>
      </c>
      <c r="B4825" t="s">
        <v>15680</v>
      </c>
      <c r="C4825" t="s">
        <v>15681</v>
      </c>
    </row>
    <row r="4826" spans="1:3" x14ac:dyDescent="0.35">
      <c r="A4826" t="s">
        <v>15682</v>
      </c>
      <c r="B4826" t="s">
        <v>15683</v>
      </c>
      <c r="C4826" t="s">
        <v>15684</v>
      </c>
    </row>
    <row r="4827" spans="1:3" x14ac:dyDescent="0.35">
      <c r="A4827" t="s">
        <v>15685</v>
      </c>
      <c r="B4827" t="s">
        <v>15686</v>
      </c>
      <c r="C4827" t="s">
        <v>15687</v>
      </c>
    </row>
    <row r="4828" spans="1:3" x14ac:dyDescent="0.35">
      <c r="A4828" t="s">
        <v>15688</v>
      </c>
      <c r="B4828" t="s">
        <v>15689</v>
      </c>
      <c r="C4828" t="s">
        <v>15690</v>
      </c>
    </row>
    <row r="4829" spans="1:3" x14ac:dyDescent="0.35">
      <c r="A4829" t="s">
        <v>15691</v>
      </c>
      <c r="B4829" t="s">
        <v>15692</v>
      </c>
      <c r="C4829" t="s">
        <v>15693</v>
      </c>
    </row>
    <row r="4830" spans="1:3" x14ac:dyDescent="0.35">
      <c r="A4830" t="s">
        <v>15694</v>
      </c>
      <c r="B4830" t="s">
        <v>15695</v>
      </c>
      <c r="C4830" t="s">
        <v>15696</v>
      </c>
    </row>
    <row r="4831" spans="1:3" x14ac:dyDescent="0.35">
      <c r="A4831" t="s">
        <v>15697</v>
      </c>
      <c r="B4831" t="s">
        <v>15698</v>
      </c>
      <c r="C4831" t="s">
        <v>15699</v>
      </c>
    </row>
    <row r="4832" spans="1:3" x14ac:dyDescent="0.35">
      <c r="A4832" t="s">
        <v>15700</v>
      </c>
      <c r="B4832" t="s">
        <v>15701</v>
      </c>
      <c r="C4832" t="s">
        <v>15702</v>
      </c>
    </row>
    <row r="4833" spans="1:3" x14ac:dyDescent="0.35">
      <c r="A4833" t="s">
        <v>15703</v>
      </c>
      <c r="B4833" t="s">
        <v>15704</v>
      </c>
      <c r="C4833" t="s">
        <v>15705</v>
      </c>
    </row>
    <row r="4834" spans="1:3" x14ac:dyDescent="0.35">
      <c r="A4834" t="s">
        <v>15706</v>
      </c>
      <c r="B4834" t="s">
        <v>15707</v>
      </c>
      <c r="C4834" t="s">
        <v>15708</v>
      </c>
    </row>
    <row r="4835" spans="1:3" x14ac:dyDescent="0.35">
      <c r="A4835" t="s">
        <v>15709</v>
      </c>
      <c r="B4835" t="s">
        <v>15710</v>
      </c>
      <c r="C4835" t="s">
        <v>15711</v>
      </c>
    </row>
    <row r="4836" spans="1:3" x14ac:dyDescent="0.35">
      <c r="A4836" t="s">
        <v>15712</v>
      </c>
      <c r="B4836" t="s">
        <v>15713</v>
      </c>
      <c r="C4836" t="s">
        <v>15714</v>
      </c>
    </row>
    <row r="4837" spans="1:3" x14ac:dyDescent="0.35">
      <c r="A4837" t="s">
        <v>15715</v>
      </c>
      <c r="B4837" t="s">
        <v>15716</v>
      </c>
      <c r="C4837" t="s">
        <v>15717</v>
      </c>
    </row>
    <row r="4838" spans="1:3" x14ac:dyDescent="0.35">
      <c r="A4838" t="s">
        <v>15718</v>
      </c>
      <c r="B4838" t="s">
        <v>15719</v>
      </c>
      <c r="C4838" t="s">
        <v>15720</v>
      </c>
    </row>
    <row r="4839" spans="1:3" x14ac:dyDescent="0.35">
      <c r="A4839" t="s">
        <v>15721</v>
      </c>
      <c r="B4839" t="s">
        <v>15722</v>
      </c>
      <c r="C4839" t="s">
        <v>15723</v>
      </c>
    </row>
    <row r="4840" spans="1:3" x14ac:dyDescent="0.35">
      <c r="A4840" t="s">
        <v>15724</v>
      </c>
      <c r="B4840" t="s">
        <v>15725</v>
      </c>
      <c r="C4840" t="s">
        <v>15726</v>
      </c>
    </row>
    <row r="4841" spans="1:3" x14ac:dyDescent="0.35">
      <c r="A4841" t="s">
        <v>15727</v>
      </c>
      <c r="B4841" t="s">
        <v>15728</v>
      </c>
      <c r="C4841" t="s">
        <v>15729</v>
      </c>
    </row>
    <row r="4842" spans="1:3" x14ac:dyDescent="0.35">
      <c r="A4842" t="s">
        <v>15730</v>
      </c>
      <c r="B4842" t="s">
        <v>15731</v>
      </c>
      <c r="C4842" t="s">
        <v>15732</v>
      </c>
    </row>
    <row r="4843" spans="1:3" x14ac:dyDescent="0.35">
      <c r="A4843" t="s">
        <v>15733</v>
      </c>
      <c r="B4843" t="s">
        <v>15734</v>
      </c>
      <c r="C4843" t="s">
        <v>15735</v>
      </c>
    </row>
    <row r="4844" spans="1:3" x14ac:dyDescent="0.35">
      <c r="A4844" t="s">
        <v>15736</v>
      </c>
      <c r="B4844" t="s">
        <v>15737</v>
      </c>
      <c r="C4844" t="s">
        <v>15738</v>
      </c>
    </row>
    <row r="4845" spans="1:3" x14ac:dyDescent="0.35">
      <c r="A4845" t="s">
        <v>15739</v>
      </c>
      <c r="B4845" t="s">
        <v>15740</v>
      </c>
      <c r="C4845" t="s">
        <v>15741</v>
      </c>
    </row>
    <row r="4846" spans="1:3" x14ac:dyDescent="0.35">
      <c r="A4846" t="s">
        <v>15742</v>
      </c>
      <c r="B4846" t="s">
        <v>15743</v>
      </c>
      <c r="C4846" t="s">
        <v>15744</v>
      </c>
    </row>
    <row r="4847" spans="1:3" x14ac:dyDescent="0.35">
      <c r="A4847" t="s">
        <v>15745</v>
      </c>
      <c r="B4847" t="s">
        <v>15746</v>
      </c>
      <c r="C4847" t="s">
        <v>15747</v>
      </c>
    </row>
    <row r="4848" spans="1:3" x14ac:dyDescent="0.35">
      <c r="A4848" t="s">
        <v>15748</v>
      </c>
      <c r="B4848" t="s">
        <v>15749</v>
      </c>
      <c r="C4848" t="s">
        <v>15750</v>
      </c>
    </row>
    <row r="4849" spans="1:3" x14ac:dyDescent="0.35">
      <c r="A4849" t="s">
        <v>15751</v>
      </c>
      <c r="B4849" t="s">
        <v>15752</v>
      </c>
      <c r="C4849" t="s">
        <v>15753</v>
      </c>
    </row>
    <row r="4850" spans="1:3" x14ac:dyDescent="0.35">
      <c r="A4850" t="s">
        <v>15754</v>
      </c>
      <c r="B4850" t="s">
        <v>15755</v>
      </c>
      <c r="C4850" t="s">
        <v>15756</v>
      </c>
    </row>
    <row r="4851" spans="1:3" x14ac:dyDescent="0.35">
      <c r="A4851" t="s">
        <v>15757</v>
      </c>
      <c r="B4851" t="s">
        <v>15758</v>
      </c>
      <c r="C4851" t="s">
        <v>15759</v>
      </c>
    </row>
    <row r="4852" spans="1:3" x14ac:dyDescent="0.35">
      <c r="A4852" t="s">
        <v>15760</v>
      </c>
      <c r="B4852" t="s">
        <v>15761</v>
      </c>
      <c r="C4852" t="s">
        <v>15762</v>
      </c>
    </row>
    <row r="4853" spans="1:3" x14ac:dyDescent="0.35">
      <c r="A4853" t="s">
        <v>15760</v>
      </c>
      <c r="B4853" t="s">
        <v>15763</v>
      </c>
      <c r="C4853" t="s">
        <v>15764</v>
      </c>
    </row>
    <row r="4854" spans="1:3" x14ac:dyDescent="0.35">
      <c r="A4854" t="s">
        <v>15765</v>
      </c>
      <c r="B4854" t="s">
        <v>15766</v>
      </c>
      <c r="C4854" t="s">
        <v>15767</v>
      </c>
    </row>
    <row r="4855" spans="1:3" x14ac:dyDescent="0.35">
      <c r="A4855" t="s">
        <v>15768</v>
      </c>
      <c r="B4855" t="s">
        <v>15769</v>
      </c>
      <c r="C4855" t="s">
        <v>15770</v>
      </c>
    </row>
    <row r="4856" spans="1:3" x14ac:dyDescent="0.35">
      <c r="A4856" t="s">
        <v>15768</v>
      </c>
      <c r="B4856" t="s">
        <v>15771</v>
      </c>
      <c r="C4856" t="s">
        <v>15772</v>
      </c>
    </row>
    <row r="4857" spans="1:3" x14ac:dyDescent="0.35">
      <c r="A4857" t="s">
        <v>15773</v>
      </c>
      <c r="B4857" t="s">
        <v>15774</v>
      </c>
      <c r="C4857" t="s">
        <v>15775</v>
      </c>
    </row>
    <row r="4858" spans="1:3" x14ac:dyDescent="0.35">
      <c r="A4858" t="s">
        <v>15776</v>
      </c>
      <c r="B4858" t="s">
        <v>15777</v>
      </c>
      <c r="C4858" t="s">
        <v>15778</v>
      </c>
    </row>
    <row r="4859" spans="1:3" x14ac:dyDescent="0.35">
      <c r="A4859" t="s">
        <v>15776</v>
      </c>
      <c r="B4859" t="s">
        <v>15779</v>
      </c>
      <c r="C4859" t="s">
        <v>15780</v>
      </c>
    </row>
    <row r="4860" spans="1:3" x14ac:dyDescent="0.35">
      <c r="A4860" t="s">
        <v>15781</v>
      </c>
      <c r="B4860" t="s">
        <v>15782</v>
      </c>
      <c r="C4860" t="s">
        <v>15783</v>
      </c>
    </row>
    <row r="4861" spans="1:3" x14ac:dyDescent="0.35">
      <c r="A4861" t="s">
        <v>15784</v>
      </c>
      <c r="B4861" t="s">
        <v>15785</v>
      </c>
      <c r="C4861" t="s">
        <v>15786</v>
      </c>
    </row>
    <row r="4862" spans="1:3" x14ac:dyDescent="0.35">
      <c r="A4862" t="s">
        <v>15787</v>
      </c>
      <c r="B4862" t="s">
        <v>15788</v>
      </c>
      <c r="C4862" t="s">
        <v>15789</v>
      </c>
    </row>
    <row r="4863" spans="1:3" x14ac:dyDescent="0.35">
      <c r="A4863" t="s">
        <v>15787</v>
      </c>
      <c r="B4863" t="s">
        <v>15790</v>
      </c>
      <c r="C4863" t="s">
        <v>15789</v>
      </c>
    </row>
    <row r="4864" spans="1:3" x14ac:dyDescent="0.35">
      <c r="A4864" t="s">
        <v>15791</v>
      </c>
      <c r="B4864" t="s">
        <v>15792</v>
      </c>
      <c r="C4864" t="s">
        <v>15793</v>
      </c>
    </row>
    <row r="4865" spans="1:3" x14ac:dyDescent="0.35">
      <c r="A4865" t="s">
        <v>15794</v>
      </c>
      <c r="B4865" t="s">
        <v>15795</v>
      </c>
      <c r="C4865" t="s">
        <v>15796</v>
      </c>
    </row>
    <row r="4866" spans="1:3" x14ac:dyDescent="0.35">
      <c r="A4866" t="s">
        <v>15797</v>
      </c>
      <c r="B4866" t="s">
        <v>15798</v>
      </c>
      <c r="C4866" t="s">
        <v>15799</v>
      </c>
    </row>
    <row r="4867" spans="1:3" x14ac:dyDescent="0.35">
      <c r="A4867" t="s">
        <v>15800</v>
      </c>
      <c r="B4867" t="s">
        <v>15801</v>
      </c>
      <c r="C4867" t="s">
        <v>15802</v>
      </c>
    </row>
    <row r="4868" spans="1:3" x14ac:dyDescent="0.35">
      <c r="A4868" t="s">
        <v>15803</v>
      </c>
      <c r="B4868" t="s">
        <v>15804</v>
      </c>
      <c r="C4868" t="s">
        <v>15805</v>
      </c>
    </row>
    <row r="4869" spans="1:3" x14ac:dyDescent="0.35">
      <c r="A4869" t="s">
        <v>15806</v>
      </c>
      <c r="B4869" t="s">
        <v>15807</v>
      </c>
      <c r="C4869" t="s">
        <v>15808</v>
      </c>
    </row>
    <row r="4870" spans="1:3" x14ac:dyDescent="0.35">
      <c r="A4870" t="s">
        <v>15809</v>
      </c>
      <c r="B4870" t="s">
        <v>15810</v>
      </c>
      <c r="C4870" t="s">
        <v>15811</v>
      </c>
    </row>
    <row r="4871" spans="1:3" x14ac:dyDescent="0.35">
      <c r="A4871" t="s">
        <v>15812</v>
      </c>
      <c r="B4871" t="s">
        <v>15813</v>
      </c>
      <c r="C4871" t="s">
        <v>15814</v>
      </c>
    </row>
    <row r="4872" spans="1:3" x14ac:dyDescent="0.35">
      <c r="A4872" t="s">
        <v>15815</v>
      </c>
      <c r="B4872" t="s">
        <v>15816</v>
      </c>
      <c r="C4872" t="s">
        <v>15817</v>
      </c>
    </row>
    <row r="4873" spans="1:3" x14ac:dyDescent="0.35">
      <c r="A4873" t="s">
        <v>15818</v>
      </c>
      <c r="B4873" t="s">
        <v>15819</v>
      </c>
      <c r="C4873" t="s">
        <v>15820</v>
      </c>
    </row>
    <row r="4874" spans="1:3" x14ac:dyDescent="0.35">
      <c r="A4874" t="s">
        <v>15821</v>
      </c>
      <c r="B4874" t="s">
        <v>15822</v>
      </c>
      <c r="C4874" t="s">
        <v>15823</v>
      </c>
    </row>
    <row r="4875" spans="1:3" x14ac:dyDescent="0.35">
      <c r="A4875" t="s">
        <v>15824</v>
      </c>
      <c r="B4875" t="s">
        <v>15825</v>
      </c>
      <c r="C4875" t="s">
        <v>15826</v>
      </c>
    </row>
    <row r="4876" spans="1:3" x14ac:dyDescent="0.35">
      <c r="A4876" t="s">
        <v>15827</v>
      </c>
      <c r="B4876" t="s">
        <v>15828</v>
      </c>
      <c r="C4876" t="s">
        <v>15829</v>
      </c>
    </row>
    <row r="4877" spans="1:3" x14ac:dyDescent="0.35">
      <c r="A4877" t="s">
        <v>15830</v>
      </c>
      <c r="B4877" t="s">
        <v>15831</v>
      </c>
      <c r="C4877" t="s">
        <v>15832</v>
      </c>
    </row>
    <row r="4878" spans="1:3" x14ac:dyDescent="0.35">
      <c r="A4878" t="s">
        <v>15833</v>
      </c>
      <c r="B4878" t="s">
        <v>15834</v>
      </c>
      <c r="C4878" t="s">
        <v>15835</v>
      </c>
    </row>
    <row r="4879" spans="1:3" x14ac:dyDescent="0.35">
      <c r="A4879" t="s">
        <v>15836</v>
      </c>
      <c r="B4879" t="s">
        <v>15837</v>
      </c>
      <c r="C4879" t="s">
        <v>15838</v>
      </c>
    </row>
    <row r="4880" spans="1:3" x14ac:dyDescent="0.35">
      <c r="A4880" t="s">
        <v>15839</v>
      </c>
      <c r="B4880" t="s">
        <v>15840</v>
      </c>
      <c r="C4880" t="s">
        <v>15841</v>
      </c>
    </row>
    <row r="4881" spans="1:3" x14ac:dyDescent="0.35">
      <c r="A4881" t="s">
        <v>15842</v>
      </c>
      <c r="B4881" t="s">
        <v>15843</v>
      </c>
      <c r="C4881" t="s">
        <v>15844</v>
      </c>
    </row>
    <row r="4882" spans="1:3" x14ac:dyDescent="0.35">
      <c r="A4882" t="s">
        <v>15845</v>
      </c>
      <c r="B4882" t="s">
        <v>15846</v>
      </c>
      <c r="C4882" t="s">
        <v>15847</v>
      </c>
    </row>
    <row r="4883" spans="1:3" x14ac:dyDescent="0.35">
      <c r="A4883" t="s">
        <v>15848</v>
      </c>
      <c r="B4883" t="s">
        <v>15849</v>
      </c>
      <c r="C4883" t="s">
        <v>15850</v>
      </c>
    </row>
    <row r="4884" spans="1:3" x14ac:dyDescent="0.35">
      <c r="A4884" t="s">
        <v>15848</v>
      </c>
      <c r="B4884" t="s">
        <v>10098</v>
      </c>
      <c r="C4884" t="s">
        <v>15851</v>
      </c>
    </row>
    <row r="4885" spans="1:3" x14ac:dyDescent="0.35">
      <c r="A4885" t="s">
        <v>15852</v>
      </c>
      <c r="B4885" t="s">
        <v>15853</v>
      </c>
      <c r="C4885" t="s">
        <v>15854</v>
      </c>
    </row>
    <row r="4886" spans="1:3" x14ac:dyDescent="0.35">
      <c r="A4886" t="s">
        <v>15855</v>
      </c>
      <c r="B4886" t="s">
        <v>15856</v>
      </c>
      <c r="C4886" t="s">
        <v>15857</v>
      </c>
    </row>
    <row r="4887" spans="1:3" x14ac:dyDescent="0.35">
      <c r="A4887" t="s">
        <v>15858</v>
      </c>
      <c r="B4887" t="s">
        <v>15859</v>
      </c>
      <c r="C4887" t="s">
        <v>15860</v>
      </c>
    </row>
    <row r="4888" spans="1:3" x14ac:dyDescent="0.35">
      <c r="A4888" t="s">
        <v>15861</v>
      </c>
      <c r="B4888" t="s">
        <v>15862</v>
      </c>
      <c r="C4888" t="s">
        <v>15863</v>
      </c>
    </row>
    <row r="4889" spans="1:3" x14ac:dyDescent="0.35">
      <c r="A4889" t="s">
        <v>15864</v>
      </c>
      <c r="B4889" t="s">
        <v>15865</v>
      </c>
      <c r="C4889" t="s">
        <v>15866</v>
      </c>
    </row>
    <row r="4890" spans="1:3" x14ac:dyDescent="0.35">
      <c r="A4890" t="s">
        <v>15867</v>
      </c>
      <c r="B4890" t="s">
        <v>15868</v>
      </c>
      <c r="C4890" t="s">
        <v>15869</v>
      </c>
    </row>
    <row r="4891" spans="1:3" x14ac:dyDescent="0.35">
      <c r="A4891" t="s">
        <v>15870</v>
      </c>
      <c r="B4891" t="s">
        <v>15871</v>
      </c>
      <c r="C4891" t="s">
        <v>15872</v>
      </c>
    </row>
    <row r="4892" spans="1:3" x14ac:dyDescent="0.35">
      <c r="A4892" t="s">
        <v>15873</v>
      </c>
      <c r="B4892" t="s">
        <v>15874</v>
      </c>
      <c r="C4892" t="s">
        <v>15875</v>
      </c>
    </row>
    <row r="4893" spans="1:3" x14ac:dyDescent="0.35">
      <c r="A4893" t="s">
        <v>15876</v>
      </c>
      <c r="B4893" t="s">
        <v>15877</v>
      </c>
      <c r="C4893" t="s">
        <v>4136</v>
      </c>
    </row>
    <row r="4894" spans="1:3" x14ac:dyDescent="0.35">
      <c r="A4894" t="s">
        <v>15878</v>
      </c>
      <c r="B4894" t="s">
        <v>15879</v>
      </c>
      <c r="C4894" t="s">
        <v>15880</v>
      </c>
    </row>
    <row r="4895" spans="1:3" x14ac:dyDescent="0.35">
      <c r="A4895" t="s">
        <v>15881</v>
      </c>
      <c r="B4895" t="s">
        <v>15882</v>
      </c>
      <c r="C4895" t="s">
        <v>15883</v>
      </c>
    </row>
    <row r="4896" spans="1:3" x14ac:dyDescent="0.35">
      <c r="A4896" t="s">
        <v>15884</v>
      </c>
      <c r="B4896" t="s">
        <v>15885</v>
      </c>
      <c r="C4896" t="s">
        <v>15886</v>
      </c>
    </row>
    <row r="4897" spans="1:3" x14ac:dyDescent="0.35">
      <c r="A4897" t="s">
        <v>15887</v>
      </c>
      <c r="B4897" t="s">
        <v>15888</v>
      </c>
      <c r="C4897" t="s">
        <v>15889</v>
      </c>
    </row>
    <row r="4898" spans="1:3" x14ac:dyDescent="0.35">
      <c r="A4898" t="s">
        <v>15890</v>
      </c>
      <c r="B4898" t="s">
        <v>15891</v>
      </c>
      <c r="C4898" t="s">
        <v>15892</v>
      </c>
    </row>
    <row r="4899" spans="1:3" x14ac:dyDescent="0.35">
      <c r="A4899" t="s">
        <v>15893</v>
      </c>
      <c r="B4899" t="s">
        <v>15894</v>
      </c>
      <c r="C4899" t="s">
        <v>15895</v>
      </c>
    </row>
    <row r="4900" spans="1:3" x14ac:dyDescent="0.35">
      <c r="A4900" t="s">
        <v>15896</v>
      </c>
      <c r="B4900" t="s">
        <v>15897</v>
      </c>
      <c r="C4900" t="s">
        <v>15898</v>
      </c>
    </row>
    <row r="4901" spans="1:3" x14ac:dyDescent="0.35">
      <c r="A4901" t="s">
        <v>15899</v>
      </c>
      <c r="B4901" t="s">
        <v>15900</v>
      </c>
      <c r="C4901" t="s">
        <v>15901</v>
      </c>
    </row>
    <row r="4902" spans="1:3" x14ac:dyDescent="0.35">
      <c r="A4902" t="s">
        <v>15902</v>
      </c>
      <c r="B4902" t="s">
        <v>15903</v>
      </c>
      <c r="C4902" t="s">
        <v>15904</v>
      </c>
    </row>
    <row r="4903" spans="1:3" x14ac:dyDescent="0.35">
      <c r="A4903" t="s">
        <v>15905</v>
      </c>
      <c r="B4903" t="s">
        <v>15906</v>
      </c>
      <c r="C4903" t="s">
        <v>15907</v>
      </c>
    </row>
    <row r="4904" spans="1:3" x14ac:dyDescent="0.35">
      <c r="A4904" t="s">
        <v>15908</v>
      </c>
      <c r="B4904" t="s">
        <v>15909</v>
      </c>
      <c r="C4904" t="s">
        <v>15910</v>
      </c>
    </row>
    <row r="4905" spans="1:3" x14ac:dyDescent="0.35">
      <c r="A4905" t="s">
        <v>15911</v>
      </c>
      <c r="B4905" t="s">
        <v>15912</v>
      </c>
      <c r="C4905" t="s">
        <v>15913</v>
      </c>
    </row>
    <row r="4906" spans="1:3" x14ac:dyDescent="0.35">
      <c r="A4906" t="s">
        <v>15914</v>
      </c>
      <c r="B4906" t="s">
        <v>15915</v>
      </c>
      <c r="C4906" t="s">
        <v>15916</v>
      </c>
    </row>
    <row r="4907" spans="1:3" x14ac:dyDescent="0.35">
      <c r="A4907" t="s">
        <v>15917</v>
      </c>
      <c r="B4907" t="s">
        <v>15918</v>
      </c>
      <c r="C4907" t="s">
        <v>15919</v>
      </c>
    </row>
    <row r="4908" spans="1:3" x14ac:dyDescent="0.35">
      <c r="A4908" t="s">
        <v>15920</v>
      </c>
      <c r="B4908" t="s">
        <v>15921</v>
      </c>
      <c r="C4908" t="s">
        <v>15922</v>
      </c>
    </row>
    <row r="4909" spans="1:3" x14ac:dyDescent="0.35">
      <c r="A4909" t="s">
        <v>15923</v>
      </c>
      <c r="B4909" t="s">
        <v>15924</v>
      </c>
      <c r="C4909" t="s">
        <v>15925</v>
      </c>
    </row>
    <row r="4910" spans="1:3" x14ac:dyDescent="0.35">
      <c r="A4910" t="s">
        <v>15926</v>
      </c>
      <c r="B4910" t="s">
        <v>15927</v>
      </c>
      <c r="C4910" t="s">
        <v>15928</v>
      </c>
    </row>
    <row r="4911" spans="1:3" x14ac:dyDescent="0.35">
      <c r="A4911" t="s">
        <v>15929</v>
      </c>
      <c r="B4911" t="s">
        <v>15930</v>
      </c>
      <c r="C4911" t="s">
        <v>15931</v>
      </c>
    </row>
    <row r="4912" spans="1:3" x14ac:dyDescent="0.35">
      <c r="A4912" t="s">
        <v>15932</v>
      </c>
      <c r="B4912" t="s">
        <v>15933</v>
      </c>
      <c r="C4912" t="s">
        <v>15934</v>
      </c>
    </row>
    <row r="4913" spans="1:3" x14ac:dyDescent="0.35">
      <c r="A4913" t="s">
        <v>15935</v>
      </c>
      <c r="B4913" t="s">
        <v>15936</v>
      </c>
      <c r="C4913" t="s">
        <v>15937</v>
      </c>
    </row>
    <row r="4914" spans="1:3" x14ac:dyDescent="0.35">
      <c r="A4914" t="s">
        <v>15938</v>
      </c>
      <c r="B4914" t="s">
        <v>15939</v>
      </c>
      <c r="C4914" t="s">
        <v>15940</v>
      </c>
    </row>
    <row r="4915" spans="1:3" x14ac:dyDescent="0.35">
      <c r="A4915" t="s">
        <v>15941</v>
      </c>
      <c r="B4915" t="s">
        <v>15942</v>
      </c>
      <c r="C4915" t="s">
        <v>15943</v>
      </c>
    </row>
    <row r="4916" spans="1:3" x14ac:dyDescent="0.35">
      <c r="A4916" t="s">
        <v>15944</v>
      </c>
      <c r="B4916" t="s">
        <v>15945</v>
      </c>
      <c r="C4916" t="s">
        <v>15946</v>
      </c>
    </row>
    <row r="4917" spans="1:3" x14ac:dyDescent="0.35">
      <c r="A4917" t="s">
        <v>15947</v>
      </c>
      <c r="B4917" t="s">
        <v>15948</v>
      </c>
      <c r="C4917" t="s">
        <v>15949</v>
      </c>
    </row>
    <row r="4918" spans="1:3" x14ac:dyDescent="0.35">
      <c r="A4918" t="s">
        <v>15950</v>
      </c>
      <c r="B4918" t="s">
        <v>15951</v>
      </c>
      <c r="C4918" t="s">
        <v>15952</v>
      </c>
    </row>
    <row r="4919" spans="1:3" x14ac:dyDescent="0.35">
      <c r="A4919" t="s">
        <v>15953</v>
      </c>
      <c r="B4919" t="s">
        <v>15954</v>
      </c>
      <c r="C4919" t="s">
        <v>15955</v>
      </c>
    </row>
    <row r="4920" spans="1:3" x14ac:dyDescent="0.35">
      <c r="A4920" t="s">
        <v>15956</v>
      </c>
      <c r="B4920" t="s">
        <v>15957</v>
      </c>
      <c r="C4920" t="s">
        <v>15958</v>
      </c>
    </row>
    <row r="4921" spans="1:3" x14ac:dyDescent="0.35">
      <c r="A4921" t="s">
        <v>15959</v>
      </c>
      <c r="B4921" t="s">
        <v>15960</v>
      </c>
      <c r="C4921" t="s">
        <v>15961</v>
      </c>
    </row>
    <row r="4922" spans="1:3" x14ac:dyDescent="0.35">
      <c r="A4922" t="s">
        <v>15959</v>
      </c>
      <c r="B4922" t="s">
        <v>15962</v>
      </c>
      <c r="C4922" t="s">
        <v>15963</v>
      </c>
    </row>
    <row r="4923" spans="1:3" x14ac:dyDescent="0.35">
      <c r="A4923" t="s">
        <v>15964</v>
      </c>
      <c r="B4923" t="s">
        <v>15965</v>
      </c>
      <c r="C4923" t="s">
        <v>15966</v>
      </c>
    </row>
    <row r="4924" spans="1:3" x14ac:dyDescent="0.35">
      <c r="A4924" t="s">
        <v>15967</v>
      </c>
      <c r="B4924" t="s">
        <v>15968</v>
      </c>
      <c r="C4924" t="s">
        <v>15969</v>
      </c>
    </row>
    <row r="4925" spans="1:3" x14ac:dyDescent="0.35">
      <c r="A4925" t="s">
        <v>15970</v>
      </c>
      <c r="B4925" t="s">
        <v>15971</v>
      </c>
      <c r="C4925" t="s">
        <v>15972</v>
      </c>
    </row>
    <row r="4926" spans="1:3" x14ac:dyDescent="0.35">
      <c r="A4926" t="s">
        <v>15973</v>
      </c>
      <c r="B4926" t="s">
        <v>15974</v>
      </c>
      <c r="C4926" t="s">
        <v>15975</v>
      </c>
    </row>
    <row r="4927" spans="1:3" x14ac:dyDescent="0.35">
      <c r="A4927" t="s">
        <v>15976</v>
      </c>
      <c r="B4927" t="s">
        <v>15977</v>
      </c>
      <c r="C4927" t="s">
        <v>15978</v>
      </c>
    </row>
    <row r="4928" spans="1:3" x14ac:dyDescent="0.35">
      <c r="A4928" t="s">
        <v>15979</v>
      </c>
      <c r="B4928" t="s">
        <v>15980</v>
      </c>
      <c r="C4928" t="s">
        <v>15981</v>
      </c>
    </row>
    <row r="4929" spans="1:3" x14ac:dyDescent="0.35">
      <c r="A4929" t="s">
        <v>15982</v>
      </c>
      <c r="B4929" t="s">
        <v>15983</v>
      </c>
      <c r="C4929" t="s">
        <v>15984</v>
      </c>
    </row>
    <row r="4930" spans="1:3" x14ac:dyDescent="0.35">
      <c r="A4930" t="s">
        <v>15985</v>
      </c>
      <c r="B4930" t="s">
        <v>15986</v>
      </c>
      <c r="C4930" t="s">
        <v>15987</v>
      </c>
    </row>
    <row r="4931" spans="1:3" x14ac:dyDescent="0.35">
      <c r="A4931" t="s">
        <v>15988</v>
      </c>
      <c r="B4931" t="s">
        <v>15989</v>
      </c>
      <c r="C4931" t="s">
        <v>15990</v>
      </c>
    </row>
    <row r="4932" spans="1:3" x14ac:dyDescent="0.35">
      <c r="A4932" t="s">
        <v>15991</v>
      </c>
      <c r="B4932" t="s">
        <v>15992</v>
      </c>
      <c r="C4932" t="s">
        <v>15993</v>
      </c>
    </row>
    <row r="4933" spans="1:3" x14ac:dyDescent="0.35">
      <c r="A4933" t="s">
        <v>15994</v>
      </c>
      <c r="B4933" t="s">
        <v>15995</v>
      </c>
      <c r="C4933" t="s">
        <v>15996</v>
      </c>
    </row>
    <row r="4934" spans="1:3" x14ac:dyDescent="0.35">
      <c r="A4934" t="s">
        <v>15997</v>
      </c>
      <c r="B4934" t="s">
        <v>15998</v>
      </c>
      <c r="C4934" t="s">
        <v>15999</v>
      </c>
    </row>
    <row r="4935" spans="1:3" x14ac:dyDescent="0.35">
      <c r="A4935" t="s">
        <v>16000</v>
      </c>
      <c r="B4935" t="s">
        <v>16001</v>
      </c>
      <c r="C4935" t="s">
        <v>16002</v>
      </c>
    </row>
    <row r="4936" spans="1:3" x14ac:dyDescent="0.35">
      <c r="A4936" t="s">
        <v>16003</v>
      </c>
      <c r="B4936" t="s">
        <v>16004</v>
      </c>
      <c r="C4936" t="s">
        <v>16005</v>
      </c>
    </row>
    <row r="4937" spans="1:3" x14ac:dyDescent="0.35">
      <c r="A4937" t="s">
        <v>16006</v>
      </c>
      <c r="B4937" t="s">
        <v>16007</v>
      </c>
      <c r="C4937" t="s">
        <v>16008</v>
      </c>
    </row>
    <row r="4938" spans="1:3" x14ac:dyDescent="0.35">
      <c r="A4938" t="s">
        <v>16009</v>
      </c>
      <c r="B4938" t="s">
        <v>16010</v>
      </c>
      <c r="C4938" t="s">
        <v>16011</v>
      </c>
    </row>
    <row r="4939" spans="1:3" x14ac:dyDescent="0.35">
      <c r="A4939" t="s">
        <v>16012</v>
      </c>
      <c r="B4939" t="s">
        <v>16013</v>
      </c>
      <c r="C4939" t="s">
        <v>16014</v>
      </c>
    </row>
    <row r="4940" spans="1:3" x14ac:dyDescent="0.35">
      <c r="A4940" t="s">
        <v>16015</v>
      </c>
      <c r="B4940" t="s">
        <v>16016</v>
      </c>
      <c r="C4940" t="s">
        <v>16017</v>
      </c>
    </row>
    <row r="4941" spans="1:3" x14ac:dyDescent="0.35">
      <c r="A4941" t="s">
        <v>16018</v>
      </c>
      <c r="B4941" t="s">
        <v>16019</v>
      </c>
      <c r="C4941" t="s">
        <v>16020</v>
      </c>
    </row>
    <row r="4942" spans="1:3" x14ac:dyDescent="0.35">
      <c r="A4942" t="s">
        <v>16021</v>
      </c>
      <c r="B4942" t="s">
        <v>16022</v>
      </c>
      <c r="C4942" t="s">
        <v>16023</v>
      </c>
    </row>
    <row r="4943" spans="1:3" x14ac:dyDescent="0.35">
      <c r="A4943" t="s">
        <v>16024</v>
      </c>
      <c r="B4943" t="s">
        <v>16025</v>
      </c>
      <c r="C4943" t="s">
        <v>16026</v>
      </c>
    </row>
    <row r="4944" spans="1:3" x14ac:dyDescent="0.35">
      <c r="A4944" t="s">
        <v>16027</v>
      </c>
      <c r="B4944" t="s">
        <v>16028</v>
      </c>
      <c r="C4944" t="s">
        <v>16029</v>
      </c>
    </row>
    <row r="4945" spans="1:3" x14ac:dyDescent="0.35">
      <c r="A4945" t="s">
        <v>16030</v>
      </c>
      <c r="B4945" t="s">
        <v>16031</v>
      </c>
      <c r="C4945" t="s">
        <v>16032</v>
      </c>
    </row>
    <row r="4946" spans="1:3" x14ac:dyDescent="0.35">
      <c r="A4946" t="s">
        <v>16033</v>
      </c>
      <c r="B4946" t="s">
        <v>16034</v>
      </c>
      <c r="C4946" t="s">
        <v>16035</v>
      </c>
    </row>
    <row r="4947" spans="1:3" x14ac:dyDescent="0.35">
      <c r="A4947" t="s">
        <v>16036</v>
      </c>
      <c r="B4947" t="s">
        <v>16037</v>
      </c>
      <c r="C4947" t="s">
        <v>16038</v>
      </c>
    </row>
    <row r="4948" spans="1:3" x14ac:dyDescent="0.35">
      <c r="A4948" t="s">
        <v>16039</v>
      </c>
      <c r="B4948" t="s">
        <v>16040</v>
      </c>
      <c r="C4948" t="s">
        <v>16041</v>
      </c>
    </row>
    <row r="4949" spans="1:3" x14ac:dyDescent="0.35">
      <c r="A4949" t="s">
        <v>16042</v>
      </c>
      <c r="B4949" t="s">
        <v>16043</v>
      </c>
      <c r="C4949" t="s">
        <v>16044</v>
      </c>
    </row>
    <row r="4950" spans="1:3" x14ac:dyDescent="0.35">
      <c r="A4950" t="s">
        <v>16045</v>
      </c>
      <c r="B4950" t="s">
        <v>16046</v>
      </c>
      <c r="C4950" t="s">
        <v>16047</v>
      </c>
    </row>
    <row r="4951" spans="1:3" x14ac:dyDescent="0.35">
      <c r="A4951" t="s">
        <v>16048</v>
      </c>
      <c r="B4951" t="s">
        <v>16049</v>
      </c>
      <c r="C4951" t="s">
        <v>16050</v>
      </c>
    </row>
    <row r="4952" spans="1:3" x14ac:dyDescent="0.35">
      <c r="A4952" t="s">
        <v>16051</v>
      </c>
      <c r="B4952" t="s">
        <v>16052</v>
      </c>
      <c r="C4952" t="s">
        <v>16053</v>
      </c>
    </row>
    <row r="4953" spans="1:3" x14ac:dyDescent="0.35">
      <c r="A4953" t="s">
        <v>16054</v>
      </c>
      <c r="B4953" t="s">
        <v>16055</v>
      </c>
      <c r="C4953" t="s">
        <v>16056</v>
      </c>
    </row>
    <row r="4954" spans="1:3" x14ac:dyDescent="0.35">
      <c r="A4954" t="s">
        <v>16057</v>
      </c>
      <c r="B4954" t="s">
        <v>16058</v>
      </c>
      <c r="C4954" t="s">
        <v>16059</v>
      </c>
    </row>
    <row r="4955" spans="1:3" x14ac:dyDescent="0.35">
      <c r="A4955" t="s">
        <v>16060</v>
      </c>
      <c r="B4955" t="s">
        <v>16061</v>
      </c>
      <c r="C4955" t="s">
        <v>16062</v>
      </c>
    </row>
    <row r="4956" spans="1:3" x14ac:dyDescent="0.35">
      <c r="A4956" t="s">
        <v>16063</v>
      </c>
      <c r="B4956" t="s">
        <v>16064</v>
      </c>
      <c r="C4956" t="s">
        <v>16065</v>
      </c>
    </row>
    <row r="4957" spans="1:3" x14ac:dyDescent="0.35">
      <c r="A4957" t="s">
        <v>1394</v>
      </c>
      <c r="B4957" t="s">
        <v>16066</v>
      </c>
      <c r="C4957" t="s">
        <v>16067</v>
      </c>
    </row>
    <row r="4958" spans="1:3" x14ac:dyDescent="0.35">
      <c r="A4958" t="s">
        <v>16068</v>
      </c>
      <c r="B4958" t="s">
        <v>16069</v>
      </c>
      <c r="C4958" t="s">
        <v>16070</v>
      </c>
    </row>
    <row r="4959" spans="1:3" x14ac:dyDescent="0.35">
      <c r="A4959" t="s">
        <v>16071</v>
      </c>
      <c r="B4959" t="s">
        <v>16072</v>
      </c>
      <c r="C4959" t="s">
        <v>16073</v>
      </c>
    </row>
    <row r="4960" spans="1:3" x14ac:dyDescent="0.35">
      <c r="A4960" t="s">
        <v>16074</v>
      </c>
      <c r="B4960" t="s">
        <v>16075</v>
      </c>
      <c r="C4960" t="s">
        <v>16076</v>
      </c>
    </row>
    <row r="4961" spans="1:3" x14ac:dyDescent="0.35">
      <c r="A4961" t="s">
        <v>125</v>
      </c>
      <c r="B4961" t="s">
        <v>16077</v>
      </c>
      <c r="C4961" t="s">
        <v>16078</v>
      </c>
    </row>
    <row r="4962" spans="1:3" x14ac:dyDescent="0.35">
      <c r="A4962" t="s">
        <v>16079</v>
      </c>
      <c r="B4962" t="s">
        <v>16080</v>
      </c>
      <c r="C4962" t="s">
        <v>16081</v>
      </c>
    </row>
    <row r="4963" spans="1:3" x14ac:dyDescent="0.35">
      <c r="A4963" t="s">
        <v>16082</v>
      </c>
      <c r="B4963" t="s">
        <v>16083</v>
      </c>
      <c r="C4963" t="s">
        <v>16084</v>
      </c>
    </row>
    <row r="4964" spans="1:3" x14ac:dyDescent="0.35">
      <c r="A4964" t="s">
        <v>16085</v>
      </c>
      <c r="B4964" t="s">
        <v>16086</v>
      </c>
      <c r="C4964" t="s">
        <v>16087</v>
      </c>
    </row>
    <row r="4965" spans="1:3" x14ac:dyDescent="0.35">
      <c r="A4965" t="s">
        <v>16088</v>
      </c>
      <c r="B4965" t="s">
        <v>16089</v>
      </c>
      <c r="C4965" t="s">
        <v>16090</v>
      </c>
    </row>
    <row r="4966" spans="1:3" x14ac:dyDescent="0.35">
      <c r="A4966" t="s">
        <v>16088</v>
      </c>
      <c r="B4966" t="s">
        <v>16091</v>
      </c>
      <c r="C4966" t="s">
        <v>16092</v>
      </c>
    </row>
    <row r="4967" spans="1:3" x14ac:dyDescent="0.35">
      <c r="A4967" t="s">
        <v>16093</v>
      </c>
      <c r="B4967" t="s">
        <v>16094</v>
      </c>
      <c r="C4967" t="s">
        <v>16095</v>
      </c>
    </row>
    <row r="4968" spans="1:3" x14ac:dyDescent="0.35">
      <c r="A4968" t="s">
        <v>16096</v>
      </c>
      <c r="B4968" t="s">
        <v>16097</v>
      </c>
      <c r="C4968" t="s">
        <v>16098</v>
      </c>
    </row>
    <row r="4969" spans="1:3" x14ac:dyDescent="0.35">
      <c r="A4969" t="s">
        <v>16099</v>
      </c>
      <c r="B4969" t="s">
        <v>16100</v>
      </c>
      <c r="C4969" t="s">
        <v>16101</v>
      </c>
    </row>
    <row r="4970" spans="1:3" x14ac:dyDescent="0.35">
      <c r="A4970" t="s">
        <v>16102</v>
      </c>
      <c r="B4970" t="s">
        <v>16103</v>
      </c>
      <c r="C4970" t="s">
        <v>16104</v>
      </c>
    </row>
    <row r="4971" spans="1:3" x14ac:dyDescent="0.35">
      <c r="A4971" t="s">
        <v>16105</v>
      </c>
      <c r="B4971" t="s">
        <v>16106</v>
      </c>
      <c r="C4971" t="s">
        <v>16107</v>
      </c>
    </row>
    <row r="4972" spans="1:3" x14ac:dyDescent="0.35">
      <c r="A4972" t="s">
        <v>16108</v>
      </c>
      <c r="B4972" t="s">
        <v>16109</v>
      </c>
      <c r="C4972" t="s">
        <v>16110</v>
      </c>
    </row>
    <row r="4973" spans="1:3" x14ac:dyDescent="0.35">
      <c r="A4973" t="s">
        <v>16111</v>
      </c>
      <c r="B4973" t="s">
        <v>16112</v>
      </c>
      <c r="C4973" t="s">
        <v>16113</v>
      </c>
    </row>
    <row r="4974" spans="1:3" x14ac:dyDescent="0.35">
      <c r="A4974" t="s">
        <v>16114</v>
      </c>
      <c r="B4974" t="s">
        <v>16115</v>
      </c>
      <c r="C4974" t="s">
        <v>16116</v>
      </c>
    </row>
    <row r="4975" spans="1:3" x14ac:dyDescent="0.35">
      <c r="A4975" t="s">
        <v>16117</v>
      </c>
      <c r="B4975" t="s">
        <v>16118</v>
      </c>
      <c r="C4975" t="s">
        <v>16119</v>
      </c>
    </row>
    <row r="4976" spans="1:3" x14ac:dyDescent="0.35">
      <c r="A4976" t="s">
        <v>16120</v>
      </c>
      <c r="B4976" t="s">
        <v>16121</v>
      </c>
      <c r="C4976" t="s">
        <v>16122</v>
      </c>
    </row>
    <row r="4977" spans="1:3" x14ac:dyDescent="0.35">
      <c r="A4977" t="s">
        <v>16123</v>
      </c>
      <c r="B4977" t="s">
        <v>16124</v>
      </c>
      <c r="C4977" t="s">
        <v>16125</v>
      </c>
    </row>
    <row r="4978" spans="1:3" x14ac:dyDescent="0.35">
      <c r="A4978" t="s">
        <v>16123</v>
      </c>
      <c r="B4978" t="s">
        <v>16126</v>
      </c>
      <c r="C4978" t="s">
        <v>16127</v>
      </c>
    </row>
    <row r="4979" spans="1:3" x14ac:dyDescent="0.35">
      <c r="A4979" t="s">
        <v>16128</v>
      </c>
      <c r="B4979" t="s">
        <v>16129</v>
      </c>
      <c r="C4979" t="s">
        <v>16130</v>
      </c>
    </row>
    <row r="4980" spans="1:3" x14ac:dyDescent="0.35">
      <c r="A4980" t="s">
        <v>16131</v>
      </c>
      <c r="B4980" t="s">
        <v>16132</v>
      </c>
      <c r="C4980" t="s">
        <v>16133</v>
      </c>
    </row>
    <row r="4981" spans="1:3" x14ac:dyDescent="0.35">
      <c r="A4981" t="s">
        <v>16134</v>
      </c>
      <c r="B4981" t="s">
        <v>16135</v>
      </c>
      <c r="C4981" t="s">
        <v>16136</v>
      </c>
    </row>
    <row r="4982" spans="1:3" x14ac:dyDescent="0.35">
      <c r="A4982" t="s">
        <v>16137</v>
      </c>
      <c r="B4982" t="s">
        <v>16138</v>
      </c>
      <c r="C4982" t="s">
        <v>16139</v>
      </c>
    </row>
    <row r="4983" spans="1:3" x14ac:dyDescent="0.35">
      <c r="A4983" t="s">
        <v>16140</v>
      </c>
      <c r="B4983" t="s">
        <v>16141</v>
      </c>
      <c r="C4983" t="s">
        <v>16142</v>
      </c>
    </row>
    <row r="4984" spans="1:3" x14ac:dyDescent="0.35">
      <c r="A4984" t="s">
        <v>16143</v>
      </c>
      <c r="B4984" t="s">
        <v>16144</v>
      </c>
      <c r="C4984" t="s">
        <v>16145</v>
      </c>
    </row>
    <row r="4985" spans="1:3" x14ac:dyDescent="0.35">
      <c r="A4985" t="s">
        <v>16146</v>
      </c>
      <c r="B4985" t="s">
        <v>16147</v>
      </c>
      <c r="C4985" t="s">
        <v>16148</v>
      </c>
    </row>
    <row r="4986" spans="1:3" x14ac:dyDescent="0.35">
      <c r="A4986" t="s">
        <v>16149</v>
      </c>
      <c r="B4986" t="s">
        <v>16150</v>
      </c>
      <c r="C4986" t="s">
        <v>16151</v>
      </c>
    </row>
    <row r="4987" spans="1:3" x14ac:dyDescent="0.35">
      <c r="A4987" t="s">
        <v>16152</v>
      </c>
      <c r="B4987" t="s">
        <v>16153</v>
      </c>
      <c r="C4987" t="s">
        <v>16154</v>
      </c>
    </row>
    <row r="4988" spans="1:3" x14ac:dyDescent="0.35">
      <c r="A4988" t="s">
        <v>16155</v>
      </c>
      <c r="B4988" t="s">
        <v>16156</v>
      </c>
      <c r="C4988" t="s">
        <v>16157</v>
      </c>
    </row>
    <row r="4989" spans="1:3" x14ac:dyDescent="0.35">
      <c r="A4989" t="s">
        <v>16158</v>
      </c>
      <c r="B4989" t="s">
        <v>16159</v>
      </c>
      <c r="C4989" t="s">
        <v>16160</v>
      </c>
    </row>
    <row r="4990" spans="1:3" x14ac:dyDescent="0.35">
      <c r="A4990" t="s">
        <v>16161</v>
      </c>
      <c r="B4990" t="s">
        <v>16162</v>
      </c>
      <c r="C4990" t="s">
        <v>16163</v>
      </c>
    </row>
    <row r="4991" spans="1:3" x14ac:dyDescent="0.35">
      <c r="A4991" t="s">
        <v>16164</v>
      </c>
      <c r="B4991" t="s">
        <v>16165</v>
      </c>
      <c r="C4991" t="s">
        <v>16166</v>
      </c>
    </row>
    <row r="4992" spans="1:3" x14ac:dyDescent="0.35">
      <c r="A4992" t="s">
        <v>16167</v>
      </c>
      <c r="B4992" t="s">
        <v>16168</v>
      </c>
      <c r="C4992" t="s">
        <v>16169</v>
      </c>
    </row>
    <row r="4993" spans="1:3" x14ac:dyDescent="0.35">
      <c r="A4993" t="s">
        <v>16170</v>
      </c>
      <c r="B4993" t="s">
        <v>16171</v>
      </c>
      <c r="C4993" t="s">
        <v>16172</v>
      </c>
    </row>
    <row r="4994" spans="1:3" x14ac:dyDescent="0.35">
      <c r="A4994" t="s">
        <v>16173</v>
      </c>
      <c r="B4994" t="s">
        <v>16174</v>
      </c>
      <c r="C4994" t="s">
        <v>16175</v>
      </c>
    </row>
    <row r="4995" spans="1:3" x14ac:dyDescent="0.35">
      <c r="A4995" t="s">
        <v>16176</v>
      </c>
      <c r="B4995" t="s">
        <v>16177</v>
      </c>
      <c r="C4995" t="s">
        <v>16178</v>
      </c>
    </row>
    <row r="4996" spans="1:3" x14ac:dyDescent="0.35">
      <c r="A4996" t="s">
        <v>16179</v>
      </c>
      <c r="B4996" t="s">
        <v>16180</v>
      </c>
      <c r="C4996" t="s">
        <v>16181</v>
      </c>
    </row>
    <row r="4997" spans="1:3" x14ac:dyDescent="0.35">
      <c r="A4997" t="s">
        <v>16182</v>
      </c>
      <c r="B4997" t="s">
        <v>16183</v>
      </c>
      <c r="C4997" t="s">
        <v>16184</v>
      </c>
    </row>
    <row r="4998" spans="1:3" x14ac:dyDescent="0.35">
      <c r="A4998" t="s">
        <v>16185</v>
      </c>
      <c r="B4998" t="s">
        <v>16186</v>
      </c>
      <c r="C4998" t="s">
        <v>16187</v>
      </c>
    </row>
    <row r="4999" spans="1:3" x14ac:dyDescent="0.35">
      <c r="A4999" t="s">
        <v>16188</v>
      </c>
      <c r="B4999" t="s">
        <v>16189</v>
      </c>
      <c r="C4999" t="s">
        <v>16190</v>
      </c>
    </row>
    <row r="5000" spans="1:3" x14ac:dyDescent="0.35">
      <c r="A5000" t="s">
        <v>16191</v>
      </c>
      <c r="B5000" t="s">
        <v>16192</v>
      </c>
      <c r="C5000" t="s">
        <v>16193</v>
      </c>
    </row>
    <row r="5001" spans="1:3" x14ac:dyDescent="0.35">
      <c r="A5001" t="s">
        <v>16194</v>
      </c>
      <c r="B5001" t="s">
        <v>16195</v>
      </c>
      <c r="C5001" t="s">
        <v>16196</v>
      </c>
    </row>
    <row r="5002" spans="1:3" x14ac:dyDescent="0.35">
      <c r="A5002" t="s">
        <v>16197</v>
      </c>
      <c r="B5002" t="s">
        <v>16198</v>
      </c>
      <c r="C5002" t="s">
        <v>16199</v>
      </c>
    </row>
    <row r="5003" spans="1:3" x14ac:dyDescent="0.35">
      <c r="A5003" t="s">
        <v>16200</v>
      </c>
      <c r="B5003" t="s">
        <v>16201</v>
      </c>
      <c r="C5003" t="s">
        <v>16202</v>
      </c>
    </row>
    <row r="5004" spans="1:3" x14ac:dyDescent="0.35">
      <c r="A5004" t="s">
        <v>16203</v>
      </c>
      <c r="B5004" t="s">
        <v>16204</v>
      </c>
      <c r="C5004" t="s">
        <v>16205</v>
      </c>
    </row>
    <row r="5005" spans="1:3" x14ac:dyDescent="0.35">
      <c r="A5005" t="s">
        <v>16206</v>
      </c>
      <c r="B5005" t="s">
        <v>16207</v>
      </c>
      <c r="C5005" t="s">
        <v>16208</v>
      </c>
    </row>
    <row r="5006" spans="1:3" x14ac:dyDescent="0.35">
      <c r="A5006" t="s">
        <v>16209</v>
      </c>
      <c r="B5006" t="s">
        <v>16210</v>
      </c>
      <c r="C5006" t="s">
        <v>16211</v>
      </c>
    </row>
    <row r="5007" spans="1:3" x14ac:dyDescent="0.35">
      <c r="A5007" t="s">
        <v>16212</v>
      </c>
      <c r="B5007" t="s">
        <v>16213</v>
      </c>
      <c r="C5007" t="s">
        <v>16214</v>
      </c>
    </row>
    <row r="5008" spans="1:3" x14ac:dyDescent="0.35">
      <c r="A5008" t="s">
        <v>16215</v>
      </c>
      <c r="B5008" t="s">
        <v>16216</v>
      </c>
      <c r="C5008" t="s">
        <v>16217</v>
      </c>
    </row>
    <row r="5009" spans="1:3" x14ac:dyDescent="0.35">
      <c r="A5009" t="s">
        <v>16215</v>
      </c>
      <c r="B5009" t="s">
        <v>16218</v>
      </c>
      <c r="C5009" t="s">
        <v>16219</v>
      </c>
    </row>
    <row r="5010" spans="1:3" x14ac:dyDescent="0.35">
      <c r="A5010" t="s">
        <v>16220</v>
      </c>
      <c r="B5010" t="s">
        <v>16221</v>
      </c>
      <c r="C5010" t="s">
        <v>16222</v>
      </c>
    </row>
    <row r="5011" spans="1:3" x14ac:dyDescent="0.35">
      <c r="A5011" t="s">
        <v>16223</v>
      </c>
      <c r="B5011" t="s">
        <v>16224</v>
      </c>
      <c r="C5011" t="s">
        <v>16225</v>
      </c>
    </row>
    <row r="5012" spans="1:3" x14ac:dyDescent="0.35">
      <c r="A5012" t="s">
        <v>16226</v>
      </c>
      <c r="B5012" t="s">
        <v>16227</v>
      </c>
      <c r="C5012" t="s">
        <v>16228</v>
      </c>
    </row>
    <row r="5013" spans="1:3" x14ac:dyDescent="0.35">
      <c r="A5013" t="s">
        <v>16226</v>
      </c>
      <c r="B5013" t="s">
        <v>16229</v>
      </c>
      <c r="C5013" t="s">
        <v>16230</v>
      </c>
    </row>
    <row r="5014" spans="1:3" x14ac:dyDescent="0.35">
      <c r="A5014" t="s">
        <v>16231</v>
      </c>
      <c r="B5014" t="s">
        <v>16232</v>
      </c>
      <c r="C5014" t="s">
        <v>16233</v>
      </c>
    </row>
    <row r="5015" spans="1:3" x14ac:dyDescent="0.35">
      <c r="A5015" t="s">
        <v>16234</v>
      </c>
      <c r="B5015" t="s">
        <v>16235</v>
      </c>
      <c r="C5015" t="s">
        <v>16236</v>
      </c>
    </row>
    <row r="5016" spans="1:3" x14ac:dyDescent="0.35">
      <c r="A5016" t="s">
        <v>16237</v>
      </c>
      <c r="B5016" t="s">
        <v>16238</v>
      </c>
      <c r="C5016" t="s">
        <v>16239</v>
      </c>
    </row>
    <row r="5017" spans="1:3" x14ac:dyDescent="0.35">
      <c r="A5017" t="s">
        <v>16240</v>
      </c>
      <c r="B5017" t="s">
        <v>16241</v>
      </c>
      <c r="C5017" t="s">
        <v>16242</v>
      </c>
    </row>
    <row r="5018" spans="1:3" x14ac:dyDescent="0.35">
      <c r="A5018" t="s">
        <v>16243</v>
      </c>
      <c r="B5018" t="s">
        <v>16244</v>
      </c>
      <c r="C5018" t="s">
        <v>16245</v>
      </c>
    </row>
    <row r="5019" spans="1:3" x14ac:dyDescent="0.35">
      <c r="A5019" t="s">
        <v>16246</v>
      </c>
      <c r="B5019" t="s">
        <v>16247</v>
      </c>
      <c r="C5019" t="s">
        <v>16248</v>
      </c>
    </row>
    <row r="5020" spans="1:3" x14ac:dyDescent="0.35">
      <c r="A5020" t="s">
        <v>16249</v>
      </c>
      <c r="B5020" t="s">
        <v>16250</v>
      </c>
      <c r="C5020" t="s">
        <v>16251</v>
      </c>
    </row>
    <row r="5021" spans="1:3" x14ac:dyDescent="0.35">
      <c r="A5021" t="s">
        <v>16252</v>
      </c>
      <c r="B5021" t="s">
        <v>16253</v>
      </c>
      <c r="C5021" t="s">
        <v>16254</v>
      </c>
    </row>
    <row r="5022" spans="1:3" x14ac:dyDescent="0.35">
      <c r="A5022" t="s">
        <v>16255</v>
      </c>
      <c r="B5022" t="s">
        <v>16256</v>
      </c>
      <c r="C5022" t="s">
        <v>16257</v>
      </c>
    </row>
    <row r="5023" spans="1:3" x14ac:dyDescent="0.35">
      <c r="A5023" t="s">
        <v>16258</v>
      </c>
      <c r="B5023" t="s">
        <v>16259</v>
      </c>
      <c r="C5023" t="s">
        <v>16260</v>
      </c>
    </row>
    <row r="5024" spans="1:3" x14ac:dyDescent="0.35">
      <c r="A5024" t="s">
        <v>1395</v>
      </c>
      <c r="B5024" t="s">
        <v>16261</v>
      </c>
      <c r="C5024" t="s">
        <v>16262</v>
      </c>
    </row>
    <row r="5025" spans="1:3" x14ac:dyDescent="0.35">
      <c r="A5025" t="s">
        <v>1395</v>
      </c>
      <c r="B5025" t="s">
        <v>16263</v>
      </c>
      <c r="C5025" t="s">
        <v>16264</v>
      </c>
    </row>
    <row r="5026" spans="1:3" x14ac:dyDescent="0.35">
      <c r="A5026" t="s">
        <v>16265</v>
      </c>
      <c r="B5026" t="s">
        <v>16266</v>
      </c>
      <c r="C5026" t="s">
        <v>16267</v>
      </c>
    </row>
    <row r="5027" spans="1:3" x14ac:dyDescent="0.35">
      <c r="A5027" t="s">
        <v>16268</v>
      </c>
      <c r="B5027" t="s">
        <v>16269</v>
      </c>
      <c r="C5027" t="s">
        <v>16270</v>
      </c>
    </row>
    <row r="5028" spans="1:3" x14ac:dyDescent="0.35">
      <c r="A5028" t="s">
        <v>16271</v>
      </c>
      <c r="B5028" t="s">
        <v>16272</v>
      </c>
      <c r="C5028" t="s">
        <v>16273</v>
      </c>
    </row>
    <row r="5029" spans="1:3" x14ac:dyDescent="0.35">
      <c r="A5029" t="s">
        <v>16274</v>
      </c>
      <c r="B5029" t="s">
        <v>16275</v>
      </c>
      <c r="C5029" t="s">
        <v>16276</v>
      </c>
    </row>
    <row r="5030" spans="1:3" x14ac:dyDescent="0.35">
      <c r="A5030" t="s">
        <v>16277</v>
      </c>
      <c r="B5030" t="s">
        <v>16278</v>
      </c>
      <c r="C5030" t="s">
        <v>16279</v>
      </c>
    </row>
    <row r="5031" spans="1:3" x14ac:dyDescent="0.35">
      <c r="A5031" t="s">
        <v>16280</v>
      </c>
      <c r="B5031" t="s">
        <v>16281</v>
      </c>
      <c r="C5031" t="s">
        <v>16282</v>
      </c>
    </row>
    <row r="5032" spans="1:3" x14ac:dyDescent="0.35">
      <c r="A5032" t="s">
        <v>16283</v>
      </c>
      <c r="B5032" t="s">
        <v>16284</v>
      </c>
      <c r="C5032" t="s">
        <v>16285</v>
      </c>
    </row>
    <row r="5033" spans="1:3" x14ac:dyDescent="0.35">
      <c r="A5033" t="s">
        <v>1397</v>
      </c>
      <c r="B5033" t="s">
        <v>16286</v>
      </c>
      <c r="C5033" t="s">
        <v>16287</v>
      </c>
    </row>
    <row r="5034" spans="1:3" x14ac:dyDescent="0.35">
      <c r="A5034" t="s">
        <v>16288</v>
      </c>
      <c r="B5034" t="s">
        <v>16289</v>
      </c>
      <c r="C5034" t="s">
        <v>16290</v>
      </c>
    </row>
    <row r="5035" spans="1:3" x14ac:dyDescent="0.35">
      <c r="A5035" t="s">
        <v>16291</v>
      </c>
      <c r="B5035" t="s">
        <v>16292</v>
      </c>
      <c r="C5035" t="s">
        <v>16293</v>
      </c>
    </row>
    <row r="5036" spans="1:3" x14ac:dyDescent="0.35">
      <c r="A5036" t="s">
        <v>16294</v>
      </c>
      <c r="B5036" t="s">
        <v>16295</v>
      </c>
      <c r="C5036" t="s">
        <v>16296</v>
      </c>
    </row>
    <row r="5037" spans="1:3" x14ac:dyDescent="0.35">
      <c r="A5037" t="s">
        <v>1399</v>
      </c>
      <c r="B5037" t="s">
        <v>16297</v>
      </c>
      <c r="C5037" t="s">
        <v>16298</v>
      </c>
    </row>
    <row r="5038" spans="1:3" x14ac:dyDescent="0.35">
      <c r="A5038" t="s">
        <v>1400</v>
      </c>
      <c r="B5038" t="s">
        <v>16299</v>
      </c>
      <c r="C5038" t="s">
        <v>16300</v>
      </c>
    </row>
    <row r="5039" spans="1:3" x14ac:dyDescent="0.35">
      <c r="A5039" t="s">
        <v>16301</v>
      </c>
      <c r="B5039" t="s">
        <v>16302</v>
      </c>
      <c r="C5039" t="s">
        <v>16303</v>
      </c>
    </row>
    <row r="5040" spans="1:3" x14ac:dyDescent="0.35">
      <c r="A5040" t="s">
        <v>16304</v>
      </c>
      <c r="B5040" t="s">
        <v>16305</v>
      </c>
      <c r="C5040" t="s">
        <v>16306</v>
      </c>
    </row>
    <row r="5041" spans="1:3" x14ac:dyDescent="0.35">
      <c r="A5041" t="s">
        <v>16307</v>
      </c>
      <c r="B5041" t="s">
        <v>16308</v>
      </c>
      <c r="C5041" t="s">
        <v>16309</v>
      </c>
    </row>
    <row r="5042" spans="1:3" x14ac:dyDescent="0.35">
      <c r="A5042" t="s">
        <v>16310</v>
      </c>
      <c r="B5042" t="s">
        <v>16311</v>
      </c>
      <c r="C5042" t="s">
        <v>16312</v>
      </c>
    </row>
    <row r="5043" spans="1:3" x14ac:dyDescent="0.35">
      <c r="A5043" t="s">
        <v>16313</v>
      </c>
      <c r="B5043" t="s">
        <v>16314</v>
      </c>
      <c r="C5043" t="s">
        <v>16315</v>
      </c>
    </row>
    <row r="5044" spans="1:3" x14ac:dyDescent="0.35">
      <c r="A5044" t="s">
        <v>16313</v>
      </c>
      <c r="B5044" t="s">
        <v>16316</v>
      </c>
      <c r="C5044" t="s">
        <v>16317</v>
      </c>
    </row>
    <row r="5045" spans="1:3" x14ac:dyDescent="0.35">
      <c r="A5045" t="s">
        <v>16318</v>
      </c>
      <c r="B5045" t="s">
        <v>16319</v>
      </c>
      <c r="C5045" t="s">
        <v>16320</v>
      </c>
    </row>
    <row r="5046" spans="1:3" x14ac:dyDescent="0.35">
      <c r="A5046" t="s">
        <v>16321</v>
      </c>
      <c r="B5046" t="s">
        <v>16322</v>
      </c>
      <c r="C5046" t="s">
        <v>16323</v>
      </c>
    </row>
    <row r="5047" spans="1:3" x14ac:dyDescent="0.35">
      <c r="A5047" t="s">
        <v>16324</v>
      </c>
      <c r="B5047" t="s">
        <v>16325</v>
      </c>
      <c r="C5047" t="s">
        <v>16326</v>
      </c>
    </row>
    <row r="5048" spans="1:3" x14ac:dyDescent="0.35">
      <c r="A5048" t="s">
        <v>16327</v>
      </c>
      <c r="B5048" t="s">
        <v>16328</v>
      </c>
      <c r="C5048" t="s">
        <v>16329</v>
      </c>
    </row>
    <row r="5049" spans="1:3" x14ac:dyDescent="0.35">
      <c r="A5049" t="s">
        <v>16330</v>
      </c>
      <c r="B5049" t="s">
        <v>16331</v>
      </c>
      <c r="C5049" t="s">
        <v>16332</v>
      </c>
    </row>
    <row r="5050" spans="1:3" x14ac:dyDescent="0.35">
      <c r="A5050" t="s">
        <v>16333</v>
      </c>
      <c r="B5050" t="s">
        <v>16334</v>
      </c>
      <c r="C5050" t="s">
        <v>16335</v>
      </c>
    </row>
    <row r="5051" spans="1:3" x14ac:dyDescent="0.35">
      <c r="A5051" t="s">
        <v>16336</v>
      </c>
      <c r="B5051" t="s">
        <v>16337</v>
      </c>
      <c r="C5051" t="s">
        <v>16338</v>
      </c>
    </row>
    <row r="5052" spans="1:3" x14ac:dyDescent="0.35">
      <c r="A5052" t="s">
        <v>16339</v>
      </c>
      <c r="B5052" t="s">
        <v>16340</v>
      </c>
      <c r="C5052" t="s">
        <v>16341</v>
      </c>
    </row>
    <row r="5053" spans="1:3" x14ac:dyDescent="0.35">
      <c r="A5053" t="s">
        <v>16342</v>
      </c>
      <c r="B5053" t="s">
        <v>16343</v>
      </c>
      <c r="C5053" t="s">
        <v>16344</v>
      </c>
    </row>
    <row r="5054" spans="1:3" x14ac:dyDescent="0.35">
      <c r="A5054" t="s">
        <v>16345</v>
      </c>
      <c r="B5054" t="s">
        <v>16346</v>
      </c>
      <c r="C5054" t="s">
        <v>16347</v>
      </c>
    </row>
    <row r="5055" spans="1:3" x14ac:dyDescent="0.35">
      <c r="A5055" t="s">
        <v>16348</v>
      </c>
      <c r="B5055" t="s">
        <v>16349</v>
      </c>
      <c r="C5055" t="s">
        <v>16350</v>
      </c>
    </row>
    <row r="5056" spans="1:3" x14ac:dyDescent="0.35">
      <c r="A5056" t="s">
        <v>16351</v>
      </c>
      <c r="B5056" t="s">
        <v>16352</v>
      </c>
      <c r="C5056" t="s">
        <v>16353</v>
      </c>
    </row>
    <row r="5057" spans="1:3" x14ac:dyDescent="0.35">
      <c r="A5057" t="s">
        <v>16354</v>
      </c>
      <c r="B5057" t="s">
        <v>16355</v>
      </c>
      <c r="C5057" t="s">
        <v>16356</v>
      </c>
    </row>
    <row r="5058" spans="1:3" x14ac:dyDescent="0.35">
      <c r="A5058" t="s">
        <v>16357</v>
      </c>
      <c r="B5058" t="s">
        <v>16358</v>
      </c>
      <c r="C5058" t="s">
        <v>16359</v>
      </c>
    </row>
    <row r="5059" spans="1:3" x14ac:dyDescent="0.35">
      <c r="A5059" t="s">
        <v>16360</v>
      </c>
      <c r="B5059" t="s">
        <v>16361</v>
      </c>
      <c r="C5059" t="s">
        <v>16362</v>
      </c>
    </row>
    <row r="5060" spans="1:3" x14ac:dyDescent="0.35">
      <c r="A5060" t="s">
        <v>16363</v>
      </c>
      <c r="B5060" t="s">
        <v>16364</v>
      </c>
      <c r="C5060" t="s">
        <v>16365</v>
      </c>
    </row>
    <row r="5061" spans="1:3" x14ac:dyDescent="0.35">
      <c r="A5061" t="s">
        <v>16366</v>
      </c>
      <c r="B5061" t="s">
        <v>16367</v>
      </c>
      <c r="C5061" t="s">
        <v>16368</v>
      </c>
    </row>
    <row r="5062" spans="1:3" x14ac:dyDescent="0.35">
      <c r="A5062" t="s">
        <v>16369</v>
      </c>
      <c r="B5062" t="s">
        <v>16370</v>
      </c>
      <c r="C5062" t="s">
        <v>16371</v>
      </c>
    </row>
    <row r="5063" spans="1:3" x14ac:dyDescent="0.35">
      <c r="A5063" t="s">
        <v>16372</v>
      </c>
      <c r="B5063" t="s">
        <v>16373</v>
      </c>
      <c r="C5063" t="s">
        <v>16374</v>
      </c>
    </row>
    <row r="5064" spans="1:3" x14ac:dyDescent="0.35">
      <c r="A5064" t="s">
        <v>16375</v>
      </c>
      <c r="B5064" t="s">
        <v>16124</v>
      </c>
      <c r="C5064" t="s">
        <v>16376</v>
      </c>
    </row>
    <row r="5065" spans="1:3" x14ac:dyDescent="0.35">
      <c r="A5065" t="s">
        <v>16377</v>
      </c>
      <c r="B5065" t="s">
        <v>16378</v>
      </c>
      <c r="C5065" t="s">
        <v>16379</v>
      </c>
    </row>
    <row r="5066" spans="1:3" x14ac:dyDescent="0.35">
      <c r="A5066" t="s">
        <v>16380</v>
      </c>
      <c r="B5066" t="s">
        <v>16381</v>
      </c>
      <c r="C5066" t="s">
        <v>16382</v>
      </c>
    </row>
    <row r="5067" spans="1:3" x14ac:dyDescent="0.35">
      <c r="A5067" t="s">
        <v>16383</v>
      </c>
      <c r="B5067" t="s">
        <v>16384</v>
      </c>
      <c r="C5067" t="s">
        <v>16385</v>
      </c>
    </row>
    <row r="5068" spans="1:3" x14ac:dyDescent="0.35">
      <c r="A5068" t="s">
        <v>16386</v>
      </c>
      <c r="B5068" t="s">
        <v>16387</v>
      </c>
      <c r="C5068" t="s">
        <v>16388</v>
      </c>
    </row>
    <row r="5069" spans="1:3" x14ac:dyDescent="0.35">
      <c r="A5069" t="s">
        <v>16389</v>
      </c>
      <c r="B5069" t="s">
        <v>16390</v>
      </c>
      <c r="C5069" t="s">
        <v>16391</v>
      </c>
    </row>
    <row r="5070" spans="1:3" x14ac:dyDescent="0.35">
      <c r="A5070" t="s">
        <v>16392</v>
      </c>
      <c r="B5070" t="s">
        <v>16393</v>
      </c>
      <c r="C5070" t="s">
        <v>16394</v>
      </c>
    </row>
    <row r="5071" spans="1:3" x14ac:dyDescent="0.35">
      <c r="A5071" t="s">
        <v>16395</v>
      </c>
      <c r="B5071" t="s">
        <v>16396</v>
      </c>
      <c r="C5071" t="s">
        <v>16397</v>
      </c>
    </row>
    <row r="5072" spans="1:3" x14ac:dyDescent="0.35">
      <c r="A5072" t="s">
        <v>16398</v>
      </c>
      <c r="B5072" t="s">
        <v>16399</v>
      </c>
      <c r="C5072" t="s">
        <v>16400</v>
      </c>
    </row>
    <row r="5073" spans="1:3" x14ac:dyDescent="0.35">
      <c r="A5073" t="s">
        <v>16401</v>
      </c>
      <c r="B5073" t="s">
        <v>16402</v>
      </c>
      <c r="C5073" t="s">
        <v>16403</v>
      </c>
    </row>
    <row r="5074" spans="1:3" x14ac:dyDescent="0.35">
      <c r="A5074" t="s">
        <v>16404</v>
      </c>
      <c r="B5074" t="s">
        <v>16405</v>
      </c>
      <c r="C5074" t="s">
        <v>16406</v>
      </c>
    </row>
    <row r="5075" spans="1:3" x14ac:dyDescent="0.35">
      <c r="A5075" t="s">
        <v>16407</v>
      </c>
      <c r="B5075" t="s">
        <v>16408</v>
      </c>
      <c r="C5075" t="s">
        <v>16409</v>
      </c>
    </row>
    <row r="5076" spans="1:3" x14ac:dyDescent="0.35">
      <c r="A5076" t="s">
        <v>16410</v>
      </c>
      <c r="B5076" t="s">
        <v>16411</v>
      </c>
      <c r="C5076" t="s">
        <v>16412</v>
      </c>
    </row>
    <row r="5077" spans="1:3" x14ac:dyDescent="0.35">
      <c r="A5077" t="s">
        <v>16413</v>
      </c>
      <c r="B5077" t="s">
        <v>16414</v>
      </c>
      <c r="C5077" t="s">
        <v>16415</v>
      </c>
    </row>
    <row r="5078" spans="1:3" x14ac:dyDescent="0.35">
      <c r="A5078" t="s">
        <v>16416</v>
      </c>
      <c r="B5078" t="s">
        <v>16417</v>
      </c>
      <c r="C5078" t="s">
        <v>16418</v>
      </c>
    </row>
    <row r="5079" spans="1:3" x14ac:dyDescent="0.35">
      <c r="A5079" t="s">
        <v>16419</v>
      </c>
      <c r="B5079" t="s">
        <v>16420</v>
      </c>
      <c r="C5079" t="s">
        <v>16421</v>
      </c>
    </row>
    <row r="5080" spans="1:3" x14ac:dyDescent="0.35">
      <c r="A5080" t="s">
        <v>16422</v>
      </c>
      <c r="B5080" t="s">
        <v>16423</v>
      </c>
      <c r="C5080" t="s">
        <v>16424</v>
      </c>
    </row>
    <row r="5081" spans="1:3" x14ac:dyDescent="0.35">
      <c r="A5081" t="s">
        <v>16425</v>
      </c>
      <c r="B5081" t="s">
        <v>16426</v>
      </c>
      <c r="C5081" t="s">
        <v>16427</v>
      </c>
    </row>
    <row r="5082" spans="1:3" x14ac:dyDescent="0.35">
      <c r="A5082" t="s">
        <v>16428</v>
      </c>
      <c r="B5082" t="s">
        <v>16429</v>
      </c>
      <c r="C5082" t="s">
        <v>16430</v>
      </c>
    </row>
    <row r="5083" spans="1:3" x14ac:dyDescent="0.35">
      <c r="A5083" t="s">
        <v>16431</v>
      </c>
      <c r="B5083" t="s">
        <v>16432</v>
      </c>
      <c r="C5083" t="s">
        <v>16433</v>
      </c>
    </row>
    <row r="5084" spans="1:3" x14ac:dyDescent="0.35">
      <c r="A5084" t="s">
        <v>16434</v>
      </c>
      <c r="B5084" t="s">
        <v>16435</v>
      </c>
      <c r="C5084" t="s">
        <v>16436</v>
      </c>
    </row>
    <row r="5085" spans="1:3" x14ac:dyDescent="0.35">
      <c r="A5085" t="s">
        <v>16437</v>
      </c>
      <c r="B5085" t="s">
        <v>16438</v>
      </c>
      <c r="C5085" t="s">
        <v>16439</v>
      </c>
    </row>
    <row r="5086" spans="1:3" x14ac:dyDescent="0.35">
      <c r="A5086" t="s">
        <v>16440</v>
      </c>
      <c r="B5086" t="s">
        <v>16441</v>
      </c>
      <c r="C5086" t="s">
        <v>16442</v>
      </c>
    </row>
    <row r="5087" spans="1:3" x14ac:dyDescent="0.35">
      <c r="A5087" t="s">
        <v>16443</v>
      </c>
      <c r="B5087" t="s">
        <v>16444</v>
      </c>
      <c r="C5087" t="s">
        <v>16445</v>
      </c>
    </row>
    <row r="5088" spans="1:3" x14ac:dyDescent="0.35">
      <c r="A5088" t="s">
        <v>16446</v>
      </c>
      <c r="B5088" t="s">
        <v>16447</v>
      </c>
      <c r="C5088" t="s">
        <v>16448</v>
      </c>
    </row>
    <row r="5089" spans="1:3" x14ac:dyDescent="0.35">
      <c r="A5089" t="s">
        <v>16449</v>
      </c>
      <c r="B5089" t="s">
        <v>16450</v>
      </c>
      <c r="C5089" t="s">
        <v>16451</v>
      </c>
    </row>
    <row r="5090" spans="1:3" x14ac:dyDescent="0.35">
      <c r="A5090" t="s">
        <v>1401</v>
      </c>
      <c r="B5090" t="s">
        <v>16452</v>
      </c>
      <c r="C5090" t="s">
        <v>16453</v>
      </c>
    </row>
    <row r="5091" spans="1:3" x14ac:dyDescent="0.35">
      <c r="A5091" t="s">
        <v>16454</v>
      </c>
      <c r="B5091" t="s">
        <v>16455</v>
      </c>
      <c r="C5091" t="s">
        <v>16456</v>
      </c>
    </row>
    <row r="5092" spans="1:3" x14ac:dyDescent="0.35">
      <c r="A5092" t="s">
        <v>16457</v>
      </c>
      <c r="B5092" t="s">
        <v>16458</v>
      </c>
      <c r="C5092" t="s">
        <v>16459</v>
      </c>
    </row>
    <row r="5093" spans="1:3" x14ac:dyDescent="0.35">
      <c r="A5093" t="s">
        <v>16460</v>
      </c>
      <c r="B5093" t="s">
        <v>16461</v>
      </c>
      <c r="C5093" t="s">
        <v>16462</v>
      </c>
    </row>
    <row r="5094" spans="1:3" x14ac:dyDescent="0.35">
      <c r="A5094" t="s">
        <v>16463</v>
      </c>
      <c r="B5094" t="s">
        <v>16464</v>
      </c>
      <c r="C5094" t="s">
        <v>16465</v>
      </c>
    </row>
    <row r="5095" spans="1:3" x14ac:dyDescent="0.35">
      <c r="A5095" t="s">
        <v>16466</v>
      </c>
      <c r="B5095" t="s">
        <v>16467</v>
      </c>
      <c r="C5095" t="s">
        <v>16468</v>
      </c>
    </row>
    <row r="5096" spans="1:3" x14ac:dyDescent="0.35">
      <c r="A5096" t="s">
        <v>16469</v>
      </c>
      <c r="B5096" t="s">
        <v>16470</v>
      </c>
      <c r="C5096" t="s">
        <v>16471</v>
      </c>
    </row>
    <row r="5097" spans="1:3" x14ac:dyDescent="0.35">
      <c r="A5097" t="s">
        <v>16472</v>
      </c>
      <c r="B5097" t="s">
        <v>16473</v>
      </c>
      <c r="C5097" t="s">
        <v>16474</v>
      </c>
    </row>
    <row r="5098" spans="1:3" x14ac:dyDescent="0.35">
      <c r="A5098" t="s">
        <v>16475</v>
      </c>
      <c r="B5098" t="s">
        <v>16476</v>
      </c>
      <c r="C5098" t="s">
        <v>16477</v>
      </c>
    </row>
    <row r="5099" spans="1:3" x14ac:dyDescent="0.35">
      <c r="A5099" t="s">
        <v>16475</v>
      </c>
      <c r="B5099" t="s">
        <v>16478</v>
      </c>
      <c r="C5099" t="s">
        <v>16479</v>
      </c>
    </row>
    <row r="5100" spans="1:3" x14ac:dyDescent="0.35">
      <c r="A5100" t="s">
        <v>16480</v>
      </c>
      <c r="B5100" t="s">
        <v>16481</v>
      </c>
      <c r="C5100" t="s">
        <v>16482</v>
      </c>
    </row>
    <row r="5101" spans="1:3" x14ac:dyDescent="0.35">
      <c r="A5101" t="s">
        <v>16483</v>
      </c>
      <c r="B5101" t="s">
        <v>16484</v>
      </c>
      <c r="C5101" t="s">
        <v>16485</v>
      </c>
    </row>
    <row r="5102" spans="1:3" x14ac:dyDescent="0.35">
      <c r="A5102" t="s">
        <v>16486</v>
      </c>
      <c r="B5102" t="s">
        <v>16487</v>
      </c>
      <c r="C5102" t="s">
        <v>16488</v>
      </c>
    </row>
    <row r="5103" spans="1:3" x14ac:dyDescent="0.35">
      <c r="A5103" t="s">
        <v>16489</v>
      </c>
      <c r="B5103" t="s">
        <v>16490</v>
      </c>
      <c r="C5103" t="s">
        <v>16491</v>
      </c>
    </row>
    <row r="5104" spans="1:3" x14ac:dyDescent="0.35">
      <c r="A5104" t="s">
        <v>16492</v>
      </c>
      <c r="B5104" t="s">
        <v>16493</v>
      </c>
      <c r="C5104" t="s">
        <v>16494</v>
      </c>
    </row>
    <row r="5105" spans="1:3" x14ac:dyDescent="0.35">
      <c r="A5105" t="s">
        <v>16495</v>
      </c>
      <c r="B5105" t="s">
        <v>16496</v>
      </c>
      <c r="C5105" t="s">
        <v>16497</v>
      </c>
    </row>
    <row r="5106" spans="1:3" x14ac:dyDescent="0.35">
      <c r="A5106" t="s">
        <v>16498</v>
      </c>
      <c r="B5106" t="s">
        <v>16499</v>
      </c>
      <c r="C5106" t="s">
        <v>16500</v>
      </c>
    </row>
    <row r="5107" spans="1:3" x14ac:dyDescent="0.35">
      <c r="A5107" t="s">
        <v>16501</v>
      </c>
      <c r="B5107" t="s">
        <v>16502</v>
      </c>
      <c r="C5107" t="s">
        <v>16503</v>
      </c>
    </row>
    <row r="5108" spans="1:3" x14ac:dyDescent="0.35">
      <c r="A5108" t="s">
        <v>16504</v>
      </c>
      <c r="B5108" t="s">
        <v>16505</v>
      </c>
      <c r="C5108" t="s">
        <v>16506</v>
      </c>
    </row>
    <row r="5109" spans="1:3" x14ac:dyDescent="0.35">
      <c r="A5109" t="s">
        <v>16507</v>
      </c>
      <c r="B5109" t="s">
        <v>16508</v>
      </c>
      <c r="C5109" t="s">
        <v>16509</v>
      </c>
    </row>
    <row r="5110" spans="1:3" x14ac:dyDescent="0.35">
      <c r="A5110" t="s">
        <v>16510</v>
      </c>
      <c r="B5110" t="s">
        <v>16511</v>
      </c>
      <c r="C5110" t="s">
        <v>16512</v>
      </c>
    </row>
    <row r="5111" spans="1:3" x14ac:dyDescent="0.35">
      <c r="A5111" t="s">
        <v>16513</v>
      </c>
      <c r="B5111" t="s">
        <v>16514</v>
      </c>
      <c r="C5111" t="s">
        <v>16515</v>
      </c>
    </row>
    <row r="5112" spans="1:3" x14ac:dyDescent="0.35">
      <c r="A5112" t="s">
        <v>16516</v>
      </c>
      <c r="B5112" t="s">
        <v>16517</v>
      </c>
      <c r="C5112" t="s">
        <v>16518</v>
      </c>
    </row>
    <row r="5113" spans="1:3" x14ac:dyDescent="0.35">
      <c r="A5113" t="s">
        <v>16519</v>
      </c>
      <c r="B5113" t="s">
        <v>16520</v>
      </c>
      <c r="C5113" t="s">
        <v>16521</v>
      </c>
    </row>
    <row r="5114" spans="1:3" x14ac:dyDescent="0.35">
      <c r="A5114" t="s">
        <v>16522</v>
      </c>
      <c r="B5114" t="s">
        <v>16523</v>
      </c>
      <c r="C5114" t="s">
        <v>16524</v>
      </c>
    </row>
    <row r="5115" spans="1:3" x14ac:dyDescent="0.35">
      <c r="A5115" t="s">
        <v>16525</v>
      </c>
      <c r="B5115" t="s">
        <v>16526</v>
      </c>
      <c r="C5115" t="s">
        <v>16527</v>
      </c>
    </row>
    <row r="5116" spans="1:3" x14ac:dyDescent="0.35">
      <c r="A5116" t="s">
        <v>16528</v>
      </c>
      <c r="B5116" t="s">
        <v>16529</v>
      </c>
      <c r="C5116" t="s">
        <v>16530</v>
      </c>
    </row>
    <row r="5117" spans="1:3" x14ac:dyDescent="0.35">
      <c r="A5117" t="s">
        <v>16531</v>
      </c>
      <c r="B5117" t="s">
        <v>16532</v>
      </c>
      <c r="C5117" t="s">
        <v>16533</v>
      </c>
    </row>
    <row r="5118" spans="1:3" x14ac:dyDescent="0.35">
      <c r="A5118" t="s">
        <v>16534</v>
      </c>
      <c r="B5118" t="s">
        <v>16535</v>
      </c>
      <c r="C5118" t="s">
        <v>16536</v>
      </c>
    </row>
    <row r="5119" spans="1:3" x14ac:dyDescent="0.35">
      <c r="A5119" t="s">
        <v>16537</v>
      </c>
      <c r="B5119" t="s">
        <v>16538</v>
      </c>
      <c r="C5119" t="s">
        <v>16539</v>
      </c>
    </row>
    <row r="5120" spans="1:3" x14ac:dyDescent="0.35">
      <c r="A5120" t="s">
        <v>16540</v>
      </c>
      <c r="B5120" t="s">
        <v>16541</v>
      </c>
      <c r="C5120" t="s">
        <v>16542</v>
      </c>
    </row>
    <row r="5121" spans="1:3" x14ac:dyDescent="0.35">
      <c r="A5121" t="s">
        <v>16543</v>
      </c>
      <c r="B5121" t="s">
        <v>16544</v>
      </c>
      <c r="C5121" t="s">
        <v>16545</v>
      </c>
    </row>
    <row r="5122" spans="1:3" x14ac:dyDescent="0.35">
      <c r="A5122" t="s">
        <v>16546</v>
      </c>
      <c r="B5122" t="s">
        <v>16547</v>
      </c>
      <c r="C5122" t="s">
        <v>16548</v>
      </c>
    </row>
    <row r="5123" spans="1:3" x14ac:dyDescent="0.35">
      <c r="A5123" t="s">
        <v>16549</v>
      </c>
      <c r="B5123" t="s">
        <v>16550</v>
      </c>
      <c r="C5123" t="s">
        <v>16551</v>
      </c>
    </row>
    <row r="5124" spans="1:3" x14ac:dyDescent="0.35">
      <c r="A5124" t="s">
        <v>16552</v>
      </c>
      <c r="B5124" t="s">
        <v>16553</v>
      </c>
      <c r="C5124" t="s">
        <v>16554</v>
      </c>
    </row>
    <row r="5125" spans="1:3" x14ac:dyDescent="0.35">
      <c r="A5125" t="s">
        <v>16555</v>
      </c>
      <c r="B5125" t="s">
        <v>16556</v>
      </c>
      <c r="C5125" t="s">
        <v>16557</v>
      </c>
    </row>
    <row r="5126" spans="1:3" x14ac:dyDescent="0.35">
      <c r="A5126" t="s">
        <v>16558</v>
      </c>
      <c r="B5126" t="s">
        <v>16559</v>
      </c>
      <c r="C5126" t="s">
        <v>16560</v>
      </c>
    </row>
    <row r="5127" spans="1:3" x14ac:dyDescent="0.35">
      <c r="A5127" t="s">
        <v>16561</v>
      </c>
      <c r="B5127" t="s">
        <v>16562</v>
      </c>
      <c r="C5127" t="s">
        <v>16563</v>
      </c>
    </row>
    <row r="5128" spans="1:3" x14ac:dyDescent="0.35">
      <c r="A5128" t="s">
        <v>16564</v>
      </c>
      <c r="B5128" t="s">
        <v>16565</v>
      </c>
      <c r="C5128" t="s">
        <v>16566</v>
      </c>
    </row>
    <row r="5129" spans="1:3" x14ac:dyDescent="0.35">
      <c r="A5129" t="s">
        <v>16567</v>
      </c>
      <c r="B5129" t="s">
        <v>16568</v>
      </c>
      <c r="C5129" t="s">
        <v>16569</v>
      </c>
    </row>
    <row r="5130" spans="1:3" x14ac:dyDescent="0.35">
      <c r="A5130" t="s">
        <v>16567</v>
      </c>
      <c r="B5130" t="s">
        <v>16570</v>
      </c>
      <c r="C5130" t="s">
        <v>16571</v>
      </c>
    </row>
    <row r="5131" spans="1:3" x14ac:dyDescent="0.35">
      <c r="A5131" t="s">
        <v>16572</v>
      </c>
      <c r="B5131" t="s">
        <v>16573</v>
      </c>
      <c r="C5131" t="s">
        <v>16574</v>
      </c>
    </row>
    <row r="5132" spans="1:3" x14ac:dyDescent="0.35">
      <c r="A5132" t="s">
        <v>16575</v>
      </c>
      <c r="B5132" t="s">
        <v>16576</v>
      </c>
      <c r="C5132" t="s">
        <v>16577</v>
      </c>
    </row>
    <row r="5133" spans="1:3" x14ac:dyDescent="0.35">
      <c r="A5133" t="s">
        <v>16578</v>
      </c>
      <c r="B5133" t="s">
        <v>16579</v>
      </c>
      <c r="C5133" t="s">
        <v>16580</v>
      </c>
    </row>
    <row r="5134" spans="1:3" x14ac:dyDescent="0.35">
      <c r="A5134" t="s">
        <v>16581</v>
      </c>
      <c r="B5134" t="s">
        <v>16582</v>
      </c>
      <c r="C5134" t="s">
        <v>16583</v>
      </c>
    </row>
    <row r="5135" spans="1:3" x14ac:dyDescent="0.35">
      <c r="A5135" t="s">
        <v>16584</v>
      </c>
      <c r="B5135" t="s">
        <v>16585</v>
      </c>
      <c r="C5135" t="s">
        <v>16586</v>
      </c>
    </row>
    <row r="5136" spans="1:3" x14ac:dyDescent="0.35">
      <c r="A5136" t="s">
        <v>16587</v>
      </c>
      <c r="B5136" t="s">
        <v>16588</v>
      </c>
      <c r="C5136" t="s">
        <v>16589</v>
      </c>
    </row>
    <row r="5137" spans="1:3" x14ac:dyDescent="0.35">
      <c r="A5137" t="s">
        <v>16590</v>
      </c>
      <c r="B5137" t="s">
        <v>16591</v>
      </c>
      <c r="C5137" t="s">
        <v>16592</v>
      </c>
    </row>
    <row r="5138" spans="1:3" x14ac:dyDescent="0.35">
      <c r="A5138" t="s">
        <v>16593</v>
      </c>
      <c r="B5138" t="s">
        <v>16594</v>
      </c>
      <c r="C5138" t="s">
        <v>16595</v>
      </c>
    </row>
    <row r="5139" spans="1:3" x14ac:dyDescent="0.35">
      <c r="A5139" t="s">
        <v>16596</v>
      </c>
      <c r="B5139" t="s">
        <v>16597</v>
      </c>
      <c r="C5139" t="s">
        <v>16598</v>
      </c>
    </row>
    <row r="5140" spans="1:3" x14ac:dyDescent="0.35">
      <c r="A5140" t="s">
        <v>16599</v>
      </c>
      <c r="B5140" t="s">
        <v>16600</v>
      </c>
      <c r="C5140" t="s">
        <v>16601</v>
      </c>
    </row>
    <row r="5141" spans="1:3" x14ac:dyDescent="0.35">
      <c r="A5141" t="s">
        <v>16602</v>
      </c>
      <c r="B5141" t="s">
        <v>16603</v>
      </c>
      <c r="C5141" t="s">
        <v>16604</v>
      </c>
    </row>
    <row r="5142" spans="1:3" x14ac:dyDescent="0.35">
      <c r="A5142" t="s">
        <v>16605</v>
      </c>
      <c r="B5142" t="s">
        <v>16606</v>
      </c>
      <c r="C5142" t="s">
        <v>16607</v>
      </c>
    </row>
    <row r="5143" spans="1:3" x14ac:dyDescent="0.35">
      <c r="A5143" t="s">
        <v>16608</v>
      </c>
      <c r="B5143" t="s">
        <v>16609</v>
      </c>
      <c r="C5143" t="s">
        <v>16610</v>
      </c>
    </row>
    <row r="5144" spans="1:3" x14ac:dyDescent="0.35">
      <c r="A5144" t="s">
        <v>16611</v>
      </c>
      <c r="B5144" t="s">
        <v>16612</v>
      </c>
      <c r="C5144" t="s">
        <v>16613</v>
      </c>
    </row>
    <row r="5145" spans="1:3" x14ac:dyDescent="0.35">
      <c r="A5145" t="s">
        <v>16614</v>
      </c>
      <c r="B5145" t="s">
        <v>16615</v>
      </c>
      <c r="C5145" t="s">
        <v>16616</v>
      </c>
    </row>
    <row r="5146" spans="1:3" x14ac:dyDescent="0.35">
      <c r="A5146" t="s">
        <v>16617</v>
      </c>
      <c r="B5146" t="s">
        <v>6072</v>
      </c>
      <c r="C5146" t="s">
        <v>16618</v>
      </c>
    </row>
    <row r="5147" spans="1:3" x14ac:dyDescent="0.35">
      <c r="A5147" t="s">
        <v>16619</v>
      </c>
      <c r="B5147" t="s">
        <v>16620</v>
      </c>
      <c r="C5147" t="s">
        <v>16621</v>
      </c>
    </row>
    <row r="5148" spans="1:3" x14ac:dyDescent="0.35">
      <c r="A5148" t="s">
        <v>16622</v>
      </c>
      <c r="B5148" t="s">
        <v>16623</v>
      </c>
      <c r="C5148" t="s">
        <v>16624</v>
      </c>
    </row>
    <row r="5149" spans="1:3" x14ac:dyDescent="0.35">
      <c r="A5149" t="s">
        <v>16625</v>
      </c>
      <c r="B5149" t="s">
        <v>16626</v>
      </c>
      <c r="C5149" t="s">
        <v>16627</v>
      </c>
    </row>
    <row r="5150" spans="1:3" x14ac:dyDescent="0.35">
      <c r="A5150" t="s">
        <v>16628</v>
      </c>
      <c r="B5150" t="s">
        <v>16629</v>
      </c>
      <c r="C5150" t="s">
        <v>16630</v>
      </c>
    </row>
    <row r="5151" spans="1:3" x14ac:dyDescent="0.35">
      <c r="A5151" t="s">
        <v>16631</v>
      </c>
      <c r="B5151" t="s">
        <v>16632</v>
      </c>
      <c r="C5151" t="s">
        <v>16633</v>
      </c>
    </row>
    <row r="5152" spans="1:3" x14ac:dyDescent="0.35">
      <c r="A5152" t="s">
        <v>16634</v>
      </c>
      <c r="B5152" t="s">
        <v>16635</v>
      </c>
      <c r="C5152" t="s">
        <v>16636</v>
      </c>
    </row>
    <row r="5153" spans="1:3" x14ac:dyDescent="0.35">
      <c r="A5153" t="s">
        <v>16637</v>
      </c>
      <c r="B5153" t="s">
        <v>16638</v>
      </c>
      <c r="C5153" t="s">
        <v>16639</v>
      </c>
    </row>
    <row r="5154" spans="1:3" x14ac:dyDescent="0.35">
      <c r="A5154" t="s">
        <v>16640</v>
      </c>
      <c r="B5154" t="s">
        <v>16641</v>
      </c>
      <c r="C5154" t="s">
        <v>16642</v>
      </c>
    </row>
    <row r="5155" spans="1:3" x14ac:dyDescent="0.35">
      <c r="A5155" t="s">
        <v>16643</v>
      </c>
      <c r="B5155" t="s">
        <v>16644</v>
      </c>
      <c r="C5155" t="s">
        <v>16645</v>
      </c>
    </row>
    <row r="5156" spans="1:3" x14ac:dyDescent="0.35">
      <c r="A5156" t="s">
        <v>16646</v>
      </c>
      <c r="B5156" t="s">
        <v>16647</v>
      </c>
      <c r="C5156" t="s">
        <v>16648</v>
      </c>
    </row>
    <row r="5157" spans="1:3" x14ac:dyDescent="0.35">
      <c r="A5157" t="s">
        <v>16649</v>
      </c>
      <c r="B5157" t="s">
        <v>16650</v>
      </c>
      <c r="C5157" t="s">
        <v>16651</v>
      </c>
    </row>
    <row r="5158" spans="1:3" x14ac:dyDescent="0.35">
      <c r="A5158" t="s">
        <v>16652</v>
      </c>
      <c r="B5158" t="s">
        <v>16653</v>
      </c>
      <c r="C5158" t="s">
        <v>16654</v>
      </c>
    </row>
    <row r="5159" spans="1:3" x14ac:dyDescent="0.35">
      <c r="A5159" t="s">
        <v>16655</v>
      </c>
      <c r="B5159" t="s">
        <v>16656</v>
      </c>
      <c r="C5159" t="s">
        <v>16657</v>
      </c>
    </row>
    <row r="5160" spans="1:3" x14ac:dyDescent="0.35">
      <c r="A5160" t="s">
        <v>16658</v>
      </c>
      <c r="B5160" t="s">
        <v>16659</v>
      </c>
      <c r="C5160" t="s">
        <v>16660</v>
      </c>
    </row>
    <row r="5161" spans="1:3" x14ac:dyDescent="0.35">
      <c r="A5161" t="s">
        <v>16661</v>
      </c>
      <c r="B5161" t="s">
        <v>16662</v>
      </c>
      <c r="C5161" t="s">
        <v>16663</v>
      </c>
    </row>
    <row r="5162" spans="1:3" x14ac:dyDescent="0.35">
      <c r="A5162" t="s">
        <v>16664</v>
      </c>
      <c r="B5162" t="s">
        <v>16665</v>
      </c>
      <c r="C5162" t="s">
        <v>16666</v>
      </c>
    </row>
    <row r="5163" spans="1:3" x14ac:dyDescent="0.35">
      <c r="A5163" t="s">
        <v>16667</v>
      </c>
      <c r="B5163" t="s">
        <v>16668</v>
      </c>
      <c r="C5163" t="s">
        <v>16669</v>
      </c>
    </row>
    <row r="5164" spans="1:3" x14ac:dyDescent="0.35">
      <c r="A5164" t="s">
        <v>16667</v>
      </c>
      <c r="B5164" t="s">
        <v>16670</v>
      </c>
      <c r="C5164" t="s">
        <v>16671</v>
      </c>
    </row>
    <row r="5165" spans="1:3" x14ac:dyDescent="0.35">
      <c r="A5165" t="s">
        <v>16672</v>
      </c>
      <c r="B5165" t="s">
        <v>16673</v>
      </c>
      <c r="C5165" t="s">
        <v>16674</v>
      </c>
    </row>
    <row r="5166" spans="1:3" x14ac:dyDescent="0.35">
      <c r="A5166" t="s">
        <v>16675</v>
      </c>
      <c r="B5166" t="s">
        <v>16676</v>
      </c>
      <c r="C5166" t="s">
        <v>16677</v>
      </c>
    </row>
    <row r="5167" spans="1:3" x14ac:dyDescent="0.35">
      <c r="A5167" t="s">
        <v>16675</v>
      </c>
      <c r="B5167" t="s">
        <v>16678</v>
      </c>
      <c r="C5167" t="s">
        <v>16679</v>
      </c>
    </row>
    <row r="5168" spans="1:3" x14ac:dyDescent="0.35">
      <c r="A5168" t="s">
        <v>16680</v>
      </c>
      <c r="B5168" t="s">
        <v>16681</v>
      </c>
      <c r="C5168" t="s">
        <v>16682</v>
      </c>
    </row>
    <row r="5169" spans="1:3" x14ac:dyDescent="0.35">
      <c r="A5169" t="s">
        <v>16680</v>
      </c>
      <c r="B5169" t="s">
        <v>16683</v>
      </c>
      <c r="C5169" t="s">
        <v>16684</v>
      </c>
    </row>
    <row r="5170" spans="1:3" x14ac:dyDescent="0.35">
      <c r="A5170" t="s">
        <v>16685</v>
      </c>
      <c r="B5170" t="s">
        <v>16686</v>
      </c>
      <c r="C5170" t="s">
        <v>16687</v>
      </c>
    </row>
    <row r="5171" spans="1:3" x14ac:dyDescent="0.35">
      <c r="A5171" t="s">
        <v>16688</v>
      </c>
      <c r="B5171" t="s">
        <v>16689</v>
      </c>
      <c r="C5171" t="s">
        <v>16690</v>
      </c>
    </row>
    <row r="5172" spans="1:3" x14ac:dyDescent="0.35">
      <c r="A5172" t="s">
        <v>16691</v>
      </c>
      <c r="B5172" t="s">
        <v>16692</v>
      </c>
      <c r="C5172" t="s">
        <v>16693</v>
      </c>
    </row>
    <row r="5173" spans="1:3" x14ac:dyDescent="0.35">
      <c r="A5173" t="s">
        <v>16694</v>
      </c>
      <c r="B5173" t="s">
        <v>16695</v>
      </c>
      <c r="C5173" t="s">
        <v>16696</v>
      </c>
    </row>
    <row r="5174" spans="1:3" x14ac:dyDescent="0.35">
      <c r="A5174" t="s">
        <v>16697</v>
      </c>
      <c r="B5174" t="s">
        <v>16698</v>
      </c>
      <c r="C5174" t="s">
        <v>16699</v>
      </c>
    </row>
    <row r="5175" spans="1:3" x14ac:dyDescent="0.35">
      <c r="A5175" t="s">
        <v>16700</v>
      </c>
      <c r="B5175" t="s">
        <v>16701</v>
      </c>
      <c r="C5175" t="s">
        <v>16702</v>
      </c>
    </row>
    <row r="5176" spans="1:3" x14ac:dyDescent="0.35">
      <c r="A5176" t="s">
        <v>16703</v>
      </c>
      <c r="B5176" t="s">
        <v>16704</v>
      </c>
      <c r="C5176" t="s">
        <v>16705</v>
      </c>
    </row>
    <row r="5177" spans="1:3" x14ac:dyDescent="0.35">
      <c r="A5177" t="s">
        <v>16706</v>
      </c>
      <c r="B5177" t="s">
        <v>16707</v>
      </c>
      <c r="C5177" t="s">
        <v>16708</v>
      </c>
    </row>
    <row r="5178" spans="1:3" x14ac:dyDescent="0.35">
      <c r="A5178" t="s">
        <v>16709</v>
      </c>
      <c r="B5178" t="s">
        <v>16710</v>
      </c>
      <c r="C5178" t="s">
        <v>16711</v>
      </c>
    </row>
    <row r="5179" spans="1:3" x14ac:dyDescent="0.35">
      <c r="A5179" t="s">
        <v>16712</v>
      </c>
      <c r="B5179" t="s">
        <v>16713</v>
      </c>
      <c r="C5179" t="s">
        <v>16714</v>
      </c>
    </row>
    <row r="5180" spans="1:3" x14ac:dyDescent="0.35">
      <c r="A5180" t="s">
        <v>16715</v>
      </c>
      <c r="B5180" t="s">
        <v>16716</v>
      </c>
      <c r="C5180" t="s">
        <v>16717</v>
      </c>
    </row>
    <row r="5181" spans="1:3" x14ac:dyDescent="0.35">
      <c r="A5181" t="s">
        <v>16718</v>
      </c>
      <c r="B5181" t="s">
        <v>16719</v>
      </c>
      <c r="C5181" t="s">
        <v>16720</v>
      </c>
    </row>
    <row r="5182" spans="1:3" x14ac:dyDescent="0.35">
      <c r="A5182" t="s">
        <v>16721</v>
      </c>
      <c r="B5182" t="s">
        <v>16722</v>
      </c>
      <c r="C5182" t="s">
        <v>16723</v>
      </c>
    </row>
    <row r="5183" spans="1:3" x14ac:dyDescent="0.35">
      <c r="A5183" t="s">
        <v>16724</v>
      </c>
      <c r="B5183" t="s">
        <v>16725</v>
      </c>
      <c r="C5183" t="s">
        <v>16726</v>
      </c>
    </row>
    <row r="5184" spans="1:3" x14ac:dyDescent="0.35">
      <c r="A5184" t="s">
        <v>16727</v>
      </c>
      <c r="B5184" t="s">
        <v>16728</v>
      </c>
      <c r="C5184" t="s">
        <v>16729</v>
      </c>
    </row>
    <row r="5185" spans="1:3" x14ac:dyDescent="0.35">
      <c r="A5185" t="s">
        <v>16727</v>
      </c>
      <c r="B5185" t="s">
        <v>16730</v>
      </c>
      <c r="C5185" t="s">
        <v>16731</v>
      </c>
    </row>
    <row r="5186" spans="1:3" x14ac:dyDescent="0.35">
      <c r="A5186" t="s">
        <v>16732</v>
      </c>
      <c r="B5186" t="s">
        <v>16733</v>
      </c>
      <c r="C5186" t="s">
        <v>16734</v>
      </c>
    </row>
    <row r="5187" spans="1:3" x14ac:dyDescent="0.35">
      <c r="A5187" t="s">
        <v>16735</v>
      </c>
      <c r="B5187" t="s">
        <v>16736</v>
      </c>
      <c r="C5187" t="s">
        <v>16737</v>
      </c>
    </row>
    <row r="5188" spans="1:3" x14ac:dyDescent="0.35">
      <c r="A5188" t="s">
        <v>16738</v>
      </c>
      <c r="B5188" t="s">
        <v>16739</v>
      </c>
      <c r="C5188" t="s">
        <v>16740</v>
      </c>
    </row>
    <row r="5189" spans="1:3" x14ac:dyDescent="0.35">
      <c r="A5189" t="s">
        <v>16741</v>
      </c>
      <c r="B5189" t="s">
        <v>16742</v>
      </c>
      <c r="C5189" t="s">
        <v>16743</v>
      </c>
    </row>
    <row r="5190" spans="1:3" x14ac:dyDescent="0.35">
      <c r="A5190" t="s">
        <v>16744</v>
      </c>
      <c r="B5190" t="s">
        <v>16745</v>
      </c>
      <c r="C5190" t="s">
        <v>16746</v>
      </c>
    </row>
    <row r="5191" spans="1:3" x14ac:dyDescent="0.35">
      <c r="A5191" t="s">
        <v>16747</v>
      </c>
      <c r="B5191" t="s">
        <v>16748</v>
      </c>
      <c r="C5191" t="s">
        <v>16749</v>
      </c>
    </row>
    <row r="5192" spans="1:3" x14ac:dyDescent="0.35">
      <c r="A5192" t="s">
        <v>16750</v>
      </c>
      <c r="B5192" t="s">
        <v>16751</v>
      </c>
      <c r="C5192" t="s">
        <v>16752</v>
      </c>
    </row>
    <row r="5193" spans="1:3" x14ac:dyDescent="0.35">
      <c r="A5193" t="s">
        <v>16753</v>
      </c>
      <c r="B5193" t="s">
        <v>16754</v>
      </c>
      <c r="C5193" t="s">
        <v>16755</v>
      </c>
    </row>
    <row r="5194" spans="1:3" x14ac:dyDescent="0.35">
      <c r="A5194" t="s">
        <v>16756</v>
      </c>
      <c r="B5194" t="s">
        <v>16757</v>
      </c>
      <c r="C5194" t="s">
        <v>16758</v>
      </c>
    </row>
    <row r="5195" spans="1:3" x14ac:dyDescent="0.35">
      <c r="A5195" t="s">
        <v>16759</v>
      </c>
      <c r="B5195" t="s">
        <v>16760</v>
      </c>
      <c r="C5195" t="s">
        <v>16761</v>
      </c>
    </row>
    <row r="5196" spans="1:3" x14ac:dyDescent="0.35">
      <c r="A5196" t="s">
        <v>16762</v>
      </c>
      <c r="B5196" t="s">
        <v>16763</v>
      </c>
      <c r="C5196" t="s">
        <v>16764</v>
      </c>
    </row>
    <row r="5197" spans="1:3" x14ac:dyDescent="0.35">
      <c r="A5197" t="s">
        <v>16765</v>
      </c>
      <c r="B5197" t="s">
        <v>16766</v>
      </c>
      <c r="C5197" t="s">
        <v>16767</v>
      </c>
    </row>
    <row r="5198" spans="1:3" x14ac:dyDescent="0.35">
      <c r="A5198" t="s">
        <v>16768</v>
      </c>
      <c r="B5198" t="s">
        <v>16769</v>
      </c>
      <c r="C5198" t="s">
        <v>16770</v>
      </c>
    </row>
    <row r="5199" spans="1:3" x14ac:dyDescent="0.35">
      <c r="A5199" t="s">
        <v>16771</v>
      </c>
      <c r="B5199" t="s">
        <v>16772</v>
      </c>
      <c r="C5199" t="s">
        <v>16624</v>
      </c>
    </row>
    <row r="5200" spans="1:3" x14ac:dyDescent="0.35">
      <c r="A5200" t="s">
        <v>16773</v>
      </c>
      <c r="B5200" t="s">
        <v>16774</v>
      </c>
      <c r="C5200" t="s">
        <v>16775</v>
      </c>
    </row>
    <row r="5201" spans="1:3" x14ac:dyDescent="0.35">
      <c r="A5201" t="s">
        <v>16776</v>
      </c>
      <c r="B5201" t="s">
        <v>16777</v>
      </c>
      <c r="C5201" t="s">
        <v>16778</v>
      </c>
    </row>
    <row r="5202" spans="1:3" x14ac:dyDescent="0.35">
      <c r="A5202" t="s">
        <v>16779</v>
      </c>
      <c r="B5202" t="s">
        <v>16780</v>
      </c>
      <c r="C5202" t="s">
        <v>16781</v>
      </c>
    </row>
    <row r="5203" spans="1:3" x14ac:dyDescent="0.35">
      <c r="A5203" t="s">
        <v>16782</v>
      </c>
      <c r="B5203" t="s">
        <v>16783</v>
      </c>
      <c r="C5203" t="s">
        <v>16784</v>
      </c>
    </row>
    <row r="5204" spans="1:3" x14ac:dyDescent="0.35">
      <c r="A5204" t="s">
        <v>16785</v>
      </c>
      <c r="B5204" t="s">
        <v>16786</v>
      </c>
      <c r="C5204" t="s">
        <v>16787</v>
      </c>
    </row>
    <row r="5205" spans="1:3" x14ac:dyDescent="0.35">
      <c r="A5205" t="s">
        <v>16788</v>
      </c>
      <c r="B5205" t="s">
        <v>16789</v>
      </c>
      <c r="C5205" t="s">
        <v>16790</v>
      </c>
    </row>
    <row r="5206" spans="1:3" x14ac:dyDescent="0.35">
      <c r="A5206" t="s">
        <v>16791</v>
      </c>
      <c r="B5206" t="s">
        <v>16792</v>
      </c>
      <c r="C5206" t="s">
        <v>16793</v>
      </c>
    </row>
    <row r="5207" spans="1:3" x14ac:dyDescent="0.35">
      <c r="A5207" t="s">
        <v>16794</v>
      </c>
      <c r="B5207" t="s">
        <v>16795</v>
      </c>
      <c r="C5207" t="s">
        <v>16796</v>
      </c>
    </row>
    <row r="5208" spans="1:3" x14ac:dyDescent="0.35">
      <c r="A5208" t="s">
        <v>16797</v>
      </c>
      <c r="B5208" t="s">
        <v>16798</v>
      </c>
      <c r="C5208" t="s">
        <v>16799</v>
      </c>
    </row>
    <row r="5209" spans="1:3" x14ac:dyDescent="0.35">
      <c r="A5209" t="s">
        <v>16800</v>
      </c>
      <c r="B5209" t="s">
        <v>16801</v>
      </c>
      <c r="C5209" t="s">
        <v>16802</v>
      </c>
    </row>
    <row r="5210" spans="1:3" x14ac:dyDescent="0.35">
      <c r="A5210" t="s">
        <v>16803</v>
      </c>
      <c r="B5210" t="s">
        <v>16804</v>
      </c>
      <c r="C5210" t="s">
        <v>16805</v>
      </c>
    </row>
    <row r="5211" spans="1:3" x14ac:dyDescent="0.35">
      <c r="A5211" t="s">
        <v>16806</v>
      </c>
      <c r="B5211" t="s">
        <v>16807</v>
      </c>
      <c r="C5211" t="s">
        <v>16808</v>
      </c>
    </row>
    <row r="5212" spans="1:3" x14ac:dyDescent="0.35">
      <c r="A5212" t="s">
        <v>16809</v>
      </c>
      <c r="B5212" t="s">
        <v>16810</v>
      </c>
      <c r="C5212" t="s">
        <v>16811</v>
      </c>
    </row>
    <row r="5213" spans="1:3" x14ac:dyDescent="0.35">
      <c r="A5213" t="s">
        <v>16812</v>
      </c>
      <c r="B5213" t="s">
        <v>16813</v>
      </c>
      <c r="C5213" t="s">
        <v>16814</v>
      </c>
    </row>
    <row r="5214" spans="1:3" x14ac:dyDescent="0.35">
      <c r="A5214" t="s">
        <v>16815</v>
      </c>
      <c r="B5214" t="s">
        <v>16816</v>
      </c>
      <c r="C5214" t="s">
        <v>16817</v>
      </c>
    </row>
    <row r="5215" spans="1:3" x14ac:dyDescent="0.35">
      <c r="A5215" t="s">
        <v>16818</v>
      </c>
      <c r="B5215" t="s">
        <v>16819</v>
      </c>
      <c r="C5215" t="s">
        <v>16820</v>
      </c>
    </row>
    <row r="5216" spans="1:3" x14ac:dyDescent="0.35">
      <c r="A5216" t="s">
        <v>16821</v>
      </c>
      <c r="B5216" t="s">
        <v>16822</v>
      </c>
      <c r="C5216" t="s">
        <v>16823</v>
      </c>
    </row>
    <row r="5217" spans="1:3" x14ac:dyDescent="0.35">
      <c r="A5217" t="s">
        <v>16824</v>
      </c>
      <c r="B5217" t="s">
        <v>16825</v>
      </c>
      <c r="C5217" t="s">
        <v>16826</v>
      </c>
    </row>
    <row r="5218" spans="1:3" x14ac:dyDescent="0.35">
      <c r="A5218" t="s">
        <v>16827</v>
      </c>
      <c r="B5218" t="s">
        <v>16828</v>
      </c>
      <c r="C5218" t="s">
        <v>16829</v>
      </c>
    </row>
    <row r="5219" spans="1:3" x14ac:dyDescent="0.35">
      <c r="A5219" t="s">
        <v>16830</v>
      </c>
      <c r="B5219" t="s">
        <v>16831</v>
      </c>
      <c r="C5219" t="s">
        <v>16832</v>
      </c>
    </row>
    <row r="5220" spans="1:3" x14ac:dyDescent="0.35">
      <c r="A5220" t="s">
        <v>16833</v>
      </c>
      <c r="B5220" t="s">
        <v>16834</v>
      </c>
      <c r="C5220" t="s">
        <v>16835</v>
      </c>
    </row>
    <row r="5221" spans="1:3" x14ac:dyDescent="0.35">
      <c r="A5221" t="s">
        <v>16836</v>
      </c>
      <c r="B5221" t="s">
        <v>16837</v>
      </c>
      <c r="C5221" t="s">
        <v>16838</v>
      </c>
    </row>
    <row r="5222" spans="1:3" x14ac:dyDescent="0.35">
      <c r="A5222" t="s">
        <v>16839</v>
      </c>
      <c r="B5222" t="s">
        <v>16840</v>
      </c>
      <c r="C5222" t="s">
        <v>16841</v>
      </c>
    </row>
    <row r="5223" spans="1:3" x14ac:dyDescent="0.35">
      <c r="A5223" t="s">
        <v>16842</v>
      </c>
      <c r="B5223" t="s">
        <v>16843</v>
      </c>
      <c r="C5223" t="s">
        <v>16844</v>
      </c>
    </row>
    <row r="5224" spans="1:3" x14ac:dyDescent="0.35">
      <c r="A5224" t="s">
        <v>16845</v>
      </c>
      <c r="B5224" t="s">
        <v>16846</v>
      </c>
      <c r="C5224" t="s">
        <v>16847</v>
      </c>
    </row>
    <row r="5225" spans="1:3" x14ac:dyDescent="0.35">
      <c r="A5225" t="s">
        <v>16848</v>
      </c>
      <c r="B5225" t="s">
        <v>16849</v>
      </c>
      <c r="C5225" t="s">
        <v>16850</v>
      </c>
    </row>
    <row r="5226" spans="1:3" x14ac:dyDescent="0.35">
      <c r="A5226" t="s">
        <v>16851</v>
      </c>
      <c r="B5226" t="s">
        <v>16852</v>
      </c>
      <c r="C5226" t="s">
        <v>16853</v>
      </c>
    </row>
    <row r="5227" spans="1:3" x14ac:dyDescent="0.35">
      <c r="A5227" t="s">
        <v>16854</v>
      </c>
      <c r="B5227" t="s">
        <v>16855</v>
      </c>
      <c r="C5227" t="s">
        <v>16856</v>
      </c>
    </row>
    <row r="5228" spans="1:3" x14ac:dyDescent="0.35">
      <c r="A5228" t="s">
        <v>16854</v>
      </c>
      <c r="B5228" t="s">
        <v>16857</v>
      </c>
      <c r="C5228" t="s">
        <v>16858</v>
      </c>
    </row>
    <row r="5229" spans="1:3" x14ac:dyDescent="0.35">
      <c r="A5229" t="s">
        <v>16859</v>
      </c>
      <c r="B5229" t="s">
        <v>16860</v>
      </c>
      <c r="C5229" t="s">
        <v>16861</v>
      </c>
    </row>
    <row r="5230" spans="1:3" x14ac:dyDescent="0.35">
      <c r="A5230" t="s">
        <v>16862</v>
      </c>
      <c r="B5230" t="s">
        <v>16863</v>
      </c>
      <c r="C5230" t="s">
        <v>16864</v>
      </c>
    </row>
    <row r="5231" spans="1:3" x14ac:dyDescent="0.35">
      <c r="A5231" t="s">
        <v>16865</v>
      </c>
      <c r="B5231" t="s">
        <v>16866</v>
      </c>
      <c r="C5231" t="s">
        <v>16867</v>
      </c>
    </row>
    <row r="5232" spans="1:3" x14ac:dyDescent="0.35">
      <c r="A5232" t="s">
        <v>16868</v>
      </c>
      <c r="B5232" t="s">
        <v>16869</v>
      </c>
      <c r="C5232" t="s">
        <v>16870</v>
      </c>
    </row>
    <row r="5233" spans="1:3" x14ac:dyDescent="0.35">
      <c r="A5233" t="s">
        <v>16871</v>
      </c>
      <c r="B5233" t="s">
        <v>16872</v>
      </c>
      <c r="C5233" t="s">
        <v>16873</v>
      </c>
    </row>
    <row r="5234" spans="1:3" x14ac:dyDescent="0.35">
      <c r="A5234" t="s">
        <v>16874</v>
      </c>
      <c r="B5234" t="s">
        <v>16875</v>
      </c>
      <c r="C5234" t="s">
        <v>16876</v>
      </c>
    </row>
    <row r="5235" spans="1:3" x14ac:dyDescent="0.35">
      <c r="A5235" t="s">
        <v>16877</v>
      </c>
      <c r="B5235" t="s">
        <v>16878</v>
      </c>
      <c r="C5235" t="s">
        <v>16879</v>
      </c>
    </row>
    <row r="5236" spans="1:3" x14ac:dyDescent="0.35">
      <c r="A5236" t="s">
        <v>16880</v>
      </c>
      <c r="B5236" t="s">
        <v>16881</v>
      </c>
      <c r="C5236" t="s">
        <v>16882</v>
      </c>
    </row>
    <row r="5237" spans="1:3" x14ac:dyDescent="0.35">
      <c r="A5237" t="s">
        <v>16883</v>
      </c>
      <c r="B5237" t="s">
        <v>16884</v>
      </c>
      <c r="C5237" t="s">
        <v>16885</v>
      </c>
    </row>
    <row r="5238" spans="1:3" x14ac:dyDescent="0.35">
      <c r="A5238" t="s">
        <v>16886</v>
      </c>
      <c r="B5238" t="s">
        <v>16887</v>
      </c>
      <c r="C5238" t="s">
        <v>16888</v>
      </c>
    </row>
    <row r="5239" spans="1:3" x14ac:dyDescent="0.35">
      <c r="A5239" t="s">
        <v>16889</v>
      </c>
      <c r="B5239" t="s">
        <v>16890</v>
      </c>
      <c r="C5239" t="s">
        <v>16891</v>
      </c>
    </row>
    <row r="5240" spans="1:3" x14ac:dyDescent="0.35">
      <c r="A5240" t="s">
        <v>16892</v>
      </c>
      <c r="B5240" t="s">
        <v>16893</v>
      </c>
      <c r="C5240" t="s">
        <v>16894</v>
      </c>
    </row>
    <row r="5241" spans="1:3" x14ac:dyDescent="0.35">
      <c r="A5241" t="s">
        <v>16895</v>
      </c>
      <c r="B5241" t="s">
        <v>16896</v>
      </c>
      <c r="C5241" t="s">
        <v>16897</v>
      </c>
    </row>
    <row r="5242" spans="1:3" x14ac:dyDescent="0.35">
      <c r="A5242" t="s">
        <v>16898</v>
      </c>
      <c r="B5242" t="s">
        <v>16899</v>
      </c>
      <c r="C5242" t="s">
        <v>16900</v>
      </c>
    </row>
    <row r="5243" spans="1:3" x14ac:dyDescent="0.35">
      <c r="A5243" t="s">
        <v>16901</v>
      </c>
      <c r="B5243" t="s">
        <v>16902</v>
      </c>
      <c r="C5243" t="s">
        <v>16903</v>
      </c>
    </row>
    <row r="5244" spans="1:3" x14ac:dyDescent="0.35">
      <c r="A5244" t="s">
        <v>16904</v>
      </c>
      <c r="B5244" t="s">
        <v>16905</v>
      </c>
      <c r="C5244" t="s">
        <v>16906</v>
      </c>
    </row>
    <row r="5245" spans="1:3" x14ac:dyDescent="0.35">
      <c r="A5245" t="s">
        <v>16907</v>
      </c>
      <c r="B5245" t="s">
        <v>16908</v>
      </c>
      <c r="C5245" t="s">
        <v>16909</v>
      </c>
    </row>
    <row r="5246" spans="1:3" x14ac:dyDescent="0.35">
      <c r="A5246" t="s">
        <v>16910</v>
      </c>
      <c r="B5246" t="s">
        <v>16911</v>
      </c>
      <c r="C5246" t="s">
        <v>16912</v>
      </c>
    </row>
    <row r="5247" spans="1:3" x14ac:dyDescent="0.35">
      <c r="A5247" t="s">
        <v>16910</v>
      </c>
      <c r="B5247" t="s">
        <v>16913</v>
      </c>
      <c r="C5247" t="s">
        <v>16914</v>
      </c>
    </row>
    <row r="5248" spans="1:3" x14ac:dyDescent="0.35">
      <c r="A5248" t="s">
        <v>16915</v>
      </c>
      <c r="B5248" t="s">
        <v>16916</v>
      </c>
      <c r="C5248" t="s">
        <v>16917</v>
      </c>
    </row>
    <row r="5249" spans="1:3" x14ac:dyDescent="0.35">
      <c r="A5249" t="s">
        <v>16918</v>
      </c>
      <c r="B5249" t="s">
        <v>16919</v>
      </c>
      <c r="C5249" t="s">
        <v>16920</v>
      </c>
    </row>
    <row r="5250" spans="1:3" x14ac:dyDescent="0.35">
      <c r="A5250" t="s">
        <v>16921</v>
      </c>
      <c r="B5250" t="s">
        <v>16922</v>
      </c>
      <c r="C5250" t="s">
        <v>16923</v>
      </c>
    </row>
    <row r="5251" spans="1:3" x14ac:dyDescent="0.35">
      <c r="A5251" t="s">
        <v>16924</v>
      </c>
      <c r="B5251" t="s">
        <v>16925</v>
      </c>
      <c r="C5251" t="s">
        <v>16926</v>
      </c>
    </row>
    <row r="5252" spans="1:3" x14ac:dyDescent="0.35">
      <c r="A5252" t="s">
        <v>16927</v>
      </c>
      <c r="B5252" t="s">
        <v>16928</v>
      </c>
      <c r="C5252" t="s">
        <v>16929</v>
      </c>
    </row>
    <row r="5253" spans="1:3" x14ac:dyDescent="0.35">
      <c r="A5253" t="s">
        <v>16930</v>
      </c>
      <c r="B5253" t="s">
        <v>16931</v>
      </c>
      <c r="C5253" t="s">
        <v>16932</v>
      </c>
    </row>
    <row r="5254" spans="1:3" x14ac:dyDescent="0.35">
      <c r="A5254" t="s">
        <v>16933</v>
      </c>
      <c r="B5254" t="s">
        <v>16934</v>
      </c>
      <c r="C5254" t="s">
        <v>16935</v>
      </c>
    </row>
    <row r="5255" spans="1:3" x14ac:dyDescent="0.35">
      <c r="A5255" t="s">
        <v>16936</v>
      </c>
      <c r="B5255" t="s">
        <v>16937</v>
      </c>
      <c r="C5255" t="s">
        <v>16938</v>
      </c>
    </row>
    <row r="5256" spans="1:3" x14ac:dyDescent="0.35">
      <c r="A5256" t="s">
        <v>16939</v>
      </c>
      <c r="B5256" t="s">
        <v>16940</v>
      </c>
      <c r="C5256" t="s">
        <v>16941</v>
      </c>
    </row>
    <row r="5257" spans="1:3" x14ac:dyDescent="0.35">
      <c r="A5257" t="s">
        <v>16942</v>
      </c>
      <c r="B5257" t="s">
        <v>16943</v>
      </c>
      <c r="C5257" t="s">
        <v>16944</v>
      </c>
    </row>
    <row r="5258" spans="1:3" x14ac:dyDescent="0.35">
      <c r="A5258" t="s">
        <v>16945</v>
      </c>
      <c r="B5258" t="s">
        <v>16946</v>
      </c>
      <c r="C5258" t="s">
        <v>16947</v>
      </c>
    </row>
    <row r="5259" spans="1:3" x14ac:dyDescent="0.35">
      <c r="A5259" t="s">
        <v>16948</v>
      </c>
      <c r="B5259" t="s">
        <v>16949</v>
      </c>
      <c r="C5259" t="s">
        <v>16950</v>
      </c>
    </row>
    <row r="5260" spans="1:3" x14ac:dyDescent="0.35">
      <c r="A5260" t="s">
        <v>16951</v>
      </c>
      <c r="B5260" t="s">
        <v>16952</v>
      </c>
      <c r="C5260" t="s">
        <v>16953</v>
      </c>
    </row>
    <row r="5261" spans="1:3" x14ac:dyDescent="0.35">
      <c r="A5261" t="s">
        <v>16954</v>
      </c>
      <c r="B5261" t="s">
        <v>16955</v>
      </c>
      <c r="C5261" t="s">
        <v>16956</v>
      </c>
    </row>
    <row r="5262" spans="1:3" x14ac:dyDescent="0.35">
      <c r="A5262" t="s">
        <v>16957</v>
      </c>
      <c r="B5262" t="s">
        <v>16958</v>
      </c>
      <c r="C5262" t="s">
        <v>16959</v>
      </c>
    </row>
    <row r="5263" spans="1:3" x14ac:dyDescent="0.35">
      <c r="A5263" t="s">
        <v>16960</v>
      </c>
      <c r="B5263" t="s">
        <v>16961</v>
      </c>
      <c r="C5263" t="s">
        <v>16962</v>
      </c>
    </row>
    <row r="5264" spans="1:3" x14ac:dyDescent="0.35">
      <c r="A5264" t="s">
        <v>16963</v>
      </c>
      <c r="B5264" t="s">
        <v>16964</v>
      </c>
      <c r="C5264" t="s">
        <v>16965</v>
      </c>
    </row>
    <row r="5265" spans="1:3" x14ac:dyDescent="0.35">
      <c r="A5265" t="s">
        <v>16966</v>
      </c>
      <c r="B5265" t="s">
        <v>16967</v>
      </c>
      <c r="C5265" t="s">
        <v>16968</v>
      </c>
    </row>
    <row r="5266" spans="1:3" x14ac:dyDescent="0.35">
      <c r="A5266" t="s">
        <v>16969</v>
      </c>
      <c r="B5266" t="s">
        <v>16970</v>
      </c>
      <c r="C5266" t="s">
        <v>16971</v>
      </c>
    </row>
    <row r="5267" spans="1:3" x14ac:dyDescent="0.35">
      <c r="A5267" t="s">
        <v>16972</v>
      </c>
      <c r="B5267" t="s">
        <v>16973</v>
      </c>
      <c r="C5267" t="s">
        <v>16974</v>
      </c>
    </row>
    <row r="5268" spans="1:3" x14ac:dyDescent="0.35">
      <c r="A5268" t="s">
        <v>16975</v>
      </c>
      <c r="B5268" t="s">
        <v>16976</v>
      </c>
      <c r="C5268" t="s">
        <v>16977</v>
      </c>
    </row>
    <row r="5269" spans="1:3" x14ac:dyDescent="0.35">
      <c r="A5269" t="s">
        <v>16978</v>
      </c>
      <c r="B5269" t="s">
        <v>16979</v>
      </c>
      <c r="C5269" t="s">
        <v>16980</v>
      </c>
    </row>
    <row r="5270" spans="1:3" x14ac:dyDescent="0.35">
      <c r="A5270" t="s">
        <v>16981</v>
      </c>
      <c r="B5270" t="s">
        <v>16982</v>
      </c>
      <c r="C5270" t="s">
        <v>16983</v>
      </c>
    </row>
    <row r="5271" spans="1:3" x14ac:dyDescent="0.35">
      <c r="A5271" t="s">
        <v>16984</v>
      </c>
      <c r="B5271" t="s">
        <v>16985</v>
      </c>
      <c r="C5271" t="s">
        <v>16986</v>
      </c>
    </row>
    <row r="5272" spans="1:3" x14ac:dyDescent="0.35">
      <c r="A5272" t="s">
        <v>16987</v>
      </c>
      <c r="B5272" t="s">
        <v>16988</v>
      </c>
      <c r="C5272" t="s">
        <v>16989</v>
      </c>
    </row>
    <row r="5273" spans="1:3" x14ac:dyDescent="0.35">
      <c r="A5273" t="s">
        <v>16990</v>
      </c>
      <c r="B5273" t="s">
        <v>16991</v>
      </c>
      <c r="C5273" t="s">
        <v>16298</v>
      </c>
    </row>
    <row r="5274" spans="1:3" x14ac:dyDescent="0.35">
      <c r="A5274" t="s">
        <v>16992</v>
      </c>
      <c r="B5274" t="s">
        <v>16993</v>
      </c>
      <c r="C5274" t="s">
        <v>16994</v>
      </c>
    </row>
    <row r="5275" spans="1:3" x14ac:dyDescent="0.35">
      <c r="A5275" t="s">
        <v>16995</v>
      </c>
      <c r="B5275" t="s">
        <v>16996</v>
      </c>
      <c r="C5275" t="s">
        <v>16997</v>
      </c>
    </row>
    <row r="5276" spans="1:3" x14ac:dyDescent="0.35">
      <c r="A5276" t="s">
        <v>16998</v>
      </c>
      <c r="B5276" t="s">
        <v>16999</v>
      </c>
      <c r="C5276" t="s">
        <v>17000</v>
      </c>
    </row>
    <row r="5277" spans="1:3" x14ac:dyDescent="0.35">
      <c r="A5277" t="s">
        <v>17001</v>
      </c>
      <c r="B5277" t="s">
        <v>17002</v>
      </c>
      <c r="C5277" t="s">
        <v>17003</v>
      </c>
    </row>
    <row r="5278" spans="1:3" x14ac:dyDescent="0.35">
      <c r="A5278" t="s">
        <v>17004</v>
      </c>
      <c r="B5278" t="s">
        <v>17005</v>
      </c>
      <c r="C5278" t="s">
        <v>17006</v>
      </c>
    </row>
    <row r="5279" spans="1:3" x14ac:dyDescent="0.35">
      <c r="A5279" t="s">
        <v>17007</v>
      </c>
      <c r="B5279" t="s">
        <v>17008</v>
      </c>
      <c r="C5279" t="s">
        <v>17009</v>
      </c>
    </row>
    <row r="5280" spans="1:3" x14ac:dyDescent="0.35">
      <c r="A5280" t="s">
        <v>17010</v>
      </c>
      <c r="B5280" t="s">
        <v>17011</v>
      </c>
      <c r="C5280" t="s">
        <v>17012</v>
      </c>
    </row>
    <row r="5281" spans="1:3" x14ac:dyDescent="0.35">
      <c r="A5281" t="s">
        <v>17013</v>
      </c>
      <c r="B5281" t="s">
        <v>17014</v>
      </c>
      <c r="C5281" t="s">
        <v>17015</v>
      </c>
    </row>
    <row r="5282" spans="1:3" x14ac:dyDescent="0.35">
      <c r="A5282" t="s">
        <v>17016</v>
      </c>
      <c r="B5282" t="s">
        <v>17017</v>
      </c>
      <c r="C5282" t="s">
        <v>17018</v>
      </c>
    </row>
    <row r="5283" spans="1:3" x14ac:dyDescent="0.35">
      <c r="A5283" t="s">
        <v>17019</v>
      </c>
      <c r="B5283" t="s">
        <v>17020</v>
      </c>
      <c r="C5283" t="s">
        <v>17021</v>
      </c>
    </row>
    <row r="5284" spans="1:3" x14ac:dyDescent="0.35">
      <c r="A5284" t="s">
        <v>17022</v>
      </c>
      <c r="B5284" t="s">
        <v>17023</v>
      </c>
      <c r="C5284" t="s">
        <v>17024</v>
      </c>
    </row>
    <row r="5285" spans="1:3" x14ac:dyDescent="0.35">
      <c r="A5285" t="s">
        <v>17025</v>
      </c>
      <c r="B5285" t="s">
        <v>17026</v>
      </c>
      <c r="C5285" t="s">
        <v>17027</v>
      </c>
    </row>
    <row r="5286" spans="1:3" x14ac:dyDescent="0.35">
      <c r="A5286" t="s">
        <v>17028</v>
      </c>
      <c r="B5286" t="s">
        <v>17029</v>
      </c>
      <c r="C5286" t="s">
        <v>17030</v>
      </c>
    </row>
    <row r="5287" spans="1:3" x14ac:dyDescent="0.35">
      <c r="A5287" t="s">
        <v>17031</v>
      </c>
      <c r="B5287" t="s">
        <v>17032</v>
      </c>
      <c r="C5287" t="s">
        <v>17033</v>
      </c>
    </row>
    <row r="5288" spans="1:3" x14ac:dyDescent="0.35">
      <c r="A5288" t="s">
        <v>17034</v>
      </c>
      <c r="B5288" t="s">
        <v>17035</v>
      </c>
      <c r="C5288" t="s">
        <v>17036</v>
      </c>
    </row>
    <row r="5289" spans="1:3" x14ac:dyDescent="0.35">
      <c r="A5289" t="s">
        <v>17034</v>
      </c>
      <c r="B5289" t="s">
        <v>17037</v>
      </c>
      <c r="C5289" t="s">
        <v>17038</v>
      </c>
    </row>
    <row r="5290" spans="1:3" x14ac:dyDescent="0.35">
      <c r="A5290" t="s">
        <v>17039</v>
      </c>
      <c r="B5290" t="s">
        <v>17040</v>
      </c>
      <c r="C5290" t="s">
        <v>17041</v>
      </c>
    </row>
    <row r="5291" spans="1:3" x14ac:dyDescent="0.35">
      <c r="A5291" t="s">
        <v>17042</v>
      </c>
      <c r="B5291" t="s">
        <v>17043</v>
      </c>
      <c r="C5291" t="s">
        <v>17044</v>
      </c>
    </row>
    <row r="5292" spans="1:3" x14ac:dyDescent="0.35">
      <c r="A5292" t="s">
        <v>17045</v>
      </c>
      <c r="B5292" t="s">
        <v>17046</v>
      </c>
      <c r="C5292" t="s">
        <v>17047</v>
      </c>
    </row>
    <row r="5293" spans="1:3" x14ac:dyDescent="0.35">
      <c r="A5293" t="s">
        <v>17048</v>
      </c>
      <c r="B5293" t="s">
        <v>17049</v>
      </c>
      <c r="C5293" t="s">
        <v>17050</v>
      </c>
    </row>
    <row r="5294" spans="1:3" x14ac:dyDescent="0.35">
      <c r="A5294" t="s">
        <v>17051</v>
      </c>
      <c r="B5294" t="s">
        <v>17052</v>
      </c>
      <c r="C5294" t="s">
        <v>17053</v>
      </c>
    </row>
    <row r="5295" spans="1:3" x14ac:dyDescent="0.35">
      <c r="A5295" t="s">
        <v>17054</v>
      </c>
      <c r="B5295" t="s">
        <v>17055</v>
      </c>
      <c r="C5295" t="s">
        <v>17056</v>
      </c>
    </row>
    <row r="5296" spans="1:3" x14ac:dyDescent="0.35">
      <c r="A5296" t="s">
        <v>17057</v>
      </c>
      <c r="B5296" t="s">
        <v>17058</v>
      </c>
      <c r="C5296" t="s">
        <v>17059</v>
      </c>
    </row>
    <row r="5297" spans="1:3" x14ac:dyDescent="0.35">
      <c r="A5297" t="s">
        <v>17060</v>
      </c>
      <c r="B5297" t="s">
        <v>17061</v>
      </c>
      <c r="C5297" t="s">
        <v>17062</v>
      </c>
    </row>
    <row r="5298" spans="1:3" x14ac:dyDescent="0.35">
      <c r="A5298" t="s">
        <v>17063</v>
      </c>
      <c r="B5298" t="s">
        <v>17064</v>
      </c>
      <c r="C5298" t="s">
        <v>17065</v>
      </c>
    </row>
    <row r="5299" spans="1:3" x14ac:dyDescent="0.35">
      <c r="A5299" t="s">
        <v>17066</v>
      </c>
      <c r="B5299" t="s">
        <v>17067</v>
      </c>
      <c r="C5299" t="s">
        <v>17068</v>
      </c>
    </row>
    <row r="5300" spans="1:3" x14ac:dyDescent="0.35">
      <c r="A5300" t="s">
        <v>17069</v>
      </c>
      <c r="B5300" t="s">
        <v>17070</v>
      </c>
      <c r="C5300" t="s">
        <v>17071</v>
      </c>
    </row>
    <row r="5301" spans="1:3" x14ac:dyDescent="0.35">
      <c r="A5301" t="s">
        <v>17072</v>
      </c>
      <c r="B5301" t="s">
        <v>17073</v>
      </c>
      <c r="C5301" t="s">
        <v>17074</v>
      </c>
    </row>
    <row r="5302" spans="1:3" x14ac:dyDescent="0.35">
      <c r="A5302" t="s">
        <v>17075</v>
      </c>
      <c r="B5302" t="s">
        <v>17076</v>
      </c>
      <c r="C5302" t="s">
        <v>17077</v>
      </c>
    </row>
    <row r="5303" spans="1:3" x14ac:dyDescent="0.35">
      <c r="A5303" t="s">
        <v>17078</v>
      </c>
      <c r="B5303" t="s">
        <v>17079</v>
      </c>
      <c r="C5303" t="s">
        <v>17080</v>
      </c>
    </row>
    <row r="5304" spans="1:3" x14ac:dyDescent="0.35">
      <c r="A5304" t="s">
        <v>17081</v>
      </c>
      <c r="B5304" t="s">
        <v>17082</v>
      </c>
      <c r="C5304" t="s">
        <v>17083</v>
      </c>
    </row>
    <row r="5305" spans="1:3" x14ac:dyDescent="0.35">
      <c r="A5305" t="s">
        <v>17084</v>
      </c>
      <c r="B5305" t="s">
        <v>17085</v>
      </c>
      <c r="C5305" t="s">
        <v>17086</v>
      </c>
    </row>
    <row r="5306" spans="1:3" x14ac:dyDescent="0.35">
      <c r="A5306" t="s">
        <v>17084</v>
      </c>
      <c r="B5306" t="s">
        <v>17087</v>
      </c>
      <c r="C5306" t="s">
        <v>17086</v>
      </c>
    </row>
    <row r="5307" spans="1:3" x14ac:dyDescent="0.35">
      <c r="A5307" t="s">
        <v>17088</v>
      </c>
      <c r="B5307" t="s">
        <v>17089</v>
      </c>
      <c r="C5307" t="s">
        <v>17090</v>
      </c>
    </row>
    <row r="5308" spans="1:3" x14ac:dyDescent="0.35">
      <c r="A5308" t="s">
        <v>17091</v>
      </c>
      <c r="B5308" t="s">
        <v>17092</v>
      </c>
      <c r="C5308" t="s">
        <v>17093</v>
      </c>
    </row>
    <row r="5309" spans="1:3" x14ac:dyDescent="0.35">
      <c r="A5309" t="s">
        <v>17094</v>
      </c>
      <c r="B5309" t="s">
        <v>17095</v>
      </c>
      <c r="C5309" t="s">
        <v>17096</v>
      </c>
    </row>
    <row r="5310" spans="1:3" x14ac:dyDescent="0.35">
      <c r="A5310" t="s">
        <v>17097</v>
      </c>
      <c r="B5310" t="s">
        <v>17098</v>
      </c>
      <c r="C5310" t="s">
        <v>17099</v>
      </c>
    </row>
    <row r="5311" spans="1:3" x14ac:dyDescent="0.35">
      <c r="A5311" t="s">
        <v>17100</v>
      </c>
      <c r="B5311" t="s">
        <v>17101</v>
      </c>
      <c r="C5311" t="s">
        <v>17102</v>
      </c>
    </row>
    <row r="5312" spans="1:3" x14ac:dyDescent="0.35">
      <c r="A5312" t="s">
        <v>17103</v>
      </c>
      <c r="B5312" t="s">
        <v>17104</v>
      </c>
      <c r="C5312" t="s">
        <v>17105</v>
      </c>
    </row>
    <row r="5313" spans="1:3" x14ac:dyDescent="0.35">
      <c r="A5313" t="s">
        <v>17106</v>
      </c>
      <c r="B5313" t="s">
        <v>17107</v>
      </c>
      <c r="C5313" t="s">
        <v>17108</v>
      </c>
    </row>
    <row r="5314" spans="1:3" x14ac:dyDescent="0.35">
      <c r="A5314" t="s">
        <v>17109</v>
      </c>
      <c r="B5314" t="s">
        <v>17110</v>
      </c>
      <c r="C5314" t="s">
        <v>17111</v>
      </c>
    </row>
    <row r="5315" spans="1:3" x14ac:dyDescent="0.35">
      <c r="A5315" t="s">
        <v>17112</v>
      </c>
      <c r="B5315" t="s">
        <v>17113</v>
      </c>
      <c r="C5315" t="s">
        <v>17114</v>
      </c>
    </row>
    <row r="5316" spans="1:3" x14ac:dyDescent="0.35">
      <c r="A5316" t="s">
        <v>17115</v>
      </c>
      <c r="B5316" t="s">
        <v>17116</v>
      </c>
      <c r="C5316" t="s">
        <v>17117</v>
      </c>
    </row>
    <row r="5317" spans="1:3" x14ac:dyDescent="0.35">
      <c r="A5317" t="s">
        <v>17118</v>
      </c>
      <c r="B5317" t="s">
        <v>17119</v>
      </c>
      <c r="C5317" t="s">
        <v>17120</v>
      </c>
    </row>
    <row r="5318" spans="1:3" x14ac:dyDescent="0.35">
      <c r="A5318" t="s">
        <v>17121</v>
      </c>
      <c r="B5318" t="s">
        <v>17122</v>
      </c>
      <c r="C5318" t="s">
        <v>17123</v>
      </c>
    </row>
    <row r="5319" spans="1:3" x14ac:dyDescent="0.35">
      <c r="A5319" t="s">
        <v>17124</v>
      </c>
      <c r="B5319" t="s">
        <v>17125</v>
      </c>
      <c r="C5319" t="s">
        <v>17126</v>
      </c>
    </row>
    <row r="5320" spans="1:3" x14ac:dyDescent="0.35">
      <c r="A5320" t="s">
        <v>17124</v>
      </c>
      <c r="B5320" t="s">
        <v>17127</v>
      </c>
      <c r="C5320" t="s">
        <v>17126</v>
      </c>
    </row>
    <row r="5321" spans="1:3" x14ac:dyDescent="0.35">
      <c r="A5321" t="s">
        <v>17128</v>
      </c>
      <c r="B5321" t="s">
        <v>17129</v>
      </c>
      <c r="C5321" t="s">
        <v>17130</v>
      </c>
    </row>
    <row r="5322" spans="1:3" x14ac:dyDescent="0.35">
      <c r="A5322" t="s">
        <v>17131</v>
      </c>
      <c r="B5322" t="s">
        <v>17132</v>
      </c>
      <c r="C5322" t="s">
        <v>17133</v>
      </c>
    </row>
    <row r="5323" spans="1:3" x14ac:dyDescent="0.35">
      <c r="A5323" t="s">
        <v>17134</v>
      </c>
      <c r="B5323" t="s">
        <v>17135</v>
      </c>
      <c r="C5323" t="s">
        <v>17136</v>
      </c>
    </row>
    <row r="5324" spans="1:3" x14ac:dyDescent="0.35">
      <c r="A5324" t="s">
        <v>17137</v>
      </c>
      <c r="B5324" t="s">
        <v>17138</v>
      </c>
      <c r="C5324" t="s">
        <v>17139</v>
      </c>
    </row>
    <row r="5325" spans="1:3" x14ac:dyDescent="0.35">
      <c r="A5325" t="s">
        <v>17140</v>
      </c>
      <c r="B5325" t="s">
        <v>17141</v>
      </c>
      <c r="C5325" t="s">
        <v>17142</v>
      </c>
    </row>
    <row r="5326" spans="1:3" x14ac:dyDescent="0.35">
      <c r="A5326" t="s">
        <v>17143</v>
      </c>
      <c r="B5326" t="s">
        <v>17144</v>
      </c>
      <c r="C5326" t="s">
        <v>17145</v>
      </c>
    </row>
    <row r="5327" spans="1:3" x14ac:dyDescent="0.35">
      <c r="A5327" t="s">
        <v>17146</v>
      </c>
      <c r="B5327" t="s">
        <v>17147</v>
      </c>
      <c r="C5327" t="s">
        <v>17148</v>
      </c>
    </row>
    <row r="5328" spans="1:3" x14ac:dyDescent="0.35">
      <c r="A5328" t="s">
        <v>17149</v>
      </c>
      <c r="B5328" t="s">
        <v>17150</v>
      </c>
      <c r="C5328" t="s">
        <v>17151</v>
      </c>
    </row>
    <row r="5329" spans="1:3" x14ac:dyDescent="0.35">
      <c r="A5329" t="s">
        <v>17152</v>
      </c>
      <c r="B5329" t="s">
        <v>17153</v>
      </c>
      <c r="C5329" t="s">
        <v>17154</v>
      </c>
    </row>
    <row r="5330" spans="1:3" x14ac:dyDescent="0.35">
      <c r="A5330" t="s">
        <v>17155</v>
      </c>
      <c r="B5330" t="s">
        <v>17156</v>
      </c>
      <c r="C5330" t="s">
        <v>17157</v>
      </c>
    </row>
    <row r="5331" spans="1:3" x14ac:dyDescent="0.35">
      <c r="A5331" t="s">
        <v>17158</v>
      </c>
      <c r="B5331" t="s">
        <v>17159</v>
      </c>
      <c r="C5331" t="s">
        <v>17160</v>
      </c>
    </row>
    <row r="5332" spans="1:3" x14ac:dyDescent="0.35">
      <c r="A5332" t="s">
        <v>17161</v>
      </c>
      <c r="B5332" t="s">
        <v>17162</v>
      </c>
      <c r="C5332" t="s">
        <v>17163</v>
      </c>
    </row>
    <row r="5333" spans="1:3" x14ac:dyDescent="0.35">
      <c r="A5333" t="s">
        <v>17164</v>
      </c>
      <c r="B5333" t="s">
        <v>17165</v>
      </c>
      <c r="C5333" t="s">
        <v>17166</v>
      </c>
    </row>
    <row r="5334" spans="1:3" x14ac:dyDescent="0.35">
      <c r="A5334" t="s">
        <v>17167</v>
      </c>
      <c r="B5334" t="s">
        <v>17168</v>
      </c>
      <c r="C5334" t="s">
        <v>17169</v>
      </c>
    </row>
    <row r="5335" spans="1:3" x14ac:dyDescent="0.35">
      <c r="A5335" t="s">
        <v>17170</v>
      </c>
      <c r="B5335" t="s">
        <v>17171</v>
      </c>
      <c r="C5335" t="s">
        <v>17172</v>
      </c>
    </row>
    <row r="5336" spans="1:3" x14ac:dyDescent="0.35">
      <c r="A5336" t="s">
        <v>17173</v>
      </c>
      <c r="B5336" t="s">
        <v>17174</v>
      </c>
      <c r="C5336" t="s">
        <v>17175</v>
      </c>
    </row>
    <row r="5337" spans="1:3" x14ac:dyDescent="0.35">
      <c r="A5337" t="s">
        <v>17176</v>
      </c>
      <c r="B5337" t="s">
        <v>17177</v>
      </c>
      <c r="C5337" t="s">
        <v>17178</v>
      </c>
    </row>
    <row r="5338" spans="1:3" x14ac:dyDescent="0.35">
      <c r="A5338" t="s">
        <v>17179</v>
      </c>
      <c r="B5338" t="s">
        <v>17180</v>
      </c>
      <c r="C5338" t="s">
        <v>17181</v>
      </c>
    </row>
    <row r="5339" spans="1:3" x14ac:dyDescent="0.35">
      <c r="A5339" t="s">
        <v>17182</v>
      </c>
      <c r="B5339" t="s">
        <v>17183</v>
      </c>
      <c r="C5339" t="s">
        <v>17184</v>
      </c>
    </row>
    <row r="5340" spans="1:3" x14ac:dyDescent="0.35">
      <c r="A5340" t="s">
        <v>17185</v>
      </c>
      <c r="B5340" t="s">
        <v>17186</v>
      </c>
      <c r="C5340" t="s">
        <v>17187</v>
      </c>
    </row>
    <row r="5341" spans="1:3" x14ac:dyDescent="0.35">
      <c r="A5341" t="s">
        <v>17188</v>
      </c>
      <c r="B5341" t="s">
        <v>17189</v>
      </c>
      <c r="C5341" t="s">
        <v>17190</v>
      </c>
    </row>
    <row r="5342" spans="1:3" x14ac:dyDescent="0.35">
      <c r="A5342" t="s">
        <v>17191</v>
      </c>
      <c r="B5342" t="s">
        <v>17192</v>
      </c>
      <c r="C5342" t="s">
        <v>17193</v>
      </c>
    </row>
    <row r="5343" spans="1:3" x14ac:dyDescent="0.35">
      <c r="A5343" t="s">
        <v>17194</v>
      </c>
      <c r="B5343" t="s">
        <v>17195</v>
      </c>
      <c r="C5343" t="s">
        <v>17196</v>
      </c>
    </row>
    <row r="5344" spans="1:3" x14ac:dyDescent="0.35">
      <c r="A5344" t="s">
        <v>17197</v>
      </c>
      <c r="B5344" t="s">
        <v>17198</v>
      </c>
      <c r="C5344" t="s">
        <v>17199</v>
      </c>
    </row>
    <row r="5345" spans="1:3" x14ac:dyDescent="0.35">
      <c r="A5345" t="s">
        <v>17200</v>
      </c>
      <c r="B5345" t="s">
        <v>17201</v>
      </c>
      <c r="C5345" t="s">
        <v>17202</v>
      </c>
    </row>
    <row r="5346" spans="1:3" x14ac:dyDescent="0.35">
      <c r="A5346" t="s">
        <v>17203</v>
      </c>
      <c r="B5346" t="s">
        <v>17204</v>
      </c>
      <c r="C5346" t="s">
        <v>17205</v>
      </c>
    </row>
    <row r="5347" spans="1:3" x14ac:dyDescent="0.35">
      <c r="A5347" t="s">
        <v>17206</v>
      </c>
      <c r="B5347" t="s">
        <v>17207</v>
      </c>
      <c r="C5347" t="s">
        <v>17208</v>
      </c>
    </row>
    <row r="5348" spans="1:3" x14ac:dyDescent="0.35">
      <c r="A5348" t="s">
        <v>17209</v>
      </c>
      <c r="B5348" t="s">
        <v>17210</v>
      </c>
      <c r="C5348" t="s">
        <v>17211</v>
      </c>
    </row>
    <row r="5349" spans="1:3" x14ac:dyDescent="0.35">
      <c r="A5349" t="s">
        <v>17212</v>
      </c>
      <c r="B5349" t="s">
        <v>17213</v>
      </c>
      <c r="C5349" t="s">
        <v>17214</v>
      </c>
    </row>
    <row r="5350" spans="1:3" x14ac:dyDescent="0.35">
      <c r="A5350" t="s">
        <v>17215</v>
      </c>
      <c r="B5350" t="s">
        <v>17216</v>
      </c>
      <c r="C5350" t="s">
        <v>17217</v>
      </c>
    </row>
    <row r="5351" spans="1:3" x14ac:dyDescent="0.35">
      <c r="A5351" t="s">
        <v>17218</v>
      </c>
      <c r="B5351" t="s">
        <v>17219</v>
      </c>
      <c r="C5351" t="s">
        <v>17220</v>
      </c>
    </row>
    <row r="5352" spans="1:3" x14ac:dyDescent="0.35">
      <c r="A5352" t="s">
        <v>17221</v>
      </c>
      <c r="B5352" t="s">
        <v>17222</v>
      </c>
      <c r="C5352" t="s">
        <v>17223</v>
      </c>
    </row>
    <row r="5353" spans="1:3" x14ac:dyDescent="0.35">
      <c r="A5353" t="s">
        <v>17224</v>
      </c>
      <c r="B5353" t="s">
        <v>17225</v>
      </c>
      <c r="C5353" t="s">
        <v>17226</v>
      </c>
    </row>
    <row r="5354" spans="1:3" x14ac:dyDescent="0.35">
      <c r="A5354" t="s">
        <v>17227</v>
      </c>
      <c r="B5354" t="s">
        <v>17228</v>
      </c>
      <c r="C5354" t="s">
        <v>17229</v>
      </c>
    </row>
    <row r="5355" spans="1:3" x14ac:dyDescent="0.35">
      <c r="A5355" t="s">
        <v>17230</v>
      </c>
      <c r="B5355" t="s">
        <v>17231</v>
      </c>
      <c r="C5355" t="s">
        <v>17232</v>
      </c>
    </row>
    <row r="5356" spans="1:3" x14ac:dyDescent="0.35">
      <c r="A5356" t="s">
        <v>17233</v>
      </c>
      <c r="B5356" t="s">
        <v>17234</v>
      </c>
      <c r="C5356" t="s">
        <v>17235</v>
      </c>
    </row>
    <row r="5357" spans="1:3" x14ac:dyDescent="0.35">
      <c r="A5357" t="s">
        <v>17236</v>
      </c>
      <c r="B5357" t="s">
        <v>17237</v>
      </c>
      <c r="C5357" t="s">
        <v>17238</v>
      </c>
    </row>
    <row r="5358" spans="1:3" x14ac:dyDescent="0.35">
      <c r="A5358" t="s">
        <v>17239</v>
      </c>
      <c r="B5358" t="s">
        <v>17240</v>
      </c>
      <c r="C5358" t="s">
        <v>17241</v>
      </c>
    </row>
    <row r="5359" spans="1:3" x14ac:dyDescent="0.35">
      <c r="A5359" t="s">
        <v>17242</v>
      </c>
      <c r="B5359" t="s">
        <v>17243</v>
      </c>
      <c r="C5359" t="s">
        <v>17244</v>
      </c>
    </row>
    <row r="5360" spans="1:3" x14ac:dyDescent="0.35">
      <c r="A5360" t="s">
        <v>17245</v>
      </c>
      <c r="B5360" t="s">
        <v>17246</v>
      </c>
      <c r="C5360" t="s">
        <v>17247</v>
      </c>
    </row>
    <row r="5361" spans="1:3" x14ac:dyDescent="0.35">
      <c r="A5361" t="s">
        <v>17248</v>
      </c>
      <c r="B5361" t="s">
        <v>17249</v>
      </c>
      <c r="C5361" t="s">
        <v>17250</v>
      </c>
    </row>
    <row r="5362" spans="1:3" x14ac:dyDescent="0.35">
      <c r="A5362" t="s">
        <v>17251</v>
      </c>
      <c r="B5362" t="s">
        <v>17252</v>
      </c>
      <c r="C5362" t="s">
        <v>17253</v>
      </c>
    </row>
    <row r="5363" spans="1:3" x14ac:dyDescent="0.35">
      <c r="A5363" t="s">
        <v>17254</v>
      </c>
      <c r="B5363" t="s">
        <v>17255</v>
      </c>
      <c r="C5363" t="s">
        <v>17256</v>
      </c>
    </row>
    <row r="5364" spans="1:3" x14ac:dyDescent="0.35">
      <c r="A5364" t="s">
        <v>17257</v>
      </c>
      <c r="B5364" t="s">
        <v>17258</v>
      </c>
      <c r="C5364" t="s">
        <v>17259</v>
      </c>
    </row>
    <row r="5365" spans="1:3" x14ac:dyDescent="0.35">
      <c r="A5365" t="s">
        <v>17260</v>
      </c>
      <c r="B5365" t="s">
        <v>17261</v>
      </c>
      <c r="C5365" t="s">
        <v>16679</v>
      </c>
    </row>
    <row r="5366" spans="1:3" x14ac:dyDescent="0.35">
      <c r="A5366" t="s">
        <v>17262</v>
      </c>
      <c r="B5366" t="s">
        <v>17263</v>
      </c>
      <c r="C5366" t="s">
        <v>17264</v>
      </c>
    </row>
    <row r="5367" spans="1:3" x14ac:dyDescent="0.35">
      <c r="A5367" t="s">
        <v>17265</v>
      </c>
      <c r="B5367" t="s">
        <v>17266</v>
      </c>
      <c r="C5367" t="s">
        <v>17267</v>
      </c>
    </row>
    <row r="5368" spans="1:3" x14ac:dyDescent="0.35">
      <c r="A5368" t="s">
        <v>17268</v>
      </c>
      <c r="B5368" t="s">
        <v>17269</v>
      </c>
      <c r="C5368" t="s">
        <v>17270</v>
      </c>
    </row>
    <row r="5369" spans="1:3" x14ac:dyDescent="0.35">
      <c r="A5369" t="s">
        <v>17271</v>
      </c>
      <c r="B5369" t="s">
        <v>17272</v>
      </c>
      <c r="C5369" t="s">
        <v>17273</v>
      </c>
    </row>
    <row r="5370" spans="1:3" x14ac:dyDescent="0.35">
      <c r="A5370" t="s">
        <v>17274</v>
      </c>
      <c r="B5370" t="s">
        <v>17275</v>
      </c>
      <c r="C5370" t="s">
        <v>8935</v>
      </c>
    </row>
    <row r="5371" spans="1:3" x14ac:dyDescent="0.35">
      <c r="A5371" t="s">
        <v>17276</v>
      </c>
      <c r="B5371" t="s">
        <v>17277</v>
      </c>
      <c r="C5371" t="s">
        <v>17278</v>
      </c>
    </row>
    <row r="5372" spans="1:3" x14ac:dyDescent="0.35">
      <c r="A5372" t="s">
        <v>17279</v>
      </c>
      <c r="B5372" t="s">
        <v>17280</v>
      </c>
      <c r="C5372" t="s">
        <v>17281</v>
      </c>
    </row>
    <row r="5373" spans="1:3" x14ac:dyDescent="0.35">
      <c r="A5373" t="s">
        <v>17282</v>
      </c>
      <c r="B5373" t="s">
        <v>17283</v>
      </c>
      <c r="C5373" t="s">
        <v>17284</v>
      </c>
    </row>
    <row r="5374" spans="1:3" x14ac:dyDescent="0.35">
      <c r="A5374" t="s">
        <v>17285</v>
      </c>
      <c r="B5374" t="s">
        <v>17286</v>
      </c>
      <c r="C5374" t="s">
        <v>17287</v>
      </c>
    </row>
    <row r="5375" spans="1:3" x14ac:dyDescent="0.35">
      <c r="A5375" t="s">
        <v>17288</v>
      </c>
      <c r="B5375" t="s">
        <v>17289</v>
      </c>
      <c r="C5375" t="s">
        <v>17290</v>
      </c>
    </row>
    <row r="5376" spans="1:3" x14ac:dyDescent="0.35">
      <c r="A5376" t="s">
        <v>17291</v>
      </c>
      <c r="B5376" t="s">
        <v>17292</v>
      </c>
      <c r="C5376" t="s">
        <v>17293</v>
      </c>
    </row>
    <row r="5377" spans="1:3" x14ac:dyDescent="0.35">
      <c r="A5377" t="s">
        <v>17294</v>
      </c>
      <c r="B5377" t="s">
        <v>17295</v>
      </c>
      <c r="C5377" t="s">
        <v>17296</v>
      </c>
    </row>
    <row r="5378" spans="1:3" x14ac:dyDescent="0.35">
      <c r="A5378" t="s">
        <v>17297</v>
      </c>
      <c r="B5378" t="s">
        <v>17298</v>
      </c>
      <c r="C5378" t="s">
        <v>17299</v>
      </c>
    </row>
    <row r="5379" spans="1:3" x14ac:dyDescent="0.35">
      <c r="A5379" t="s">
        <v>17300</v>
      </c>
      <c r="B5379" t="s">
        <v>17301</v>
      </c>
      <c r="C5379" t="s">
        <v>17302</v>
      </c>
    </row>
    <row r="5380" spans="1:3" x14ac:dyDescent="0.35">
      <c r="A5380" t="s">
        <v>17303</v>
      </c>
      <c r="B5380" t="s">
        <v>17304</v>
      </c>
      <c r="C5380" t="s">
        <v>17305</v>
      </c>
    </row>
    <row r="5381" spans="1:3" x14ac:dyDescent="0.35">
      <c r="A5381" t="s">
        <v>17306</v>
      </c>
      <c r="B5381" t="s">
        <v>17307</v>
      </c>
      <c r="C5381" t="s">
        <v>17308</v>
      </c>
    </row>
    <row r="5382" spans="1:3" x14ac:dyDescent="0.35">
      <c r="A5382" t="s">
        <v>17309</v>
      </c>
      <c r="B5382" t="s">
        <v>17310</v>
      </c>
      <c r="C5382" t="s">
        <v>17311</v>
      </c>
    </row>
    <row r="5383" spans="1:3" x14ac:dyDescent="0.35">
      <c r="A5383" t="s">
        <v>17312</v>
      </c>
      <c r="B5383" t="s">
        <v>17313</v>
      </c>
      <c r="C5383" t="s">
        <v>17314</v>
      </c>
    </row>
    <row r="5384" spans="1:3" x14ac:dyDescent="0.35">
      <c r="A5384" t="s">
        <v>17315</v>
      </c>
      <c r="B5384" t="s">
        <v>13227</v>
      </c>
      <c r="C5384" t="s">
        <v>13227</v>
      </c>
    </row>
    <row r="5385" spans="1:3" x14ac:dyDescent="0.35">
      <c r="A5385" t="s">
        <v>17316</v>
      </c>
      <c r="B5385" t="s">
        <v>17317</v>
      </c>
      <c r="C5385" t="s">
        <v>17318</v>
      </c>
    </row>
    <row r="5386" spans="1:3" x14ac:dyDescent="0.35">
      <c r="A5386" t="s">
        <v>17319</v>
      </c>
      <c r="B5386" t="s">
        <v>17320</v>
      </c>
      <c r="C5386" t="s">
        <v>17321</v>
      </c>
    </row>
    <row r="5387" spans="1:3" x14ac:dyDescent="0.35">
      <c r="A5387" t="s">
        <v>17322</v>
      </c>
      <c r="B5387" t="s">
        <v>17323</v>
      </c>
      <c r="C5387" t="s">
        <v>17324</v>
      </c>
    </row>
    <row r="5388" spans="1:3" x14ac:dyDescent="0.35">
      <c r="A5388" t="s">
        <v>17325</v>
      </c>
      <c r="B5388" t="s">
        <v>17326</v>
      </c>
      <c r="C5388" t="s">
        <v>17327</v>
      </c>
    </row>
    <row r="5389" spans="1:3" x14ac:dyDescent="0.35">
      <c r="A5389" t="s">
        <v>17328</v>
      </c>
      <c r="B5389" t="s">
        <v>17329</v>
      </c>
      <c r="C5389" t="s">
        <v>17330</v>
      </c>
    </row>
    <row r="5390" spans="1:3" x14ac:dyDescent="0.35">
      <c r="A5390" t="s">
        <v>17331</v>
      </c>
      <c r="B5390" t="s">
        <v>17332</v>
      </c>
      <c r="C5390" t="s">
        <v>17333</v>
      </c>
    </row>
    <row r="5391" spans="1:3" x14ac:dyDescent="0.35">
      <c r="A5391" t="s">
        <v>17334</v>
      </c>
      <c r="B5391" t="s">
        <v>17335</v>
      </c>
      <c r="C5391" t="s">
        <v>17336</v>
      </c>
    </row>
    <row r="5392" spans="1:3" x14ac:dyDescent="0.35">
      <c r="A5392" t="s">
        <v>17337</v>
      </c>
      <c r="B5392" t="s">
        <v>17338</v>
      </c>
      <c r="C5392" t="s">
        <v>17339</v>
      </c>
    </row>
    <row r="5393" spans="1:3" x14ac:dyDescent="0.35">
      <c r="A5393" t="s">
        <v>17340</v>
      </c>
      <c r="B5393" t="s">
        <v>17341</v>
      </c>
      <c r="C5393" t="s">
        <v>17342</v>
      </c>
    </row>
    <row r="5394" spans="1:3" x14ac:dyDescent="0.35">
      <c r="A5394" t="s">
        <v>17343</v>
      </c>
      <c r="B5394" t="s">
        <v>17344</v>
      </c>
      <c r="C5394" t="s">
        <v>17345</v>
      </c>
    </row>
    <row r="5395" spans="1:3" x14ac:dyDescent="0.35">
      <c r="A5395" t="s">
        <v>17346</v>
      </c>
      <c r="B5395" t="s">
        <v>17347</v>
      </c>
      <c r="C5395" t="s">
        <v>17348</v>
      </c>
    </row>
    <row r="5396" spans="1:3" x14ac:dyDescent="0.35">
      <c r="A5396" t="s">
        <v>17349</v>
      </c>
      <c r="B5396" t="s">
        <v>17350</v>
      </c>
      <c r="C5396" t="s">
        <v>17351</v>
      </c>
    </row>
    <row r="5397" spans="1:3" x14ac:dyDescent="0.35">
      <c r="A5397" t="s">
        <v>17352</v>
      </c>
      <c r="B5397" t="s">
        <v>17353</v>
      </c>
      <c r="C5397" t="s">
        <v>17354</v>
      </c>
    </row>
    <row r="5398" spans="1:3" x14ac:dyDescent="0.35">
      <c r="A5398" t="s">
        <v>17355</v>
      </c>
      <c r="B5398" t="s">
        <v>17356</v>
      </c>
      <c r="C5398" t="s">
        <v>17357</v>
      </c>
    </row>
    <row r="5399" spans="1:3" x14ac:dyDescent="0.35">
      <c r="A5399" t="s">
        <v>17358</v>
      </c>
      <c r="B5399" t="s">
        <v>17359</v>
      </c>
      <c r="C5399" t="s">
        <v>17360</v>
      </c>
    </row>
    <row r="5400" spans="1:3" x14ac:dyDescent="0.35">
      <c r="A5400" t="s">
        <v>17361</v>
      </c>
      <c r="B5400" t="s">
        <v>17362</v>
      </c>
      <c r="C5400" t="s">
        <v>17363</v>
      </c>
    </row>
    <row r="5401" spans="1:3" x14ac:dyDescent="0.35">
      <c r="A5401" t="s">
        <v>17364</v>
      </c>
      <c r="B5401" t="s">
        <v>17365</v>
      </c>
      <c r="C5401" t="s">
        <v>17366</v>
      </c>
    </row>
    <row r="5402" spans="1:3" x14ac:dyDescent="0.35">
      <c r="A5402" t="s">
        <v>17367</v>
      </c>
      <c r="B5402" t="s">
        <v>17368</v>
      </c>
      <c r="C5402" t="s">
        <v>17369</v>
      </c>
    </row>
    <row r="5403" spans="1:3" x14ac:dyDescent="0.35">
      <c r="A5403" t="s">
        <v>17370</v>
      </c>
      <c r="B5403" t="s">
        <v>17371</v>
      </c>
      <c r="C5403" t="s">
        <v>17372</v>
      </c>
    </row>
    <row r="5404" spans="1:3" x14ac:dyDescent="0.35">
      <c r="A5404" t="s">
        <v>17373</v>
      </c>
      <c r="B5404" t="s">
        <v>17374</v>
      </c>
      <c r="C5404" t="s">
        <v>17375</v>
      </c>
    </row>
    <row r="5405" spans="1:3" x14ac:dyDescent="0.35">
      <c r="A5405" t="s">
        <v>17376</v>
      </c>
      <c r="B5405" t="s">
        <v>17377</v>
      </c>
      <c r="C5405" t="s">
        <v>17378</v>
      </c>
    </row>
    <row r="5406" spans="1:3" x14ac:dyDescent="0.35">
      <c r="A5406" t="s">
        <v>17379</v>
      </c>
      <c r="B5406" t="s">
        <v>17380</v>
      </c>
      <c r="C5406" t="s">
        <v>17381</v>
      </c>
    </row>
    <row r="5407" spans="1:3" x14ac:dyDescent="0.35">
      <c r="A5407" t="s">
        <v>17382</v>
      </c>
      <c r="B5407" t="s">
        <v>17383</v>
      </c>
      <c r="C5407" t="s">
        <v>17384</v>
      </c>
    </row>
    <row r="5408" spans="1:3" x14ac:dyDescent="0.35">
      <c r="A5408" t="s">
        <v>17385</v>
      </c>
      <c r="B5408" t="s">
        <v>17386</v>
      </c>
      <c r="C5408" t="s">
        <v>17387</v>
      </c>
    </row>
    <row r="5409" spans="1:3" x14ac:dyDescent="0.35">
      <c r="A5409" t="s">
        <v>17388</v>
      </c>
      <c r="B5409" t="s">
        <v>17389</v>
      </c>
      <c r="C5409" t="s">
        <v>17390</v>
      </c>
    </row>
    <row r="5410" spans="1:3" x14ac:dyDescent="0.35">
      <c r="A5410" t="s">
        <v>17391</v>
      </c>
      <c r="B5410" t="s">
        <v>17392</v>
      </c>
      <c r="C5410" t="s">
        <v>17393</v>
      </c>
    </row>
    <row r="5411" spans="1:3" x14ac:dyDescent="0.35">
      <c r="A5411" t="s">
        <v>17394</v>
      </c>
      <c r="B5411" t="s">
        <v>17395</v>
      </c>
      <c r="C5411" t="s">
        <v>17396</v>
      </c>
    </row>
    <row r="5412" spans="1:3" x14ac:dyDescent="0.35">
      <c r="A5412" t="s">
        <v>17397</v>
      </c>
      <c r="B5412" t="s">
        <v>17398</v>
      </c>
      <c r="C5412" t="s">
        <v>17399</v>
      </c>
    </row>
    <row r="5413" spans="1:3" x14ac:dyDescent="0.35">
      <c r="A5413" t="s">
        <v>17400</v>
      </c>
      <c r="B5413" t="s">
        <v>17401</v>
      </c>
      <c r="C5413" t="s">
        <v>17402</v>
      </c>
    </row>
    <row r="5414" spans="1:3" x14ac:dyDescent="0.35">
      <c r="A5414" t="s">
        <v>17403</v>
      </c>
      <c r="B5414" t="s">
        <v>17404</v>
      </c>
      <c r="C5414" t="s">
        <v>17405</v>
      </c>
    </row>
    <row r="5415" spans="1:3" x14ac:dyDescent="0.35">
      <c r="A5415" t="s">
        <v>17406</v>
      </c>
      <c r="B5415" t="s">
        <v>17407</v>
      </c>
      <c r="C5415" t="s">
        <v>17408</v>
      </c>
    </row>
    <row r="5416" spans="1:3" x14ac:dyDescent="0.35">
      <c r="A5416" t="s">
        <v>17409</v>
      </c>
      <c r="B5416" t="s">
        <v>17410</v>
      </c>
      <c r="C5416" t="s">
        <v>17411</v>
      </c>
    </row>
    <row r="5417" spans="1:3" x14ac:dyDescent="0.35">
      <c r="A5417" t="s">
        <v>17412</v>
      </c>
      <c r="B5417" t="s">
        <v>17413</v>
      </c>
      <c r="C5417" t="s">
        <v>17414</v>
      </c>
    </row>
    <row r="5418" spans="1:3" x14ac:dyDescent="0.35">
      <c r="A5418" t="s">
        <v>17415</v>
      </c>
      <c r="B5418" t="s">
        <v>17416</v>
      </c>
      <c r="C5418" t="s">
        <v>17417</v>
      </c>
    </row>
    <row r="5419" spans="1:3" x14ac:dyDescent="0.35">
      <c r="A5419" t="s">
        <v>17418</v>
      </c>
      <c r="B5419" t="s">
        <v>17419</v>
      </c>
      <c r="C5419" t="s">
        <v>17420</v>
      </c>
    </row>
    <row r="5420" spans="1:3" x14ac:dyDescent="0.35">
      <c r="A5420" t="s">
        <v>17421</v>
      </c>
      <c r="B5420" t="s">
        <v>17422</v>
      </c>
      <c r="C5420" t="s">
        <v>17423</v>
      </c>
    </row>
    <row r="5421" spans="1:3" x14ac:dyDescent="0.35">
      <c r="A5421" t="s">
        <v>17424</v>
      </c>
      <c r="B5421" t="s">
        <v>17425</v>
      </c>
      <c r="C5421" t="s">
        <v>17426</v>
      </c>
    </row>
    <row r="5422" spans="1:3" x14ac:dyDescent="0.35">
      <c r="A5422" t="s">
        <v>17427</v>
      </c>
      <c r="B5422" t="s">
        <v>17428</v>
      </c>
      <c r="C5422" t="s">
        <v>17429</v>
      </c>
    </row>
    <row r="5423" spans="1:3" x14ac:dyDescent="0.35">
      <c r="A5423" t="s">
        <v>17430</v>
      </c>
      <c r="B5423" t="s">
        <v>17431</v>
      </c>
      <c r="C5423" t="s">
        <v>17432</v>
      </c>
    </row>
    <row r="5424" spans="1:3" x14ac:dyDescent="0.35">
      <c r="A5424" t="s">
        <v>17433</v>
      </c>
      <c r="B5424" t="s">
        <v>17434</v>
      </c>
      <c r="C5424" t="s">
        <v>17435</v>
      </c>
    </row>
    <row r="5425" spans="1:3" x14ac:dyDescent="0.35">
      <c r="A5425" t="s">
        <v>17436</v>
      </c>
      <c r="B5425" t="s">
        <v>17437</v>
      </c>
      <c r="C5425" t="s">
        <v>17438</v>
      </c>
    </row>
    <row r="5426" spans="1:3" x14ac:dyDescent="0.35">
      <c r="A5426" t="s">
        <v>17439</v>
      </c>
      <c r="B5426" t="s">
        <v>17440</v>
      </c>
      <c r="C5426" t="s">
        <v>17441</v>
      </c>
    </row>
    <row r="5427" spans="1:3" x14ac:dyDescent="0.35">
      <c r="A5427" t="s">
        <v>17442</v>
      </c>
      <c r="B5427" t="s">
        <v>17443</v>
      </c>
      <c r="C5427" t="s">
        <v>17444</v>
      </c>
    </row>
    <row r="5428" spans="1:3" x14ac:dyDescent="0.35">
      <c r="A5428" t="s">
        <v>17445</v>
      </c>
      <c r="B5428" t="s">
        <v>17446</v>
      </c>
      <c r="C5428" t="s">
        <v>17447</v>
      </c>
    </row>
    <row r="5429" spans="1:3" x14ac:dyDescent="0.35">
      <c r="A5429" t="s">
        <v>17448</v>
      </c>
      <c r="B5429" t="s">
        <v>17449</v>
      </c>
      <c r="C5429" t="s">
        <v>17450</v>
      </c>
    </row>
    <row r="5430" spans="1:3" x14ac:dyDescent="0.35">
      <c r="A5430" t="s">
        <v>17451</v>
      </c>
      <c r="B5430" t="s">
        <v>17452</v>
      </c>
      <c r="C5430" t="s">
        <v>17453</v>
      </c>
    </row>
    <row r="5431" spans="1:3" x14ac:dyDescent="0.35">
      <c r="A5431" t="s">
        <v>17454</v>
      </c>
      <c r="B5431" t="s">
        <v>17455</v>
      </c>
      <c r="C5431" t="s">
        <v>17456</v>
      </c>
    </row>
    <row r="5432" spans="1:3" x14ac:dyDescent="0.35">
      <c r="A5432" t="s">
        <v>17457</v>
      </c>
      <c r="B5432" t="s">
        <v>17458</v>
      </c>
      <c r="C5432" t="s">
        <v>17459</v>
      </c>
    </row>
    <row r="5433" spans="1:3" x14ac:dyDescent="0.35">
      <c r="A5433" t="s">
        <v>17460</v>
      </c>
      <c r="B5433" t="s">
        <v>17461</v>
      </c>
      <c r="C5433" t="s">
        <v>17462</v>
      </c>
    </row>
    <row r="5434" spans="1:3" x14ac:dyDescent="0.35">
      <c r="A5434" t="s">
        <v>17463</v>
      </c>
      <c r="B5434" t="s">
        <v>17464</v>
      </c>
      <c r="C5434" t="s">
        <v>17465</v>
      </c>
    </row>
    <row r="5435" spans="1:3" x14ac:dyDescent="0.35">
      <c r="A5435" t="s">
        <v>17466</v>
      </c>
      <c r="B5435" t="s">
        <v>17467</v>
      </c>
      <c r="C5435" t="s">
        <v>17468</v>
      </c>
    </row>
    <row r="5436" spans="1:3" x14ac:dyDescent="0.35">
      <c r="A5436" t="s">
        <v>17469</v>
      </c>
      <c r="B5436" t="s">
        <v>17470</v>
      </c>
      <c r="C5436" t="s">
        <v>17471</v>
      </c>
    </row>
    <row r="5437" spans="1:3" x14ac:dyDescent="0.35">
      <c r="A5437" t="s">
        <v>17472</v>
      </c>
      <c r="B5437" t="s">
        <v>17473</v>
      </c>
      <c r="C5437" t="s">
        <v>17474</v>
      </c>
    </row>
    <row r="5438" spans="1:3" x14ac:dyDescent="0.35">
      <c r="A5438" t="s">
        <v>17475</v>
      </c>
      <c r="B5438" t="s">
        <v>17476</v>
      </c>
      <c r="C5438" t="s">
        <v>17477</v>
      </c>
    </row>
    <row r="5439" spans="1:3" x14ac:dyDescent="0.35">
      <c r="A5439" t="s">
        <v>17478</v>
      </c>
      <c r="B5439" t="s">
        <v>17479</v>
      </c>
      <c r="C5439" t="s">
        <v>17480</v>
      </c>
    </row>
    <row r="5440" spans="1:3" x14ac:dyDescent="0.35">
      <c r="A5440" t="s">
        <v>17481</v>
      </c>
      <c r="B5440" t="s">
        <v>17482</v>
      </c>
      <c r="C5440" t="s">
        <v>17483</v>
      </c>
    </row>
    <row r="5441" spans="1:3" x14ac:dyDescent="0.35">
      <c r="A5441" t="s">
        <v>17484</v>
      </c>
      <c r="B5441" t="s">
        <v>17485</v>
      </c>
      <c r="C5441" t="s">
        <v>17486</v>
      </c>
    </row>
    <row r="5442" spans="1:3" x14ac:dyDescent="0.35">
      <c r="A5442" t="s">
        <v>17487</v>
      </c>
      <c r="B5442" t="s">
        <v>17488</v>
      </c>
      <c r="C5442" t="s">
        <v>17489</v>
      </c>
    </row>
    <row r="5443" spans="1:3" x14ac:dyDescent="0.35">
      <c r="A5443" t="s">
        <v>17490</v>
      </c>
      <c r="B5443" t="s">
        <v>17491</v>
      </c>
      <c r="C5443" t="s">
        <v>17492</v>
      </c>
    </row>
    <row r="5444" spans="1:3" x14ac:dyDescent="0.35">
      <c r="A5444" t="s">
        <v>17493</v>
      </c>
      <c r="B5444" t="s">
        <v>17494</v>
      </c>
      <c r="C5444" t="s">
        <v>17495</v>
      </c>
    </row>
    <row r="5445" spans="1:3" x14ac:dyDescent="0.35">
      <c r="A5445" t="s">
        <v>17496</v>
      </c>
      <c r="B5445" t="s">
        <v>17497</v>
      </c>
      <c r="C5445" t="s">
        <v>17498</v>
      </c>
    </row>
    <row r="5446" spans="1:3" x14ac:dyDescent="0.35">
      <c r="A5446" t="s">
        <v>17499</v>
      </c>
      <c r="B5446" t="s">
        <v>17500</v>
      </c>
      <c r="C5446" t="s">
        <v>17501</v>
      </c>
    </row>
    <row r="5447" spans="1:3" x14ac:dyDescent="0.35">
      <c r="A5447" t="s">
        <v>17502</v>
      </c>
      <c r="B5447" t="s">
        <v>17503</v>
      </c>
      <c r="C5447" t="s">
        <v>17504</v>
      </c>
    </row>
    <row r="5448" spans="1:3" x14ac:dyDescent="0.35">
      <c r="A5448" t="s">
        <v>17505</v>
      </c>
      <c r="B5448" t="s">
        <v>17506</v>
      </c>
      <c r="C5448" t="s">
        <v>17507</v>
      </c>
    </row>
    <row r="5449" spans="1:3" x14ac:dyDescent="0.35">
      <c r="A5449" t="s">
        <v>17508</v>
      </c>
      <c r="B5449" t="s">
        <v>17509</v>
      </c>
      <c r="C5449" t="s">
        <v>17510</v>
      </c>
    </row>
    <row r="5450" spans="1:3" x14ac:dyDescent="0.35">
      <c r="A5450" t="s">
        <v>17511</v>
      </c>
      <c r="B5450" t="s">
        <v>17512</v>
      </c>
      <c r="C5450" t="s">
        <v>17513</v>
      </c>
    </row>
    <row r="5451" spans="1:3" x14ac:dyDescent="0.35">
      <c r="A5451" t="s">
        <v>17514</v>
      </c>
      <c r="B5451" t="s">
        <v>17515</v>
      </c>
      <c r="C5451" t="s">
        <v>17516</v>
      </c>
    </row>
    <row r="5452" spans="1:3" x14ac:dyDescent="0.35">
      <c r="A5452" t="s">
        <v>17517</v>
      </c>
      <c r="B5452" t="s">
        <v>17518</v>
      </c>
      <c r="C5452" t="s">
        <v>17519</v>
      </c>
    </row>
    <row r="5453" spans="1:3" x14ac:dyDescent="0.35">
      <c r="A5453" t="s">
        <v>17520</v>
      </c>
      <c r="B5453" t="s">
        <v>17521</v>
      </c>
      <c r="C5453" t="s">
        <v>17522</v>
      </c>
    </row>
    <row r="5454" spans="1:3" x14ac:dyDescent="0.35">
      <c r="A5454" t="s">
        <v>17523</v>
      </c>
      <c r="B5454" t="s">
        <v>17524</v>
      </c>
      <c r="C5454" t="s">
        <v>17525</v>
      </c>
    </row>
    <row r="5455" spans="1:3" x14ac:dyDescent="0.35">
      <c r="A5455" t="s">
        <v>17526</v>
      </c>
      <c r="B5455" t="s">
        <v>17527</v>
      </c>
      <c r="C5455" t="s">
        <v>17528</v>
      </c>
    </row>
    <row r="5456" spans="1:3" x14ac:dyDescent="0.35">
      <c r="A5456" t="s">
        <v>17529</v>
      </c>
      <c r="B5456" t="s">
        <v>17530</v>
      </c>
      <c r="C5456" t="s">
        <v>17531</v>
      </c>
    </row>
    <row r="5457" spans="1:3" x14ac:dyDescent="0.35">
      <c r="A5457" t="s">
        <v>17532</v>
      </c>
      <c r="B5457" t="s">
        <v>17533</v>
      </c>
      <c r="C5457" t="s">
        <v>17534</v>
      </c>
    </row>
    <row r="5458" spans="1:3" x14ac:dyDescent="0.35">
      <c r="A5458" t="s">
        <v>17535</v>
      </c>
      <c r="B5458" t="s">
        <v>17536</v>
      </c>
      <c r="C5458" t="s">
        <v>17537</v>
      </c>
    </row>
    <row r="5459" spans="1:3" x14ac:dyDescent="0.35">
      <c r="A5459" t="s">
        <v>17538</v>
      </c>
      <c r="B5459" t="s">
        <v>17539</v>
      </c>
      <c r="C5459" t="s">
        <v>17540</v>
      </c>
    </row>
    <row r="5460" spans="1:3" x14ac:dyDescent="0.35">
      <c r="A5460" t="s">
        <v>17541</v>
      </c>
      <c r="B5460" t="s">
        <v>17542</v>
      </c>
      <c r="C5460" t="s">
        <v>17543</v>
      </c>
    </row>
    <row r="5461" spans="1:3" x14ac:dyDescent="0.35">
      <c r="A5461" t="s">
        <v>17544</v>
      </c>
      <c r="B5461" t="s">
        <v>17545</v>
      </c>
      <c r="C5461" t="s">
        <v>17546</v>
      </c>
    </row>
    <row r="5462" spans="1:3" x14ac:dyDescent="0.35">
      <c r="A5462" t="s">
        <v>1402</v>
      </c>
      <c r="B5462" t="s">
        <v>17547</v>
      </c>
      <c r="C5462" t="s">
        <v>17548</v>
      </c>
    </row>
    <row r="5463" spans="1:3" x14ac:dyDescent="0.35">
      <c r="A5463" t="s">
        <v>17549</v>
      </c>
      <c r="B5463" t="s">
        <v>17550</v>
      </c>
      <c r="C5463" t="s">
        <v>17551</v>
      </c>
    </row>
    <row r="5464" spans="1:3" x14ac:dyDescent="0.35">
      <c r="A5464" t="s">
        <v>17552</v>
      </c>
      <c r="B5464" t="s">
        <v>17553</v>
      </c>
      <c r="C5464" t="s">
        <v>17554</v>
      </c>
    </row>
    <row r="5465" spans="1:3" x14ac:dyDescent="0.35">
      <c r="A5465" t="s">
        <v>17555</v>
      </c>
      <c r="B5465" t="s">
        <v>17556</v>
      </c>
      <c r="C5465" t="s">
        <v>17557</v>
      </c>
    </row>
    <row r="5466" spans="1:3" x14ac:dyDescent="0.35">
      <c r="A5466" t="s">
        <v>17558</v>
      </c>
      <c r="B5466" t="s">
        <v>17559</v>
      </c>
      <c r="C5466" t="s">
        <v>17560</v>
      </c>
    </row>
    <row r="5467" spans="1:3" x14ac:dyDescent="0.35">
      <c r="A5467" t="s">
        <v>17558</v>
      </c>
      <c r="B5467" t="s">
        <v>13227</v>
      </c>
      <c r="C5467" t="s">
        <v>13227</v>
      </c>
    </row>
    <row r="5468" spans="1:3" x14ac:dyDescent="0.35">
      <c r="A5468" t="s">
        <v>17561</v>
      </c>
      <c r="B5468" t="s">
        <v>17562</v>
      </c>
      <c r="C5468" t="s">
        <v>17563</v>
      </c>
    </row>
    <row r="5469" spans="1:3" x14ac:dyDescent="0.35">
      <c r="A5469" t="s">
        <v>17564</v>
      </c>
      <c r="B5469" t="s">
        <v>17565</v>
      </c>
      <c r="C5469" t="s">
        <v>17566</v>
      </c>
    </row>
    <row r="5470" spans="1:3" x14ac:dyDescent="0.35">
      <c r="A5470" t="s">
        <v>17567</v>
      </c>
      <c r="B5470" t="s">
        <v>17568</v>
      </c>
      <c r="C5470" t="s">
        <v>17569</v>
      </c>
    </row>
    <row r="5471" spans="1:3" x14ac:dyDescent="0.35">
      <c r="A5471" t="s">
        <v>17570</v>
      </c>
      <c r="B5471" t="s">
        <v>17571</v>
      </c>
      <c r="C5471" t="s">
        <v>17572</v>
      </c>
    </row>
    <row r="5472" spans="1:3" x14ac:dyDescent="0.35">
      <c r="A5472" t="s">
        <v>17573</v>
      </c>
      <c r="B5472" t="s">
        <v>17574</v>
      </c>
      <c r="C5472" t="s">
        <v>17575</v>
      </c>
    </row>
    <row r="5473" spans="1:3" x14ac:dyDescent="0.35">
      <c r="A5473" t="s">
        <v>17576</v>
      </c>
      <c r="B5473" t="s">
        <v>17577</v>
      </c>
      <c r="C5473" t="s">
        <v>17578</v>
      </c>
    </row>
    <row r="5474" spans="1:3" x14ac:dyDescent="0.35">
      <c r="A5474" t="s">
        <v>17579</v>
      </c>
      <c r="B5474" t="s">
        <v>17580</v>
      </c>
      <c r="C5474" t="s">
        <v>17581</v>
      </c>
    </row>
    <row r="5475" spans="1:3" x14ac:dyDescent="0.35">
      <c r="A5475" t="s">
        <v>17582</v>
      </c>
      <c r="B5475" t="s">
        <v>17583</v>
      </c>
      <c r="C5475" t="s">
        <v>17584</v>
      </c>
    </row>
    <row r="5476" spans="1:3" x14ac:dyDescent="0.35">
      <c r="A5476" t="s">
        <v>17585</v>
      </c>
      <c r="B5476" t="s">
        <v>17586</v>
      </c>
      <c r="C5476" t="s">
        <v>17587</v>
      </c>
    </row>
    <row r="5477" spans="1:3" x14ac:dyDescent="0.35">
      <c r="A5477" t="s">
        <v>17588</v>
      </c>
      <c r="B5477" t="s">
        <v>17589</v>
      </c>
      <c r="C5477" t="s">
        <v>17590</v>
      </c>
    </row>
    <row r="5478" spans="1:3" x14ac:dyDescent="0.35">
      <c r="A5478" t="s">
        <v>17591</v>
      </c>
      <c r="B5478" t="s">
        <v>17592</v>
      </c>
      <c r="C5478" t="s">
        <v>17593</v>
      </c>
    </row>
    <row r="5479" spans="1:3" x14ac:dyDescent="0.35">
      <c r="A5479" t="s">
        <v>17594</v>
      </c>
      <c r="B5479" t="s">
        <v>17595</v>
      </c>
      <c r="C5479" t="s">
        <v>17596</v>
      </c>
    </row>
    <row r="5480" spans="1:3" x14ac:dyDescent="0.35">
      <c r="A5480" t="s">
        <v>17597</v>
      </c>
      <c r="B5480" t="s">
        <v>17598</v>
      </c>
      <c r="C5480" t="s">
        <v>17599</v>
      </c>
    </row>
    <row r="5481" spans="1:3" x14ac:dyDescent="0.35">
      <c r="A5481" t="s">
        <v>17600</v>
      </c>
      <c r="B5481" t="s">
        <v>17601</v>
      </c>
      <c r="C5481" t="s">
        <v>17602</v>
      </c>
    </row>
    <row r="5482" spans="1:3" x14ac:dyDescent="0.35">
      <c r="A5482" t="s">
        <v>17603</v>
      </c>
      <c r="B5482" t="s">
        <v>17604</v>
      </c>
      <c r="C5482" t="s">
        <v>17605</v>
      </c>
    </row>
    <row r="5483" spans="1:3" x14ac:dyDescent="0.35">
      <c r="A5483" t="s">
        <v>17606</v>
      </c>
      <c r="B5483" t="s">
        <v>17607</v>
      </c>
      <c r="C5483" t="s">
        <v>17608</v>
      </c>
    </row>
    <row r="5484" spans="1:3" x14ac:dyDescent="0.35">
      <c r="A5484" t="s">
        <v>17609</v>
      </c>
      <c r="B5484" t="s">
        <v>17610</v>
      </c>
      <c r="C5484" t="s">
        <v>17611</v>
      </c>
    </row>
    <row r="5485" spans="1:3" x14ac:dyDescent="0.35">
      <c r="A5485" t="s">
        <v>17612</v>
      </c>
      <c r="B5485" t="s">
        <v>17613</v>
      </c>
      <c r="C5485" t="s">
        <v>17614</v>
      </c>
    </row>
    <row r="5486" spans="1:3" x14ac:dyDescent="0.35">
      <c r="A5486" t="s">
        <v>17615</v>
      </c>
      <c r="B5486" t="s">
        <v>17616</v>
      </c>
      <c r="C5486" t="s">
        <v>17617</v>
      </c>
    </row>
    <row r="5487" spans="1:3" x14ac:dyDescent="0.35">
      <c r="A5487" t="s">
        <v>17618</v>
      </c>
      <c r="B5487" t="s">
        <v>17619</v>
      </c>
      <c r="C5487" t="s">
        <v>17620</v>
      </c>
    </row>
    <row r="5488" spans="1:3" x14ac:dyDescent="0.35">
      <c r="A5488" t="s">
        <v>17621</v>
      </c>
      <c r="B5488" t="s">
        <v>17622</v>
      </c>
      <c r="C5488" t="s">
        <v>17623</v>
      </c>
    </row>
    <row r="5489" spans="1:3" x14ac:dyDescent="0.35">
      <c r="A5489" t="s">
        <v>17624</v>
      </c>
      <c r="B5489" t="s">
        <v>17625</v>
      </c>
      <c r="C5489" t="s">
        <v>17626</v>
      </c>
    </row>
    <row r="5490" spans="1:3" x14ac:dyDescent="0.35">
      <c r="A5490" t="s">
        <v>17627</v>
      </c>
      <c r="B5490" t="s">
        <v>17628</v>
      </c>
      <c r="C5490" t="s">
        <v>17629</v>
      </c>
    </row>
    <row r="5491" spans="1:3" x14ac:dyDescent="0.35">
      <c r="A5491" t="s">
        <v>17630</v>
      </c>
      <c r="B5491" t="s">
        <v>17631</v>
      </c>
      <c r="C5491" t="s">
        <v>17632</v>
      </c>
    </row>
    <row r="5492" spans="1:3" x14ac:dyDescent="0.35">
      <c r="A5492" t="s">
        <v>17633</v>
      </c>
      <c r="B5492" t="s">
        <v>17634</v>
      </c>
      <c r="C5492" t="s">
        <v>17635</v>
      </c>
    </row>
    <row r="5493" spans="1:3" x14ac:dyDescent="0.35">
      <c r="A5493" t="s">
        <v>17633</v>
      </c>
      <c r="B5493" t="s">
        <v>17636</v>
      </c>
      <c r="C5493" t="s">
        <v>17637</v>
      </c>
    </row>
    <row r="5494" spans="1:3" x14ac:dyDescent="0.35">
      <c r="A5494" t="s">
        <v>1403</v>
      </c>
      <c r="B5494" t="s">
        <v>17638</v>
      </c>
      <c r="C5494" t="s">
        <v>17639</v>
      </c>
    </row>
    <row r="5495" spans="1:3" x14ac:dyDescent="0.35">
      <c r="A5495" t="s">
        <v>17640</v>
      </c>
      <c r="B5495" t="s">
        <v>17641</v>
      </c>
      <c r="C5495" t="s">
        <v>17642</v>
      </c>
    </row>
    <row r="5496" spans="1:3" x14ac:dyDescent="0.35">
      <c r="A5496" t="s">
        <v>17643</v>
      </c>
      <c r="B5496" t="s">
        <v>17644</v>
      </c>
      <c r="C5496" t="s">
        <v>17645</v>
      </c>
    </row>
    <row r="5497" spans="1:3" x14ac:dyDescent="0.35">
      <c r="A5497" t="s">
        <v>17646</v>
      </c>
      <c r="B5497" t="s">
        <v>17647</v>
      </c>
      <c r="C5497" t="s">
        <v>17648</v>
      </c>
    </row>
    <row r="5498" spans="1:3" x14ac:dyDescent="0.35">
      <c r="A5498" t="s">
        <v>17649</v>
      </c>
      <c r="B5498" t="s">
        <v>17650</v>
      </c>
      <c r="C5498" t="s">
        <v>17651</v>
      </c>
    </row>
    <row r="5499" spans="1:3" x14ac:dyDescent="0.35">
      <c r="A5499" t="s">
        <v>17649</v>
      </c>
      <c r="B5499" t="s">
        <v>17652</v>
      </c>
      <c r="C5499" t="s">
        <v>17651</v>
      </c>
    </row>
    <row r="5500" spans="1:3" x14ac:dyDescent="0.35">
      <c r="A5500" t="s">
        <v>17653</v>
      </c>
      <c r="B5500" t="s">
        <v>17654</v>
      </c>
      <c r="C5500" t="s">
        <v>17655</v>
      </c>
    </row>
    <row r="5501" spans="1:3" x14ac:dyDescent="0.35">
      <c r="A5501" t="s">
        <v>17656</v>
      </c>
      <c r="B5501" t="s">
        <v>17657</v>
      </c>
      <c r="C5501" t="s">
        <v>17658</v>
      </c>
    </row>
    <row r="5502" spans="1:3" x14ac:dyDescent="0.35">
      <c r="A5502" t="s">
        <v>17659</v>
      </c>
      <c r="B5502" t="s">
        <v>17660</v>
      </c>
      <c r="C5502" t="s">
        <v>17661</v>
      </c>
    </row>
    <row r="5503" spans="1:3" x14ac:dyDescent="0.35">
      <c r="A5503" t="s">
        <v>17662</v>
      </c>
      <c r="B5503" t="s">
        <v>17663</v>
      </c>
      <c r="C5503" t="s">
        <v>17664</v>
      </c>
    </row>
    <row r="5504" spans="1:3" x14ac:dyDescent="0.35">
      <c r="A5504" t="s">
        <v>17665</v>
      </c>
      <c r="B5504" t="s">
        <v>17666</v>
      </c>
      <c r="C5504" t="s">
        <v>17667</v>
      </c>
    </row>
    <row r="5505" spans="1:3" x14ac:dyDescent="0.35">
      <c r="A5505" t="s">
        <v>17668</v>
      </c>
      <c r="B5505" t="s">
        <v>17669</v>
      </c>
      <c r="C5505" t="s">
        <v>17670</v>
      </c>
    </row>
    <row r="5506" spans="1:3" x14ac:dyDescent="0.35">
      <c r="A5506" t="s">
        <v>17671</v>
      </c>
      <c r="B5506" t="s">
        <v>17672</v>
      </c>
      <c r="C5506" t="s">
        <v>17673</v>
      </c>
    </row>
    <row r="5507" spans="1:3" x14ac:dyDescent="0.35">
      <c r="A5507" t="s">
        <v>17674</v>
      </c>
      <c r="B5507" t="s">
        <v>17675</v>
      </c>
      <c r="C5507" t="s">
        <v>17676</v>
      </c>
    </row>
    <row r="5508" spans="1:3" x14ac:dyDescent="0.35">
      <c r="A5508" t="s">
        <v>17677</v>
      </c>
      <c r="B5508" t="s">
        <v>17678</v>
      </c>
      <c r="C5508" t="s">
        <v>17679</v>
      </c>
    </row>
    <row r="5509" spans="1:3" x14ac:dyDescent="0.35">
      <c r="A5509" t="s">
        <v>17677</v>
      </c>
      <c r="B5509" t="s">
        <v>17680</v>
      </c>
      <c r="C5509" t="s">
        <v>17681</v>
      </c>
    </row>
    <row r="5510" spans="1:3" x14ac:dyDescent="0.35">
      <c r="A5510" t="s">
        <v>17682</v>
      </c>
      <c r="B5510" t="s">
        <v>17683</v>
      </c>
      <c r="C5510" t="s">
        <v>17684</v>
      </c>
    </row>
    <row r="5511" spans="1:3" x14ac:dyDescent="0.35">
      <c r="A5511" t="s">
        <v>17685</v>
      </c>
      <c r="B5511" t="s">
        <v>17686</v>
      </c>
      <c r="C5511" t="s">
        <v>17687</v>
      </c>
    </row>
    <row r="5512" spans="1:3" x14ac:dyDescent="0.35">
      <c r="A5512" t="s">
        <v>17688</v>
      </c>
      <c r="B5512" t="s">
        <v>17689</v>
      </c>
      <c r="C5512" t="s">
        <v>17690</v>
      </c>
    </row>
    <row r="5513" spans="1:3" x14ac:dyDescent="0.35">
      <c r="A5513" t="s">
        <v>17691</v>
      </c>
      <c r="B5513" t="s">
        <v>17692</v>
      </c>
      <c r="C5513" t="s">
        <v>17693</v>
      </c>
    </row>
    <row r="5514" spans="1:3" x14ac:dyDescent="0.35">
      <c r="A5514" t="s">
        <v>17694</v>
      </c>
      <c r="B5514" t="s">
        <v>17695</v>
      </c>
      <c r="C5514" t="s">
        <v>17696</v>
      </c>
    </row>
    <row r="5515" spans="1:3" x14ac:dyDescent="0.35">
      <c r="A5515" t="s">
        <v>17697</v>
      </c>
      <c r="B5515" t="s">
        <v>17698</v>
      </c>
      <c r="C5515" t="s">
        <v>17699</v>
      </c>
    </row>
    <row r="5516" spans="1:3" x14ac:dyDescent="0.35">
      <c r="A5516" t="s">
        <v>17700</v>
      </c>
      <c r="B5516" t="s">
        <v>17701</v>
      </c>
      <c r="C5516" t="s">
        <v>17702</v>
      </c>
    </row>
    <row r="5517" spans="1:3" x14ac:dyDescent="0.35">
      <c r="A5517" t="s">
        <v>17703</v>
      </c>
      <c r="B5517" t="s">
        <v>17704</v>
      </c>
      <c r="C5517" t="s">
        <v>17705</v>
      </c>
    </row>
    <row r="5518" spans="1:3" x14ac:dyDescent="0.35">
      <c r="A5518" t="s">
        <v>17703</v>
      </c>
      <c r="B5518" t="s">
        <v>17706</v>
      </c>
      <c r="C5518" t="s">
        <v>17707</v>
      </c>
    </row>
    <row r="5519" spans="1:3" x14ac:dyDescent="0.35">
      <c r="A5519" t="s">
        <v>17708</v>
      </c>
      <c r="B5519" t="s">
        <v>17709</v>
      </c>
      <c r="C5519" t="s">
        <v>17710</v>
      </c>
    </row>
    <row r="5520" spans="1:3" x14ac:dyDescent="0.35">
      <c r="A5520" t="s">
        <v>17711</v>
      </c>
      <c r="B5520" t="s">
        <v>17712</v>
      </c>
      <c r="C5520" t="s">
        <v>17713</v>
      </c>
    </row>
    <row r="5521" spans="1:3" x14ac:dyDescent="0.35">
      <c r="A5521" t="s">
        <v>17714</v>
      </c>
      <c r="B5521" t="s">
        <v>17715</v>
      </c>
      <c r="C5521" t="s">
        <v>17716</v>
      </c>
    </row>
    <row r="5522" spans="1:3" x14ac:dyDescent="0.35">
      <c r="A5522" t="s">
        <v>17717</v>
      </c>
      <c r="B5522" t="s">
        <v>17718</v>
      </c>
      <c r="C5522" t="s">
        <v>17719</v>
      </c>
    </row>
    <row r="5523" spans="1:3" x14ac:dyDescent="0.35">
      <c r="A5523" t="s">
        <v>17717</v>
      </c>
      <c r="B5523" t="s">
        <v>17720</v>
      </c>
      <c r="C5523" t="s">
        <v>17721</v>
      </c>
    </row>
    <row r="5524" spans="1:3" x14ac:dyDescent="0.35">
      <c r="A5524" t="s">
        <v>17722</v>
      </c>
      <c r="B5524" t="s">
        <v>17723</v>
      </c>
      <c r="C5524" t="s">
        <v>17724</v>
      </c>
    </row>
    <row r="5525" spans="1:3" x14ac:dyDescent="0.35">
      <c r="A5525" t="s">
        <v>17722</v>
      </c>
      <c r="B5525" t="s">
        <v>17725</v>
      </c>
      <c r="C5525" t="s">
        <v>17726</v>
      </c>
    </row>
    <row r="5526" spans="1:3" x14ac:dyDescent="0.35">
      <c r="A5526" t="s">
        <v>17727</v>
      </c>
      <c r="B5526" t="s">
        <v>17728</v>
      </c>
      <c r="C5526" t="s">
        <v>17729</v>
      </c>
    </row>
    <row r="5527" spans="1:3" x14ac:dyDescent="0.35">
      <c r="A5527" t="s">
        <v>17730</v>
      </c>
      <c r="B5527" t="s">
        <v>17731</v>
      </c>
      <c r="C5527" t="s">
        <v>17732</v>
      </c>
    </row>
    <row r="5528" spans="1:3" x14ac:dyDescent="0.35">
      <c r="A5528" t="s">
        <v>17733</v>
      </c>
      <c r="B5528" t="s">
        <v>17734</v>
      </c>
      <c r="C5528" t="s">
        <v>17735</v>
      </c>
    </row>
    <row r="5529" spans="1:3" x14ac:dyDescent="0.35">
      <c r="A5529" t="s">
        <v>17736</v>
      </c>
      <c r="B5529" t="s">
        <v>17737</v>
      </c>
      <c r="C5529" t="s">
        <v>17738</v>
      </c>
    </row>
    <row r="5530" spans="1:3" x14ac:dyDescent="0.35">
      <c r="A5530" t="s">
        <v>17739</v>
      </c>
      <c r="B5530" t="s">
        <v>17740</v>
      </c>
      <c r="C5530" t="s">
        <v>17741</v>
      </c>
    </row>
    <row r="5531" spans="1:3" x14ac:dyDescent="0.35">
      <c r="A5531" t="s">
        <v>17742</v>
      </c>
      <c r="B5531" t="s">
        <v>17743</v>
      </c>
      <c r="C5531" t="s">
        <v>17744</v>
      </c>
    </row>
    <row r="5532" spans="1:3" x14ac:dyDescent="0.35">
      <c r="A5532" t="s">
        <v>17745</v>
      </c>
      <c r="B5532" t="s">
        <v>17746</v>
      </c>
      <c r="C5532" t="s">
        <v>17747</v>
      </c>
    </row>
    <row r="5533" spans="1:3" x14ac:dyDescent="0.35">
      <c r="A5533" t="s">
        <v>17748</v>
      </c>
      <c r="B5533" t="s">
        <v>17749</v>
      </c>
      <c r="C5533" t="s">
        <v>17750</v>
      </c>
    </row>
    <row r="5534" spans="1:3" x14ac:dyDescent="0.35">
      <c r="A5534" t="s">
        <v>17751</v>
      </c>
      <c r="B5534" t="s">
        <v>17752</v>
      </c>
      <c r="C5534" t="s">
        <v>17753</v>
      </c>
    </row>
    <row r="5535" spans="1:3" x14ac:dyDescent="0.35">
      <c r="A5535" t="s">
        <v>17754</v>
      </c>
      <c r="B5535" t="s">
        <v>17755</v>
      </c>
      <c r="C5535" t="s">
        <v>17756</v>
      </c>
    </row>
    <row r="5536" spans="1:3" x14ac:dyDescent="0.35">
      <c r="A5536" t="s">
        <v>17757</v>
      </c>
      <c r="B5536" t="s">
        <v>17758</v>
      </c>
      <c r="C5536" t="s">
        <v>17759</v>
      </c>
    </row>
    <row r="5537" spans="1:3" x14ac:dyDescent="0.35">
      <c r="A5537" t="s">
        <v>17760</v>
      </c>
      <c r="B5537" t="s">
        <v>17761</v>
      </c>
      <c r="C5537" t="s">
        <v>17762</v>
      </c>
    </row>
    <row r="5538" spans="1:3" x14ac:dyDescent="0.35">
      <c r="A5538" t="s">
        <v>1404</v>
      </c>
      <c r="B5538" t="s">
        <v>17763</v>
      </c>
      <c r="C5538" t="s">
        <v>17764</v>
      </c>
    </row>
    <row r="5539" spans="1:3" x14ac:dyDescent="0.35">
      <c r="A5539" t="s">
        <v>1405</v>
      </c>
      <c r="B5539" t="s">
        <v>17765</v>
      </c>
      <c r="C5539" t="s">
        <v>17766</v>
      </c>
    </row>
    <row r="5540" spans="1:3" x14ac:dyDescent="0.35">
      <c r="A5540" t="s">
        <v>17767</v>
      </c>
      <c r="B5540" t="s">
        <v>17768</v>
      </c>
      <c r="C5540" t="s">
        <v>17769</v>
      </c>
    </row>
    <row r="5541" spans="1:3" x14ac:dyDescent="0.35">
      <c r="A5541" t="s">
        <v>17770</v>
      </c>
      <c r="B5541" t="s">
        <v>17771</v>
      </c>
      <c r="C5541" t="s">
        <v>17772</v>
      </c>
    </row>
    <row r="5542" spans="1:3" x14ac:dyDescent="0.35">
      <c r="A5542" t="s">
        <v>17773</v>
      </c>
      <c r="B5542" t="s">
        <v>17774</v>
      </c>
      <c r="C5542" t="s">
        <v>17775</v>
      </c>
    </row>
    <row r="5543" spans="1:3" x14ac:dyDescent="0.35">
      <c r="A5543" t="s">
        <v>17776</v>
      </c>
      <c r="B5543" t="s">
        <v>17777</v>
      </c>
      <c r="C5543" t="s">
        <v>17778</v>
      </c>
    </row>
    <row r="5544" spans="1:3" x14ac:dyDescent="0.35">
      <c r="A5544" t="s">
        <v>17779</v>
      </c>
      <c r="B5544" t="s">
        <v>17780</v>
      </c>
      <c r="C5544" t="s">
        <v>17781</v>
      </c>
    </row>
    <row r="5545" spans="1:3" x14ac:dyDescent="0.35">
      <c r="A5545" t="s">
        <v>17782</v>
      </c>
      <c r="B5545" t="s">
        <v>17783</v>
      </c>
      <c r="C5545" t="s">
        <v>17784</v>
      </c>
    </row>
    <row r="5546" spans="1:3" x14ac:dyDescent="0.35">
      <c r="A5546" t="s">
        <v>1406</v>
      </c>
      <c r="B5546" t="s">
        <v>17785</v>
      </c>
      <c r="C5546" t="s">
        <v>17786</v>
      </c>
    </row>
    <row r="5547" spans="1:3" x14ac:dyDescent="0.35">
      <c r="A5547" t="s">
        <v>17787</v>
      </c>
      <c r="B5547" t="s">
        <v>17788</v>
      </c>
      <c r="C5547" t="s">
        <v>17789</v>
      </c>
    </row>
    <row r="5548" spans="1:3" x14ac:dyDescent="0.35">
      <c r="A5548" t="s">
        <v>17790</v>
      </c>
      <c r="B5548" t="s">
        <v>17791</v>
      </c>
      <c r="C5548" t="s">
        <v>17792</v>
      </c>
    </row>
    <row r="5549" spans="1:3" x14ac:dyDescent="0.35">
      <c r="A5549" t="s">
        <v>17793</v>
      </c>
      <c r="B5549" t="s">
        <v>17794</v>
      </c>
      <c r="C5549" t="s">
        <v>17795</v>
      </c>
    </row>
    <row r="5550" spans="1:3" x14ac:dyDescent="0.35">
      <c r="A5550" t="s">
        <v>17796</v>
      </c>
      <c r="B5550" t="s">
        <v>17797</v>
      </c>
      <c r="C5550" t="s">
        <v>17798</v>
      </c>
    </row>
    <row r="5551" spans="1:3" x14ac:dyDescent="0.35">
      <c r="A5551" t="s">
        <v>17799</v>
      </c>
      <c r="B5551" t="s">
        <v>17800</v>
      </c>
      <c r="C5551" t="s">
        <v>17801</v>
      </c>
    </row>
    <row r="5552" spans="1:3" x14ac:dyDescent="0.35">
      <c r="A5552" t="s">
        <v>17802</v>
      </c>
      <c r="B5552" t="s">
        <v>17803</v>
      </c>
      <c r="C5552" t="s">
        <v>17804</v>
      </c>
    </row>
    <row r="5553" spans="1:3" x14ac:dyDescent="0.35">
      <c r="A5553" t="s">
        <v>17805</v>
      </c>
      <c r="B5553" t="s">
        <v>17806</v>
      </c>
      <c r="C5553" t="s">
        <v>17807</v>
      </c>
    </row>
    <row r="5554" spans="1:3" x14ac:dyDescent="0.35">
      <c r="A5554" t="s">
        <v>17808</v>
      </c>
      <c r="B5554" t="s">
        <v>17809</v>
      </c>
      <c r="C5554" t="s">
        <v>17810</v>
      </c>
    </row>
    <row r="5555" spans="1:3" x14ac:dyDescent="0.35">
      <c r="A5555" t="s">
        <v>17811</v>
      </c>
      <c r="B5555" t="s">
        <v>17812</v>
      </c>
      <c r="C5555" t="s">
        <v>17813</v>
      </c>
    </row>
    <row r="5556" spans="1:3" x14ac:dyDescent="0.35">
      <c r="A5556" t="s">
        <v>1407</v>
      </c>
      <c r="B5556" t="s">
        <v>17814</v>
      </c>
      <c r="C5556" t="s">
        <v>17815</v>
      </c>
    </row>
    <row r="5557" spans="1:3" x14ac:dyDescent="0.35">
      <c r="A5557" t="s">
        <v>17816</v>
      </c>
      <c r="B5557" t="s">
        <v>17817</v>
      </c>
      <c r="C5557" t="s">
        <v>17818</v>
      </c>
    </row>
    <row r="5558" spans="1:3" x14ac:dyDescent="0.35">
      <c r="A5558" t="s">
        <v>17819</v>
      </c>
      <c r="B5558" t="s">
        <v>17820</v>
      </c>
      <c r="C5558" t="s">
        <v>17821</v>
      </c>
    </row>
    <row r="5559" spans="1:3" x14ac:dyDescent="0.35">
      <c r="A5559" t="s">
        <v>17822</v>
      </c>
      <c r="B5559" t="s">
        <v>17823</v>
      </c>
      <c r="C5559" t="s">
        <v>17824</v>
      </c>
    </row>
    <row r="5560" spans="1:3" x14ac:dyDescent="0.35">
      <c r="A5560" t="s">
        <v>17825</v>
      </c>
      <c r="B5560" t="s">
        <v>17826</v>
      </c>
      <c r="C5560" t="s">
        <v>17827</v>
      </c>
    </row>
    <row r="5561" spans="1:3" x14ac:dyDescent="0.35">
      <c r="A5561" t="s">
        <v>17828</v>
      </c>
      <c r="B5561" t="s">
        <v>17829</v>
      </c>
      <c r="C5561" t="s">
        <v>17830</v>
      </c>
    </row>
    <row r="5562" spans="1:3" x14ac:dyDescent="0.35">
      <c r="A5562" t="s">
        <v>17831</v>
      </c>
      <c r="B5562" t="s">
        <v>17832</v>
      </c>
      <c r="C5562" t="s">
        <v>17833</v>
      </c>
    </row>
    <row r="5563" spans="1:3" x14ac:dyDescent="0.35">
      <c r="A5563" t="s">
        <v>17834</v>
      </c>
      <c r="B5563" t="s">
        <v>17835</v>
      </c>
      <c r="C5563" t="s">
        <v>17836</v>
      </c>
    </row>
    <row r="5564" spans="1:3" x14ac:dyDescent="0.35">
      <c r="A5564" t="s">
        <v>17837</v>
      </c>
      <c r="B5564" t="s">
        <v>17838</v>
      </c>
      <c r="C5564" t="s">
        <v>17839</v>
      </c>
    </row>
    <row r="5565" spans="1:3" x14ac:dyDescent="0.35">
      <c r="A5565" t="s">
        <v>17840</v>
      </c>
      <c r="B5565" t="s">
        <v>17841</v>
      </c>
      <c r="C5565" t="s">
        <v>17842</v>
      </c>
    </row>
    <row r="5566" spans="1:3" x14ac:dyDescent="0.35">
      <c r="A5566" t="s">
        <v>17843</v>
      </c>
      <c r="B5566" t="s">
        <v>17844</v>
      </c>
      <c r="C5566" t="s">
        <v>17845</v>
      </c>
    </row>
    <row r="5567" spans="1:3" x14ac:dyDescent="0.35">
      <c r="A5567" t="s">
        <v>17846</v>
      </c>
      <c r="B5567" t="s">
        <v>17847</v>
      </c>
      <c r="C5567" t="s">
        <v>17848</v>
      </c>
    </row>
    <row r="5568" spans="1:3" x14ac:dyDescent="0.35">
      <c r="A5568" t="s">
        <v>17849</v>
      </c>
      <c r="B5568" t="s">
        <v>17850</v>
      </c>
      <c r="C5568" t="s">
        <v>17851</v>
      </c>
    </row>
    <row r="5569" spans="1:3" x14ac:dyDescent="0.35">
      <c r="A5569" t="s">
        <v>17852</v>
      </c>
      <c r="B5569" t="s">
        <v>17853</v>
      </c>
      <c r="C5569" t="s">
        <v>17854</v>
      </c>
    </row>
    <row r="5570" spans="1:3" x14ac:dyDescent="0.35">
      <c r="A5570" t="s">
        <v>1408</v>
      </c>
      <c r="B5570" t="s">
        <v>17855</v>
      </c>
      <c r="C5570" t="s">
        <v>17856</v>
      </c>
    </row>
    <row r="5571" spans="1:3" x14ac:dyDescent="0.35">
      <c r="A5571" t="s">
        <v>17857</v>
      </c>
      <c r="B5571" t="s">
        <v>17858</v>
      </c>
      <c r="C5571" t="s">
        <v>17859</v>
      </c>
    </row>
    <row r="5572" spans="1:3" x14ac:dyDescent="0.35">
      <c r="A5572" t="s">
        <v>17860</v>
      </c>
      <c r="B5572" t="s">
        <v>17861</v>
      </c>
      <c r="C5572" t="s">
        <v>17862</v>
      </c>
    </row>
    <row r="5573" spans="1:3" x14ac:dyDescent="0.35">
      <c r="A5573" t="s">
        <v>17863</v>
      </c>
      <c r="B5573" t="s">
        <v>17864</v>
      </c>
      <c r="C5573" t="s">
        <v>17865</v>
      </c>
    </row>
    <row r="5574" spans="1:3" x14ac:dyDescent="0.35">
      <c r="A5574" t="s">
        <v>17866</v>
      </c>
      <c r="B5574" t="s">
        <v>17867</v>
      </c>
      <c r="C5574" t="s">
        <v>17868</v>
      </c>
    </row>
    <row r="5575" spans="1:3" x14ac:dyDescent="0.35">
      <c r="A5575" t="s">
        <v>1409</v>
      </c>
      <c r="B5575" t="s">
        <v>17869</v>
      </c>
      <c r="C5575" t="s">
        <v>17870</v>
      </c>
    </row>
    <row r="5576" spans="1:3" x14ac:dyDescent="0.35">
      <c r="A5576" t="s">
        <v>17871</v>
      </c>
      <c r="B5576" t="s">
        <v>17872</v>
      </c>
      <c r="C5576" t="s">
        <v>17873</v>
      </c>
    </row>
    <row r="5577" spans="1:3" x14ac:dyDescent="0.35">
      <c r="A5577" t="s">
        <v>17874</v>
      </c>
      <c r="B5577" t="s">
        <v>17875</v>
      </c>
      <c r="C5577" t="s">
        <v>17876</v>
      </c>
    </row>
    <row r="5578" spans="1:3" x14ac:dyDescent="0.35">
      <c r="A5578" t="s">
        <v>17877</v>
      </c>
      <c r="B5578" t="s">
        <v>17878</v>
      </c>
      <c r="C5578" t="s">
        <v>17879</v>
      </c>
    </row>
    <row r="5579" spans="1:3" x14ac:dyDescent="0.35">
      <c r="A5579" t="s">
        <v>1410</v>
      </c>
      <c r="B5579" t="s">
        <v>17880</v>
      </c>
      <c r="C5579" t="s">
        <v>17881</v>
      </c>
    </row>
    <row r="5580" spans="1:3" x14ac:dyDescent="0.35">
      <c r="A5580" t="s">
        <v>17882</v>
      </c>
      <c r="B5580" t="s">
        <v>17883</v>
      </c>
      <c r="C5580" t="s">
        <v>17884</v>
      </c>
    </row>
    <row r="5581" spans="1:3" x14ac:dyDescent="0.35">
      <c r="A5581" t="s">
        <v>17885</v>
      </c>
      <c r="B5581" t="s">
        <v>17886</v>
      </c>
      <c r="C5581" t="s">
        <v>17887</v>
      </c>
    </row>
    <row r="5582" spans="1:3" x14ac:dyDescent="0.35">
      <c r="A5582" t="s">
        <v>17888</v>
      </c>
      <c r="B5582" t="s">
        <v>17889</v>
      </c>
      <c r="C5582" t="s">
        <v>17890</v>
      </c>
    </row>
    <row r="5583" spans="1:3" x14ac:dyDescent="0.35">
      <c r="A5583" t="s">
        <v>1412</v>
      </c>
      <c r="B5583" t="s">
        <v>17891</v>
      </c>
      <c r="C5583" t="s">
        <v>17892</v>
      </c>
    </row>
    <row r="5584" spans="1:3" x14ac:dyDescent="0.35">
      <c r="A5584" t="s">
        <v>17893</v>
      </c>
      <c r="B5584" t="s">
        <v>17894</v>
      </c>
      <c r="C5584" t="s">
        <v>17895</v>
      </c>
    </row>
    <row r="5585" spans="1:3" x14ac:dyDescent="0.35">
      <c r="A5585" t="s">
        <v>17896</v>
      </c>
      <c r="B5585" t="s">
        <v>17897</v>
      </c>
      <c r="C5585" t="s">
        <v>17710</v>
      </c>
    </row>
    <row r="5586" spans="1:3" x14ac:dyDescent="0.35">
      <c r="A5586" t="s">
        <v>17898</v>
      </c>
      <c r="B5586" t="s">
        <v>17899</v>
      </c>
      <c r="C5586" t="s">
        <v>17900</v>
      </c>
    </row>
    <row r="5587" spans="1:3" x14ac:dyDescent="0.35">
      <c r="A5587" t="s">
        <v>17901</v>
      </c>
      <c r="B5587" t="s">
        <v>17902</v>
      </c>
      <c r="C5587" t="s">
        <v>17903</v>
      </c>
    </row>
    <row r="5588" spans="1:3" x14ac:dyDescent="0.35">
      <c r="A5588" t="s">
        <v>17904</v>
      </c>
      <c r="B5588" t="s">
        <v>17905</v>
      </c>
      <c r="C5588" t="s">
        <v>17906</v>
      </c>
    </row>
    <row r="5589" spans="1:3" x14ac:dyDescent="0.35">
      <c r="A5589" t="s">
        <v>17907</v>
      </c>
      <c r="B5589" t="s">
        <v>17908</v>
      </c>
      <c r="C5589" t="s">
        <v>17909</v>
      </c>
    </row>
    <row r="5590" spans="1:3" x14ac:dyDescent="0.35">
      <c r="A5590" t="s">
        <v>17910</v>
      </c>
      <c r="B5590" t="s">
        <v>17911</v>
      </c>
      <c r="C5590" t="s">
        <v>17912</v>
      </c>
    </row>
    <row r="5591" spans="1:3" x14ac:dyDescent="0.35">
      <c r="A5591" t="s">
        <v>17913</v>
      </c>
      <c r="B5591" t="s">
        <v>17914</v>
      </c>
      <c r="C5591" t="s">
        <v>17915</v>
      </c>
    </row>
    <row r="5592" spans="1:3" x14ac:dyDescent="0.35">
      <c r="A5592" t="s">
        <v>17916</v>
      </c>
      <c r="B5592" t="s">
        <v>17917</v>
      </c>
      <c r="C5592" t="s">
        <v>17918</v>
      </c>
    </row>
    <row r="5593" spans="1:3" x14ac:dyDescent="0.35">
      <c r="A5593" t="s">
        <v>17919</v>
      </c>
      <c r="B5593" t="s">
        <v>17920</v>
      </c>
      <c r="C5593" t="s">
        <v>17921</v>
      </c>
    </row>
    <row r="5594" spans="1:3" x14ac:dyDescent="0.35">
      <c r="A5594" t="s">
        <v>17922</v>
      </c>
      <c r="B5594" t="s">
        <v>17923</v>
      </c>
      <c r="C5594" t="s">
        <v>17924</v>
      </c>
    </row>
    <row r="5595" spans="1:3" x14ac:dyDescent="0.35">
      <c r="A5595" t="s">
        <v>17925</v>
      </c>
      <c r="B5595" t="s">
        <v>17926</v>
      </c>
      <c r="C5595" t="s">
        <v>17927</v>
      </c>
    </row>
    <row r="5596" spans="1:3" x14ac:dyDescent="0.35">
      <c r="A5596" t="s">
        <v>17928</v>
      </c>
      <c r="B5596" t="s">
        <v>17929</v>
      </c>
      <c r="C5596" t="s">
        <v>17930</v>
      </c>
    </row>
    <row r="5597" spans="1:3" x14ac:dyDescent="0.35">
      <c r="A5597" t="s">
        <v>17931</v>
      </c>
      <c r="B5597" t="s">
        <v>17932</v>
      </c>
      <c r="C5597" t="s">
        <v>17933</v>
      </c>
    </row>
    <row r="5598" spans="1:3" x14ac:dyDescent="0.35">
      <c r="A5598" t="s">
        <v>17934</v>
      </c>
      <c r="B5598" t="s">
        <v>17935</v>
      </c>
      <c r="C5598" t="s">
        <v>17936</v>
      </c>
    </row>
    <row r="5599" spans="1:3" x14ac:dyDescent="0.35">
      <c r="A5599" t="s">
        <v>17937</v>
      </c>
      <c r="B5599" t="s">
        <v>17938</v>
      </c>
      <c r="C5599" t="s">
        <v>17939</v>
      </c>
    </row>
    <row r="5600" spans="1:3" x14ac:dyDescent="0.35">
      <c r="A5600" t="s">
        <v>17937</v>
      </c>
      <c r="B5600" t="s">
        <v>17940</v>
      </c>
      <c r="C5600" t="s">
        <v>17941</v>
      </c>
    </row>
    <row r="5601" spans="1:3" x14ac:dyDescent="0.35">
      <c r="A5601" t="s">
        <v>17942</v>
      </c>
      <c r="B5601" t="s">
        <v>17943</v>
      </c>
      <c r="C5601" t="s">
        <v>17944</v>
      </c>
    </row>
    <row r="5602" spans="1:3" x14ac:dyDescent="0.35">
      <c r="A5602" t="s">
        <v>17945</v>
      </c>
      <c r="B5602" t="s">
        <v>17946</v>
      </c>
      <c r="C5602" t="s">
        <v>1976</v>
      </c>
    </row>
    <row r="5603" spans="1:3" x14ac:dyDescent="0.35">
      <c r="A5603" t="s">
        <v>17947</v>
      </c>
      <c r="B5603" t="s">
        <v>17948</v>
      </c>
      <c r="C5603" t="s">
        <v>17949</v>
      </c>
    </row>
    <row r="5604" spans="1:3" x14ac:dyDescent="0.35">
      <c r="A5604" t="s">
        <v>17950</v>
      </c>
      <c r="B5604" t="s">
        <v>17951</v>
      </c>
      <c r="C5604" t="s">
        <v>17952</v>
      </c>
    </row>
    <row r="5605" spans="1:3" x14ac:dyDescent="0.35">
      <c r="A5605" t="s">
        <v>17953</v>
      </c>
      <c r="B5605" t="s">
        <v>17954</v>
      </c>
      <c r="C5605" t="s">
        <v>17955</v>
      </c>
    </row>
    <row r="5606" spans="1:3" x14ac:dyDescent="0.35">
      <c r="A5606" t="s">
        <v>17956</v>
      </c>
      <c r="B5606" t="s">
        <v>17957</v>
      </c>
      <c r="C5606" t="s">
        <v>17958</v>
      </c>
    </row>
    <row r="5607" spans="1:3" x14ac:dyDescent="0.35">
      <c r="A5607" t="s">
        <v>17959</v>
      </c>
      <c r="B5607" t="s">
        <v>17960</v>
      </c>
      <c r="C5607" t="s">
        <v>17961</v>
      </c>
    </row>
    <row r="5608" spans="1:3" x14ac:dyDescent="0.35">
      <c r="A5608" t="s">
        <v>17962</v>
      </c>
      <c r="B5608" t="s">
        <v>17963</v>
      </c>
      <c r="C5608" t="s">
        <v>17964</v>
      </c>
    </row>
    <row r="5609" spans="1:3" x14ac:dyDescent="0.35">
      <c r="A5609" t="s">
        <v>17965</v>
      </c>
      <c r="B5609" t="s">
        <v>17966</v>
      </c>
      <c r="C5609" t="s">
        <v>17967</v>
      </c>
    </row>
    <row r="5610" spans="1:3" x14ac:dyDescent="0.35">
      <c r="A5610" t="s">
        <v>17968</v>
      </c>
      <c r="B5610" t="s">
        <v>17969</v>
      </c>
      <c r="C5610" t="s">
        <v>17970</v>
      </c>
    </row>
    <row r="5611" spans="1:3" x14ac:dyDescent="0.35">
      <c r="A5611" t="s">
        <v>17971</v>
      </c>
      <c r="B5611" t="s">
        <v>17972</v>
      </c>
      <c r="C5611" t="s">
        <v>17973</v>
      </c>
    </row>
    <row r="5612" spans="1:3" x14ac:dyDescent="0.35">
      <c r="A5612" t="s">
        <v>17974</v>
      </c>
      <c r="B5612" t="s">
        <v>17975</v>
      </c>
      <c r="C5612" t="s">
        <v>17976</v>
      </c>
    </row>
    <row r="5613" spans="1:3" x14ac:dyDescent="0.35">
      <c r="A5613" t="s">
        <v>1415</v>
      </c>
      <c r="B5613" t="s">
        <v>17977</v>
      </c>
      <c r="C5613" t="s">
        <v>17978</v>
      </c>
    </row>
    <row r="5614" spans="1:3" x14ac:dyDescent="0.35">
      <c r="A5614" t="s">
        <v>17979</v>
      </c>
      <c r="B5614" t="s">
        <v>17980</v>
      </c>
      <c r="C5614" t="s">
        <v>17981</v>
      </c>
    </row>
    <row r="5615" spans="1:3" x14ac:dyDescent="0.35">
      <c r="A5615" t="s">
        <v>17982</v>
      </c>
      <c r="B5615" t="s">
        <v>17983</v>
      </c>
      <c r="C5615" t="s">
        <v>17984</v>
      </c>
    </row>
    <row r="5616" spans="1:3" x14ac:dyDescent="0.35">
      <c r="A5616" t="s">
        <v>17985</v>
      </c>
      <c r="B5616" t="s">
        <v>17986</v>
      </c>
      <c r="C5616" t="s">
        <v>17987</v>
      </c>
    </row>
    <row r="5617" spans="1:3" x14ac:dyDescent="0.35">
      <c r="A5617" t="s">
        <v>17988</v>
      </c>
      <c r="B5617" t="s">
        <v>17989</v>
      </c>
      <c r="C5617" t="s">
        <v>17990</v>
      </c>
    </row>
    <row r="5618" spans="1:3" x14ac:dyDescent="0.35">
      <c r="A5618" t="s">
        <v>17991</v>
      </c>
      <c r="B5618" t="s">
        <v>17992</v>
      </c>
      <c r="C5618" t="s">
        <v>17993</v>
      </c>
    </row>
    <row r="5619" spans="1:3" x14ac:dyDescent="0.35">
      <c r="A5619" t="s">
        <v>17994</v>
      </c>
      <c r="B5619" t="s">
        <v>17995</v>
      </c>
      <c r="C5619" t="s">
        <v>17996</v>
      </c>
    </row>
    <row r="5620" spans="1:3" x14ac:dyDescent="0.35">
      <c r="A5620" t="s">
        <v>17997</v>
      </c>
      <c r="B5620" t="s">
        <v>17998</v>
      </c>
      <c r="C5620" t="s">
        <v>17999</v>
      </c>
    </row>
    <row r="5621" spans="1:3" x14ac:dyDescent="0.35">
      <c r="A5621" t="s">
        <v>18000</v>
      </c>
      <c r="B5621" t="s">
        <v>18001</v>
      </c>
      <c r="C5621" t="s">
        <v>18002</v>
      </c>
    </row>
    <row r="5622" spans="1:3" x14ac:dyDescent="0.35">
      <c r="A5622" t="s">
        <v>18003</v>
      </c>
      <c r="B5622" t="s">
        <v>18004</v>
      </c>
      <c r="C5622" t="s">
        <v>18005</v>
      </c>
    </row>
    <row r="5623" spans="1:3" x14ac:dyDescent="0.35">
      <c r="A5623" t="s">
        <v>18006</v>
      </c>
      <c r="B5623" t="s">
        <v>18007</v>
      </c>
      <c r="C5623" t="s">
        <v>18008</v>
      </c>
    </row>
    <row r="5624" spans="1:3" x14ac:dyDescent="0.35">
      <c r="A5624" t="s">
        <v>18009</v>
      </c>
      <c r="B5624" t="s">
        <v>18010</v>
      </c>
      <c r="C5624" t="s">
        <v>18011</v>
      </c>
    </row>
    <row r="5625" spans="1:3" x14ac:dyDescent="0.35">
      <c r="A5625" t="s">
        <v>18012</v>
      </c>
      <c r="B5625" t="s">
        <v>18013</v>
      </c>
      <c r="C5625" t="s">
        <v>18014</v>
      </c>
    </row>
    <row r="5626" spans="1:3" x14ac:dyDescent="0.35">
      <c r="A5626" t="s">
        <v>18015</v>
      </c>
      <c r="B5626" t="s">
        <v>18016</v>
      </c>
      <c r="C5626" t="s">
        <v>18017</v>
      </c>
    </row>
    <row r="5627" spans="1:3" x14ac:dyDescent="0.35">
      <c r="A5627" t="s">
        <v>18018</v>
      </c>
      <c r="B5627" t="s">
        <v>18019</v>
      </c>
      <c r="C5627" t="s">
        <v>18020</v>
      </c>
    </row>
    <row r="5628" spans="1:3" x14ac:dyDescent="0.35">
      <c r="A5628" t="s">
        <v>18021</v>
      </c>
      <c r="B5628" t="s">
        <v>18022</v>
      </c>
      <c r="C5628" t="s">
        <v>18023</v>
      </c>
    </row>
    <row r="5629" spans="1:3" x14ac:dyDescent="0.35">
      <c r="A5629" t="s">
        <v>18024</v>
      </c>
      <c r="B5629" t="s">
        <v>18025</v>
      </c>
      <c r="C5629" t="s">
        <v>18026</v>
      </c>
    </row>
    <row r="5630" spans="1:3" x14ac:dyDescent="0.35">
      <c r="A5630" t="s">
        <v>18027</v>
      </c>
      <c r="B5630" t="s">
        <v>18028</v>
      </c>
      <c r="C5630" t="s">
        <v>18029</v>
      </c>
    </row>
    <row r="5631" spans="1:3" x14ac:dyDescent="0.35">
      <c r="A5631" t="s">
        <v>18030</v>
      </c>
      <c r="B5631" t="s">
        <v>18031</v>
      </c>
      <c r="C5631" t="s">
        <v>18032</v>
      </c>
    </row>
    <row r="5632" spans="1:3" x14ac:dyDescent="0.35">
      <c r="A5632" t="s">
        <v>18033</v>
      </c>
      <c r="B5632" t="s">
        <v>18034</v>
      </c>
      <c r="C5632" t="s">
        <v>18035</v>
      </c>
    </row>
    <row r="5633" spans="1:3" x14ac:dyDescent="0.35">
      <c r="A5633" t="s">
        <v>18036</v>
      </c>
      <c r="B5633" t="s">
        <v>18037</v>
      </c>
      <c r="C5633" t="s">
        <v>18038</v>
      </c>
    </row>
    <row r="5634" spans="1:3" x14ac:dyDescent="0.35">
      <c r="A5634" t="s">
        <v>18039</v>
      </c>
      <c r="B5634" t="s">
        <v>18040</v>
      </c>
      <c r="C5634" t="s">
        <v>18041</v>
      </c>
    </row>
    <row r="5635" spans="1:3" x14ac:dyDescent="0.35">
      <c r="A5635" t="s">
        <v>18042</v>
      </c>
      <c r="B5635" t="s">
        <v>18043</v>
      </c>
      <c r="C5635" t="s">
        <v>18044</v>
      </c>
    </row>
    <row r="5636" spans="1:3" x14ac:dyDescent="0.35">
      <c r="A5636" t="s">
        <v>18045</v>
      </c>
      <c r="B5636" t="s">
        <v>18046</v>
      </c>
      <c r="C5636" t="s">
        <v>18047</v>
      </c>
    </row>
    <row r="5637" spans="1:3" x14ac:dyDescent="0.35">
      <c r="A5637" t="s">
        <v>18048</v>
      </c>
      <c r="B5637" t="s">
        <v>18049</v>
      </c>
      <c r="C5637" t="s">
        <v>18050</v>
      </c>
    </row>
    <row r="5638" spans="1:3" x14ac:dyDescent="0.35">
      <c r="A5638" t="s">
        <v>18051</v>
      </c>
      <c r="B5638" t="s">
        <v>18052</v>
      </c>
      <c r="C5638" t="s">
        <v>18053</v>
      </c>
    </row>
    <row r="5639" spans="1:3" x14ac:dyDescent="0.35">
      <c r="A5639" t="s">
        <v>18054</v>
      </c>
      <c r="B5639" t="s">
        <v>18055</v>
      </c>
      <c r="C5639" t="s">
        <v>18056</v>
      </c>
    </row>
    <row r="5640" spans="1:3" x14ac:dyDescent="0.35">
      <c r="A5640" t="s">
        <v>18057</v>
      </c>
      <c r="B5640" t="s">
        <v>18058</v>
      </c>
      <c r="C5640" t="s">
        <v>18059</v>
      </c>
    </row>
    <row r="5641" spans="1:3" x14ac:dyDescent="0.35">
      <c r="A5641" t="s">
        <v>18060</v>
      </c>
      <c r="B5641" t="s">
        <v>18061</v>
      </c>
      <c r="C5641" t="s">
        <v>18062</v>
      </c>
    </row>
    <row r="5642" spans="1:3" x14ac:dyDescent="0.35">
      <c r="A5642" t="s">
        <v>18063</v>
      </c>
      <c r="B5642" t="s">
        <v>18064</v>
      </c>
      <c r="C5642" t="s">
        <v>18065</v>
      </c>
    </row>
    <row r="5643" spans="1:3" x14ac:dyDescent="0.35">
      <c r="A5643" t="s">
        <v>18066</v>
      </c>
      <c r="B5643" t="s">
        <v>18067</v>
      </c>
      <c r="C5643" t="s">
        <v>18068</v>
      </c>
    </row>
    <row r="5644" spans="1:3" x14ac:dyDescent="0.35">
      <c r="A5644" t="s">
        <v>18069</v>
      </c>
      <c r="B5644" t="s">
        <v>18070</v>
      </c>
      <c r="C5644" t="s">
        <v>18071</v>
      </c>
    </row>
    <row r="5645" spans="1:3" x14ac:dyDescent="0.35">
      <c r="A5645" t="s">
        <v>18072</v>
      </c>
      <c r="B5645" t="s">
        <v>18073</v>
      </c>
      <c r="C5645" t="s">
        <v>18074</v>
      </c>
    </row>
    <row r="5646" spans="1:3" x14ac:dyDescent="0.35">
      <c r="A5646" t="s">
        <v>18075</v>
      </c>
      <c r="B5646" t="s">
        <v>18076</v>
      </c>
      <c r="C5646" t="s">
        <v>18077</v>
      </c>
    </row>
    <row r="5647" spans="1:3" x14ac:dyDescent="0.35">
      <c r="A5647" t="s">
        <v>18078</v>
      </c>
      <c r="B5647" t="s">
        <v>18079</v>
      </c>
      <c r="C5647" t="s">
        <v>18080</v>
      </c>
    </row>
    <row r="5648" spans="1:3" x14ac:dyDescent="0.35">
      <c r="A5648" t="s">
        <v>18081</v>
      </c>
      <c r="B5648" t="s">
        <v>18082</v>
      </c>
      <c r="C5648" t="s">
        <v>18083</v>
      </c>
    </row>
    <row r="5649" spans="1:3" x14ac:dyDescent="0.35">
      <c r="A5649" t="s">
        <v>18084</v>
      </c>
      <c r="B5649" t="s">
        <v>18085</v>
      </c>
      <c r="C5649" t="s">
        <v>18086</v>
      </c>
    </row>
    <row r="5650" spans="1:3" x14ac:dyDescent="0.35">
      <c r="A5650" t="s">
        <v>18087</v>
      </c>
      <c r="B5650" t="s">
        <v>18088</v>
      </c>
      <c r="C5650" t="s">
        <v>18089</v>
      </c>
    </row>
    <row r="5651" spans="1:3" x14ac:dyDescent="0.35">
      <c r="A5651" t="s">
        <v>18090</v>
      </c>
      <c r="B5651" t="s">
        <v>18091</v>
      </c>
      <c r="C5651" t="s">
        <v>18092</v>
      </c>
    </row>
    <row r="5652" spans="1:3" x14ac:dyDescent="0.35">
      <c r="A5652" t="s">
        <v>18093</v>
      </c>
      <c r="B5652" t="s">
        <v>18094</v>
      </c>
      <c r="C5652" t="s">
        <v>18095</v>
      </c>
    </row>
    <row r="5653" spans="1:3" x14ac:dyDescent="0.35">
      <c r="A5653" t="s">
        <v>18096</v>
      </c>
      <c r="B5653" t="s">
        <v>18097</v>
      </c>
      <c r="C5653" t="s">
        <v>18098</v>
      </c>
    </row>
    <row r="5654" spans="1:3" x14ac:dyDescent="0.35">
      <c r="A5654" t="s">
        <v>18099</v>
      </c>
      <c r="B5654" t="s">
        <v>18100</v>
      </c>
      <c r="C5654" t="s">
        <v>18101</v>
      </c>
    </row>
    <row r="5655" spans="1:3" x14ac:dyDescent="0.35">
      <c r="A5655" t="s">
        <v>18102</v>
      </c>
      <c r="B5655" t="s">
        <v>18103</v>
      </c>
      <c r="C5655" t="s">
        <v>18104</v>
      </c>
    </row>
    <row r="5656" spans="1:3" x14ac:dyDescent="0.35">
      <c r="A5656" t="s">
        <v>18105</v>
      </c>
      <c r="B5656" t="s">
        <v>18106</v>
      </c>
      <c r="C5656" t="s">
        <v>18107</v>
      </c>
    </row>
    <row r="5657" spans="1:3" x14ac:dyDescent="0.35">
      <c r="A5657" t="s">
        <v>18108</v>
      </c>
      <c r="B5657" t="s">
        <v>18109</v>
      </c>
      <c r="C5657" t="s">
        <v>18110</v>
      </c>
    </row>
    <row r="5658" spans="1:3" x14ac:dyDescent="0.35">
      <c r="A5658" t="s">
        <v>18111</v>
      </c>
      <c r="B5658" t="s">
        <v>18112</v>
      </c>
      <c r="C5658" t="s">
        <v>18113</v>
      </c>
    </row>
    <row r="5659" spans="1:3" x14ac:dyDescent="0.35">
      <c r="A5659" t="s">
        <v>18114</v>
      </c>
      <c r="B5659" t="s">
        <v>18115</v>
      </c>
      <c r="C5659" t="s">
        <v>18116</v>
      </c>
    </row>
    <row r="5660" spans="1:3" x14ac:dyDescent="0.35">
      <c r="A5660" t="s">
        <v>18117</v>
      </c>
      <c r="B5660" t="s">
        <v>18118</v>
      </c>
      <c r="C5660" t="s">
        <v>18119</v>
      </c>
    </row>
    <row r="5661" spans="1:3" x14ac:dyDescent="0.35">
      <c r="A5661" t="s">
        <v>18120</v>
      </c>
      <c r="B5661" t="s">
        <v>18121</v>
      </c>
      <c r="C5661" t="s">
        <v>18122</v>
      </c>
    </row>
    <row r="5662" spans="1:3" x14ac:dyDescent="0.35">
      <c r="A5662" t="s">
        <v>18123</v>
      </c>
      <c r="B5662" t="s">
        <v>18124</v>
      </c>
      <c r="C5662" t="s">
        <v>18125</v>
      </c>
    </row>
    <row r="5663" spans="1:3" x14ac:dyDescent="0.35">
      <c r="A5663" t="s">
        <v>18126</v>
      </c>
      <c r="B5663" t="s">
        <v>18127</v>
      </c>
      <c r="C5663" t="s">
        <v>18128</v>
      </c>
    </row>
    <row r="5664" spans="1:3" x14ac:dyDescent="0.35">
      <c r="A5664" t="s">
        <v>18129</v>
      </c>
      <c r="B5664" t="s">
        <v>18130</v>
      </c>
      <c r="C5664" t="s">
        <v>18131</v>
      </c>
    </row>
    <row r="5665" spans="1:3" x14ac:dyDescent="0.35">
      <c r="A5665" t="s">
        <v>18132</v>
      </c>
      <c r="B5665" t="s">
        <v>18133</v>
      </c>
      <c r="C5665" t="s">
        <v>18134</v>
      </c>
    </row>
    <row r="5666" spans="1:3" x14ac:dyDescent="0.35">
      <c r="A5666" t="s">
        <v>18135</v>
      </c>
      <c r="B5666" t="s">
        <v>18136</v>
      </c>
      <c r="C5666" t="s">
        <v>18137</v>
      </c>
    </row>
    <row r="5667" spans="1:3" x14ac:dyDescent="0.35">
      <c r="A5667" t="s">
        <v>18138</v>
      </c>
      <c r="B5667" t="s">
        <v>18139</v>
      </c>
      <c r="C5667" t="s">
        <v>18140</v>
      </c>
    </row>
    <row r="5668" spans="1:3" x14ac:dyDescent="0.35">
      <c r="A5668" t="s">
        <v>18141</v>
      </c>
      <c r="B5668" t="s">
        <v>18142</v>
      </c>
      <c r="C5668" t="s">
        <v>18143</v>
      </c>
    </row>
    <row r="5669" spans="1:3" x14ac:dyDescent="0.35">
      <c r="A5669" t="s">
        <v>18144</v>
      </c>
      <c r="B5669" t="s">
        <v>18145</v>
      </c>
      <c r="C5669" t="s">
        <v>18146</v>
      </c>
    </row>
    <row r="5670" spans="1:3" x14ac:dyDescent="0.35">
      <c r="A5670" t="s">
        <v>18147</v>
      </c>
      <c r="B5670" t="s">
        <v>18148</v>
      </c>
      <c r="C5670" t="s">
        <v>18149</v>
      </c>
    </row>
    <row r="5671" spans="1:3" x14ac:dyDescent="0.35">
      <c r="A5671" t="s">
        <v>18150</v>
      </c>
      <c r="B5671" t="s">
        <v>18151</v>
      </c>
      <c r="C5671" t="s">
        <v>18152</v>
      </c>
    </row>
    <row r="5672" spans="1:3" x14ac:dyDescent="0.35">
      <c r="A5672" t="s">
        <v>18153</v>
      </c>
      <c r="B5672" t="s">
        <v>18154</v>
      </c>
      <c r="C5672" t="s">
        <v>18155</v>
      </c>
    </row>
    <row r="5673" spans="1:3" x14ac:dyDescent="0.35">
      <c r="A5673" t="s">
        <v>18156</v>
      </c>
      <c r="B5673" t="s">
        <v>18157</v>
      </c>
      <c r="C5673" t="s">
        <v>18158</v>
      </c>
    </row>
    <row r="5674" spans="1:3" x14ac:dyDescent="0.35">
      <c r="A5674" t="s">
        <v>18159</v>
      </c>
      <c r="B5674" t="s">
        <v>18160</v>
      </c>
      <c r="C5674" t="s">
        <v>18161</v>
      </c>
    </row>
    <row r="5675" spans="1:3" x14ac:dyDescent="0.35">
      <c r="A5675" t="s">
        <v>18162</v>
      </c>
      <c r="B5675" t="s">
        <v>18163</v>
      </c>
      <c r="C5675" t="s">
        <v>18164</v>
      </c>
    </row>
    <row r="5676" spans="1:3" x14ac:dyDescent="0.35">
      <c r="A5676" t="s">
        <v>18162</v>
      </c>
      <c r="B5676" t="s">
        <v>18165</v>
      </c>
      <c r="C5676" t="s">
        <v>18164</v>
      </c>
    </row>
    <row r="5677" spans="1:3" x14ac:dyDescent="0.35">
      <c r="A5677" t="s">
        <v>18166</v>
      </c>
      <c r="B5677" t="s">
        <v>18167</v>
      </c>
      <c r="C5677" t="s">
        <v>18168</v>
      </c>
    </row>
    <row r="5678" spans="1:3" x14ac:dyDescent="0.35">
      <c r="A5678" t="s">
        <v>1419</v>
      </c>
      <c r="B5678" t="s">
        <v>18169</v>
      </c>
      <c r="C5678" t="s">
        <v>18170</v>
      </c>
    </row>
    <row r="5679" spans="1:3" x14ac:dyDescent="0.35">
      <c r="A5679" t="s">
        <v>18171</v>
      </c>
      <c r="B5679" t="s">
        <v>18172</v>
      </c>
      <c r="C5679" t="s">
        <v>18173</v>
      </c>
    </row>
    <row r="5680" spans="1:3" x14ac:dyDescent="0.35">
      <c r="A5680" t="s">
        <v>18174</v>
      </c>
      <c r="B5680" t="s">
        <v>18175</v>
      </c>
      <c r="C5680" t="s">
        <v>18176</v>
      </c>
    </row>
    <row r="5681" spans="1:3" x14ac:dyDescent="0.35">
      <c r="A5681" t="s">
        <v>18177</v>
      </c>
      <c r="B5681" t="s">
        <v>18178</v>
      </c>
      <c r="C5681" t="s">
        <v>18179</v>
      </c>
    </row>
    <row r="5682" spans="1:3" x14ac:dyDescent="0.35">
      <c r="A5682" t="s">
        <v>18180</v>
      </c>
      <c r="B5682" t="s">
        <v>18181</v>
      </c>
      <c r="C5682" t="s">
        <v>18182</v>
      </c>
    </row>
    <row r="5683" spans="1:3" x14ac:dyDescent="0.35">
      <c r="A5683" t="s">
        <v>18183</v>
      </c>
      <c r="B5683" t="s">
        <v>18184</v>
      </c>
      <c r="C5683" t="s">
        <v>18185</v>
      </c>
    </row>
    <row r="5684" spans="1:3" x14ac:dyDescent="0.35">
      <c r="A5684" t="s">
        <v>18186</v>
      </c>
      <c r="B5684" t="s">
        <v>18187</v>
      </c>
      <c r="C5684" t="s">
        <v>18188</v>
      </c>
    </row>
    <row r="5685" spans="1:3" x14ac:dyDescent="0.35">
      <c r="A5685" t="s">
        <v>1420</v>
      </c>
      <c r="B5685" t="s">
        <v>18189</v>
      </c>
      <c r="C5685" t="s">
        <v>18190</v>
      </c>
    </row>
    <row r="5686" spans="1:3" x14ac:dyDescent="0.35">
      <c r="A5686" t="s">
        <v>18191</v>
      </c>
      <c r="B5686" t="s">
        <v>18192</v>
      </c>
      <c r="C5686" t="s">
        <v>18193</v>
      </c>
    </row>
    <row r="5687" spans="1:3" x14ac:dyDescent="0.35">
      <c r="A5687" t="s">
        <v>1421</v>
      </c>
      <c r="B5687" t="s">
        <v>18194</v>
      </c>
      <c r="C5687" t="s">
        <v>18195</v>
      </c>
    </row>
    <row r="5688" spans="1:3" x14ac:dyDescent="0.35">
      <c r="A5688" t="s">
        <v>18196</v>
      </c>
      <c r="B5688" t="s">
        <v>18197</v>
      </c>
      <c r="C5688" t="s">
        <v>18198</v>
      </c>
    </row>
    <row r="5689" spans="1:3" x14ac:dyDescent="0.35">
      <c r="A5689" t="s">
        <v>18199</v>
      </c>
      <c r="B5689" t="s">
        <v>18200</v>
      </c>
      <c r="C5689" t="s">
        <v>18201</v>
      </c>
    </row>
    <row r="5690" spans="1:3" x14ac:dyDescent="0.35">
      <c r="A5690" t="s">
        <v>18202</v>
      </c>
      <c r="B5690" t="s">
        <v>18203</v>
      </c>
      <c r="C5690" t="s">
        <v>18204</v>
      </c>
    </row>
    <row r="5691" spans="1:3" x14ac:dyDescent="0.35">
      <c r="A5691" t="s">
        <v>18205</v>
      </c>
      <c r="B5691" t="s">
        <v>18206</v>
      </c>
      <c r="C5691" t="s">
        <v>18207</v>
      </c>
    </row>
    <row r="5692" spans="1:3" x14ac:dyDescent="0.35">
      <c r="A5692" t="s">
        <v>18208</v>
      </c>
      <c r="B5692" t="s">
        <v>18209</v>
      </c>
      <c r="C5692" t="s">
        <v>18210</v>
      </c>
    </row>
    <row r="5693" spans="1:3" x14ac:dyDescent="0.35">
      <c r="A5693" t="s">
        <v>18211</v>
      </c>
      <c r="B5693" t="s">
        <v>18212</v>
      </c>
      <c r="C5693" t="s">
        <v>18213</v>
      </c>
    </row>
    <row r="5694" spans="1:3" x14ac:dyDescent="0.35">
      <c r="A5694" t="s">
        <v>18214</v>
      </c>
      <c r="B5694" t="s">
        <v>18215</v>
      </c>
      <c r="C5694" t="s">
        <v>18216</v>
      </c>
    </row>
    <row r="5695" spans="1:3" x14ac:dyDescent="0.35">
      <c r="A5695" t="s">
        <v>18217</v>
      </c>
      <c r="B5695" t="s">
        <v>18218</v>
      </c>
      <c r="C5695" t="s">
        <v>18219</v>
      </c>
    </row>
    <row r="5696" spans="1:3" x14ac:dyDescent="0.35">
      <c r="A5696" t="s">
        <v>18220</v>
      </c>
      <c r="B5696" t="s">
        <v>18221</v>
      </c>
      <c r="C5696" t="s">
        <v>18222</v>
      </c>
    </row>
    <row r="5697" spans="1:3" x14ac:dyDescent="0.35">
      <c r="A5697" t="s">
        <v>1423</v>
      </c>
      <c r="B5697" t="s">
        <v>18223</v>
      </c>
      <c r="C5697" t="s">
        <v>18224</v>
      </c>
    </row>
    <row r="5698" spans="1:3" x14ac:dyDescent="0.35">
      <c r="A5698" t="s">
        <v>18225</v>
      </c>
      <c r="B5698" t="s">
        <v>18226</v>
      </c>
      <c r="C5698" t="s">
        <v>18227</v>
      </c>
    </row>
    <row r="5699" spans="1:3" x14ac:dyDescent="0.35">
      <c r="A5699" t="s">
        <v>18228</v>
      </c>
      <c r="B5699" t="s">
        <v>18229</v>
      </c>
      <c r="C5699" t="s">
        <v>18230</v>
      </c>
    </row>
    <row r="5700" spans="1:3" x14ac:dyDescent="0.35">
      <c r="A5700" t="s">
        <v>18231</v>
      </c>
      <c r="B5700" t="s">
        <v>18232</v>
      </c>
      <c r="C5700" t="s">
        <v>18233</v>
      </c>
    </row>
    <row r="5701" spans="1:3" x14ac:dyDescent="0.35">
      <c r="A5701" t="s">
        <v>18234</v>
      </c>
      <c r="B5701" t="s">
        <v>18235</v>
      </c>
      <c r="C5701" t="s">
        <v>18236</v>
      </c>
    </row>
    <row r="5702" spans="1:3" x14ac:dyDescent="0.35">
      <c r="A5702" t="s">
        <v>18237</v>
      </c>
      <c r="B5702" t="s">
        <v>18238</v>
      </c>
      <c r="C5702" t="s">
        <v>18239</v>
      </c>
    </row>
    <row r="5703" spans="1:3" x14ac:dyDescent="0.35">
      <c r="A5703" t="s">
        <v>18240</v>
      </c>
      <c r="B5703" t="s">
        <v>18241</v>
      </c>
      <c r="C5703" t="s">
        <v>18242</v>
      </c>
    </row>
    <row r="5704" spans="1:3" x14ac:dyDescent="0.35">
      <c r="A5704" t="s">
        <v>18243</v>
      </c>
      <c r="B5704" t="s">
        <v>18244</v>
      </c>
      <c r="C5704" t="s">
        <v>18245</v>
      </c>
    </row>
    <row r="5705" spans="1:3" x14ac:dyDescent="0.35">
      <c r="A5705" t="s">
        <v>1426</v>
      </c>
      <c r="B5705" t="s">
        <v>18246</v>
      </c>
      <c r="C5705" t="s">
        <v>18247</v>
      </c>
    </row>
    <row r="5706" spans="1:3" x14ac:dyDescent="0.35">
      <c r="A5706" t="s">
        <v>18248</v>
      </c>
      <c r="B5706" t="s">
        <v>18249</v>
      </c>
      <c r="C5706" t="s">
        <v>18250</v>
      </c>
    </row>
    <row r="5707" spans="1:3" x14ac:dyDescent="0.35">
      <c r="A5707" t="s">
        <v>18251</v>
      </c>
      <c r="B5707" t="s">
        <v>18252</v>
      </c>
      <c r="C5707" t="s">
        <v>18253</v>
      </c>
    </row>
    <row r="5708" spans="1:3" x14ac:dyDescent="0.35">
      <c r="A5708" t="s">
        <v>18254</v>
      </c>
      <c r="B5708" t="s">
        <v>18255</v>
      </c>
      <c r="C5708" t="s">
        <v>18256</v>
      </c>
    </row>
    <row r="5709" spans="1:3" x14ac:dyDescent="0.35">
      <c r="A5709" t="s">
        <v>18257</v>
      </c>
      <c r="B5709" t="s">
        <v>18258</v>
      </c>
      <c r="C5709" t="s">
        <v>18259</v>
      </c>
    </row>
    <row r="5710" spans="1:3" x14ac:dyDescent="0.35">
      <c r="A5710" t="s">
        <v>18260</v>
      </c>
      <c r="B5710" t="s">
        <v>18261</v>
      </c>
      <c r="C5710" t="s">
        <v>18262</v>
      </c>
    </row>
    <row r="5711" spans="1:3" x14ac:dyDescent="0.35">
      <c r="A5711" t="s">
        <v>18263</v>
      </c>
      <c r="B5711" t="s">
        <v>18264</v>
      </c>
      <c r="C5711" t="s">
        <v>18265</v>
      </c>
    </row>
    <row r="5712" spans="1:3" x14ac:dyDescent="0.35">
      <c r="A5712" t="s">
        <v>18266</v>
      </c>
      <c r="B5712" t="s">
        <v>18267</v>
      </c>
      <c r="C5712" t="s">
        <v>18268</v>
      </c>
    </row>
    <row r="5713" spans="1:3" x14ac:dyDescent="0.35">
      <c r="A5713" t="s">
        <v>18269</v>
      </c>
      <c r="B5713" t="s">
        <v>18270</v>
      </c>
      <c r="C5713" t="s">
        <v>18271</v>
      </c>
    </row>
    <row r="5714" spans="1:3" x14ac:dyDescent="0.35">
      <c r="A5714" t="s">
        <v>18272</v>
      </c>
      <c r="B5714" t="s">
        <v>18273</v>
      </c>
      <c r="C5714" t="s">
        <v>18274</v>
      </c>
    </row>
    <row r="5715" spans="1:3" x14ac:dyDescent="0.35">
      <c r="A5715" t="s">
        <v>18275</v>
      </c>
      <c r="B5715" t="s">
        <v>18276</v>
      </c>
      <c r="C5715" t="s">
        <v>18277</v>
      </c>
    </row>
    <row r="5716" spans="1:3" x14ac:dyDescent="0.35">
      <c r="A5716" t="s">
        <v>18278</v>
      </c>
      <c r="B5716" t="s">
        <v>18279</v>
      </c>
      <c r="C5716" t="s">
        <v>18280</v>
      </c>
    </row>
    <row r="5717" spans="1:3" x14ac:dyDescent="0.35">
      <c r="A5717" t="s">
        <v>18281</v>
      </c>
      <c r="B5717" t="s">
        <v>18282</v>
      </c>
      <c r="C5717" t="s">
        <v>18283</v>
      </c>
    </row>
    <row r="5718" spans="1:3" x14ac:dyDescent="0.35">
      <c r="A5718" t="s">
        <v>18284</v>
      </c>
      <c r="B5718" t="s">
        <v>18285</v>
      </c>
      <c r="C5718" t="s">
        <v>18286</v>
      </c>
    </row>
    <row r="5719" spans="1:3" x14ac:dyDescent="0.35">
      <c r="A5719" t="s">
        <v>18287</v>
      </c>
      <c r="B5719" t="s">
        <v>18288</v>
      </c>
      <c r="C5719" t="s">
        <v>18289</v>
      </c>
    </row>
    <row r="5720" spans="1:3" x14ac:dyDescent="0.35">
      <c r="A5720" t="s">
        <v>18290</v>
      </c>
      <c r="B5720" t="s">
        <v>18291</v>
      </c>
      <c r="C5720" t="s">
        <v>18292</v>
      </c>
    </row>
    <row r="5721" spans="1:3" x14ac:dyDescent="0.35">
      <c r="A5721" t="s">
        <v>18293</v>
      </c>
      <c r="B5721" t="s">
        <v>18294</v>
      </c>
      <c r="C5721" t="s">
        <v>18295</v>
      </c>
    </row>
    <row r="5722" spans="1:3" x14ac:dyDescent="0.35">
      <c r="A5722" t="s">
        <v>18296</v>
      </c>
      <c r="B5722" t="s">
        <v>18297</v>
      </c>
      <c r="C5722" t="s">
        <v>18298</v>
      </c>
    </row>
    <row r="5723" spans="1:3" x14ac:dyDescent="0.35">
      <c r="A5723" t="s">
        <v>18299</v>
      </c>
      <c r="B5723" t="s">
        <v>18300</v>
      </c>
      <c r="C5723" t="s">
        <v>18301</v>
      </c>
    </row>
    <row r="5724" spans="1:3" x14ac:dyDescent="0.35">
      <c r="A5724" t="s">
        <v>18302</v>
      </c>
      <c r="B5724" t="s">
        <v>18303</v>
      </c>
      <c r="C5724" t="s">
        <v>18304</v>
      </c>
    </row>
    <row r="5725" spans="1:3" x14ac:dyDescent="0.35">
      <c r="A5725" t="s">
        <v>18305</v>
      </c>
      <c r="B5725" t="s">
        <v>18306</v>
      </c>
      <c r="C5725" t="s">
        <v>18307</v>
      </c>
    </row>
    <row r="5726" spans="1:3" x14ac:dyDescent="0.35">
      <c r="A5726" t="s">
        <v>18308</v>
      </c>
      <c r="B5726" t="s">
        <v>18309</v>
      </c>
      <c r="C5726" t="s">
        <v>18310</v>
      </c>
    </row>
    <row r="5727" spans="1:3" x14ac:dyDescent="0.35">
      <c r="A5727" t="s">
        <v>18311</v>
      </c>
      <c r="B5727" t="s">
        <v>18312</v>
      </c>
      <c r="C5727" t="s">
        <v>18313</v>
      </c>
    </row>
    <row r="5728" spans="1:3" x14ac:dyDescent="0.35">
      <c r="A5728" t="s">
        <v>18311</v>
      </c>
      <c r="B5728" t="s">
        <v>18314</v>
      </c>
      <c r="C5728" t="s">
        <v>18315</v>
      </c>
    </row>
    <row r="5729" spans="1:3" x14ac:dyDescent="0.35">
      <c r="A5729" t="s">
        <v>18316</v>
      </c>
      <c r="B5729" t="s">
        <v>18317</v>
      </c>
      <c r="C5729" t="s">
        <v>18318</v>
      </c>
    </row>
    <row r="5730" spans="1:3" x14ac:dyDescent="0.35">
      <c r="A5730" t="s">
        <v>18319</v>
      </c>
      <c r="B5730" t="s">
        <v>18320</v>
      </c>
      <c r="C5730" t="s">
        <v>18321</v>
      </c>
    </row>
    <row r="5731" spans="1:3" x14ac:dyDescent="0.35">
      <c r="A5731" t="s">
        <v>18322</v>
      </c>
      <c r="B5731" t="s">
        <v>18323</v>
      </c>
      <c r="C5731" t="s">
        <v>18324</v>
      </c>
    </row>
    <row r="5732" spans="1:3" x14ac:dyDescent="0.35">
      <c r="A5732" t="s">
        <v>18325</v>
      </c>
      <c r="B5732" t="s">
        <v>18326</v>
      </c>
      <c r="C5732" t="s">
        <v>18327</v>
      </c>
    </row>
    <row r="5733" spans="1:3" x14ac:dyDescent="0.35">
      <c r="A5733" t="s">
        <v>18328</v>
      </c>
      <c r="B5733" t="s">
        <v>18329</v>
      </c>
      <c r="C5733" t="s">
        <v>18330</v>
      </c>
    </row>
    <row r="5734" spans="1:3" x14ac:dyDescent="0.35">
      <c r="A5734" t="s">
        <v>18331</v>
      </c>
      <c r="B5734" t="s">
        <v>18332</v>
      </c>
      <c r="C5734" t="s">
        <v>18333</v>
      </c>
    </row>
    <row r="5735" spans="1:3" x14ac:dyDescent="0.35">
      <c r="A5735" t="s">
        <v>18334</v>
      </c>
      <c r="B5735" t="s">
        <v>18335</v>
      </c>
      <c r="C5735" t="s">
        <v>18336</v>
      </c>
    </row>
    <row r="5736" spans="1:3" x14ac:dyDescent="0.35">
      <c r="A5736" t="s">
        <v>18337</v>
      </c>
      <c r="B5736" t="s">
        <v>18338</v>
      </c>
      <c r="C5736" t="s">
        <v>18339</v>
      </c>
    </row>
    <row r="5737" spans="1:3" x14ac:dyDescent="0.35">
      <c r="A5737" t="s">
        <v>18340</v>
      </c>
      <c r="B5737" t="s">
        <v>18341</v>
      </c>
      <c r="C5737" t="s">
        <v>18342</v>
      </c>
    </row>
    <row r="5738" spans="1:3" x14ac:dyDescent="0.35">
      <c r="A5738" t="s">
        <v>18343</v>
      </c>
      <c r="B5738" t="s">
        <v>18344</v>
      </c>
      <c r="C5738" t="s">
        <v>18345</v>
      </c>
    </row>
    <row r="5739" spans="1:3" x14ac:dyDescent="0.35">
      <c r="A5739" t="s">
        <v>18346</v>
      </c>
      <c r="B5739" t="s">
        <v>18347</v>
      </c>
      <c r="C5739" t="s">
        <v>18348</v>
      </c>
    </row>
    <row r="5740" spans="1:3" x14ac:dyDescent="0.35">
      <c r="A5740" t="s">
        <v>18349</v>
      </c>
      <c r="B5740" t="s">
        <v>18350</v>
      </c>
      <c r="C5740" t="s">
        <v>18351</v>
      </c>
    </row>
    <row r="5741" spans="1:3" x14ac:dyDescent="0.35">
      <c r="A5741" t="s">
        <v>18352</v>
      </c>
      <c r="B5741" t="s">
        <v>18353</v>
      </c>
      <c r="C5741" t="s">
        <v>18354</v>
      </c>
    </row>
    <row r="5742" spans="1:3" x14ac:dyDescent="0.35">
      <c r="A5742" t="s">
        <v>18355</v>
      </c>
      <c r="B5742" t="s">
        <v>18356</v>
      </c>
      <c r="C5742" t="s">
        <v>18357</v>
      </c>
    </row>
    <row r="5743" spans="1:3" x14ac:dyDescent="0.35">
      <c r="A5743" t="s">
        <v>18358</v>
      </c>
      <c r="B5743" t="s">
        <v>18359</v>
      </c>
      <c r="C5743" t="s">
        <v>18360</v>
      </c>
    </row>
    <row r="5744" spans="1:3" x14ac:dyDescent="0.35">
      <c r="A5744" t="s">
        <v>18361</v>
      </c>
      <c r="B5744" t="s">
        <v>18362</v>
      </c>
      <c r="C5744" t="s">
        <v>18363</v>
      </c>
    </row>
    <row r="5745" spans="1:3" x14ac:dyDescent="0.35">
      <c r="A5745" t="s">
        <v>18364</v>
      </c>
      <c r="B5745" t="s">
        <v>18365</v>
      </c>
      <c r="C5745" t="s">
        <v>18366</v>
      </c>
    </row>
    <row r="5746" spans="1:3" x14ac:dyDescent="0.35">
      <c r="A5746" t="s">
        <v>18367</v>
      </c>
      <c r="B5746" t="s">
        <v>18368</v>
      </c>
      <c r="C5746" t="s">
        <v>18369</v>
      </c>
    </row>
    <row r="5747" spans="1:3" x14ac:dyDescent="0.35">
      <c r="A5747" t="s">
        <v>18367</v>
      </c>
      <c r="B5747" t="s">
        <v>18370</v>
      </c>
      <c r="C5747" t="s">
        <v>18371</v>
      </c>
    </row>
    <row r="5748" spans="1:3" x14ac:dyDescent="0.35">
      <c r="A5748" t="s">
        <v>18367</v>
      </c>
      <c r="B5748" t="s">
        <v>18372</v>
      </c>
      <c r="C5748" t="s">
        <v>18373</v>
      </c>
    </row>
    <row r="5749" spans="1:3" x14ac:dyDescent="0.35">
      <c r="A5749" t="s">
        <v>18374</v>
      </c>
      <c r="B5749" t="s">
        <v>18375</v>
      </c>
      <c r="C5749" t="s">
        <v>18376</v>
      </c>
    </row>
    <row r="5750" spans="1:3" x14ac:dyDescent="0.35">
      <c r="A5750" t="s">
        <v>18377</v>
      </c>
      <c r="B5750" t="s">
        <v>18378</v>
      </c>
      <c r="C5750" t="s">
        <v>18379</v>
      </c>
    </row>
    <row r="5751" spans="1:3" x14ac:dyDescent="0.35">
      <c r="A5751" t="s">
        <v>18380</v>
      </c>
      <c r="B5751" t="s">
        <v>18381</v>
      </c>
      <c r="C5751" t="s">
        <v>18382</v>
      </c>
    </row>
    <row r="5752" spans="1:3" x14ac:dyDescent="0.35">
      <c r="A5752" t="s">
        <v>18383</v>
      </c>
      <c r="B5752" t="s">
        <v>18384</v>
      </c>
      <c r="C5752" t="s">
        <v>18385</v>
      </c>
    </row>
    <row r="5753" spans="1:3" x14ac:dyDescent="0.35">
      <c r="A5753" t="s">
        <v>18386</v>
      </c>
      <c r="B5753" t="s">
        <v>18387</v>
      </c>
      <c r="C5753" t="s">
        <v>18388</v>
      </c>
    </row>
    <row r="5754" spans="1:3" x14ac:dyDescent="0.35">
      <c r="A5754" t="s">
        <v>18389</v>
      </c>
      <c r="B5754" t="s">
        <v>18390</v>
      </c>
      <c r="C5754" t="s">
        <v>18391</v>
      </c>
    </row>
    <row r="5755" spans="1:3" x14ac:dyDescent="0.35">
      <c r="A5755" t="s">
        <v>18392</v>
      </c>
      <c r="B5755" t="s">
        <v>18393</v>
      </c>
      <c r="C5755" t="s">
        <v>18394</v>
      </c>
    </row>
    <row r="5756" spans="1:3" x14ac:dyDescent="0.35">
      <c r="A5756" t="s">
        <v>18395</v>
      </c>
      <c r="B5756" t="s">
        <v>18396</v>
      </c>
      <c r="C5756" t="s">
        <v>18397</v>
      </c>
    </row>
    <row r="5757" spans="1:3" x14ac:dyDescent="0.35">
      <c r="A5757" t="s">
        <v>18395</v>
      </c>
      <c r="B5757" t="s">
        <v>18398</v>
      </c>
      <c r="C5757" t="s">
        <v>18399</v>
      </c>
    </row>
    <row r="5758" spans="1:3" x14ac:dyDescent="0.35">
      <c r="A5758" t="s">
        <v>1431</v>
      </c>
      <c r="B5758" t="s">
        <v>18400</v>
      </c>
      <c r="C5758" t="s">
        <v>18401</v>
      </c>
    </row>
    <row r="5759" spans="1:3" x14ac:dyDescent="0.35">
      <c r="A5759" t="s">
        <v>1433</v>
      </c>
      <c r="B5759" t="s">
        <v>18402</v>
      </c>
      <c r="C5759" t="s">
        <v>18403</v>
      </c>
    </row>
    <row r="5760" spans="1:3" x14ac:dyDescent="0.35">
      <c r="A5760" t="s">
        <v>18404</v>
      </c>
      <c r="B5760" t="s">
        <v>18405</v>
      </c>
      <c r="C5760" t="s">
        <v>18406</v>
      </c>
    </row>
    <row r="5761" spans="1:3" x14ac:dyDescent="0.35">
      <c r="A5761" t="s">
        <v>18407</v>
      </c>
      <c r="B5761" t="s">
        <v>18408</v>
      </c>
      <c r="C5761" t="s">
        <v>18409</v>
      </c>
    </row>
    <row r="5762" spans="1:3" x14ac:dyDescent="0.35">
      <c r="A5762" t="s">
        <v>18410</v>
      </c>
      <c r="B5762" t="s">
        <v>18411</v>
      </c>
      <c r="C5762" t="s">
        <v>18412</v>
      </c>
    </row>
    <row r="5763" spans="1:3" x14ac:dyDescent="0.35">
      <c r="A5763" t="s">
        <v>18413</v>
      </c>
      <c r="B5763" t="s">
        <v>18414</v>
      </c>
      <c r="C5763" t="s">
        <v>18415</v>
      </c>
    </row>
    <row r="5764" spans="1:3" x14ac:dyDescent="0.35">
      <c r="A5764" t="s">
        <v>18416</v>
      </c>
      <c r="B5764" t="s">
        <v>18417</v>
      </c>
      <c r="C5764" t="s">
        <v>18418</v>
      </c>
    </row>
    <row r="5765" spans="1:3" x14ac:dyDescent="0.35">
      <c r="A5765" t="s">
        <v>18416</v>
      </c>
      <c r="B5765" t="s">
        <v>18419</v>
      </c>
      <c r="C5765" t="s">
        <v>18420</v>
      </c>
    </row>
    <row r="5766" spans="1:3" x14ac:dyDescent="0.35">
      <c r="A5766" t="s">
        <v>18421</v>
      </c>
      <c r="B5766" t="s">
        <v>18422</v>
      </c>
      <c r="C5766" t="s">
        <v>18423</v>
      </c>
    </row>
    <row r="5767" spans="1:3" x14ac:dyDescent="0.35">
      <c r="A5767" t="s">
        <v>18424</v>
      </c>
      <c r="B5767" t="s">
        <v>18425</v>
      </c>
      <c r="C5767" t="s">
        <v>18426</v>
      </c>
    </row>
    <row r="5768" spans="1:3" x14ac:dyDescent="0.35">
      <c r="A5768" t="s">
        <v>18427</v>
      </c>
      <c r="B5768" t="s">
        <v>18428</v>
      </c>
      <c r="C5768" t="s">
        <v>18429</v>
      </c>
    </row>
    <row r="5769" spans="1:3" x14ac:dyDescent="0.35">
      <c r="A5769" t="s">
        <v>18430</v>
      </c>
      <c r="B5769" t="s">
        <v>18431</v>
      </c>
      <c r="C5769" t="s">
        <v>18432</v>
      </c>
    </row>
    <row r="5770" spans="1:3" x14ac:dyDescent="0.35">
      <c r="A5770" t="s">
        <v>18433</v>
      </c>
      <c r="B5770" t="s">
        <v>18434</v>
      </c>
      <c r="C5770" t="s">
        <v>18435</v>
      </c>
    </row>
    <row r="5771" spans="1:3" x14ac:dyDescent="0.35">
      <c r="A5771" t="s">
        <v>18436</v>
      </c>
      <c r="B5771" t="s">
        <v>18437</v>
      </c>
      <c r="C5771" t="s">
        <v>18438</v>
      </c>
    </row>
    <row r="5772" spans="1:3" x14ac:dyDescent="0.35">
      <c r="A5772" t="s">
        <v>18439</v>
      </c>
      <c r="B5772" t="s">
        <v>18440</v>
      </c>
      <c r="C5772" t="s">
        <v>18441</v>
      </c>
    </row>
    <row r="5773" spans="1:3" x14ac:dyDescent="0.35">
      <c r="A5773" t="s">
        <v>18439</v>
      </c>
      <c r="B5773" t="s">
        <v>18442</v>
      </c>
      <c r="C5773" t="s">
        <v>18443</v>
      </c>
    </row>
    <row r="5774" spans="1:3" x14ac:dyDescent="0.35">
      <c r="A5774" t="s">
        <v>18444</v>
      </c>
      <c r="B5774" t="s">
        <v>18445</v>
      </c>
      <c r="C5774" t="s">
        <v>18446</v>
      </c>
    </row>
    <row r="5775" spans="1:3" x14ac:dyDescent="0.35">
      <c r="A5775" t="s">
        <v>18447</v>
      </c>
      <c r="B5775" t="s">
        <v>18448</v>
      </c>
      <c r="C5775" t="s">
        <v>18449</v>
      </c>
    </row>
    <row r="5776" spans="1:3" x14ac:dyDescent="0.35">
      <c r="A5776" t="s">
        <v>18450</v>
      </c>
      <c r="B5776" t="s">
        <v>18451</v>
      </c>
      <c r="C5776" t="s">
        <v>18452</v>
      </c>
    </row>
    <row r="5777" spans="1:3" x14ac:dyDescent="0.35">
      <c r="A5777" t="s">
        <v>18453</v>
      </c>
      <c r="B5777" t="s">
        <v>18454</v>
      </c>
      <c r="C5777" t="s">
        <v>18455</v>
      </c>
    </row>
    <row r="5778" spans="1:3" x14ac:dyDescent="0.35">
      <c r="A5778" t="s">
        <v>18456</v>
      </c>
      <c r="B5778" t="s">
        <v>18457</v>
      </c>
      <c r="C5778" t="s">
        <v>18458</v>
      </c>
    </row>
    <row r="5779" spans="1:3" x14ac:dyDescent="0.35">
      <c r="A5779" t="s">
        <v>18459</v>
      </c>
      <c r="B5779" t="s">
        <v>18460</v>
      </c>
      <c r="C5779" t="s">
        <v>18461</v>
      </c>
    </row>
    <row r="5780" spans="1:3" x14ac:dyDescent="0.35">
      <c r="A5780" t="s">
        <v>18462</v>
      </c>
      <c r="B5780" t="s">
        <v>18463</v>
      </c>
      <c r="C5780" t="s">
        <v>18464</v>
      </c>
    </row>
    <row r="5781" spans="1:3" x14ac:dyDescent="0.35">
      <c r="A5781" t="s">
        <v>18465</v>
      </c>
      <c r="B5781" t="s">
        <v>18466</v>
      </c>
      <c r="C5781" t="s">
        <v>18467</v>
      </c>
    </row>
    <row r="5782" spans="1:3" x14ac:dyDescent="0.35">
      <c r="A5782" t="s">
        <v>18468</v>
      </c>
      <c r="B5782" t="s">
        <v>18469</v>
      </c>
      <c r="C5782" t="s">
        <v>18470</v>
      </c>
    </row>
    <row r="5783" spans="1:3" x14ac:dyDescent="0.35">
      <c r="A5783" t="s">
        <v>18471</v>
      </c>
      <c r="B5783" t="s">
        <v>18472</v>
      </c>
      <c r="C5783" t="s">
        <v>18473</v>
      </c>
    </row>
    <row r="5784" spans="1:3" x14ac:dyDescent="0.35">
      <c r="A5784" t="s">
        <v>18474</v>
      </c>
      <c r="B5784" t="s">
        <v>18475</v>
      </c>
      <c r="C5784" t="s">
        <v>18476</v>
      </c>
    </row>
    <row r="5785" spans="1:3" x14ac:dyDescent="0.35">
      <c r="A5785" t="s">
        <v>18477</v>
      </c>
      <c r="B5785" t="s">
        <v>18478</v>
      </c>
      <c r="C5785" t="s">
        <v>18479</v>
      </c>
    </row>
    <row r="5786" spans="1:3" x14ac:dyDescent="0.35">
      <c r="A5786" t="s">
        <v>18480</v>
      </c>
      <c r="B5786" t="s">
        <v>18481</v>
      </c>
      <c r="C5786" t="s">
        <v>18482</v>
      </c>
    </row>
    <row r="5787" spans="1:3" x14ac:dyDescent="0.35">
      <c r="A5787" t="s">
        <v>18483</v>
      </c>
      <c r="B5787" t="s">
        <v>18484</v>
      </c>
      <c r="C5787" t="s">
        <v>18485</v>
      </c>
    </row>
    <row r="5788" spans="1:3" x14ac:dyDescent="0.35">
      <c r="A5788" t="s">
        <v>18486</v>
      </c>
      <c r="B5788" t="s">
        <v>18487</v>
      </c>
      <c r="C5788" t="s">
        <v>18488</v>
      </c>
    </row>
    <row r="5789" spans="1:3" x14ac:dyDescent="0.35">
      <c r="A5789" t="s">
        <v>18489</v>
      </c>
      <c r="B5789" t="s">
        <v>18490</v>
      </c>
      <c r="C5789" t="s">
        <v>18491</v>
      </c>
    </row>
    <row r="5790" spans="1:3" x14ac:dyDescent="0.35">
      <c r="A5790" t="s">
        <v>18492</v>
      </c>
      <c r="B5790" t="s">
        <v>18493</v>
      </c>
      <c r="C5790" t="s">
        <v>18494</v>
      </c>
    </row>
    <row r="5791" spans="1:3" x14ac:dyDescent="0.35">
      <c r="A5791" t="s">
        <v>18495</v>
      </c>
      <c r="B5791" t="s">
        <v>18496</v>
      </c>
      <c r="C5791" t="s">
        <v>18497</v>
      </c>
    </row>
    <row r="5792" spans="1:3" x14ac:dyDescent="0.35">
      <c r="A5792" t="s">
        <v>18498</v>
      </c>
      <c r="B5792" t="s">
        <v>18499</v>
      </c>
      <c r="C5792" t="s">
        <v>18500</v>
      </c>
    </row>
    <row r="5793" spans="1:3" x14ac:dyDescent="0.35">
      <c r="A5793" t="s">
        <v>18501</v>
      </c>
      <c r="B5793" t="s">
        <v>18502</v>
      </c>
      <c r="C5793" t="s">
        <v>18503</v>
      </c>
    </row>
    <row r="5794" spans="1:3" x14ac:dyDescent="0.35">
      <c r="A5794" t="s">
        <v>18504</v>
      </c>
      <c r="B5794" t="s">
        <v>18505</v>
      </c>
      <c r="C5794" t="s">
        <v>18506</v>
      </c>
    </row>
    <row r="5795" spans="1:3" x14ac:dyDescent="0.35">
      <c r="A5795" t="s">
        <v>18507</v>
      </c>
      <c r="B5795" t="s">
        <v>18508</v>
      </c>
      <c r="C5795" t="s">
        <v>18509</v>
      </c>
    </row>
    <row r="5796" spans="1:3" x14ac:dyDescent="0.35">
      <c r="A5796" t="s">
        <v>18510</v>
      </c>
      <c r="B5796" t="s">
        <v>18511</v>
      </c>
      <c r="C5796" t="s">
        <v>18512</v>
      </c>
    </row>
    <row r="5797" spans="1:3" x14ac:dyDescent="0.35">
      <c r="A5797" t="s">
        <v>18510</v>
      </c>
      <c r="B5797" t="s">
        <v>18513</v>
      </c>
      <c r="C5797" t="s">
        <v>18514</v>
      </c>
    </row>
    <row r="5798" spans="1:3" x14ac:dyDescent="0.35">
      <c r="A5798" t="s">
        <v>18515</v>
      </c>
      <c r="B5798" t="s">
        <v>18516</v>
      </c>
      <c r="C5798" t="s">
        <v>18517</v>
      </c>
    </row>
    <row r="5799" spans="1:3" x14ac:dyDescent="0.35">
      <c r="A5799" t="s">
        <v>18518</v>
      </c>
      <c r="B5799" t="s">
        <v>18519</v>
      </c>
      <c r="C5799" t="s">
        <v>18520</v>
      </c>
    </row>
    <row r="5800" spans="1:3" x14ac:dyDescent="0.35">
      <c r="A5800" t="s">
        <v>18521</v>
      </c>
      <c r="B5800" t="s">
        <v>18522</v>
      </c>
      <c r="C5800" t="s">
        <v>18523</v>
      </c>
    </row>
    <row r="5801" spans="1:3" x14ac:dyDescent="0.35">
      <c r="A5801" t="s">
        <v>18524</v>
      </c>
      <c r="B5801" t="s">
        <v>18525</v>
      </c>
      <c r="C5801" t="s">
        <v>18526</v>
      </c>
    </row>
    <row r="5802" spans="1:3" x14ac:dyDescent="0.35">
      <c r="A5802" t="s">
        <v>18527</v>
      </c>
      <c r="B5802" t="s">
        <v>18528</v>
      </c>
      <c r="C5802" t="s">
        <v>18529</v>
      </c>
    </row>
    <row r="5803" spans="1:3" x14ac:dyDescent="0.35">
      <c r="A5803" t="s">
        <v>18530</v>
      </c>
      <c r="B5803" t="s">
        <v>18531</v>
      </c>
      <c r="C5803" t="s">
        <v>18532</v>
      </c>
    </row>
    <row r="5804" spans="1:3" x14ac:dyDescent="0.35">
      <c r="A5804" t="s">
        <v>18533</v>
      </c>
      <c r="B5804" t="s">
        <v>18534</v>
      </c>
      <c r="C5804" t="s">
        <v>18535</v>
      </c>
    </row>
    <row r="5805" spans="1:3" x14ac:dyDescent="0.35">
      <c r="A5805" t="s">
        <v>18536</v>
      </c>
      <c r="B5805" t="s">
        <v>18537</v>
      </c>
      <c r="C5805" t="s">
        <v>18538</v>
      </c>
    </row>
    <row r="5806" spans="1:3" x14ac:dyDescent="0.35">
      <c r="A5806" t="s">
        <v>18539</v>
      </c>
      <c r="B5806" t="s">
        <v>18540</v>
      </c>
      <c r="C5806" t="s">
        <v>18541</v>
      </c>
    </row>
    <row r="5807" spans="1:3" x14ac:dyDescent="0.35">
      <c r="A5807" t="s">
        <v>18542</v>
      </c>
      <c r="B5807" t="s">
        <v>18543</v>
      </c>
      <c r="C5807" t="s">
        <v>18544</v>
      </c>
    </row>
    <row r="5808" spans="1:3" x14ac:dyDescent="0.35">
      <c r="A5808" t="s">
        <v>18545</v>
      </c>
      <c r="B5808" t="s">
        <v>18546</v>
      </c>
      <c r="C5808" t="s">
        <v>18547</v>
      </c>
    </row>
    <row r="5809" spans="1:3" x14ac:dyDescent="0.35">
      <c r="A5809" t="s">
        <v>18548</v>
      </c>
      <c r="B5809" t="s">
        <v>18549</v>
      </c>
      <c r="C5809" t="s">
        <v>18550</v>
      </c>
    </row>
    <row r="5810" spans="1:3" x14ac:dyDescent="0.35">
      <c r="A5810" t="s">
        <v>18551</v>
      </c>
      <c r="B5810" t="s">
        <v>18552</v>
      </c>
      <c r="C5810" t="s">
        <v>18553</v>
      </c>
    </row>
    <row r="5811" spans="1:3" x14ac:dyDescent="0.35">
      <c r="A5811" t="s">
        <v>18554</v>
      </c>
      <c r="B5811" t="s">
        <v>18555</v>
      </c>
      <c r="C5811" t="s">
        <v>18556</v>
      </c>
    </row>
    <row r="5812" spans="1:3" x14ac:dyDescent="0.35">
      <c r="A5812" t="s">
        <v>18557</v>
      </c>
      <c r="B5812" t="s">
        <v>18558</v>
      </c>
      <c r="C5812" t="s">
        <v>18559</v>
      </c>
    </row>
    <row r="5813" spans="1:3" x14ac:dyDescent="0.35">
      <c r="A5813" t="s">
        <v>18560</v>
      </c>
      <c r="B5813" t="s">
        <v>18561</v>
      </c>
      <c r="C5813" t="s">
        <v>18562</v>
      </c>
    </row>
    <row r="5814" spans="1:3" x14ac:dyDescent="0.35">
      <c r="A5814" t="s">
        <v>18563</v>
      </c>
      <c r="B5814" t="s">
        <v>18564</v>
      </c>
      <c r="C5814" t="s">
        <v>18565</v>
      </c>
    </row>
    <row r="5815" spans="1:3" x14ac:dyDescent="0.35">
      <c r="A5815" t="s">
        <v>18566</v>
      </c>
      <c r="B5815" t="s">
        <v>18567</v>
      </c>
      <c r="C5815" t="s">
        <v>18568</v>
      </c>
    </row>
    <row r="5816" spans="1:3" x14ac:dyDescent="0.35">
      <c r="A5816" t="s">
        <v>18566</v>
      </c>
      <c r="B5816" t="s">
        <v>18569</v>
      </c>
      <c r="C5816" t="s">
        <v>18570</v>
      </c>
    </row>
    <row r="5817" spans="1:3" x14ac:dyDescent="0.35">
      <c r="A5817" t="s">
        <v>18571</v>
      </c>
      <c r="B5817" t="s">
        <v>18572</v>
      </c>
      <c r="C5817" t="s">
        <v>18573</v>
      </c>
    </row>
    <row r="5818" spans="1:3" x14ac:dyDescent="0.35">
      <c r="A5818" t="s">
        <v>18574</v>
      </c>
      <c r="B5818" t="s">
        <v>18575</v>
      </c>
      <c r="C5818" t="s">
        <v>18576</v>
      </c>
    </row>
    <row r="5819" spans="1:3" x14ac:dyDescent="0.35">
      <c r="A5819" t="s">
        <v>18577</v>
      </c>
      <c r="B5819" t="s">
        <v>18578</v>
      </c>
      <c r="C5819" t="s">
        <v>18579</v>
      </c>
    </row>
    <row r="5820" spans="1:3" x14ac:dyDescent="0.35">
      <c r="A5820" t="s">
        <v>18580</v>
      </c>
      <c r="B5820" t="s">
        <v>18581</v>
      </c>
      <c r="C5820" t="s">
        <v>18582</v>
      </c>
    </row>
    <row r="5821" spans="1:3" x14ac:dyDescent="0.35">
      <c r="A5821" t="s">
        <v>18583</v>
      </c>
      <c r="B5821" t="s">
        <v>18584</v>
      </c>
      <c r="C5821" t="s">
        <v>18585</v>
      </c>
    </row>
    <row r="5822" spans="1:3" x14ac:dyDescent="0.35">
      <c r="A5822" t="s">
        <v>18586</v>
      </c>
      <c r="B5822" t="s">
        <v>18587</v>
      </c>
      <c r="C5822" t="s">
        <v>18588</v>
      </c>
    </row>
    <row r="5823" spans="1:3" x14ac:dyDescent="0.35">
      <c r="A5823" t="s">
        <v>18589</v>
      </c>
      <c r="B5823" t="s">
        <v>18590</v>
      </c>
      <c r="C5823" t="s">
        <v>18591</v>
      </c>
    </row>
    <row r="5824" spans="1:3" x14ac:dyDescent="0.35">
      <c r="A5824" t="s">
        <v>18592</v>
      </c>
      <c r="B5824" t="s">
        <v>18593</v>
      </c>
      <c r="C5824" t="s">
        <v>18594</v>
      </c>
    </row>
    <row r="5825" spans="1:3" x14ac:dyDescent="0.35">
      <c r="A5825" t="s">
        <v>18595</v>
      </c>
      <c r="B5825" t="s">
        <v>18596</v>
      </c>
      <c r="C5825" t="s">
        <v>18597</v>
      </c>
    </row>
    <row r="5826" spans="1:3" x14ac:dyDescent="0.35">
      <c r="A5826" t="s">
        <v>18598</v>
      </c>
      <c r="B5826" t="s">
        <v>18599</v>
      </c>
      <c r="C5826" t="s">
        <v>18600</v>
      </c>
    </row>
    <row r="5827" spans="1:3" x14ac:dyDescent="0.35">
      <c r="A5827" t="s">
        <v>18601</v>
      </c>
      <c r="B5827" t="s">
        <v>18602</v>
      </c>
      <c r="C5827" t="s">
        <v>18603</v>
      </c>
    </row>
    <row r="5828" spans="1:3" x14ac:dyDescent="0.35">
      <c r="A5828" t="s">
        <v>18604</v>
      </c>
      <c r="B5828" t="s">
        <v>18605</v>
      </c>
      <c r="C5828" t="s">
        <v>18606</v>
      </c>
    </row>
    <row r="5829" spans="1:3" x14ac:dyDescent="0.35">
      <c r="A5829" t="s">
        <v>18607</v>
      </c>
      <c r="B5829" t="s">
        <v>18608</v>
      </c>
      <c r="C5829" t="s">
        <v>18609</v>
      </c>
    </row>
    <row r="5830" spans="1:3" x14ac:dyDescent="0.35">
      <c r="A5830" t="s">
        <v>18610</v>
      </c>
      <c r="B5830" t="s">
        <v>18611</v>
      </c>
      <c r="C5830" t="s">
        <v>18612</v>
      </c>
    </row>
    <row r="5831" spans="1:3" x14ac:dyDescent="0.35">
      <c r="A5831" t="s">
        <v>18613</v>
      </c>
      <c r="B5831" t="s">
        <v>18614</v>
      </c>
      <c r="C5831" t="s">
        <v>18615</v>
      </c>
    </row>
    <row r="5832" spans="1:3" x14ac:dyDescent="0.35">
      <c r="A5832" t="s">
        <v>1434</v>
      </c>
      <c r="B5832" t="s">
        <v>18616</v>
      </c>
      <c r="C5832" t="s">
        <v>18617</v>
      </c>
    </row>
    <row r="5833" spans="1:3" x14ac:dyDescent="0.35">
      <c r="A5833" t="s">
        <v>18618</v>
      </c>
      <c r="B5833" t="s">
        <v>18619</v>
      </c>
      <c r="C5833" t="s">
        <v>18620</v>
      </c>
    </row>
    <row r="5834" spans="1:3" x14ac:dyDescent="0.35">
      <c r="A5834" t="s">
        <v>18621</v>
      </c>
      <c r="B5834" t="s">
        <v>18622</v>
      </c>
      <c r="C5834" t="s">
        <v>18623</v>
      </c>
    </row>
    <row r="5835" spans="1:3" x14ac:dyDescent="0.35">
      <c r="A5835" t="s">
        <v>18624</v>
      </c>
      <c r="B5835" t="s">
        <v>18625</v>
      </c>
      <c r="C5835" t="s">
        <v>18626</v>
      </c>
    </row>
    <row r="5836" spans="1:3" x14ac:dyDescent="0.35">
      <c r="A5836" t="s">
        <v>18627</v>
      </c>
      <c r="B5836" t="s">
        <v>18628</v>
      </c>
      <c r="C5836" t="s">
        <v>18629</v>
      </c>
    </row>
    <row r="5837" spans="1:3" x14ac:dyDescent="0.35">
      <c r="A5837" t="s">
        <v>18630</v>
      </c>
      <c r="B5837" t="s">
        <v>18631</v>
      </c>
      <c r="C5837" t="s">
        <v>18632</v>
      </c>
    </row>
    <row r="5838" spans="1:3" x14ac:dyDescent="0.35">
      <c r="A5838" t="s">
        <v>18633</v>
      </c>
      <c r="B5838" t="s">
        <v>18634</v>
      </c>
      <c r="C5838" t="s">
        <v>18635</v>
      </c>
    </row>
    <row r="5839" spans="1:3" x14ac:dyDescent="0.35">
      <c r="A5839" t="s">
        <v>18636</v>
      </c>
      <c r="B5839" t="s">
        <v>18637</v>
      </c>
      <c r="C5839" t="s">
        <v>18638</v>
      </c>
    </row>
    <row r="5840" spans="1:3" x14ac:dyDescent="0.35">
      <c r="A5840" t="s">
        <v>18639</v>
      </c>
      <c r="B5840" t="s">
        <v>18640</v>
      </c>
      <c r="C5840" t="s">
        <v>18641</v>
      </c>
    </row>
    <row r="5841" spans="1:3" x14ac:dyDescent="0.35">
      <c r="A5841" t="s">
        <v>1435</v>
      </c>
      <c r="B5841" t="s">
        <v>18642</v>
      </c>
      <c r="C5841" t="s">
        <v>18643</v>
      </c>
    </row>
    <row r="5842" spans="1:3" x14ac:dyDescent="0.35">
      <c r="A5842" t="s">
        <v>18644</v>
      </c>
      <c r="B5842" t="s">
        <v>18645</v>
      </c>
      <c r="C5842" t="s">
        <v>18646</v>
      </c>
    </row>
    <row r="5843" spans="1:3" x14ac:dyDescent="0.35">
      <c r="A5843" t="s">
        <v>18647</v>
      </c>
      <c r="B5843" t="s">
        <v>18648</v>
      </c>
      <c r="C5843" t="s">
        <v>18649</v>
      </c>
    </row>
    <row r="5844" spans="1:3" x14ac:dyDescent="0.35">
      <c r="A5844" t="s">
        <v>18647</v>
      </c>
      <c r="B5844" t="s">
        <v>18650</v>
      </c>
      <c r="C5844" t="s">
        <v>18651</v>
      </c>
    </row>
    <row r="5845" spans="1:3" x14ac:dyDescent="0.35">
      <c r="A5845" t="s">
        <v>18652</v>
      </c>
      <c r="B5845" t="s">
        <v>18653</v>
      </c>
      <c r="C5845" t="s">
        <v>18654</v>
      </c>
    </row>
    <row r="5846" spans="1:3" x14ac:dyDescent="0.35">
      <c r="A5846" t="s">
        <v>18655</v>
      </c>
      <c r="B5846" t="s">
        <v>18656</v>
      </c>
      <c r="C5846" t="s">
        <v>18657</v>
      </c>
    </row>
    <row r="5847" spans="1:3" x14ac:dyDescent="0.35">
      <c r="A5847" t="s">
        <v>18658</v>
      </c>
      <c r="B5847" t="s">
        <v>18659</v>
      </c>
      <c r="C5847" t="s">
        <v>18660</v>
      </c>
    </row>
    <row r="5848" spans="1:3" x14ac:dyDescent="0.35">
      <c r="A5848" t="s">
        <v>18661</v>
      </c>
      <c r="B5848" t="s">
        <v>18662</v>
      </c>
      <c r="C5848" t="s">
        <v>18663</v>
      </c>
    </row>
    <row r="5849" spans="1:3" x14ac:dyDescent="0.35">
      <c r="A5849" t="s">
        <v>18664</v>
      </c>
      <c r="B5849" t="s">
        <v>18665</v>
      </c>
      <c r="C5849" t="s">
        <v>18666</v>
      </c>
    </row>
    <row r="5850" spans="1:3" x14ac:dyDescent="0.35">
      <c r="A5850" t="s">
        <v>18667</v>
      </c>
      <c r="B5850" t="s">
        <v>18668</v>
      </c>
      <c r="C5850" t="s">
        <v>18669</v>
      </c>
    </row>
    <row r="5851" spans="1:3" x14ac:dyDescent="0.35">
      <c r="A5851" t="s">
        <v>18670</v>
      </c>
      <c r="B5851" t="s">
        <v>18671</v>
      </c>
      <c r="C5851" t="s">
        <v>18672</v>
      </c>
    </row>
    <row r="5852" spans="1:3" x14ac:dyDescent="0.35">
      <c r="A5852" t="s">
        <v>18673</v>
      </c>
      <c r="B5852" t="s">
        <v>18674</v>
      </c>
      <c r="C5852" t="s">
        <v>18675</v>
      </c>
    </row>
    <row r="5853" spans="1:3" x14ac:dyDescent="0.35">
      <c r="A5853" t="s">
        <v>18676</v>
      </c>
      <c r="B5853" t="s">
        <v>18677</v>
      </c>
      <c r="C5853" t="s">
        <v>18678</v>
      </c>
    </row>
    <row r="5854" spans="1:3" x14ac:dyDescent="0.35">
      <c r="A5854" t="s">
        <v>18679</v>
      </c>
      <c r="B5854" t="s">
        <v>18680</v>
      </c>
      <c r="C5854" t="s">
        <v>18681</v>
      </c>
    </row>
    <row r="5855" spans="1:3" x14ac:dyDescent="0.35">
      <c r="A5855" t="s">
        <v>18682</v>
      </c>
      <c r="B5855" t="s">
        <v>18683</v>
      </c>
      <c r="C5855" t="s">
        <v>18684</v>
      </c>
    </row>
    <row r="5856" spans="1:3" x14ac:dyDescent="0.35">
      <c r="A5856" t="s">
        <v>18685</v>
      </c>
      <c r="B5856" t="s">
        <v>18686</v>
      </c>
      <c r="C5856" t="s">
        <v>18687</v>
      </c>
    </row>
    <row r="5857" spans="1:3" x14ac:dyDescent="0.35">
      <c r="A5857" t="s">
        <v>18688</v>
      </c>
      <c r="B5857" t="s">
        <v>18689</v>
      </c>
      <c r="C5857" t="s">
        <v>18690</v>
      </c>
    </row>
    <row r="5858" spans="1:3" x14ac:dyDescent="0.35">
      <c r="A5858" t="s">
        <v>18691</v>
      </c>
      <c r="B5858" t="s">
        <v>18692</v>
      </c>
      <c r="C5858" t="s">
        <v>18693</v>
      </c>
    </row>
    <row r="5859" spans="1:3" x14ac:dyDescent="0.35">
      <c r="A5859" t="s">
        <v>18694</v>
      </c>
      <c r="B5859" t="s">
        <v>18695</v>
      </c>
      <c r="C5859" t="s">
        <v>18696</v>
      </c>
    </row>
    <row r="5860" spans="1:3" x14ac:dyDescent="0.35">
      <c r="A5860" t="s">
        <v>18697</v>
      </c>
      <c r="B5860" t="s">
        <v>18698</v>
      </c>
      <c r="C5860" t="s">
        <v>18699</v>
      </c>
    </row>
    <row r="5861" spans="1:3" x14ac:dyDescent="0.35">
      <c r="A5861" t="s">
        <v>18700</v>
      </c>
      <c r="B5861" t="s">
        <v>18701</v>
      </c>
      <c r="C5861" t="s">
        <v>18702</v>
      </c>
    </row>
    <row r="5862" spans="1:3" x14ac:dyDescent="0.35">
      <c r="A5862" t="s">
        <v>18703</v>
      </c>
      <c r="B5862" t="s">
        <v>18704</v>
      </c>
      <c r="C5862" t="s">
        <v>18705</v>
      </c>
    </row>
    <row r="5863" spans="1:3" x14ac:dyDescent="0.35">
      <c r="A5863" t="s">
        <v>18706</v>
      </c>
      <c r="B5863" t="s">
        <v>18707</v>
      </c>
      <c r="C5863" t="s">
        <v>18708</v>
      </c>
    </row>
    <row r="5864" spans="1:3" x14ac:dyDescent="0.35">
      <c r="A5864" t="s">
        <v>18709</v>
      </c>
      <c r="B5864" t="s">
        <v>18710</v>
      </c>
      <c r="C5864" t="s">
        <v>18711</v>
      </c>
    </row>
    <row r="5865" spans="1:3" x14ac:dyDescent="0.35">
      <c r="A5865" t="s">
        <v>18712</v>
      </c>
      <c r="B5865" t="s">
        <v>18713</v>
      </c>
      <c r="C5865" t="s">
        <v>18714</v>
      </c>
    </row>
    <row r="5866" spans="1:3" x14ac:dyDescent="0.35">
      <c r="A5866" t="s">
        <v>18715</v>
      </c>
      <c r="B5866" t="s">
        <v>18716</v>
      </c>
      <c r="C5866" t="s">
        <v>18717</v>
      </c>
    </row>
    <row r="5867" spans="1:3" x14ac:dyDescent="0.35">
      <c r="A5867" t="s">
        <v>18718</v>
      </c>
      <c r="B5867" t="s">
        <v>18719</v>
      </c>
      <c r="C5867" t="s">
        <v>18720</v>
      </c>
    </row>
    <row r="5868" spans="1:3" x14ac:dyDescent="0.35">
      <c r="A5868" t="s">
        <v>18721</v>
      </c>
      <c r="B5868" t="s">
        <v>18722</v>
      </c>
      <c r="C5868" t="s">
        <v>18723</v>
      </c>
    </row>
    <row r="5869" spans="1:3" x14ac:dyDescent="0.35">
      <c r="A5869" t="s">
        <v>18724</v>
      </c>
      <c r="B5869" t="s">
        <v>18725</v>
      </c>
      <c r="C5869" t="s">
        <v>18726</v>
      </c>
    </row>
    <row r="5870" spans="1:3" x14ac:dyDescent="0.35">
      <c r="A5870" t="s">
        <v>18727</v>
      </c>
      <c r="B5870" t="s">
        <v>18728</v>
      </c>
      <c r="C5870" t="s">
        <v>18729</v>
      </c>
    </row>
    <row r="5871" spans="1:3" x14ac:dyDescent="0.35">
      <c r="A5871" t="s">
        <v>18730</v>
      </c>
      <c r="B5871" t="s">
        <v>18731</v>
      </c>
      <c r="C5871" t="s">
        <v>18732</v>
      </c>
    </row>
    <row r="5872" spans="1:3" x14ac:dyDescent="0.35">
      <c r="A5872" t="s">
        <v>18733</v>
      </c>
      <c r="B5872" t="s">
        <v>18734</v>
      </c>
      <c r="C5872" t="s">
        <v>18735</v>
      </c>
    </row>
    <row r="5873" spans="1:3" x14ac:dyDescent="0.35">
      <c r="A5873" t="s">
        <v>18736</v>
      </c>
      <c r="B5873" t="s">
        <v>18737</v>
      </c>
      <c r="C5873" t="s">
        <v>18738</v>
      </c>
    </row>
    <row r="5874" spans="1:3" x14ac:dyDescent="0.35">
      <c r="A5874" t="s">
        <v>18739</v>
      </c>
      <c r="B5874" t="s">
        <v>18740</v>
      </c>
      <c r="C5874" t="s">
        <v>18741</v>
      </c>
    </row>
    <row r="5875" spans="1:3" x14ac:dyDescent="0.35">
      <c r="A5875" t="s">
        <v>18742</v>
      </c>
      <c r="B5875" t="s">
        <v>18743</v>
      </c>
      <c r="C5875" t="s">
        <v>18744</v>
      </c>
    </row>
    <row r="5876" spans="1:3" x14ac:dyDescent="0.35">
      <c r="A5876" t="s">
        <v>18742</v>
      </c>
      <c r="B5876" t="s">
        <v>18745</v>
      </c>
      <c r="C5876" t="s">
        <v>18746</v>
      </c>
    </row>
    <row r="5877" spans="1:3" x14ac:dyDescent="0.35">
      <c r="A5877" t="s">
        <v>18747</v>
      </c>
      <c r="B5877" t="s">
        <v>18748</v>
      </c>
      <c r="C5877" t="s">
        <v>18749</v>
      </c>
    </row>
    <row r="5878" spans="1:3" x14ac:dyDescent="0.35">
      <c r="A5878" t="s">
        <v>18750</v>
      </c>
      <c r="B5878" t="s">
        <v>18751</v>
      </c>
      <c r="C5878" t="s">
        <v>18752</v>
      </c>
    </row>
    <row r="5879" spans="1:3" x14ac:dyDescent="0.35">
      <c r="A5879" t="s">
        <v>18753</v>
      </c>
      <c r="B5879" t="s">
        <v>18754</v>
      </c>
      <c r="C5879" t="s">
        <v>18755</v>
      </c>
    </row>
    <row r="5880" spans="1:3" x14ac:dyDescent="0.35">
      <c r="A5880" t="s">
        <v>18756</v>
      </c>
      <c r="B5880" t="s">
        <v>18757</v>
      </c>
      <c r="C5880" t="s">
        <v>18758</v>
      </c>
    </row>
    <row r="5881" spans="1:3" x14ac:dyDescent="0.35">
      <c r="A5881" t="s">
        <v>18759</v>
      </c>
      <c r="B5881" t="s">
        <v>18760</v>
      </c>
      <c r="C5881" t="s">
        <v>18761</v>
      </c>
    </row>
    <row r="5882" spans="1:3" x14ac:dyDescent="0.35">
      <c r="A5882" t="s">
        <v>18762</v>
      </c>
      <c r="B5882" t="s">
        <v>18763</v>
      </c>
      <c r="C5882" t="s">
        <v>18764</v>
      </c>
    </row>
    <row r="5883" spans="1:3" x14ac:dyDescent="0.35">
      <c r="A5883" t="s">
        <v>18765</v>
      </c>
      <c r="B5883" t="s">
        <v>18766</v>
      </c>
      <c r="C5883" t="s">
        <v>18767</v>
      </c>
    </row>
    <row r="5884" spans="1:3" x14ac:dyDescent="0.35">
      <c r="A5884" t="s">
        <v>18768</v>
      </c>
      <c r="B5884" t="s">
        <v>18769</v>
      </c>
      <c r="C5884" t="s">
        <v>18770</v>
      </c>
    </row>
    <row r="5885" spans="1:3" x14ac:dyDescent="0.35">
      <c r="A5885" t="s">
        <v>18771</v>
      </c>
      <c r="B5885" t="s">
        <v>18772</v>
      </c>
      <c r="C5885" t="s">
        <v>18773</v>
      </c>
    </row>
    <row r="5886" spans="1:3" x14ac:dyDescent="0.35">
      <c r="A5886" t="s">
        <v>18774</v>
      </c>
      <c r="B5886" t="s">
        <v>18775</v>
      </c>
      <c r="C5886" t="s">
        <v>18776</v>
      </c>
    </row>
    <row r="5887" spans="1:3" x14ac:dyDescent="0.35">
      <c r="A5887" t="s">
        <v>18777</v>
      </c>
      <c r="B5887" t="s">
        <v>18778</v>
      </c>
      <c r="C5887" t="s">
        <v>18779</v>
      </c>
    </row>
    <row r="5888" spans="1:3" x14ac:dyDescent="0.35">
      <c r="A5888" t="s">
        <v>18777</v>
      </c>
      <c r="B5888" t="s">
        <v>18780</v>
      </c>
      <c r="C5888" t="s">
        <v>18781</v>
      </c>
    </row>
    <row r="5889" spans="1:3" x14ac:dyDescent="0.35">
      <c r="A5889" t="s">
        <v>18782</v>
      </c>
      <c r="B5889" t="s">
        <v>18783</v>
      </c>
      <c r="C5889" t="s">
        <v>7213</v>
      </c>
    </row>
    <row r="5890" spans="1:3" x14ac:dyDescent="0.35">
      <c r="A5890" t="s">
        <v>18784</v>
      </c>
      <c r="B5890" t="s">
        <v>18785</v>
      </c>
      <c r="C5890" t="s">
        <v>18786</v>
      </c>
    </row>
    <row r="5891" spans="1:3" x14ac:dyDescent="0.35">
      <c r="A5891" t="s">
        <v>18787</v>
      </c>
      <c r="B5891" t="s">
        <v>4451</v>
      </c>
      <c r="C5891" t="s">
        <v>18788</v>
      </c>
    </row>
    <row r="5892" spans="1:3" x14ac:dyDescent="0.35">
      <c r="A5892" t="s">
        <v>18789</v>
      </c>
      <c r="B5892" t="s">
        <v>18790</v>
      </c>
      <c r="C5892" t="s">
        <v>18791</v>
      </c>
    </row>
    <row r="5893" spans="1:3" x14ac:dyDescent="0.35">
      <c r="A5893" t="s">
        <v>18792</v>
      </c>
      <c r="B5893" t="s">
        <v>18793</v>
      </c>
      <c r="C5893" t="s">
        <v>18794</v>
      </c>
    </row>
    <row r="5894" spans="1:3" x14ac:dyDescent="0.35">
      <c r="A5894" t="s">
        <v>18795</v>
      </c>
      <c r="B5894" t="s">
        <v>18796</v>
      </c>
      <c r="C5894" t="s">
        <v>18797</v>
      </c>
    </row>
    <row r="5895" spans="1:3" x14ac:dyDescent="0.35">
      <c r="A5895" t="s">
        <v>18798</v>
      </c>
      <c r="B5895" t="s">
        <v>18799</v>
      </c>
      <c r="C5895" t="s">
        <v>18800</v>
      </c>
    </row>
    <row r="5896" spans="1:3" x14ac:dyDescent="0.35">
      <c r="A5896" t="s">
        <v>18798</v>
      </c>
      <c r="B5896" t="s">
        <v>18801</v>
      </c>
      <c r="C5896" t="s">
        <v>18802</v>
      </c>
    </row>
    <row r="5897" spans="1:3" x14ac:dyDescent="0.35">
      <c r="A5897" t="s">
        <v>18803</v>
      </c>
      <c r="B5897" t="s">
        <v>18804</v>
      </c>
      <c r="C5897" t="s">
        <v>18805</v>
      </c>
    </row>
    <row r="5898" spans="1:3" x14ac:dyDescent="0.35">
      <c r="A5898" t="s">
        <v>18806</v>
      </c>
      <c r="B5898" t="s">
        <v>18807</v>
      </c>
      <c r="C5898" t="s">
        <v>18808</v>
      </c>
    </row>
    <row r="5899" spans="1:3" x14ac:dyDescent="0.35">
      <c r="A5899" t="s">
        <v>18809</v>
      </c>
      <c r="B5899" t="s">
        <v>18810</v>
      </c>
      <c r="C5899" t="s">
        <v>18811</v>
      </c>
    </row>
    <row r="5900" spans="1:3" x14ac:dyDescent="0.35">
      <c r="A5900" t="s">
        <v>18812</v>
      </c>
      <c r="B5900" t="s">
        <v>18813</v>
      </c>
      <c r="C5900" t="s">
        <v>18814</v>
      </c>
    </row>
    <row r="5901" spans="1:3" x14ac:dyDescent="0.35">
      <c r="A5901" t="s">
        <v>18815</v>
      </c>
      <c r="B5901" t="s">
        <v>18816</v>
      </c>
      <c r="C5901" t="s">
        <v>18817</v>
      </c>
    </row>
    <row r="5902" spans="1:3" x14ac:dyDescent="0.35">
      <c r="A5902" t="s">
        <v>18815</v>
      </c>
      <c r="B5902" t="s">
        <v>18818</v>
      </c>
      <c r="C5902" t="s">
        <v>18819</v>
      </c>
    </row>
    <row r="5903" spans="1:3" x14ac:dyDescent="0.35">
      <c r="A5903" t="s">
        <v>18820</v>
      </c>
      <c r="B5903" t="s">
        <v>18821</v>
      </c>
      <c r="C5903" t="s">
        <v>18822</v>
      </c>
    </row>
    <row r="5904" spans="1:3" x14ac:dyDescent="0.35">
      <c r="A5904" t="s">
        <v>18823</v>
      </c>
      <c r="B5904" t="s">
        <v>18824</v>
      </c>
      <c r="C5904" t="s">
        <v>18825</v>
      </c>
    </row>
    <row r="5905" spans="1:3" x14ac:dyDescent="0.35">
      <c r="A5905" t="s">
        <v>18826</v>
      </c>
      <c r="B5905" t="s">
        <v>18827</v>
      </c>
      <c r="C5905" t="s">
        <v>18828</v>
      </c>
    </row>
    <row r="5906" spans="1:3" x14ac:dyDescent="0.35">
      <c r="A5906" t="s">
        <v>18829</v>
      </c>
      <c r="B5906" t="s">
        <v>18830</v>
      </c>
      <c r="C5906" t="s">
        <v>18831</v>
      </c>
    </row>
    <row r="5907" spans="1:3" x14ac:dyDescent="0.35">
      <c r="A5907" t="s">
        <v>18832</v>
      </c>
      <c r="B5907" t="s">
        <v>18833</v>
      </c>
      <c r="C5907" t="s">
        <v>18834</v>
      </c>
    </row>
    <row r="5908" spans="1:3" x14ac:dyDescent="0.35">
      <c r="A5908" t="s">
        <v>18835</v>
      </c>
      <c r="B5908" t="s">
        <v>18836</v>
      </c>
      <c r="C5908" t="s">
        <v>18837</v>
      </c>
    </row>
    <row r="5909" spans="1:3" x14ac:dyDescent="0.35">
      <c r="A5909" t="s">
        <v>18838</v>
      </c>
      <c r="B5909" t="s">
        <v>18839</v>
      </c>
      <c r="C5909" t="s">
        <v>18840</v>
      </c>
    </row>
    <row r="5910" spans="1:3" x14ac:dyDescent="0.35">
      <c r="A5910" t="s">
        <v>18841</v>
      </c>
      <c r="B5910" t="s">
        <v>18842</v>
      </c>
      <c r="C5910" t="s">
        <v>18843</v>
      </c>
    </row>
    <row r="5911" spans="1:3" x14ac:dyDescent="0.35">
      <c r="A5911" t="s">
        <v>18844</v>
      </c>
      <c r="B5911" t="s">
        <v>18845</v>
      </c>
      <c r="C5911" t="s">
        <v>18846</v>
      </c>
    </row>
    <row r="5912" spans="1:3" x14ac:dyDescent="0.35">
      <c r="A5912" t="s">
        <v>18847</v>
      </c>
      <c r="B5912" t="s">
        <v>18848</v>
      </c>
      <c r="C5912" t="s">
        <v>18849</v>
      </c>
    </row>
    <row r="5913" spans="1:3" x14ac:dyDescent="0.35">
      <c r="A5913" t="s">
        <v>18850</v>
      </c>
      <c r="B5913" t="s">
        <v>18851</v>
      </c>
      <c r="C5913" t="s">
        <v>18852</v>
      </c>
    </row>
    <row r="5914" spans="1:3" x14ac:dyDescent="0.35">
      <c r="A5914" t="s">
        <v>18853</v>
      </c>
      <c r="B5914" t="s">
        <v>18854</v>
      </c>
      <c r="C5914" t="s">
        <v>18855</v>
      </c>
    </row>
    <row r="5915" spans="1:3" x14ac:dyDescent="0.35">
      <c r="A5915" t="s">
        <v>18856</v>
      </c>
      <c r="B5915" t="s">
        <v>18857</v>
      </c>
      <c r="C5915" t="s">
        <v>18858</v>
      </c>
    </row>
    <row r="5916" spans="1:3" x14ac:dyDescent="0.35">
      <c r="A5916" t="s">
        <v>18859</v>
      </c>
      <c r="B5916" t="s">
        <v>18860</v>
      </c>
      <c r="C5916" t="s">
        <v>16178</v>
      </c>
    </row>
    <row r="5917" spans="1:3" x14ac:dyDescent="0.35">
      <c r="A5917" t="s">
        <v>18861</v>
      </c>
      <c r="B5917" t="s">
        <v>18862</v>
      </c>
      <c r="C5917" t="s">
        <v>18863</v>
      </c>
    </row>
    <row r="5918" spans="1:3" x14ac:dyDescent="0.35">
      <c r="A5918" t="s">
        <v>18864</v>
      </c>
      <c r="B5918" t="s">
        <v>18865</v>
      </c>
      <c r="C5918" t="s">
        <v>18866</v>
      </c>
    </row>
    <row r="5919" spans="1:3" x14ac:dyDescent="0.35">
      <c r="A5919" t="s">
        <v>18867</v>
      </c>
      <c r="B5919" t="s">
        <v>18868</v>
      </c>
      <c r="C5919" t="s">
        <v>18869</v>
      </c>
    </row>
    <row r="5920" spans="1:3" x14ac:dyDescent="0.35">
      <c r="A5920" t="s">
        <v>18870</v>
      </c>
      <c r="B5920" t="s">
        <v>18871</v>
      </c>
      <c r="C5920" t="s">
        <v>18872</v>
      </c>
    </row>
    <row r="5921" spans="1:3" x14ac:dyDescent="0.35">
      <c r="A5921" t="s">
        <v>18870</v>
      </c>
      <c r="B5921" t="s">
        <v>18873</v>
      </c>
      <c r="C5921" t="s">
        <v>18874</v>
      </c>
    </row>
    <row r="5922" spans="1:3" x14ac:dyDescent="0.35">
      <c r="A5922" t="s">
        <v>18875</v>
      </c>
      <c r="B5922" t="s">
        <v>18876</v>
      </c>
      <c r="C5922" t="s">
        <v>18877</v>
      </c>
    </row>
    <row r="5923" spans="1:3" x14ac:dyDescent="0.35">
      <c r="A5923" t="s">
        <v>18878</v>
      </c>
      <c r="B5923" t="s">
        <v>18879</v>
      </c>
      <c r="C5923" t="s">
        <v>18880</v>
      </c>
    </row>
    <row r="5924" spans="1:3" x14ac:dyDescent="0.35">
      <c r="A5924" t="s">
        <v>18881</v>
      </c>
      <c r="B5924" t="s">
        <v>18882</v>
      </c>
      <c r="C5924" t="s">
        <v>18883</v>
      </c>
    </row>
    <row r="5925" spans="1:3" x14ac:dyDescent="0.35">
      <c r="A5925" t="s">
        <v>18884</v>
      </c>
      <c r="B5925" t="s">
        <v>18885</v>
      </c>
      <c r="C5925" t="s">
        <v>18886</v>
      </c>
    </row>
    <row r="5926" spans="1:3" x14ac:dyDescent="0.35">
      <c r="A5926" t="s">
        <v>18887</v>
      </c>
      <c r="B5926" t="s">
        <v>18888</v>
      </c>
      <c r="C5926" t="s">
        <v>18889</v>
      </c>
    </row>
    <row r="5927" spans="1:3" x14ac:dyDescent="0.35">
      <c r="A5927" t="s">
        <v>18890</v>
      </c>
      <c r="B5927" t="s">
        <v>18891</v>
      </c>
      <c r="C5927" t="s">
        <v>18892</v>
      </c>
    </row>
    <row r="5928" spans="1:3" x14ac:dyDescent="0.35">
      <c r="A5928" t="s">
        <v>18893</v>
      </c>
      <c r="B5928" t="s">
        <v>18894</v>
      </c>
      <c r="C5928" t="s">
        <v>18895</v>
      </c>
    </row>
    <row r="5929" spans="1:3" x14ac:dyDescent="0.35">
      <c r="A5929" t="s">
        <v>18896</v>
      </c>
      <c r="B5929" t="s">
        <v>18897</v>
      </c>
      <c r="C5929" t="s">
        <v>18898</v>
      </c>
    </row>
    <row r="5930" spans="1:3" x14ac:dyDescent="0.35">
      <c r="A5930" t="s">
        <v>18899</v>
      </c>
      <c r="B5930" t="s">
        <v>18900</v>
      </c>
      <c r="C5930" t="s">
        <v>18901</v>
      </c>
    </row>
    <row r="5931" spans="1:3" x14ac:dyDescent="0.35">
      <c r="A5931" t="s">
        <v>18902</v>
      </c>
      <c r="B5931" t="s">
        <v>18903</v>
      </c>
      <c r="C5931" t="s">
        <v>18904</v>
      </c>
    </row>
    <row r="5932" spans="1:3" x14ac:dyDescent="0.35">
      <c r="A5932" t="s">
        <v>18905</v>
      </c>
      <c r="B5932" t="s">
        <v>18906</v>
      </c>
      <c r="C5932" t="s">
        <v>18907</v>
      </c>
    </row>
    <row r="5933" spans="1:3" x14ac:dyDescent="0.35">
      <c r="A5933" t="s">
        <v>18908</v>
      </c>
      <c r="B5933" t="s">
        <v>18909</v>
      </c>
      <c r="C5933" t="s">
        <v>18910</v>
      </c>
    </row>
    <row r="5934" spans="1:3" x14ac:dyDescent="0.35">
      <c r="A5934" t="s">
        <v>18911</v>
      </c>
      <c r="B5934" t="s">
        <v>18912</v>
      </c>
      <c r="C5934" t="s">
        <v>18913</v>
      </c>
    </row>
    <row r="5935" spans="1:3" x14ac:dyDescent="0.35">
      <c r="A5935" t="s">
        <v>18914</v>
      </c>
      <c r="B5935" t="s">
        <v>18915</v>
      </c>
      <c r="C5935" t="s">
        <v>18916</v>
      </c>
    </row>
    <row r="5936" spans="1:3" x14ac:dyDescent="0.35">
      <c r="A5936" t="s">
        <v>18917</v>
      </c>
      <c r="B5936" t="s">
        <v>18918</v>
      </c>
      <c r="C5936" t="s">
        <v>18919</v>
      </c>
    </row>
    <row r="5937" spans="1:3" x14ac:dyDescent="0.35">
      <c r="A5937" t="s">
        <v>1436</v>
      </c>
      <c r="B5937" t="s">
        <v>18920</v>
      </c>
      <c r="C5937" t="s">
        <v>18921</v>
      </c>
    </row>
    <row r="5938" spans="1:3" x14ac:dyDescent="0.35">
      <c r="A5938" t="s">
        <v>1436</v>
      </c>
      <c r="B5938" t="s">
        <v>18922</v>
      </c>
      <c r="C5938" t="s">
        <v>18923</v>
      </c>
    </row>
    <row r="5939" spans="1:3" x14ac:dyDescent="0.35">
      <c r="A5939" t="s">
        <v>18924</v>
      </c>
      <c r="B5939" t="s">
        <v>18925</v>
      </c>
      <c r="C5939" t="s">
        <v>18926</v>
      </c>
    </row>
    <row r="5940" spans="1:3" x14ac:dyDescent="0.35">
      <c r="A5940" t="s">
        <v>18927</v>
      </c>
      <c r="B5940" t="s">
        <v>18928</v>
      </c>
      <c r="C5940" t="s">
        <v>18929</v>
      </c>
    </row>
    <row r="5941" spans="1:3" x14ac:dyDescent="0.35">
      <c r="A5941" t="s">
        <v>18930</v>
      </c>
      <c r="B5941" t="s">
        <v>18931</v>
      </c>
      <c r="C5941" t="s">
        <v>18932</v>
      </c>
    </row>
    <row r="5942" spans="1:3" x14ac:dyDescent="0.35">
      <c r="A5942" t="s">
        <v>18933</v>
      </c>
      <c r="B5942" t="s">
        <v>18934</v>
      </c>
      <c r="C5942" t="s">
        <v>18935</v>
      </c>
    </row>
    <row r="5943" spans="1:3" x14ac:dyDescent="0.35">
      <c r="A5943" t="s">
        <v>18936</v>
      </c>
      <c r="B5943" t="s">
        <v>18937</v>
      </c>
      <c r="C5943" t="s">
        <v>18938</v>
      </c>
    </row>
    <row r="5944" spans="1:3" x14ac:dyDescent="0.35">
      <c r="A5944" t="s">
        <v>1437</v>
      </c>
      <c r="B5944" t="s">
        <v>18939</v>
      </c>
      <c r="C5944" t="s">
        <v>18940</v>
      </c>
    </row>
    <row r="5945" spans="1:3" x14ac:dyDescent="0.35">
      <c r="A5945" t="s">
        <v>18941</v>
      </c>
      <c r="B5945" t="s">
        <v>18942</v>
      </c>
      <c r="C5945" t="s">
        <v>18943</v>
      </c>
    </row>
    <row r="5946" spans="1:3" x14ac:dyDescent="0.35">
      <c r="A5946" t="s">
        <v>18944</v>
      </c>
      <c r="B5946" t="s">
        <v>18945</v>
      </c>
      <c r="C5946" t="s">
        <v>18946</v>
      </c>
    </row>
    <row r="5947" spans="1:3" x14ac:dyDescent="0.35">
      <c r="A5947" t="s">
        <v>18947</v>
      </c>
      <c r="B5947" t="s">
        <v>18948</v>
      </c>
      <c r="C5947" t="s">
        <v>18949</v>
      </c>
    </row>
    <row r="5948" spans="1:3" x14ac:dyDescent="0.35">
      <c r="A5948" t="s">
        <v>18950</v>
      </c>
      <c r="B5948" t="s">
        <v>18951</v>
      </c>
      <c r="C5948" t="s">
        <v>18952</v>
      </c>
    </row>
    <row r="5949" spans="1:3" x14ac:dyDescent="0.35">
      <c r="A5949" t="s">
        <v>18953</v>
      </c>
      <c r="B5949" t="s">
        <v>18954</v>
      </c>
      <c r="C5949" t="s">
        <v>18955</v>
      </c>
    </row>
    <row r="5950" spans="1:3" x14ac:dyDescent="0.35">
      <c r="A5950" t="s">
        <v>18956</v>
      </c>
      <c r="B5950" t="s">
        <v>18957</v>
      </c>
      <c r="C5950" t="s">
        <v>18958</v>
      </c>
    </row>
    <row r="5951" spans="1:3" x14ac:dyDescent="0.35">
      <c r="A5951" t="s">
        <v>18959</v>
      </c>
      <c r="B5951" t="s">
        <v>18960</v>
      </c>
      <c r="C5951" t="s">
        <v>18961</v>
      </c>
    </row>
    <row r="5952" spans="1:3" x14ac:dyDescent="0.35">
      <c r="A5952" t="s">
        <v>18962</v>
      </c>
      <c r="B5952" t="s">
        <v>18963</v>
      </c>
      <c r="C5952" t="s">
        <v>18964</v>
      </c>
    </row>
    <row r="5953" spans="1:3" x14ac:dyDescent="0.35">
      <c r="A5953" t="s">
        <v>18965</v>
      </c>
      <c r="B5953" t="s">
        <v>18966</v>
      </c>
      <c r="C5953" t="s">
        <v>18967</v>
      </c>
    </row>
    <row r="5954" spans="1:3" x14ac:dyDescent="0.35">
      <c r="A5954" t="s">
        <v>18968</v>
      </c>
      <c r="B5954" t="s">
        <v>18969</v>
      </c>
      <c r="C5954" t="s">
        <v>18970</v>
      </c>
    </row>
    <row r="5955" spans="1:3" x14ac:dyDescent="0.35">
      <c r="A5955" t="s">
        <v>18971</v>
      </c>
      <c r="B5955" t="s">
        <v>18972</v>
      </c>
      <c r="C5955" t="s">
        <v>18973</v>
      </c>
    </row>
    <row r="5956" spans="1:3" x14ac:dyDescent="0.35">
      <c r="A5956" t="s">
        <v>18974</v>
      </c>
      <c r="B5956" t="s">
        <v>18975</v>
      </c>
      <c r="C5956" t="s">
        <v>18976</v>
      </c>
    </row>
    <row r="5957" spans="1:3" x14ac:dyDescent="0.35">
      <c r="A5957" t="s">
        <v>18977</v>
      </c>
      <c r="B5957" t="s">
        <v>18978</v>
      </c>
      <c r="C5957" t="s">
        <v>18979</v>
      </c>
    </row>
    <row r="5958" spans="1:3" x14ac:dyDescent="0.35">
      <c r="A5958" t="s">
        <v>18980</v>
      </c>
      <c r="B5958" t="s">
        <v>18981</v>
      </c>
      <c r="C5958" t="s">
        <v>18982</v>
      </c>
    </row>
    <row r="5959" spans="1:3" x14ac:dyDescent="0.35">
      <c r="A5959" t="s">
        <v>18983</v>
      </c>
      <c r="B5959" t="s">
        <v>18984</v>
      </c>
      <c r="C5959" t="s">
        <v>18985</v>
      </c>
    </row>
    <row r="5960" spans="1:3" x14ac:dyDescent="0.35">
      <c r="A5960" t="s">
        <v>18986</v>
      </c>
      <c r="B5960" t="s">
        <v>18987</v>
      </c>
      <c r="C5960" t="s">
        <v>18988</v>
      </c>
    </row>
    <row r="5961" spans="1:3" x14ac:dyDescent="0.35">
      <c r="A5961" t="s">
        <v>18989</v>
      </c>
      <c r="B5961" t="s">
        <v>18990</v>
      </c>
      <c r="C5961" t="s">
        <v>18991</v>
      </c>
    </row>
    <row r="5962" spans="1:3" x14ac:dyDescent="0.35">
      <c r="A5962" t="s">
        <v>18992</v>
      </c>
      <c r="B5962" t="s">
        <v>18993</v>
      </c>
      <c r="C5962" t="s">
        <v>18994</v>
      </c>
    </row>
    <row r="5963" spans="1:3" x14ac:dyDescent="0.35">
      <c r="A5963" t="s">
        <v>18995</v>
      </c>
      <c r="B5963" t="s">
        <v>18996</v>
      </c>
      <c r="C5963" t="s">
        <v>18997</v>
      </c>
    </row>
    <row r="5964" spans="1:3" x14ac:dyDescent="0.35">
      <c r="A5964" t="s">
        <v>18998</v>
      </c>
      <c r="B5964" t="s">
        <v>18999</v>
      </c>
      <c r="C5964" t="s">
        <v>19000</v>
      </c>
    </row>
    <row r="5965" spans="1:3" x14ac:dyDescent="0.35">
      <c r="A5965" t="s">
        <v>19001</v>
      </c>
      <c r="B5965" t="s">
        <v>19002</v>
      </c>
      <c r="C5965" t="s">
        <v>19003</v>
      </c>
    </row>
    <row r="5966" spans="1:3" x14ac:dyDescent="0.35">
      <c r="A5966" t="s">
        <v>19004</v>
      </c>
      <c r="B5966" t="s">
        <v>19005</v>
      </c>
      <c r="C5966" t="s">
        <v>19006</v>
      </c>
    </row>
    <row r="5967" spans="1:3" x14ac:dyDescent="0.35">
      <c r="A5967" t="s">
        <v>19007</v>
      </c>
      <c r="B5967" t="s">
        <v>19008</v>
      </c>
      <c r="C5967" t="s">
        <v>19009</v>
      </c>
    </row>
    <row r="5968" spans="1:3" x14ac:dyDescent="0.35">
      <c r="A5968" t="s">
        <v>19010</v>
      </c>
      <c r="B5968" t="s">
        <v>19011</v>
      </c>
      <c r="C5968" t="s">
        <v>19012</v>
      </c>
    </row>
    <row r="5969" spans="1:3" x14ac:dyDescent="0.35">
      <c r="A5969" t="s">
        <v>19013</v>
      </c>
      <c r="B5969" t="s">
        <v>19014</v>
      </c>
      <c r="C5969" t="s">
        <v>19015</v>
      </c>
    </row>
    <row r="5970" spans="1:3" x14ac:dyDescent="0.35">
      <c r="A5970" t="s">
        <v>19016</v>
      </c>
      <c r="B5970" t="s">
        <v>19017</v>
      </c>
      <c r="C5970" t="s">
        <v>19018</v>
      </c>
    </row>
    <row r="5971" spans="1:3" x14ac:dyDescent="0.35">
      <c r="A5971" t="s">
        <v>19019</v>
      </c>
      <c r="B5971" t="s">
        <v>19020</v>
      </c>
      <c r="C5971" t="s">
        <v>19021</v>
      </c>
    </row>
    <row r="5972" spans="1:3" x14ac:dyDescent="0.35">
      <c r="A5972" t="s">
        <v>19022</v>
      </c>
      <c r="B5972" t="s">
        <v>19023</v>
      </c>
      <c r="C5972" t="s">
        <v>19024</v>
      </c>
    </row>
    <row r="5973" spans="1:3" x14ac:dyDescent="0.35">
      <c r="A5973" t="s">
        <v>19025</v>
      </c>
      <c r="B5973" t="s">
        <v>19026</v>
      </c>
      <c r="C5973" t="s">
        <v>19027</v>
      </c>
    </row>
    <row r="5974" spans="1:3" x14ac:dyDescent="0.35">
      <c r="A5974" t="s">
        <v>19028</v>
      </c>
      <c r="B5974" t="s">
        <v>19029</v>
      </c>
      <c r="C5974" t="s">
        <v>19030</v>
      </c>
    </row>
    <row r="5975" spans="1:3" x14ac:dyDescent="0.35">
      <c r="A5975" t="s">
        <v>19031</v>
      </c>
      <c r="B5975" t="s">
        <v>19032</v>
      </c>
      <c r="C5975" t="s">
        <v>19033</v>
      </c>
    </row>
    <row r="5976" spans="1:3" x14ac:dyDescent="0.35">
      <c r="A5976" t="s">
        <v>19034</v>
      </c>
      <c r="B5976" t="s">
        <v>19035</v>
      </c>
      <c r="C5976" t="s">
        <v>19036</v>
      </c>
    </row>
    <row r="5977" spans="1:3" x14ac:dyDescent="0.35">
      <c r="A5977" t="s">
        <v>19037</v>
      </c>
      <c r="B5977" t="s">
        <v>19038</v>
      </c>
      <c r="C5977" t="s">
        <v>19039</v>
      </c>
    </row>
    <row r="5978" spans="1:3" x14ac:dyDescent="0.35">
      <c r="A5978" t="s">
        <v>19040</v>
      </c>
      <c r="B5978" t="s">
        <v>19041</v>
      </c>
      <c r="C5978" t="s">
        <v>19042</v>
      </c>
    </row>
    <row r="5979" spans="1:3" x14ac:dyDescent="0.35">
      <c r="A5979" t="s">
        <v>19043</v>
      </c>
      <c r="B5979" t="s">
        <v>19044</v>
      </c>
      <c r="C5979" t="s">
        <v>19045</v>
      </c>
    </row>
    <row r="5980" spans="1:3" x14ac:dyDescent="0.35">
      <c r="A5980" t="s">
        <v>19046</v>
      </c>
      <c r="B5980" t="s">
        <v>19047</v>
      </c>
      <c r="C5980" t="s">
        <v>19048</v>
      </c>
    </row>
    <row r="5981" spans="1:3" x14ac:dyDescent="0.35">
      <c r="A5981" t="s">
        <v>19049</v>
      </c>
      <c r="B5981" t="s">
        <v>19050</v>
      </c>
      <c r="C5981" t="s">
        <v>19051</v>
      </c>
    </row>
    <row r="5982" spans="1:3" x14ac:dyDescent="0.35">
      <c r="A5982" t="s">
        <v>19052</v>
      </c>
      <c r="B5982" t="s">
        <v>19053</v>
      </c>
      <c r="C5982" t="s">
        <v>19054</v>
      </c>
    </row>
    <row r="5983" spans="1:3" x14ac:dyDescent="0.35">
      <c r="A5983" t="s">
        <v>19055</v>
      </c>
      <c r="B5983" t="s">
        <v>19056</v>
      </c>
      <c r="C5983" t="s">
        <v>19057</v>
      </c>
    </row>
    <row r="5984" spans="1:3" x14ac:dyDescent="0.35">
      <c r="A5984" t="s">
        <v>19058</v>
      </c>
      <c r="B5984" t="s">
        <v>19059</v>
      </c>
      <c r="C5984" t="s">
        <v>19060</v>
      </c>
    </row>
    <row r="5985" spans="1:3" x14ac:dyDescent="0.35">
      <c r="A5985" t="s">
        <v>19061</v>
      </c>
      <c r="B5985" t="s">
        <v>19062</v>
      </c>
      <c r="C5985" t="s">
        <v>19063</v>
      </c>
    </row>
    <row r="5986" spans="1:3" x14ac:dyDescent="0.35">
      <c r="A5986" t="s">
        <v>19064</v>
      </c>
      <c r="B5986" t="s">
        <v>19065</v>
      </c>
      <c r="C5986" t="s">
        <v>19066</v>
      </c>
    </row>
    <row r="5987" spans="1:3" x14ac:dyDescent="0.35">
      <c r="A5987" t="s">
        <v>19067</v>
      </c>
      <c r="B5987" t="s">
        <v>19068</v>
      </c>
      <c r="C5987" t="s">
        <v>19069</v>
      </c>
    </row>
    <row r="5988" spans="1:3" x14ac:dyDescent="0.35">
      <c r="A5988" t="s">
        <v>19070</v>
      </c>
      <c r="B5988" t="s">
        <v>19071</v>
      </c>
      <c r="C5988" t="s">
        <v>19072</v>
      </c>
    </row>
    <row r="5989" spans="1:3" x14ac:dyDescent="0.35">
      <c r="A5989" t="s">
        <v>19073</v>
      </c>
      <c r="B5989" t="s">
        <v>19074</v>
      </c>
      <c r="C5989" t="s">
        <v>19075</v>
      </c>
    </row>
    <row r="5990" spans="1:3" x14ac:dyDescent="0.35">
      <c r="A5990" t="s">
        <v>19076</v>
      </c>
      <c r="B5990" t="s">
        <v>19077</v>
      </c>
      <c r="C5990" t="s">
        <v>19078</v>
      </c>
    </row>
    <row r="5991" spans="1:3" x14ac:dyDescent="0.35">
      <c r="A5991" t="s">
        <v>19079</v>
      </c>
      <c r="B5991" t="s">
        <v>19080</v>
      </c>
      <c r="C5991" t="s">
        <v>19081</v>
      </c>
    </row>
    <row r="5992" spans="1:3" x14ac:dyDescent="0.35">
      <c r="A5992" t="s">
        <v>19082</v>
      </c>
      <c r="B5992" t="s">
        <v>19083</v>
      </c>
      <c r="C5992" t="s">
        <v>19084</v>
      </c>
    </row>
    <row r="5993" spans="1:3" x14ac:dyDescent="0.35">
      <c r="A5993" t="s">
        <v>19085</v>
      </c>
      <c r="B5993" t="s">
        <v>19086</v>
      </c>
      <c r="C5993" t="s">
        <v>19087</v>
      </c>
    </row>
    <row r="5994" spans="1:3" x14ac:dyDescent="0.35">
      <c r="A5994" t="s">
        <v>19088</v>
      </c>
      <c r="B5994" t="s">
        <v>19089</v>
      </c>
      <c r="C5994" t="s">
        <v>19090</v>
      </c>
    </row>
    <row r="5995" spans="1:3" x14ac:dyDescent="0.35">
      <c r="A5995" t="s">
        <v>19091</v>
      </c>
      <c r="B5995" t="s">
        <v>19092</v>
      </c>
      <c r="C5995" t="s">
        <v>19093</v>
      </c>
    </row>
    <row r="5996" spans="1:3" x14ac:dyDescent="0.35">
      <c r="A5996" t="s">
        <v>19094</v>
      </c>
      <c r="B5996" t="s">
        <v>19095</v>
      </c>
      <c r="C5996" t="s">
        <v>19096</v>
      </c>
    </row>
    <row r="5997" spans="1:3" x14ac:dyDescent="0.35">
      <c r="A5997" t="s">
        <v>19097</v>
      </c>
      <c r="B5997" t="s">
        <v>19098</v>
      </c>
      <c r="C5997" t="s">
        <v>19099</v>
      </c>
    </row>
    <row r="5998" spans="1:3" x14ac:dyDescent="0.35">
      <c r="A5998" t="s">
        <v>19100</v>
      </c>
      <c r="B5998" t="s">
        <v>19101</v>
      </c>
      <c r="C5998" t="s">
        <v>19102</v>
      </c>
    </row>
    <row r="5999" spans="1:3" x14ac:dyDescent="0.35">
      <c r="A5999" t="s">
        <v>19103</v>
      </c>
      <c r="B5999" t="s">
        <v>19104</v>
      </c>
      <c r="C5999" t="s">
        <v>19105</v>
      </c>
    </row>
    <row r="6000" spans="1:3" x14ac:dyDescent="0.35">
      <c r="A6000" t="s">
        <v>19106</v>
      </c>
      <c r="B6000" t="s">
        <v>19107</v>
      </c>
      <c r="C6000" t="s">
        <v>19108</v>
      </c>
    </row>
    <row r="6001" spans="1:3" x14ac:dyDescent="0.35">
      <c r="A6001" t="s">
        <v>19109</v>
      </c>
      <c r="B6001" t="s">
        <v>19110</v>
      </c>
      <c r="C6001" t="s">
        <v>19111</v>
      </c>
    </row>
    <row r="6002" spans="1:3" x14ac:dyDescent="0.35">
      <c r="A6002" t="s">
        <v>19112</v>
      </c>
      <c r="B6002" t="s">
        <v>19113</v>
      </c>
      <c r="C6002" t="s">
        <v>19114</v>
      </c>
    </row>
    <row r="6003" spans="1:3" x14ac:dyDescent="0.35">
      <c r="A6003" t="s">
        <v>19115</v>
      </c>
      <c r="B6003" t="s">
        <v>19116</v>
      </c>
      <c r="C6003" t="s">
        <v>19117</v>
      </c>
    </row>
    <row r="6004" spans="1:3" x14ac:dyDescent="0.35">
      <c r="A6004" t="s">
        <v>19118</v>
      </c>
      <c r="B6004" t="s">
        <v>19119</v>
      </c>
      <c r="C6004" t="s">
        <v>19120</v>
      </c>
    </row>
    <row r="6005" spans="1:3" x14ac:dyDescent="0.35">
      <c r="A6005" t="s">
        <v>19121</v>
      </c>
      <c r="B6005" t="s">
        <v>19122</v>
      </c>
      <c r="C6005" t="s">
        <v>19123</v>
      </c>
    </row>
    <row r="6006" spans="1:3" x14ac:dyDescent="0.35">
      <c r="A6006" t="s">
        <v>19124</v>
      </c>
      <c r="B6006" t="s">
        <v>19125</v>
      </c>
      <c r="C6006" t="s">
        <v>19126</v>
      </c>
    </row>
    <row r="6007" spans="1:3" x14ac:dyDescent="0.35">
      <c r="A6007" t="s">
        <v>19127</v>
      </c>
      <c r="B6007" t="s">
        <v>19128</v>
      </c>
      <c r="C6007" t="s">
        <v>19129</v>
      </c>
    </row>
    <row r="6008" spans="1:3" x14ac:dyDescent="0.35">
      <c r="A6008" t="s">
        <v>19130</v>
      </c>
      <c r="B6008" t="s">
        <v>19131</v>
      </c>
      <c r="C6008" t="s">
        <v>19132</v>
      </c>
    </row>
    <row r="6009" spans="1:3" x14ac:dyDescent="0.35">
      <c r="A6009" t="s">
        <v>19133</v>
      </c>
      <c r="B6009" t="s">
        <v>19134</v>
      </c>
      <c r="C6009" t="s">
        <v>19135</v>
      </c>
    </row>
    <row r="6010" spans="1:3" x14ac:dyDescent="0.35">
      <c r="A6010" t="s">
        <v>19136</v>
      </c>
      <c r="B6010" t="s">
        <v>19137</v>
      </c>
      <c r="C6010" t="s">
        <v>19138</v>
      </c>
    </row>
    <row r="6011" spans="1:3" x14ac:dyDescent="0.35">
      <c r="A6011" t="s">
        <v>19139</v>
      </c>
      <c r="B6011" t="s">
        <v>19140</v>
      </c>
      <c r="C6011" t="s">
        <v>19141</v>
      </c>
    </row>
    <row r="6012" spans="1:3" x14ac:dyDescent="0.35">
      <c r="A6012" t="s">
        <v>19142</v>
      </c>
      <c r="B6012" t="s">
        <v>19143</v>
      </c>
      <c r="C6012" t="s">
        <v>19144</v>
      </c>
    </row>
    <row r="6013" spans="1:3" x14ac:dyDescent="0.35">
      <c r="A6013" t="s">
        <v>19145</v>
      </c>
      <c r="B6013" t="s">
        <v>19146</v>
      </c>
      <c r="C6013" t="s">
        <v>19147</v>
      </c>
    </row>
    <row r="6014" spans="1:3" x14ac:dyDescent="0.35">
      <c r="A6014" t="s">
        <v>19145</v>
      </c>
      <c r="B6014" t="s">
        <v>19148</v>
      </c>
      <c r="C6014" t="s">
        <v>19149</v>
      </c>
    </row>
    <row r="6015" spans="1:3" x14ac:dyDescent="0.35">
      <c r="A6015" t="s">
        <v>19150</v>
      </c>
      <c r="B6015" t="s">
        <v>19151</v>
      </c>
      <c r="C6015" t="s">
        <v>19152</v>
      </c>
    </row>
    <row r="6016" spans="1:3" x14ac:dyDescent="0.35">
      <c r="A6016" t="s">
        <v>19153</v>
      </c>
      <c r="B6016" t="s">
        <v>19154</v>
      </c>
      <c r="C6016" t="s">
        <v>19155</v>
      </c>
    </row>
    <row r="6017" spans="1:3" x14ac:dyDescent="0.35">
      <c r="A6017" t="s">
        <v>19156</v>
      </c>
      <c r="B6017" t="s">
        <v>19157</v>
      </c>
      <c r="C6017" t="s">
        <v>19158</v>
      </c>
    </row>
    <row r="6018" spans="1:3" x14ac:dyDescent="0.35">
      <c r="A6018" t="s">
        <v>19159</v>
      </c>
      <c r="B6018" t="s">
        <v>19160</v>
      </c>
      <c r="C6018" t="s">
        <v>19161</v>
      </c>
    </row>
    <row r="6019" spans="1:3" x14ac:dyDescent="0.35">
      <c r="A6019" t="s">
        <v>19162</v>
      </c>
      <c r="B6019" t="s">
        <v>19163</v>
      </c>
      <c r="C6019" t="s">
        <v>19164</v>
      </c>
    </row>
    <row r="6020" spans="1:3" x14ac:dyDescent="0.35">
      <c r="A6020" t="s">
        <v>19165</v>
      </c>
      <c r="B6020" t="s">
        <v>19166</v>
      </c>
      <c r="C6020" t="s">
        <v>19167</v>
      </c>
    </row>
    <row r="6021" spans="1:3" x14ac:dyDescent="0.35">
      <c r="A6021" t="s">
        <v>19168</v>
      </c>
      <c r="B6021" t="s">
        <v>19169</v>
      </c>
      <c r="C6021" t="s">
        <v>19170</v>
      </c>
    </row>
    <row r="6022" spans="1:3" x14ac:dyDescent="0.35">
      <c r="A6022" t="s">
        <v>19171</v>
      </c>
      <c r="B6022" t="s">
        <v>19172</v>
      </c>
      <c r="C6022" t="s">
        <v>19173</v>
      </c>
    </row>
    <row r="6023" spans="1:3" x14ac:dyDescent="0.35">
      <c r="A6023" t="s">
        <v>19174</v>
      </c>
      <c r="B6023" t="s">
        <v>19175</v>
      </c>
      <c r="C6023" t="s">
        <v>19176</v>
      </c>
    </row>
    <row r="6024" spans="1:3" x14ac:dyDescent="0.35">
      <c r="A6024" t="s">
        <v>19177</v>
      </c>
      <c r="B6024" t="s">
        <v>19178</v>
      </c>
      <c r="C6024" t="s">
        <v>19179</v>
      </c>
    </row>
    <row r="6025" spans="1:3" x14ac:dyDescent="0.35">
      <c r="A6025" t="s">
        <v>19177</v>
      </c>
      <c r="B6025" t="s">
        <v>19180</v>
      </c>
      <c r="C6025" t="s">
        <v>19181</v>
      </c>
    </row>
    <row r="6026" spans="1:3" x14ac:dyDescent="0.35">
      <c r="A6026" t="s">
        <v>19182</v>
      </c>
      <c r="B6026" t="s">
        <v>19183</v>
      </c>
      <c r="C6026" t="s">
        <v>19184</v>
      </c>
    </row>
    <row r="6027" spans="1:3" x14ac:dyDescent="0.35">
      <c r="A6027" t="s">
        <v>19182</v>
      </c>
      <c r="B6027" t="s">
        <v>19185</v>
      </c>
      <c r="C6027" t="s">
        <v>19186</v>
      </c>
    </row>
    <row r="6028" spans="1:3" x14ac:dyDescent="0.35">
      <c r="A6028" t="s">
        <v>19187</v>
      </c>
      <c r="B6028" t="s">
        <v>19188</v>
      </c>
      <c r="C6028" t="s">
        <v>19189</v>
      </c>
    </row>
    <row r="6029" spans="1:3" x14ac:dyDescent="0.35">
      <c r="A6029" t="s">
        <v>19190</v>
      </c>
      <c r="B6029" t="s">
        <v>19191</v>
      </c>
      <c r="C6029" t="s">
        <v>19192</v>
      </c>
    </row>
    <row r="6030" spans="1:3" x14ac:dyDescent="0.35">
      <c r="A6030" t="s">
        <v>19193</v>
      </c>
      <c r="B6030" t="s">
        <v>19194</v>
      </c>
      <c r="C6030" t="s">
        <v>19195</v>
      </c>
    </row>
    <row r="6031" spans="1:3" x14ac:dyDescent="0.35">
      <c r="A6031" t="s">
        <v>19196</v>
      </c>
      <c r="B6031" t="s">
        <v>19197</v>
      </c>
      <c r="C6031" t="s">
        <v>19198</v>
      </c>
    </row>
    <row r="6032" spans="1:3" x14ac:dyDescent="0.35">
      <c r="A6032" t="s">
        <v>19199</v>
      </c>
      <c r="B6032" t="s">
        <v>19200</v>
      </c>
      <c r="C6032" t="s">
        <v>19201</v>
      </c>
    </row>
    <row r="6033" spans="1:3" x14ac:dyDescent="0.35">
      <c r="A6033" t="s">
        <v>19202</v>
      </c>
      <c r="B6033" t="s">
        <v>19203</v>
      </c>
      <c r="C6033" t="s">
        <v>19204</v>
      </c>
    </row>
    <row r="6034" spans="1:3" x14ac:dyDescent="0.35">
      <c r="A6034" t="s">
        <v>19205</v>
      </c>
      <c r="B6034" t="s">
        <v>19206</v>
      </c>
      <c r="C6034" t="s">
        <v>19207</v>
      </c>
    </row>
    <row r="6035" spans="1:3" x14ac:dyDescent="0.35">
      <c r="A6035" t="s">
        <v>19208</v>
      </c>
      <c r="B6035" t="s">
        <v>19209</v>
      </c>
      <c r="C6035" t="s">
        <v>19210</v>
      </c>
    </row>
    <row r="6036" spans="1:3" x14ac:dyDescent="0.35">
      <c r="A6036" t="s">
        <v>19211</v>
      </c>
      <c r="B6036" t="s">
        <v>19212</v>
      </c>
      <c r="C6036" t="s">
        <v>19213</v>
      </c>
    </row>
    <row r="6037" spans="1:3" x14ac:dyDescent="0.35">
      <c r="A6037" t="s">
        <v>19214</v>
      </c>
      <c r="B6037" t="s">
        <v>19215</v>
      </c>
      <c r="C6037" t="s">
        <v>19216</v>
      </c>
    </row>
    <row r="6038" spans="1:3" x14ac:dyDescent="0.35">
      <c r="A6038" t="s">
        <v>19217</v>
      </c>
      <c r="B6038" t="s">
        <v>19218</v>
      </c>
      <c r="C6038" t="s">
        <v>19219</v>
      </c>
    </row>
    <row r="6039" spans="1:3" x14ac:dyDescent="0.35">
      <c r="A6039" t="s">
        <v>19220</v>
      </c>
      <c r="B6039" t="s">
        <v>19221</v>
      </c>
      <c r="C6039" t="s">
        <v>19222</v>
      </c>
    </row>
    <row r="6040" spans="1:3" x14ac:dyDescent="0.35">
      <c r="A6040" t="s">
        <v>19223</v>
      </c>
      <c r="B6040" t="s">
        <v>19224</v>
      </c>
      <c r="C6040" t="s">
        <v>19225</v>
      </c>
    </row>
    <row r="6041" spans="1:3" x14ac:dyDescent="0.35">
      <c r="A6041" t="s">
        <v>19226</v>
      </c>
      <c r="B6041" t="s">
        <v>19227</v>
      </c>
      <c r="C6041" t="s">
        <v>19228</v>
      </c>
    </row>
    <row r="6042" spans="1:3" x14ac:dyDescent="0.35">
      <c r="A6042" t="s">
        <v>19229</v>
      </c>
      <c r="B6042" t="s">
        <v>19230</v>
      </c>
      <c r="C6042" t="s">
        <v>19231</v>
      </c>
    </row>
    <row r="6043" spans="1:3" x14ac:dyDescent="0.35">
      <c r="A6043" t="s">
        <v>19232</v>
      </c>
      <c r="B6043" t="s">
        <v>19233</v>
      </c>
      <c r="C6043" t="s">
        <v>19234</v>
      </c>
    </row>
    <row r="6044" spans="1:3" x14ac:dyDescent="0.35">
      <c r="A6044" t="s">
        <v>19235</v>
      </c>
      <c r="B6044" t="s">
        <v>19236</v>
      </c>
      <c r="C6044" t="s">
        <v>19237</v>
      </c>
    </row>
    <row r="6045" spans="1:3" x14ac:dyDescent="0.35">
      <c r="A6045" t="s">
        <v>19238</v>
      </c>
      <c r="B6045" t="s">
        <v>19239</v>
      </c>
      <c r="C6045" t="s">
        <v>19240</v>
      </c>
    </row>
    <row r="6046" spans="1:3" x14ac:dyDescent="0.35">
      <c r="A6046" t="s">
        <v>19241</v>
      </c>
      <c r="B6046" t="s">
        <v>19242</v>
      </c>
      <c r="C6046" t="s">
        <v>19176</v>
      </c>
    </row>
    <row r="6047" spans="1:3" x14ac:dyDescent="0.35">
      <c r="A6047" t="s">
        <v>19243</v>
      </c>
      <c r="B6047" t="s">
        <v>19244</v>
      </c>
      <c r="C6047" t="s">
        <v>19245</v>
      </c>
    </row>
    <row r="6048" spans="1:3" x14ac:dyDescent="0.35">
      <c r="A6048" t="s">
        <v>19246</v>
      </c>
      <c r="B6048" t="s">
        <v>19247</v>
      </c>
      <c r="C6048" t="s">
        <v>19248</v>
      </c>
    </row>
    <row r="6049" spans="1:3" x14ac:dyDescent="0.35">
      <c r="A6049" t="s">
        <v>19249</v>
      </c>
      <c r="B6049" t="s">
        <v>19250</v>
      </c>
      <c r="C6049" t="s">
        <v>1976</v>
      </c>
    </row>
    <row r="6050" spans="1:3" x14ac:dyDescent="0.35">
      <c r="A6050" t="s">
        <v>19251</v>
      </c>
      <c r="B6050" t="s">
        <v>19252</v>
      </c>
      <c r="C6050" t="s">
        <v>19253</v>
      </c>
    </row>
    <row r="6051" spans="1:3" x14ac:dyDescent="0.35">
      <c r="A6051" t="s">
        <v>19254</v>
      </c>
      <c r="B6051" t="s">
        <v>19255</v>
      </c>
      <c r="C6051" t="s">
        <v>19256</v>
      </c>
    </row>
    <row r="6052" spans="1:3" x14ac:dyDescent="0.35">
      <c r="A6052" t="s">
        <v>19257</v>
      </c>
      <c r="B6052" t="s">
        <v>19258</v>
      </c>
      <c r="C6052" t="s">
        <v>19259</v>
      </c>
    </row>
    <row r="6053" spans="1:3" x14ac:dyDescent="0.35">
      <c r="A6053" t="s">
        <v>19260</v>
      </c>
      <c r="B6053" t="s">
        <v>19261</v>
      </c>
      <c r="C6053" t="s">
        <v>19262</v>
      </c>
    </row>
    <row r="6054" spans="1:3" x14ac:dyDescent="0.35">
      <c r="A6054" t="s">
        <v>19263</v>
      </c>
      <c r="B6054" t="s">
        <v>19264</v>
      </c>
      <c r="C6054" t="s">
        <v>19265</v>
      </c>
    </row>
    <row r="6055" spans="1:3" x14ac:dyDescent="0.35">
      <c r="A6055" t="s">
        <v>19266</v>
      </c>
      <c r="B6055" t="s">
        <v>19267</v>
      </c>
      <c r="C6055" t="s">
        <v>19268</v>
      </c>
    </row>
    <row r="6056" spans="1:3" x14ac:dyDescent="0.35">
      <c r="A6056" t="s">
        <v>19269</v>
      </c>
      <c r="B6056" t="s">
        <v>19270</v>
      </c>
      <c r="C6056" t="s">
        <v>19271</v>
      </c>
    </row>
    <row r="6057" spans="1:3" x14ac:dyDescent="0.35">
      <c r="A6057" t="s">
        <v>19272</v>
      </c>
      <c r="B6057" t="s">
        <v>19273</v>
      </c>
      <c r="C6057" t="s">
        <v>19274</v>
      </c>
    </row>
    <row r="6058" spans="1:3" x14ac:dyDescent="0.35">
      <c r="A6058" t="s">
        <v>19272</v>
      </c>
      <c r="B6058" t="s">
        <v>19275</v>
      </c>
      <c r="C6058" t="s">
        <v>19276</v>
      </c>
    </row>
    <row r="6059" spans="1:3" x14ac:dyDescent="0.35">
      <c r="A6059" t="s">
        <v>19277</v>
      </c>
      <c r="B6059" t="s">
        <v>19278</v>
      </c>
      <c r="C6059" t="s">
        <v>19279</v>
      </c>
    </row>
    <row r="6060" spans="1:3" x14ac:dyDescent="0.35">
      <c r="A6060" t="s">
        <v>19280</v>
      </c>
      <c r="B6060" t="s">
        <v>19281</v>
      </c>
      <c r="C6060" t="s">
        <v>19282</v>
      </c>
    </row>
    <row r="6061" spans="1:3" x14ac:dyDescent="0.35">
      <c r="A6061" t="s">
        <v>19283</v>
      </c>
      <c r="B6061" t="s">
        <v>19284</v>
      </c>
      <c r="C6061" t="s">
        <v>19285</v>
      </c>
    </row>
    <row r="6062" spans="1:3" x14ac:dyDescent="0.35">
      <c r="A6062" t="s">
        <v>19286</v>
      </c>
      <c r="B6062" t="s">
        <v>19287</v>
      </c>
      <c r="C6062" t="s">
        <v>19288</v>
      </c>
    </row>
    <row r="6063" spans="1:3" x14ac:dyDescent="0.35">
      <c r="A6063" t="s">
        <v>19289</v>
      </c>
      <c r="B6063" t="s">
        <v>19290</v>
      </c>
      <c r="C6063" t="s">
        <v>19291</v>
      </c>
    </row>
    <row r="6064" spans="1:3" x14ac:dyDescent="0.35">
      <c r="A6064" t="s">
        <v>19292</v>
      </c>
      <c r="B6064" t="s">
        <v>19293</v>
      </c>
      <c r="C6064" t="s">
        <v>19294</v>
      </c>
    </row>
    <row r="6065" spans="1:3" x14ac:dyDescent="0.35">
      <c r="A6065" t="s">
        <v>19295</v>
      </c>
      <c r="B6065" t="s">
        <v>19296</v>
      </c>
      <c r="C6065" t="s">
        <v>24497</v>
      </c>
    </row>
    <row r="6066" spans="1:3" x14ac:dyDescent="0.35">
      <c r="A6066" t="s">
        <v>19297</v>
      </c>
      <c r="B6066" t="s">
        <v>19298</v>
      </c>
      <c r="C6066" t="s">
        <v>19299</v>
      </c>
    </row>
    <row r="6067" spans="1:3" x14ac:dyDescent="0.35">
      <c r="A6067" t="s">
        <v>19300</v>
      </c>
      <c r="B6067" t="s">
        <v>19301</v>
      </c>
      <c r="C6067" t="s">
        <v>19302</v>
      </c>
    </row>
    <row r="6068" spans="1:3" x14ac:dyDescent="0.35">
      <c r="A6068" t="s">
        <v>19300</v>
      </c>
      <c r="B6068" t="s">
        <v>19303</v>
      </c>
      <c r="C6068" t="s">
        <v>19304</v>
      </c>
    </row>
    <row r="6069" spans="1:3" x14ac:dyDescent="0.35">
      <c r="A6069" t="s">
        <v>19305</v>
      </c>
      <c r="B6069" t="s">
        <v>19306</v>
      </c>
      <c r="C6069" t="s">
        <v>19307</v>
      </c>
    </row>
    <row r="6070" spans="1:3" x14ac:dyDescent="0.35">
      <c r="A6070" t="s">
        <v>19308</v>
      </c>
      <c r="B6070" t="s">
        <v>19309</v>
      </c>
      <c r="C6070" t="s">
        <v>19310</v>
      </c>
    </row>
    <row r="6071" spans="1:3" x14ac:dyDescent="0.35">
      <c r="A6071" t="s">
        <v>19311</v>
      </c>
      <c r="B6071" t="s">
        <v>19312</v>
      </c>
      <c r="C6071" t="s">
        <v>19313</v>
      </c>
    </row>
    <row r="6072" spans="1:3" x14ac:dyDescent="0.35">
      <c r="A6072" t="s">
        <v>19314</v>
      </c>
      <c r="B6072" t="s">
        <v>19315</v>
      </c>
      <c r="C6072" t="s">
        <v>19316</v>
      </c>
    </row>
    <row r="6073" spans="1:3" x14ac:dyDescent="0.35">
      <c r="A6073" t="s">
        <v>19314</v>
      </c>
      <c r="B6073" t="s">
        <v>19317</v>
      </c>
      <c r="C6073" t="s">
        <v>19318</v>
      </c>
    </row>
    <row r="6074" spans="1:3" x14ac:dyDescent="0.35">
      <c r="A6074" t="s">
        <v>19319</v>
      </c>
      <c r="B6074" t="s">
        <v>19320</v>
      </c>
      <c r="C6074" t="s">
        <v>19321</v>
      </c>
    </row>
    <row r="6075" spans="1:3" x14ac:dyDescent="0.35">
      <c r="A6075" t="s">
        <v>19322</v>
      </c>
      <c r="B6075" t="s">
        <v>19323</v>
      </c>
      <c r="C6075" t="s">
        <v>19324</v>
      </c>
    </row>
    <row r="6076" spans="1:3" x14ac:dyDescent="0.35">
      <c r="A6076" t="s">
        <v>19325</v>
      </c>
      <c r="B6076" t="s">
        <v>19326</v>
      </c>
      <c r="C6076" t="s">
        <v>19327</v>
      </c>
    </row>
    <row r="6077" spans="1:3" x14ac:dyDescent="0.35">
      <c r="A6077" t="s">
        <v>19328</v>
      </c>
      <c r="B6077" t="s">
        <v>19329</v>
      </c>
      <c r="C6077" t="s">
        <v>19330</v>
      </c>
    </row>
    <row r="6078" spans="1:3" x14ac:dyDescent="0.35">
      <c r="A6078" t="s">
        <v>19331</v>
      </c>
      <c r="B6078" t="s">
        <v>19332</v>
      </c>
      <c r="C6078" t="s">
        <v>19333</v>
      </c>
    </row>
    <row r="6079" spans="1:3" x14ac:dyDescent="0.35">
      <c r="A6079" t="s">
        <v>19334</v>
      </c>
      <c r="B6079" t="s">
        <v>19335</v>
      </c>
      <c r="C6079" t="s">
        <v>19336</v>
      </c>
    </row>
    <row r="6080" spans="1:3" x14ac:dyDescent="0.35">
      <c r="A6080" t="s">
        <v>19337</v>
      </c>
      <c r="B6080" t="s">
        <v>19338</v>
      </c>
      <c r="C6080" t="s">
        <v>19339</v>
      </c>
    </row>
    <row r="6081" spans="1:3" x14ac:dyDescent="0.35">
      <c r="A6081" t="s">
        <v>19340</v>
      </c>
      <c r="B6081" t="s">
        <v>19341</v>
      </c>
      <c r="C6081" t="s">
        <v>19342</v>
      </c>
    </row>
    <row r="6082" spans="1:3" x14ac:dyDescent="0.35">
      <c r="A6082" t="s">
        <v>19343</v>
      </c>
      <c r="B6082" t="s">
        <v>19344</v>
      </c>
      <c r="C6082" t="s">
        <v>19345</v>
      </c>
    </row>
    <row r="6083" spans="1:3" x14ac:dyDescent="0.35">
      <c r="A6083" t="s">
        <v>19346</v>
      </c>
      <c r="B6083" t="s">
        <v>19347</v>
      </c>
      <c r="C6083" t="s">
        <v>19348</v>
      </c>
    </row>
    <row r="6084" spans="1:3" x14ac:dyDescent="0.35">
      <c r="A6084" t="s">
        <v>19349</v>
      </c>
      <c r="B6084" t="s">
        <v>19350</v>
      </c>
      <c r="C6084" t="s">
        <v>19351</v>
      </c>
    </row>
    <row r="6085" spans="1:3" x14ac:dyDescent="0.35">
      <c r="A6085" t="s">
        <v>19352</v>
      </c>
      <c r="B6085" t="s">
        <v>19353</v>
      </c>
      <c r="C6085" t="s">
        <v>19354</v>
      </c>
    </row>
    <row r="6086" spans="1:3" x14ac:dyDescent="0.35">
      <c r="A6086" t="s">
        <v>19355</v>
      </c>
      <c r="B6086" t="s">
        <v>19356</v>
      </c>
      <c r="C6086" t="s">
        <v>19357</v>
      </c>
    </row>
    <row r="6087" spans="1:3" x14ac:dyDescent="0.35">
      <c r="A6087" t="s">
        <v>19358</v>
      </c>
      <c r="B6087" t="s">
        <v>19359</v>
      </c>
      <c r="C6087" t="s">
        <v>19360</v>
      </c>
    </row>
    <row r="6088" spans="1:3" x14ac:dyDescent="0.35">
      <c r="A6088" t="s">
        <v>79</v>
      </c>
      <c r="B6088" t="s">
        <v>19361</v>
      </c>
      <c r="C6088" t="s">
        <v>19362</v>
      </c>
    </row>
    <row r="6089" spans="1:3" x14ac:dyDescent="0.35">
      <c r="A6089" t="s">
        <v>19363</v>
      </c>
      <c r="B6089" t="s">
        <v>19364</v>
      </c>
      <c r="C6089" t="s">
        <v>18432</v>
      </c>
    </row>
    <row r="6090" spans="1:3" x14ac:dyDescent="0.35">
      <c r="A6090" t="s">
        <v>19365</v>
      </c>
      <c r="B6090" t="s">
        <v>19366</v>
      </c>
      <c r="C6090" t="s">
        <v>19367</v>
      </c>
    </row>
    <row r="6091" spans="1:3" x14ac:dyDescent="0.35">
      <c r="A6091" t="s">
        <v>19368</v>
      </c>
      <c r="B6091" t="s">
        <v>19369</v>
      </c>
      <c r="C6091" t="s">
        <v>19370</v>
      </c>
    </row>
    <row r="6092" spans="1:3" x14ac:dyDescent="0.35">
      <c r="A6092" t="s">
        <v>19371</v>
      </c>
      <c r="B6092" t="s">
        <v>19372</v>
      </c>
      <c r="C6092" t="s">
        <v>19373</v>
      </c>
    </row>
    <row r="6093" spans="1:3" x14ac:dyDescent="0.35">
      <c r="A6093" t="s">
        <v>19374</v>
      </c>
      <c r="B6093" t="s">
        <v>19375</v>
      </c>
      <c r="C6093" t="s">
        <v>19376</v>
      </c>
    </row>
    <row r="6094" spans="1:3" x14ac:dyDescent="0.35">
      <c r="A6094" t="s">
        <v>19377</v>
      </c>
      <c r="B6094" t="s">
        <v>19378</v>
      </c>
      <c r="C6094" t="s">
        <v>19379</v>
      </c>
    </row>
    <row r="6095" spans="1:3" x14ac:dyDescent="0.35">
      <c r="A6095" t="s">
        <v>19380</v>
      </c>
      <c r="B6095" t="s">
        <v>19381</v>
      </c>
      <c r="C6095" t="s">
        <v>19382</v>
      </c>
    </row>
    <row r="6096" spans="1:3" x14ac:dyDescent="0.35">
      <c r="A6096" t="s">
        <v>19383</v>
      </c>
      <c r="B6096" t="s">
        <v>19384</v>
      </c>
      <c r="C6096" t="s">
        <v>19385</v>
      </c>
    </row>
    <row r="6097" spans="1:3" x14ac:dyDescent="0.35">
      <c r="A6097" t="s">
        <v>19386</v>
      </c>
      <c r="B6097" t="s">
        <v>19387</v>
      </c>
      <c r="C6097" t="s">
        <v>19388</v>
      </c>
    </row>
    <row r="6098" spans="1:3" x14ac:dyDescent="0.35">
      <c r="A6098" t="s">
        <v>19389</v>
      </c>
      <c r="B6098" t="s">
        <v>19390</v>
      </c>
      <c r="C6098" t="s">
        <v>19391</v>
      </c>
    </row>
    <row r="6099" spans="1:3" x14ac:dyDescent="0.35">
      <c r="A6099" t="s">
        <v>19392</v>
      </c>
      <c r="B6099" t="s">
        <v>19393</v>
      </c>
      <c r="C6099" t="s">
        <v>19394</v>
      </c>
    </row>
    <row r="6100" spans="1:3" x14ac:dyDescent="0.35">
      <c r="A6100" t="s">
        <v>19395</v>
      </c>
      <c r="B6100" t="s">
        <v>19396</v>
      </c>
      <c r="C6100" t="s">
        <v>19397</v>
      </c>
    </row>
    <row r="6101" spans="1:3" x14ac:dyDescent="0.35">
      <c r="A6101" t="s">
        <v>19398</v>
      </c>
      <c r="B6101" t="s">
        <v>19399</v>
      </c>
      <c r="C6101" t="s">
        <v>19400</v>
      </c>
    </row>
    <row r="6102" spans="1:3" x14ac:dyDescent="0.35">
      <c r="A6102" t="s">
        <v>19401</v>
      </c>
      <c r="B6102" t="s">
        <v>19402</v>
      </c>
      <c r="C6102" t="s">
        <v>19403</v>
      </c>
    </row>
    <row r="6103" spans="1:3" x14ac:dyDescent="0.35">
      <c r="A6103" t="s">
        <v>19404</v>
      </c>
      <c r="B6103" t="s">
        <v>19405</v>
      </c>
      <c r="C6103" t="s">
        <v>19406</v>
      </c>
    </row>
    <row r="6104" spans="1:3" x14ac:dyDescent="0.35">
      <c r="A6104" t="s">
        <v>19407</v>
      </c>
      <c r="B6104" t="s">
        <v>19408</v>
      </c>
      <c r="C6104" t="s">
        <v>19409</v>
      </c>
    </row>
    <row r="6105" spans="1:3" x14ac:dyDescent="0.35">
      <c r="A6105" t="s">
        <v>19410</v>
      </c>
      <c r="B6105" t="s">
        <v>19411</v>
      </c>
      <c r="C6105" t="s">
        <v>19412</v>
      </c>
    </row>
    <row r="6106" spans="1:3" x14ac:dyDescent="0.35">
      <c r="A6106" t="s">
        <v>19413</v>
      </c>
      <c r="B6106" t="s">
        <v>19414</v>
      </c>
      <c r="C6106" t="s">
        <v>19415</v>
      </c>
    </row>
    <row r="6107" spans="1:3" x14ac:dyDescent="0.35">
      <c r="A6107" t="s">
        <v>19416</v>
      </c>
      <c r="B6107" t="s">
        <v>19417</v>
      </c>
      <c r="C6107" t="s">
        <v>19418</v>
      </c>
    </row>
    <row r="6108" spans="1:3" x14ac:dyDescent="0.35">
      <c r="A6108" t="s">
        <v>19419</v>
      </c>
      <c r="B6108" t="s">
        <v>19420</v>
      </c>
      <c r="C6108" t="s">
        <v>19421</v>
      </c>
    </row>
    <row r="6109" spans="1:3" x14ac:dyDescent="0.35">
      <c r="A6109" t="s">
        <v>19422</v>
      </c>
      <c r="B6109" t="s">
        <v>19423</v>
      </c>
      <c r="C6109" t="s">
        <v>19424</v>
      </c>
    </row>
    <row r="6110" spans="1:3" x14ac:dyDescent="0.35">
      <c r="A6110" t="s">
        <v>19422</v>
      </c>
      <c r="B6110" t="s">
        <v>19425</v>
      </c>
      <c r="C6110" t="s">
        <v>19426</v>
      </c>
    </row>
    <row r="6111" spans="1:3" x14ac:dyDescent="0.35">
      <c r="A6111" t="s">
        <v>19427</v>
      </c>
      <c r="B6111" t="s">
        <v>19428</v>
      </c>
      <c r="C6111" t="s">
        <v>19429</v>
      </c>
    </row>
    <row r="6112" spans="1:3" x14ac:dyDescent="0.35">
      <c r="A6112" t="s">
        <v>19430</v>
      </c>
      <c r="B6112" t="s">
        <v>19431</v>
      </c>
      <c r="C6112" t="s">
        <v>19432</v>
      </c>
    </row>
    <row r="6113" spans="1:3" x14ac:dyDescent="0.35">
      <c r="A6113" t="s">
        <v>19433</v>
      </c>
      <c r="B6113" t="s">
        <v>19434</v>
      </c>
      <c r="C6113" t="s">
        <v>19435</v>
      </c>
    </row>
    <row r="6114" spans="1:3" x14ac:dyDescent="0.35">
      <c r="A6114" t="s">
        <v>19436</v>
      </c>
      <c r="B6114" t="s">
        <v>19437</v>
      </c>
      <c r="C6114" t="s">
        <v>19438</v>
      </c>
    </row>
    <row r="6115" spans="1:3" x14ac:dyDescent="0.35">
      <c r="A6115" t="s">
        <v>19439</v>
      </c>
      <c r="B6115" t="s">
        <v>19440</v>
      </c>
      <c r="C6115" t="s">
        <v>19441</v>
      </c>
    </row>
    <row r="6116" spans="1:3" x14ac:dyDescent="0.35">
      <c r="A6116" t="s">
        <v>1438</v>
      </c>
      <c r="B6116" t="s">
        <v>19442</v>
      </c>
      <c r="C6116" t="s">
        <v>19443</v>
      </c>
    </row>
    <row r="6117" spans="1:3" x14ac:dyDescent="0.35">
      <c r="A6117" t="s">
        <v>19444</v>
      </c>
      <c r="B6117" t="s">
        <v>19445</v>
      </c>
      <c r="C6117" t="s">
        <v>19446</v>
      </c>
    </row>
    <row r="6118" spans="1:3" x14ac:dyDescent="0.35">
      <c r="A6118" t="s">
        <v>19447</v>
      </c>
      <c r="B6118" t="s">
        <v>19448</v>
      </c>
      <c r="C6118" t="s">
        <v>19449</v>
      </c>
    </row>
    <row r="6119" spans="1:3" x14ac:dyDescent="0.35">
      <c r="A6119" t="s">
        <v>19450</v>
      </c>
      <c r="B6119" t="s">
        <v>19451</v>
      </c>
      <c r="C6119" t="s">
        <v>19452</v>
      </c>
    </row>
    <row r="6120" spans="1:3" x14ac:dyDescent="0.35">
      <c r="A6120" t="s">
        <v>19453</v>
      </c>
      <c r="B6120" t="s">
        <v>19454</v>
      </c>
      <c r="C6120" t="s">
        <v>19455</v>
      </c>
    </row>
    <row r="6121" spans="1:3" x14ac:dyDescent="0.35">
      <c r="A6121" t="s">
        <v>19456</v>
      </c>
      <c r="B6121" t="s">
        <v>19457</v>
      </c>
      <c r="C6121" t="s">
        <v>19458</v>
      </c>
    </row>
    <row r="6122" spans="1:3" x14ac:dyDescent="0.35">
      <c r="A6122" t="s">
        <v>19459</v>
      </c>
      <c r="B6122" t="s">
        <v>19460</v>
      </c>
      <c r="C6122" t="s">
        <v>19461</v>
      </c>
    </row>
    <row r="6123" spans="1:3" x14ac:dyDescent="0.35">
      <c r="A6123" t="s">
        <v>19462</v>
      </c>
      <c r="B6123" t="s">
        <v>19463</v>
      </c>
      <c r="C6123" t="s">
        <v>19464</v>
      </c>
    </row>
    <row r="6124" spans="1:3" x14ac:dyDescent="0.35">
      <c r="A6124" t="s">
        <v>19465</v>
      </c>
      <c r="B6124" t="s">
        <v>19466</v>
      </c>
      <c r="C6124" t="s">
        <v>19467</v>
      </c>
    </row>
    <row r="6125" spans="1:3" x14ac:dyDescent="0.35">
      <c r="A6125" t="s">
        <v>19468</v>
      </c>
      <c r="B6125" t="s">
        <v>19469</v>
      </c>
      <c r="C6125" t="s">
        <v>19470</v>
      </c>
    </row>
    <row r="6126" spans="1:3" x14ac:dyDescent="0.35">
      <c r="A6126" t="s">
        <v>19471</v>
      </c>
      <c r="B6126" t="s">
        <v>19472</v>
      </c>
      <c r="C6126" t="s">
        <v>19473</v>
      </c>
    </row>
    <row r="6127" spans="1:3" x14ac:dyDescent="0.35">
      <c r="A6127" t="s">
        <v>19474</v>
      </c>
      <c r="B6127" t="s">
        <v>19475</v>
      </c>
      <c r="C6127" t="s">
        <v>19476</v>
      </c>
    </row>
    <row r="6128" spans="1:3" x14ac:dyDescent="0.35">
      <c r="A6128" t="s">
        <v>19477</v>
      </c>
      <c r="B6128" t="s">
        <v>19478</v>
      </c>
      <c r="C6128" t="s">
        <v>19479</v>
      </c>
    </row>
    <row r="6129" spans="1:3" x14ac:dyDescent="0.35">
      <c r="A6129" t="s">
        <v>19480</v>
      </c>
      <c r="B6129" t="s">
        <v>19481</v>
      </c>
      <c r="C6129" t="s">
        <v>19482</v>
      </c>
    </row>
    <row r="6130" spans="1:3" x14ac:dyDescent="0.35">
      <c r="A6130" t="s">
        <v>19483</v>
      </c>
      <c r="B6130" t="s">
        <v>19484</v>
      </c>
      <c r="C6130" t="s">
        <v>19485</v>
      </c>
    </row>
    <row r="6131" spans="1:3" x14ac:dyDescent="0.35">
      <c r="A6131" t="s">
        <v>19486</v>
      </c>
      <c r="B6131" t="s">
        <v>19487</v>
      </c>
      <c r="C6131" t="s">
        <v>19488</v>
      </c>
    </row>
    <row r="6132" spans="1:3" x14ac:dyDescent="0.35">
      <c r="A6132" t="s">
        <v>19489</v>
      </c>
      <c r="B6132" t="s">
        <v>19490</v>
      </c>
      <c r="C6132" t="s">
        <v>19491</v>
      </c>
    </row>
    <row r="6133" spans="1:3" x14ac:dyDescent="0.35">
      <c r="A6133" t="s">
        <v>19492</v>
      </c>
      <c r="B6133" t="s">
        <v>19493</v>
      </c>
      <c r="C6133" t="s">
        <v>19494</v>
      </c>
    </row>
    <row r="6134" spans="1:3" x14ac:dyDescent="0.35">
      <c r="A6134" t="s">
        <v>19495</v>
      </c>
      <c r="B6134" t="s">
        <v>19496</v>
      </c>
      <c r="C6134" t="s">
        <v>19497</v>
      </c>
    </row>
    <row r="6135" spans="1:3" x14ac:dyDescent="0.35">
      <c r="A6135" t="s">
        <v>19498</v>
      </c>
      <c r="B6135" t="s">
        <v>19499</v>
      </c>
      <c r="C6135" t="s">
        <v>19500</v>
      </c>
    </row>
    <row r="6136" spans="1:3" x14ac:dyDescent="0.35">
      <c r="A6136" t="s">
        <v>19501</v>
      </c>
      <c r="B6136" t="s">
        <v>19502</v>
      </c>
      <c r="C6136" t="s">
        <v>19503</v>
      </c>
    </row>
    <row r="6137" spans="1:3" x14ac:dyDescent="0.35">
      <c r="A6137" t="s">
        <v>19504</v>
      </c>
      <c r="B6137" t="s">
        <v>19505</v>
      </c>
      <c r="C6137" t="s">
        <v>19506</v>
      </c>
    </row>
    <row r="6138" spans="1:3" x14ac:dyDescent="0.35">
      <c r="A6138" t="s">
        <v>19507</v>
      </c>
      <c r="B6138" t="s">
        <v>19508</v>
      </c>
      <c r="C6138" t="s">
        <v>19509</v>
      </c>
    </row>
    <row r="6139" spans="1:3" x14ac:dyDescent="0.35">
      <c r="A6139" t="s">
        <v>19510</v>
      </c>
      <c r="B6139" t="s">
        <v>19511</v>
      </c>
      <c r="C6139" t="s">
        <v>19512</v>
      </c>
    </row>
    <row r="6140" spans="1:3" x14ac:dyDescent="0.35">
      <c r="A6140" t="s">
        <v>19513</v>
      </c>
      <c r="B6140" t="s">
        <v>19514</v>
      </c>
      <c r="C6140" t="s">
        <v>19515</v>
      </c>
    </row>
    <row r="6141" spans="1:3" x14ac:dyDescent="0.35">
      <c r="A6141" t="s">
        <v>19516</v>
      </c>
      <c r="B6141" t="s">
        <v>19517</v>
      </c>
      <c r="C6141" t="s">
        <v>19518</v>
      </c>
    </row>
    <row r="6142" spans="1:3" x14ac:dyDescent="0.35">
      <c r="A6142" t="s">
        <v>19519</v>
      </c>
      <c r="B6142" t="s">
        <v>19520</v>
      </c>
      <c r="C6142" t="s">
        <v>19521</v>
      </c>
    </row>
    <row r="6143" spans="1:3" x14ac:dyDescent="0.35">
      <c r="A6143" t="s">
        <v>19522</v>
      </c>
      <c r="B6143" t="s">
        <v>19523</v>
      </c>
      <c r="C6143" t="s">
        <v>19524</v>
      </c>
    </row>
    <row r="6144" spans="1:3" x14ac:dyDescent="0.35">
      <c r="A6144" t="s">
        <v>19525</v>
      </c>
      <c r="B6144" t="s">
        <v>19526</v>
      </c>
      <c r="C6144" t="s">
        <v>19527</v>
      </c>
    </row>
    <row r="6145" spans="1:3" x14ac:dyDescent="0.35">
      <c r="A6145" t="s">
        <v>19528</v>
      </c>
      <c r="B6145" t="s">
        <v>19529</v>
      </c>
      <c r="C6145" t="s">
        <v>18245</v>
      </c>
    </row>
    <row r="6146" spans="1:3" x14ac:dyDescent="0.35">
      <c r="A6146" t="s">
        <v>19530</v>
      </c>
      <c r="B6146" t="s">
        <v>19531</v>
      </c>
      <c r="C6146" t="s">
        <v>19532</v>
      </c>
    </row>
    <row r="6147" spans="1:3" x14ac:dyDescent="0.35">
      <c r="A6147" t="s">
        <v>19530</v>
      </c>
      <c r="B6147" t="s">
        <v>19533</v>
      </c>
      <c r="C6147" t="s">
        <v>19534</v>
      </c>
    </row>
    <row r="6148" spans="1:3" x14ac:dyDescent="0.35">
      <c r="A6148" t="s">
        <v>19535</v>
      </c>
      <c r="B6148" t="s">
        <v>19536</v>
      </c>
      <c r="C6148" t="s">
        <v>19537</v>
      </c>
    </row>
    <row r="6149" spans="1:3" x14ac:dyDescent="0.35">
      <c r="A6149" t="s">
        <v>19538</v>
      </c>
      <c r="B6149" t="s">
        <v>19539</v>
      </c>
      <c r="C6149" t="s">
        <v>19540</v>
      </c>
    </row>
    <row r="6150" spans="1:3" x14ac:dyDescent="0.35">
      <c r="A6150" t="s">
        <v>19541</v>
      </c>
      <c r="B6150" t="s">
        <v>19542</v>
      </c>
      <c r="C6150" t="s">
        <v>19543</v>
      </c>
    </row>
    <row r="6151" spans="1:3" x14ac:dyDescent="0.35">
      <c r="A6151" t="s">
        <v>19541</v>
      </c>
      <c r="B6151" t="s">
        <v>19544</v>
      </c>
      <c r="C6151" t="s">
        <v>19545</v>
      </c>
    </row>
    <row r="6152" spans="1:3" x14ac:dyDescent="0.35">
      <c r="A6152" t="s">
        <v>19546</v>
      </c>
      <c r="B6152" t="s">
        <v>19547</v>
      </c>
      <c r="C6152" t="s">
        <v>19548</v>
      </c>
    </row>
    <row r="6153" spans="1:3" x14ac:dyDescent="0.35">
      <c r="A6153" t="s">
        <v>19549</v>
      </c>
      <c r="B6153" t="s">
        <v>19550</v>
      </c>
      <c r="C6153" t="s">
        <v>19551</v>
      </c>
    </row>
    <row r="6154" spans="1:3" x14ac:dyDescent="0.35">
      <c r="A6154" t="s">
        <v>19552</v>
      </c>
      <c r="B6154" t="s">
        <v>19553</v>
      </c>
      <c r="C6154" t="s">
        <v>19554</v>
      </c>
    </row>
    <row r="6155" spans="1:3" x14ac:dyDescent="0.35">
      <c r="A6155" t="s">
        <v>19555</v>
      </c>
      <c r="B6155" t="s">
        <v>19556</v>
      </c>
      <c r="C6155" t="s">
        <v>19557</v>
      </c>
    </row>
    <row r="6156" spans="1:3" x14ac:dyDescent="0.35">
      <c r="A6156" t="s">
        <v>19558</v>
      </c>
      <c r="B6156" t="s">
        <v>19559</v>
      </c>
      <c r="C6156" t="s">
        <v>19560</v>
      </c>
    </row>
    <row r="6157" spans="1:3" x14ac:dyDescent="0.35">
      <c r="A6157" t="s">
        <v>19561</v>
      </c>
      <c r="B6157" t="s">
        <v>19562</v>
      </c>
      <c r="C6157" t="s">
        <v>19563</v>
      </c>
    </row>
    <row r="6158" spans="1:3" x14ac:dyDescent="0.35">
      <c r="A6158" t="s">
        <v>19561</v>
      </c>
      <c r="B6158" t="s">
        <v>19564</v>
      </c>
      <c r="C6158" t="s">
        <v>19565</v>
      </c>
    </row>
    <row r="6159" spans="1:3" x14ac:dyDescent="0.35">
      <c r="A6159" t="s">
        <v>19566</v>
      </c>
      <c r="B6159" t="s">
        <v>19567</v>
      </c>
      <c r="C6159" t="s">
        <v>19568</v>
      </c>
    </row>
    <row r="6160" spans="1:3" x14ac:dyDescent="0.35">
      <c r="A6160" t="s">
        <v>19569</v>
      </c>
      <c r="B6160" t="s">
        <v>19570</v>
      </c>
      <c r="C6160" t="s">
        <v>19571</v>
      </c>
    </row>
    <row r="6161" spans="1:3" x14ac:dyDescent="0.35">
      <c r="A6161" t="s">
        <v>19572</v>
      </c>
      <c r="B6161" t="s">
        <v>19573</v>
      </c>
      <c r="C6161" t="s">
        <v>19574</v>
      </c>
    </row>
    <row r="6162" spans="1:3" x14ac:dyDescent="0.35">
      <c r="A6162" t="s">
        <v>19575</v>
      </c>
      <c r="B6162" t="s">
        <v>19576</v>
      </c>
      <c r="C6162" t="s">
        <v>19577</v>
      </c>
    </row>
    <row r="6163" spans="1:3" x14ac:dyDescent="0.35">
      <c r="A6163" t="s">
        <v>19578</v>
      </c>
      <c r="B6163" t="s">
        <v>19579</v>
      </c>
      <c r="C6163" t="s">
        <v>19580</v>
      </c>
    </row>
    <row r="6164" spans="1:3" x14ac:dyDescent="0.35">
      <c r="A6164" t="s">
        <v>19581</v>
      </c>
      <c r="B6164" t="s">
        <v>19582</v>
      </c>
      <c r="C6164" t="s">
        <v>19583</v>
      </c>
    </row>
    <row r="6165" spans="1:3" x14ac:dyDescent="0.35">
      <c r="A6165" t="s">
        <v>19584</v>
      </c>
      <c r="B6165" t="s">
        <v>19585</v>
      </c>
      <c r="C6165" t="s">
        <v>19586</v>
      </c>
    </row>
    <row r="6166" spans="1:3" x14ac:dyDescent="0.35">
      <c r="A6166" t="s">
        <v>19587</v>
      </c>
      <c r="B6166" t="s">
        <v>19588</v>
      </c>
      <c r="C6166" t="s">
        <v>19589</v>
      </c>
    </row>
    <row r="6167" spans="1:3" x14ac:dyDescent="0.35">
      <c r="A6167" t="s">
        <v>19590</v>
      </c>
      <c r="B6167" t="s">
        <v>19591</v>
      </c>
      <c r="C6167" t="s">
        <v>19592</v>
      </c>
    </row>
    <row r="6168" spans="1:3" x14ac:dyDescent="0.35">
      <c r="A6168" t="s">
        <v>19593</v>
      </c>
      <c r="B6168" t="s">
        <v>19594</v>
      </c>
      <c r="C6168" t="s">
        <v>19595</v>
      </c>
    </row>
    <row r="6169" spans="1:3" x14ac:dyDescent="0.35">
      <c r="A6169" t="s">
        <v>19596</v>
      </c>
      <c r="B6169" t="s">
        <v>19597</v>
      </c>
      <c r="C6169" t="s">
        <v>19598</v>
      </c>
    </row>
    <row r="6170" spans="1:3" x14ac:dyDescent="0.35">
      <c r="A6170" t="s">
        <v>19599</v>
      </c>
      <c r="B6170" t="s">
        <v>19600</v>
      </c>
      <c r="C6170" t="s">
        <v>19601</v>
      </c>
    </row>
    <row r="6171" spans="1:3" x14ac:dyDescent="0.35">
      <c r="A6171" t="s">
        <v>19602</v>
      </c>
      <c r="B6171" t="s">
        <v>19603</v>
      </c>
      <c r="C6171" t="s">
        <v>19604</v>
      </c>
    </row>
    <row r="6172" spans="1:3" x14ac:dyDescent="0.35">
      <c r="A6172" t="s">
        <v>19605</v>
      </c>
      <c r="B6172" t="s">
        <v>19606</v>
      </c>
      <c r="C6172" t="s">
        <v>19607</v>
      </c>
    </row>
    <row r="6173" spans="1:3" x14ac:dyDescent="0.35">
      <c r="A6173" t="s">
        <v>19608</v>
      </c>
      <c r="B6173" t="s">
        <v>19609</v>
      </c>
      <c r="C6173" t="s">
        <v>19610</v>
      </c>
    </row>
    <row r="6174" spans="1:3" x14ac:dyDescent="0.35">
      <c r="A6174" t="s">
        <v>19611</v>
      </c>
      <c r="B6174" t="s">
        <v>19612</v>
      </c>
      <c r="C6174" t="s">
        <v>19613</v>
      </c>
    </row>
    <row r="6175" spans="1:3" x14ac:dyDescent="0.35">
      <c r="A6175" t="s">
        <v>19614</v>
      </c>
      <c r="B6175" t="s">
        <v>19615</v>
      </c>
      <c r="C6175" t="s">
        <v>19616</v>
      </c>
    </row>
    <row r="6176" spans="1:3" x14ac:dyDescent="0.35">
      <c r="A6176" t="s">
        <v>19617</v>
      </c>
      <c r="B6176" t="s">
        <v>19618</v>
      </c>
      <c r="C6176" t="s">
        <v>19619</v>
      </c>
    </row>
    <row r="6177" spans="1:3" x14ac:dyDescent="0.35">
      <c r="A6177" t="s">
        <v>19617</v>
      </c>
      <c r="B6177" t="s">
        <v>19620</v>
      </c>
      <c r="C6177" t="s">
        <v>19621</v>
      </c>
    </row>
    <row r="6178" spans="1:3" x14ac:dyDescent="0.35">
      <c r="A6178" t="s">
        <v>19622</v>
      </c>
      <c r="B6178" t="s">
        <v>19623</v>
      </c>
      <c r="C6178" t="s">
        <v>19624</v>
      </c>
    </row>
    <row r="6179" spans="1:3" x14ac:dyDescent="0.35">
      <c r="A6179" t="s">
        <v>19625</v>
      </c>
      <c r="B6179" t="s">
        <v>19626</v>
      </c>
      <c r="C6179" t="s">
        <v>19627</v>
      </c>
    </row>
    <row r="6180" spans="1:3" x14ac:dyDescent="0.35">
      <c r="A6180" t="s">
        <v>19628</v>
      </c>
      <c r="B6180" t="s">
        <v>19629</v>
      </c>
      <c r="C6180" t="s">
        <v>19630</v>
      </c>
    </row>
    <row r="6181" spans="1:3" x14ac:dyDescent="0.35">
      <c r="A6181" t="s">
        <v>19631</v>
      </c>
      <c r="B6181" t="s">
        <v>19632</v>
      </c>
      <c r="C6181" t="s">
        <v>19633</v>
      </c>
    </row>
    <row r="6182" spans="1:3" x14ac:dyDescent="0.35">
      <c r="A6182" t="s">
        <v>19634</v>
      </c>
      <c r="B6182" t="s">
        <v>19635</v>
      </c>
      <c r="C6182" t="s">
        <v>19636</v>
      </c>
    </row>
    <row r="6183" spans="1:3" x14ac:dyDescent="0.35">
      <c r="A6183" t="s">
        <v>19637</v>
      </c>
      <c r="B6183" t="s">
        <v>19638</v>
      </c>
      <c r="C6183" t="s">
        <v>19639</v>
      </c>
    </row>
    <row r="6184" spans="1:3" x14ac:dyDescent="0.35">
      <c r="A6184" t="s">
        <v>19640</v>
      </c>
      <c r="B6184" t="s">
        <v>19641</v>
      </c>
      <c r="C6184" t="s">
        <v>19642</v>
      </c>
    </row>
    <row r="6185" spans="1:3" x14ac:dyDescent="0.35">
      <c r="A6185" t="s">
        <v>19643</v>
      </c>
      <c r="B6185" t="s">
        <v>19644</v>
      </c>
      <c r="C6185" t="s">
        <v>19645</v>
      </c>
    </row>
    <row r="6186" spans="1:3" x14ac:dyDescent="0.35">
      <c r="A6186" t="s">
        <v>19646</v>
      </c>
      <c r="B6186" t="s">
        <v>19647</v>
      </c>
      <c r="C6186" t="s">
        <v>19648</v>
      </c>
    </row>
    <row r="6187" spans="1:3" x14ac:dyDescent="0.35">
      <c r="A6187" t="s">
        <v>19649</v>
      </c>
      <c r="B6187" t="s">
        <v>19650</v>
      </c>
      <c r="C6187" t="s">
        <v>19651</v>
      </c>
    </row>
    <row r="6188" spans="1:3" x14ac:dyDescent="0.35">
      <c r="A6188" t="s">
        <v>19652</v>
      </c>
      <c r="B6188" t="s">
        <v>16177</v>
      </c>
      <c r="C6188" t="s">
        <v>19653</v>
      </c>
    </row>
    <row r="6189" spans="1:3" x14ac:dyDescent="0.35">
      <c r="A6189" t="s">
        <v>19654</v>
      </c>
      <c r="B6189" t="s">
        <v>19655</v>
      </c>
      <c r="C6189" t="s">
        <v>19656</v>
      </c>
    </row>
    <row r="6190" spans="1:3" x14ac:dyDescent="0.35">
      <c r="A6190" t="s">
        <v>19657</v>
      </c>
      <c r="B6190" t="s">
        <v>19658</v>
      </c>
      <c r="C6190" t="s">
        <v>19659</v>
      </c>
    </row>
    <row r="6191" spans="1:3" x14ac:dyDescent="0.35">
      <c r="A6191" t="s">
        <v>19660</v>
      </c>
      <c r="B6191" t="s">
        <v>19661</v>
      </c>
      <c r="C6191" t="s">
        <v>19662</v>
      </c>
    </row>
    <row r="6192" spans="1:3" x14ac:dyDescent="0.35">
      <c r="A6192" t="s">
        <v>19663</v>
      </c>
      <c r="B6192" t="s">
        <v>19664</v>
      </c>
      <c r="C6192" t="s">
        <v>19665</v>
      </c>
    </row>
    <row r="6193" spans="1:3" x14ac:dyDescent="0.35">
      <c r="A6193" t="s">
        <v>19666</v>
      </c>
      <c r="B6193" t="s">
        <v>19667</v>
      </c>
      <c r="C6193" t="s">
        <v>19668</v>
      </c>
    </row>
    <row r="6194" spans="1:3" x14ac:dyDescent="0.35">
      <c r="A6194" t="s">
        <v>19669</v>
      </c>
      <c r="B6194" t="s">
        <v>19670</v>
      </c>
      <c r="C6194" t="s">
        <v>19671</v>
      </c>
    </row>
    <row r="6195" spans="1:3" x14ac:dyDescent="0.35">
      <c r="A6195" t="s">
        <v>19672</v>
      </c>
      <c r="B6195" t="s">
        <v>19673</v>
      </c>
      <c r="C6195" t="s">
        <v>19674</v>
      </c>
    </row>
    <row r="6196" spans="1:3" x14ac:dyDescent="0.35">
      <c r="A6196" t="s">
        <v>19675</v>
      </c>
      <c r="B6196" t="s">
        <v>19676</v>
      </c>
      <c r="C6196" t="s">
        <v>19677</v>
      </c>
    </row>
    <row r="6197" spans="1:3" x14ac:dyDescent="0.35">
      <c r="A6197" t="s">
        <v>19678</v>
      </c>
      <c r="B6197" t="s">
        <v>19679</v>
      </c>
      <c r="C6197" t="s">
        <v>19680</v>
      </c>
    </row>
    <row r="6198" spans="1:3" x14ac:dyDescent="0.35">
      <c r="A6198" t="s">
        <v>19681</v>
      </c>
      <c r="B6198" t="s">
        <v>19682</v>
      </c>
      <c r="C6198" t="s">
        <v>19683</v>
      </c>
    </row>
    <row r="6199" spans="1:3" x14ac:dyDescent="0.35">
      <c r="A6199" t="s">
        <v>19684</v>
      </c>
      <c r="B6199" t="s">
        <v>19685</v>
      </c>
      <c r="C6199" t="s">
        <v>19686</v>
      </c>
    </row>
    <row r="6200" spans="1:3" x14ac:dyDescent="0.35">
      <c r="A6200" t="s">
        <v>19687</v>
      </c>
      <c r="B6200" t="s">
        <v>19688</v>
      </c>
      <c r="C6200" t="s">
        <v>19689</v>
      </c>
    </row>
    <row r="6201" spans="1:3" x14ac:dyDescent="0.35">
      <c r="A6201" t="s">
        <v>19690</v>
      </c>
      <c r="B6201" t="s">
        <v>19691</v>
      </c>
      <c r="C6201" t="s">
        <v>19692</v>
      </c>
    </row>
    <row r="6202" spans="1:3" x14ac:dyDescent="0.35">
      <c r="A6202" t="s">
        <v>19693</v>
      </c>
      <c r="B6202" t="s">
        <v>19694</v>
      </c>
      <c r="C6202" t="s">
        <v>19695</v>
      </c>
    </row>
    <row r="6203" spans="1:3" x14ac:dyDescent="0.35">
      <c r="A6203" t="s">
        <v>19696</v>
      </c>
      <c r="B6203" t="s">
        <v>19697</v>
      </c>
      <c r="C6203" t="s">
        <v>19698</v>
      </c>
    </row>
    <row r="6204" spans="1:3" x14ac:dyDescent="0.35">
      <c r="A6204" t="s">
        <v>19699</v>
      </c>
      <c r="B6204" t="s">
        <v>19700</v>
      </c>
      <c r="C6204" t="s">
        <v>19701</v>
      </c>
    </row>
    <row r="6205" spans="1:3" x14ac:dyDescent="0.35">
      <c r="A6205" t="s">
        <v>19702</v>
      </c>
      <c r="B6205" t="s">
        <v>19703</v>
      </c>
      <c r="C6205" t="s">
        <v>10319</v>
      </c>
    </row>
    <row r="6206" spans="1:3" x14ac:dyDescent="0.35">
      <c r="A6206" t="s">
        <v>19704</v>
      </c>
      <c r="B6206" t="s">
        <v>19705</v>
      </c>
      <c r="C6206" t="s">
        <v>19706</v>
      </c>
    </row>
    <row r="6207" spans="1:3" x14ac:dyDescent="0.35">
      <c r="A6207" t="s">
        <v>19707</v>
      </c>
      <c r="B6207" t="s">
        <v>19708</v>
      </c>
      <c r="C6207" t="s">
        <v>19709</v>
      </c>
    </row>
    <row r="6208" spans="1:3" x14ac:dyDescent="0.35">
      <c r="A6208" t="s">
        <v>19710</v>
      </c>
      <c r="B6208" t="s">
        <v>19711</v>
      </c>
      <c r="C6208" t="s">
        <v>19712</v>
      </c>
    </row>
    <row r="6209" spans="1:3" x14ac:dyDescent="0.35">
      <c r="A6209" t="s">
        <v>19713</v>
      </c>
      <c r="B6209" t="s">
        <v>19714</v>
      </c>
      <c r="C6209" t="s">
        <v>19715</v>
      </c>
    </row>
    <row r="6210" spans="1:3" x14ac:dyDescent="0.35">
      <c r="A6210" t="s">
        <v>19716</v>
      </c>
      <c r="B6210" t="s">
        <v>19717</v>
      </c>
      <c r="C6210" t="s">
        <v>19718</v>
      </c>
    </row>
    <row r="6211" spans="1:3" x14ac:dyDescent="0.35">
      <c r="A6211" t="s">
        <v>19719</v>
      </c>
      <c r="B6211" t="s">
        <v>19720</v>
      </c>
      <c r="C6211" t="s">
        <v>19721</v>
      </c>
    </row>
    <row r="6212" spans="1:3" x14ac:dyDescent="0.35">
      <c r="A6212" t="s">
        <v>19722</v>
      </c>
      <c r="B6212" t="s">
        <v>19723</v>
      </c>
      <c r="C6212" t="s">
        <v>19724</v>
      </c>
    </row>
    <row r="6213" spans="1:3" x14ac:dyDescent="0.35">
      <c r="A6213" t="s">
        <v>19725</v>
      </c>
      <c r="B6213" t="s">
        <v>19726</v>
      </c>
      <c r="C6213" t="s">
        <v>19727</v>
      </c>
    </row>
    <row r="6214" spans="1:3" x14ac:dyDescent="0.35">
      <c r="A6214" t="s">
        <v>19728</v>
      </c>
      <c r="B6214" t="s">
        <v>19729</v>
      </c>
      <c r="C6214" t="s">
        <v>19730</v>
      </c>
    </row>
    <row r="6215" spans="1:3" x14ac:dyDescent="0.35">
      <c r="A6215" t="s">
        <v>19731</v>
      </c>
      <c r="B6215" t="s">
        <v>19732</v>
      </c>
      <c r="C6215" t="s">
        <v>19733</v>
      </c>
    </row>
    <row r="6216" spans="1:3" x14ac:dyDescent="0.35">
      <c r="A6216" t="s">
        <v>19734</v>
      </c>
      <c r="B6216" t="s">
        <v>19735</v>
      </c>
      <c r="C6216" t="s">
        <v>19736</v>
      </c>
    </row>
    <row r="6217" spans="1:3" x14ac:dyDescent="0.35">
      <c r="A6217" t="s">
        <v>19737</v>
      </c>
      <c r="B6217" t="s">
        <v>19738</v>
      </c>
      <c r="C6217" t="s">
        <v>19739</v>
      </c>
    </row>
    <row r="6218" spans="1:3" x14ac:dyDescent="0.35">
      <c r="A6218" t="s">
        <v>19740</v>
      </c>
      <c r="B6218" t="s">
        <v>19741</v>
      </c>
      <c r="C6218" t="s">
        <v>19742</v>
      </c>
    </row>
    <row r="6219" spans="1:3" x14ac:dyDescent="0.35">
      <c r="A6219" t="s">
        <v>1440</v>
      </c>
      <c r="B6219" t="s">
        <v>19743</v>
      </c>
      <c r="C6219" t="s">
        <v>19744</v>
      </c>
    </row>
    <row r="6220" spans="1:3" x14ac:dyDescent="0.35">
      <c r="A6220" t="s">
        <v>19745</v>
      </c>
      <c r="B6220" t="s">
        <v>19746</v>
      </c>
      <c r="C6220" t="s">
        <v>19747</v>
      </c>
    </row>
    <row r="6221" spans="1:3" x14ac:dyDescent="0.35">
      <c r="A6221" t="s">
        <v>19748</v>
      </c>
      <c r="B6221" t="s">
        <v>19749</v>
      </c>
      <c r="C6221" t="s">
        <v>19750</v>
      </c>
    </row>
    <row r="6222" spans="1:3" x14ac:dyDescent="0.35">
      <c r="A6222" t="s">
        <v>19748</v>
      </c>
      <c r="B6222" t="s">
        <v>19751</v>
      </c>
      <c r="C6222" t="s">
        <v>19752</v>
      </c>
    </row>
    <row r="6223" spans="1:3" x14ac:dyDescent="0.35">
      <c r="A6223" t="s">
        <v>19753</v>
      </c>
      <c r="B6223" t="s">
        <v>19754</v>
      </c>
      <c r="C6223" t="s">
        <v>19755</v>
      </c>
    </row>
    <row r="6224" spans="1:3" x14ac:dyDescent="0.35">
      <c r="A6224" t="s">
        <v>19756</v>
      </c>
      <c r="B6224" t="s">
        <v>19757</v>
      </c>
      <c r="C6224" t="s">
        <v>19758</v>
      </c>
    </row>
    <row r="6225" spans="1:3" x14ac:dyDescent="0.35">
      <c r="A6225" t="s">
        <v>19759</v>
      </c>
      <c r="B6225" t="s">
        <v>19760</v>
      </c>
      <c r="C6225" t="s">
        <v>19761</v>
      </c>
    </row>
    <row r="6226" spans="1:3" x14ac:dyDescent="0.35">
      <c r="A6226" t="s">
        <v>19762</v>
      </c>
      <c r="B6226" t="s">
        <v>19763</v>
      </c>
      <c r="C6226" t="s">
        <v>19764</v>
      </c>
    </row>
    <row r="6227" spans="1:3" x14ac:dyDescent="0.35">
      <c r="A6227" t="s">
        <v>19765</v>
      </c>
      <c r="B6227" t="s">
        <v>19766</v>
      </c>
      <c r="C6227" t="s">
        <v>19767</v>
      </c>
    </row>
    <row r="6228" spans="1:3" x14ac:dyDescent="0.35">
      <c r="A6228" t="s">
        <v>19768</v>
      </c>
      <c r="B6228" t="s">
        <v>19769</v>
      </c>
      <c r="C6228" t="s">
        <v>19770</v>
      </c>
    </row>
    <row r="6229" spans="1:3" x14ac:dyDescent="0.35">
      <c r="A6229" t="s">
        <v>19771</v>
      </c>
      <c r="B6229" t="s">
        <v>19772</v>
      </c>
      <c r="C6229" t="s">
        <v>19773</v>
      </c>
    </row>
    <row r="6230" spans="1:3" x14ac:dyDescent="0.35">
      <c r="A6230" t="s">
        <v>19774</v>
      </c>
      <c r="B6230" t="s">
        <v>19775</v>
      </c>
      <c r="C6230" t="s">
        <v>19776</v>
      </c>
    </row>
    <row r="6231" spans="1:3" x14ac:dyDescent="0.35">
      <c r="A6231" t="s">
        <v>19777</v>
      </c>
      <c r="B6231" t="s">
        <v>19778</v>
      </c>
      <c r="C6231" t="s">
        <v>19779</v>
      </c>
    </row>
    <row r="6232" spans="1:3" x14ac:dyDescent="0.35">
      <c r="A6232" t="s">
        <v>19780</v>
      </c>
      <c r="B6232" t="s">
        <v>19781</v>
      </c>
      <c r="C6232" t="s">
        <v>19782</v>
      </c>
    </row>
    <row r="6233" spans="1:3" x14ac:dyDescent="0.35">
      <c r="A6233" t="s">
        <v>19783</v>
      </c>
      <c r="B6233" t="s">
        <v>19784</v>
      </c>
      <c r="C6233" t="s">
        <v>19785</v>
      </c>
    </row>
    <row r="6234" spans="1:3" x14ac:dyDescent="0.35">
      <c r="A6234" t="s">
        <v>19786</v>
      </c>
      <c r="B6234" t="s">
        <v>19787</v>
      </c>
      <c r="C6234" t="s">
        <v>19788</v>
      </c>
    </row>
    <row r="6235" spans="1:3" x14ac:dyDescent="0.35">
      <c r="A6235" t="s">
        <v>19789</v>
      </c>
      <c r="B6235" t="s">
        <v>19790</v>
      </c>
      <c r="C6235" t="s">
        <v>19791</v>
      </c>
    </row>
    <row r="6236" spans="1:3" x14ac:dyDescent="0.35">
      <c r="A6236" t="s">
        <v>19792</v>
      </c>
      <c r="B6236" t="s">
        <v>19793</v>
      </c>
      <c r="C6236" t="s">
        <v>19794</v>
      </c>
    </row>
    <row r="6237" spans="1:3" x14ac:dyDescent="0.35">
      <c r="A6237" t="s">
        <v>19795</v>
      </c>
      <c r="B6237" t="s">
        <v>19796</v>
      </c>
      <c r="C6237" t="s">
        <v>19797</v>
      </c>
    </row>
    <row r="6238" spans="1:3" x14ac:dyDescent="0.35">
      <c r="A6238" t="s">
        <v>19798</v>
      </c>
      <c r="B6238" t="s">
        <v>19799</v>
      </c>
      <c r="C6238" t="s">
        <v>19800</v>
      </c>
    </row>
    <row r="6239" spans="1:3" x14ac:dyDescent="0.35">
      <c r="A6239" t="s">
        <v>19801</v>
      </c>
      <c r="B6239" t="s">
        <v>19802</v>
      </c>
      <c r="C6239" t="s">
        <v>19803</v>
      </c>
    </row>
    <row r="6240" spans="1:3" x14ac:dyDescent="0.35">
      <c r="A6240" t="s">
        <v>19804</v>
      </c>
      <c r="B6240" t="s">
        <v>19805</v>
      </c>
      <c r="C6240" t="s">
        <v>19806</v>
      </c>
    </row>
    <row r="6241" spans="1:3" x14ac:dyDescent="0.35">
      <c r="A6241" t="s">
        <v>19807</v>
      </c>
      <c r="B6241" t="s">
        <v>19808</v>
      </c>
      <c r="C6241" t="s">
        <v>19809</v>
      </c>
    </row>
    <row r="6242" spans="1:3" x14ac:dyDescent="0.35">
      <c r="A6242" t="s">
        <v>19810</v>
      </c>
      <c r="B6242" t="s">
        <v>19811</v>
      </c>
      <c r="C6242" t="s">
        <v>19812</v>
      </c>
    </row>
    <row r="6243" spans="1:3" x14ac:dyDescent="0.35">
      <c r="A6243" t="s">
        <v>19813</v>
      </c>
      <c r="B6243" t="s">
        <v>19814</v>
      </c>
      <c r="C6243" t="s">
        <v>19815</v>
      </c>
    </row>
    <row r="6244" spans="1:3" x14ac:dyDescent="0.35">
      <c r="A6244" t="s">
        <v>19816</v>
      </c>
      <c r="B6244" t="s">
        <v>19817</v>
      </c>
      <c r="C6244" t="s">
        <v>19818</v>
      </c>
    </row>
    <row r="6245" spans="1:3" x14ac:dyDescent="0.35">
      <c r="A6245" t="s">
        <v>19819</v>
      </c>
      <c r="B6245" t="s">
        <v>19820</v>
      </c>
      <c r="C6245" t="s">
        <v>19821</v>
      </c>
    </row>
    <row r="6246" spans="1:3" x14ac:dyDescent="0.35">
      <c r="A6246" t="s">
        <v>19822</v>
      </c>
      <c r="B6246" t="s">
        <v>19823</v>
      </c>
      <c r="C6246" t="s">
        <v>19824</v>
      </c>
    </row>
    <row r="6247" spans="1:3" x14ac:dyDescent="0.35">
      <c r="A6247" t="s">
        <v>19825</v>
      </c>
      <c r="B6247" t="s">
        <v>19826</v>
      </c>
      <c r="C6247" t="s">
        <v>19827</v>
      </c>
    </row>
    <row r="6248" spans="1:3" x14ac:dyDescent="0.35">
      <c r="A6248" t="s">
        <v>19828</v>
      </c>
      <c r="B6248" t="s">
        <v>19829</v>
      </c>
      <c r="C6248" t="s">
        <v>19830</v>
      </c>
    </row>
    <row r="6249" spans="1:3" x14ac:dyDescent="0.35">
      <c r="A6249" t="s">
        <v>19831</v>
      </c>
      <c r="B6249" t="s">
        <v>19832</v>
      </c>
      <c r="C6249" t="s">
        <v>19833</v>
      </c>
    </row>
    <row r="6250" spans="1:3" x14ac:dyDescent="0.35">
      <c r="A6250" t="s">
        <v>19834</v>
      </c>
      <c r="B6250" t="s">
        <v>19835</v>
      </c>
      <c r="C6250" t="s">
        <v>19836</v>
      </c>
    </row>
    <row r="6251" spans="1:3" x14ac:dyDescent="0.35">
      <c r="A6251" t="s">
        <v>19837</v>
      </c>
      <c r="B6251" t="s">
        <v>19838</v>
      </c>
      <c r="C6251" t="s">
        <v>19839</v>
      </c>
    </row>
    <row r="6252" spans="1:3" x14ac:dyDescent="0.35">
      <c r="A6252" t="s">
        <v>19840</v>
      </c>
      <c r="B6252" t="s">
        <v>19841</v>
      </c>
      <c r="C6252" t="s">
        <v>19842</v>
      </c>
    </row>
    <row r="6253" spans="1:3" x14ac:dyDescent="0.35">
      <c r="A6253" t="s">
        <v>19843</v>
      </c>
      <c r="B6253" t="s">
        <v>19844</v>
      </c>
      <c r="C6253" t="s">
        <v>19845</v>
      </c>
    </row>
    <row r="6254" spans="1:3" x14ac:dyDescent="0.35">
      <c r="A6254" t="s">
        <v>19846</v>
      </c>
      <c r="B6254" t="s">
        <v>19847</v>
      </c>
      <c r="C6254" t="s">
        <v>19848</v>
      </c>
    </row>
    <row r="6255" spans="1:3" x14ac:dyDescent="0.35">
      <c r="A6255" t="s">
        <v>1441</v>
      </c>
      <c r="B6255" t="s">
        <v>19849</v>
      </c>
      <c r="C6255" t="s">
        <v>19850</v>
      </c>
    </row>
    <row r="6256" spans="1:3" x14ac:dyDescent="0.35">
      <c r="A6256" t="s">
        <v>19851</v>
      </c>
      <c r="B6256" t="s">
        <v>19852</v>
      </c>
      <c r="C6256" t="s">
        <v>19853</v>
      </c>
    </row>
    <row r="6257" spans="1:3" x14ac:dyDescent="0.35">
      <c r="A6257" t="s">
        <v>19854</v>
      </c>
      <c r="B6257" t="s">
        <v>19855</v>
      </c>
      <c r="C6257" t="s">
        <v>19856</v>
      </c>
    </row>
    <row r="6258" spans="1:3" x14ac:dyDescent="0.35">
      <c r="A6258" t="s">
        <v>19857</v>
      </c>
      <c r="B6258" t="s">
        <v>19858</v>
      </c>
      <c r="C6258" t="s">
        <v>19859</v>
      </c>
    </row>
    <row r="6259" spans="1:3" x14ac:dyDescent="0.35">
      <c r="A6259" t="s">
        <v>19860</v>
      </c>
      <c r="B6259" t="s">
        <v>19861</v>
      </c>
      <c r="C6259" t="s">
        <v>19862</v>
      </c>
    </row>
    <row r="6260" spans="1:3" x14ac:dyDescent="0.35">
      <c r="A6260" t="s">
        <v>19863</v>
      </c>
      <c r="B6260" t="s">
        <v>19864</v>
      </c>
      <c r="C6260" t="s">
        <v>19865</v>
      </c>
    </row>
    <row r="6261" spans="1:3" x14ac:dyDescent="0.35">
      <c r="A6261" t="s">
        <v>19866</v>
      </c>
      <c r="B6261" t="s">
        <v>19867</v>
      </c>
      <c r="C6261" t="s">
        <v>19868</v>
      </c>
    </row>
    <row r="6262" spans="1:3" x14ac:dyDescent="0.35">
      <c r="A6262" t="s">
        <v>19869</v>
      </c>
      <c r="B6262" t="s">
        <v>19870</v>
      </c>
      <c r="C6262" t="s">
        <v>19871</v>
      </c>
    </row>
    <row r="6263" spans="1:3" x14ac:dyDescent="0.35">
      <c r="A6263" t="s">
        <v>19872</v>
      </c>
      <c r="B6263" t="s">
        <v>19873</v>
      </c>
      <c r="C6263" t="s">
        <v>19874</v>
      </c>
    </row>
    <row r="6264" spans="1:3" x14ac:dyDescent="0.35">
      <c r="A6264" t="s">
        <v>19875</v>
      </c>
      <c r="B6264" t="s">
        <v>19876</v>
      </c>
      <c r="C6264" t="s">
        <v>19877</v>
      </c>
    </row>
    <row r="6265" spans="1:3" x14ac:dyDescent="0.35">
      <c r="A6265" t="s">
        <v>19878</v>
      </c>
      <c r="B6265" t="s">
        <v>19879</v>
      </c>
      <c r="C6265" t="s">
        <v>19880</v>
      </c>
    </row>
    <row r="6266" spans="1:3" x14ac:dyDescent="0.35">
      <c r="A6266" t="s">
        <v>19881</v>
      </c>
      <c r="B6266" t="s">
        <v>19882</v>
      </c>
      <c r="C6266" t="s">
        <v>19883</v>
      </c>
    </row>
    <row r="6267" spans="1:3" x14ac:dyDescent="0.35">
      <c r="A6267" t="s">
        <v>19884</v>
      </c>
      <c r="B6267" t="s">
        <v>19885</v>
      </c>
      <c r="C6267" t="s">
        <v>19886</v>
      </c>
    </row>
    <row r="6268" spans="1:3" x14ac:dyDescent="0.35">
      <c r="A6268" t="s">
        <v>19887</v>
      </c>
      <c r="B6268" t="s">
        <v>19888</v>
      </c>
      <c r="C6268" t="s">
        <v>19889</v>
      </c>
    </row>
    <row r="6269" spans="1:3" x14ac:dyDescent="0.35">
      <c r="A6269" t="s">
        <v>19890</v>
      </c>
      <c r="B6269" t="s">
        <v>19891</v>
      </c>
      <c r="C6269" t="s">
        <v>19892</v>
      </c>
    </row>
    <row r="6270" spans="1:3" x14ac:dyDescent="0.35">
      <c r="A6270" t="s">
        <v>19893</v>
      </c>
      <c r="B6270" t="s">
        <v>19894</v>
      </c>
      <c r="C6270" t="s">
        <v>19895</v>
      </c>
    </row>
    <row r="6271" spans="1:3" x14ac:dyDescent="0.35">
      <c r="A6271" t="s">
        <v>19896</v>
      </c>
      <c r="B6271" t="s">
        <v>19897</v>
      </c>
      <c r="C6271" t="s">
        <v>19898</v>
      </c>
    </row>
    <row r="6272" spans="1:3" x14ac:dyDescent="0.35">
      <c r="A6272" t="s">
        <v>19899</v>
      </c>
      <c r="B6272" t="s">
        <v>19900</v>
      </c>
      <c r="C6272" t="s">
        <v>19901</v>
      </c>
    </row>
    <row r="6273" spans="1:3" x14ac:dyDescent="0.35">
      <c r="A6273" t="s">
        <v>19902</v>
      </c>
      <c r="B6273" t="s">
        <v>19903</v>
      </c>
      <c r="C6273" t="s">
        <v>19904</v>
      </c>
    </row>
    <row r="6274" spans="1:3" x14ac:dyDescent="0.35">
      <c r="A6274" t="s">
        <v>19905</v>
      </c>
      <c r="B6274" t="s">
        <v>19906</v>
      </c>
      <c r="C6274" t="s">
        <v>19907</v>
      </c>
    </row>
    <row r="6275" spans="1:3" x14ac:dyDescent="0.35">
      <c r="A6275" t="s">
        <v>19908</v>
      </c>
      <c r="B6275" t="s">
        <v>19909</v>
      </c>
      <c r="C6275" t="s">
        <v>19910</v>
      </c>
    </row>
    <row r="6276" spans="1:3" x14ac:dyDescent="0.35">
      <c r="A6276" t="s">
        <v>19911</v>
      </c>
      <c r="B6276" t="s">
        <v>19912</v>
      </c>
      <c r="C6276" t="s">
        <v>19913</v>
      </c>
    </row>
    <row r="6277" spans="1:3" x14ac:dyDescent="0.35">
      <c r="A6277" t="s">
        <v>19914</v>
      </c>
      <c r="B6277" t="s">
        <v>19915</v>
      </c>
      <c r="C6277" t="s">
        <v>19916</v>
      </c>
    </row>
    <row r="6278" spans="1:3" x14ac:dyDescent="0.35">
      <c r="A6278" t="s">
        <v>19917</v>
      </c>
      <c r="B6278" t="s">
        <v>19918</v>
      </c>
      <c r="C6278" t="s">
        <v>19919</v>
      </c>
    </row>
    <row r="6279" spans="1:3" x14ac:dyDescent="0.35">
      <c r="A6279" t="s">
        <v>19920</v>
      </c>
      <c r="B6279" t="s">
        <v>19921</v>
      </c>
      <c r="C6279" t="s">
        <v>19922</v>
      </c>
    </row>
    <row r="6280" spans="1:3" x14ac:dyDescent="0.35">
      <c r="A6280" t="s">
        <v>19923</v>
      </c>
      <c r="B6280" t="s">
        <v>19924</v>
      </c>
      <c r="C6280" t="s">
        <v>19925</v>
      </c>
    </row>
    <row r="6281" spans="1:3" x14ac:dyDescent="0.35">
      <c r="A6281" t="s">
        <v>19926</v>
      </c>
      <c r="B6281" t="s">
        <v>19927</v>
      </c>
      <c r="C6281" t="s">
        <v>19928</v>
      </c>
    </row>
    <row r="6282" spans="1:3" x14ac:dyDescent="0.35">
      <c r="A6282" t="s">
        <v>19929</v>
      </c>
      <c r="B6282" t="s">
        <v>19930</v>
      </c>
      <c r="C6282" t="s">
        <v>19931</v>
      </c>
    </row>
    <row r="6283" spans="1:3" x14ac:dyDescent="0.35">
      <c r="A6283" t="s">
        <v>19932</v>
      </c>
      <c r="B6283" t="s">
        <v>19933</v>
      </c>
      <c r="C6283" t="s">
        <v>19934</v>
      </c>
    </row>
    <row r="6284" spans="1:3" x14ac:dyDescent="0.35">
      <c r="A6284" t="s">
        <v>19932</v>
      </c>
      <c r="B6284" t="s">
        <v>19935</v>
      </c>
      <c r="C6284" t="s">
        <v>19936</v>
      </c>
    </row>
    <row r="6285" spans="1:3" x14ac:dyDescent="0.35">
      <c r="A6285" t="s">
        <v>19937</v>
      </c>
      <c r="B6285" t="s">
        <v>19938</v>
      </c>
      <c r="C6285" t="s">
        <v>19939</v>
      </c>
    </row>
    <row r="6286" spans="1:3" x14ac:dyDescent="0.35">
      <c r="A6286" t="s">
        <v>19940</v>
      </c>
      <c r="B6286" t="s">
        <v>19941</v>
      </c>
      <c r="C6286" t="s">
        <v>19942</v>
      </c>
    </row>
    <row r="6287" spans="1:3" x14ac:dyDescent="0.35">
      <c r="A6287" t="s">
        <v>19943</v>
      </c>
      <c r="B6287" t="s">
        <v>19944</v>
      </c>
      <c r="C6287" t="s">
        <v>19945</v>
      </c>
    </row>
    <row r="6288" spans="1:3" x14ac:dyDescent="0.35">
      <c r="A6288" t="s">
        <v>19946</v>
      </c>
      <c r="B6288" t="s">
        <v>19947</v>
      </c>
      <c r="C6288" t="s">
        <v>19948</v>
      </c>
    </row>
    <row r="6289" spans="1:3" x14ac:dyDescent="0.35">
      <c r="A6289" t="s">
        <v>19949</v>
      </c>
      <c r="B6289" t="s">
        <v>19950</v>
      </c>
      <c r="C6289" t="s">
        <v>19951</v>
      </c>
    </row>
    <row r="6290" spans="1:3" x14ac:dyDescent="0.35">
      <c r="A6290" t="s">
        <v>19952</v>
      </c>
      <c r="B6290" t="s">
        <v>19953</v>
      </c>
      <c r="C6290" t="s">
        <v>19954</v>
      </c>
    </row>
    <row r="6291" spans="1:3" x14ac:dyDescent="0.35">
      <c r="A6291" t="s">
        <v>19955</v>
      </c>
      <c r="B6291" t="s">
        <v>19956</v>
      </c>
      <c r="C6291" t="s">
        <v>19957</v>
      </c>
    </row>
    <row r="6292" spans="1:3" x14ac:dyDescent="0.35">
      <c r="A6292" t="s">
        <v>19958</v>
      </c>
      <c r="B6292" t="s">
        <v>19959</v>
      </c>
      <c r="C6292" t="s">
        <v>19960</v>
      </c>
    </row>
    <row r="6293" spans="1:3" x14ac:dyDescent="0.35">
      <c r="A6293" t="s">
        <v>19961</v>
      </c>
      <c r="B6293" t="s">
        <v>19962</v>
      </c>
      <c r="C6293" t="s">
        <v>19963</v>
      </c>
    </row>
    <row r="6294" spans="1:3" x14ac:dyDescent="0.35">
      <c r="A6294" t="s">
        <v>19964</v>
      </c>
      <c r="B6294" t="s">
        <v>19965</v>
      </c>
      <c r="C6294" t="s">
        <v>19966</v>
      </c>
    </row>
    <row r="6295" spans="1:3" x14ac:dyDescent="0.35">
      <c r="A6295" t="s">
        <v>19967</v>
      </c>
      <c r="B6295" t="s">
        <v>19968</v>
      </c>
      <c r="C6295" t="s">
        <v>19969</v>
      </c>
    </row>
    <row r="6296" spans="1:3" x14ac:dyDescent="0.35">
      <c r="A6296" t="s">
        <v>19970</v>
      </c>
      <c r="B6296" t="s">
        <v>19971</v>
      </c>
      <c r="C6296" t="s">
        <v>19972</v>
      </c>
    </row>
    <row r="6297" spans="1:3" x14ac:dyDescent="0.35">
      <c r="A6297" t="s">
        <v>19973</v>
      </c>
      <c r="B6297" t="s">
        <v>19974</v>
      </c>
      <c r="C6297" t="s">
        <v>19975</v>
      </c>
    </row>
    <row r="6298" spans="1:3" x14ac:dyDescent="0.35">
      <c r="A6298" t="s">
        <v>19976</v>
      </c>
      <c r="B6298" t="s">
        <v>19977</v>
      </c>
      <c r="C6298" t="s">
        <v>19978</v>
      </c>
    </row>
    <row r="6299" spans="1:3" x14ac:dyDescent="0.35">
      <c r="A6299" t="s">
        <v>19979</v>
      </c>
      <c r="B6299" t="s">
        <v>19980</v>
      </c>
      <c r="C6299" t="s">
        <v>19981</v>
      </c>
    </row>
    <row r="6300" spans="1:3" x14ac:dyDescent="0.35">
      <c r="A6300" t="s">
        <v>19982</v>
      </c>
      <c r="B6300" t="s">
        <v>19983</v>
      </c>
      <c r="C6300" t="s">
        <v>19984</v>
      </c>
    </row>
    <row r="6301" spans="1:3" x14ac:dyDescent="0.35">
      <c r="A6301" t="s">
        <v>19985</v>
      </c>
      <c r="B6301" t="s">
        <v>19986</v>
      </c>
      <c r="C6301" t="s">
        <v>19987</v>
      </c>
    </row>
    <row r="6302" spans="1:3" x14ac:dyDescent="0.35">
      <c r="A6302" t="s">
        <v>19988</v>
      </c>
      <c r="B6302" t="s">
        <v>19989</v>
      </c>
      <c r="C6302" t="s">
        <v>19990</v>
      </c>
    </row>
    <row r="6303" spans="1:3" x14ac:dyDescent="0.35">
      <c r="A6303" t="s">
        <v>19991</v>
      </c>
      <c r="B6303" t="s">
        <v>19992</v>
      </c>
      <c r="C6303" t="s">
        <v>19993</v>
      </c>
    </row>
    <row r="6304" spans="1:3" x14ac:dyDescent="0.35">
      <c r="A6304" t="s">
        <v>19994</v>
      </c>
      <c r="B6304" t="s">
        <v>19995</v>
      </c>
      <c r="C6304" t="s">
        <v>19996</v>
      </c>
    </row>
    <row r="6305" spans="1:3" x14ac:dyDescent="0.35">
      <c r="A6305" t="s">
        <v>19997</v>
      </c>
      <c r="B6305" t="s">
        <v>19998</v>
      </c>
      <c r="C6305" t="s">
        <v>19999</v>
      </c>
    </row>
    <row r="6306" spans="1:3" x14ac:dyDescent="0.35">
      <c r="A6306" t="s">
        <v>20000</v>
      </c>
      <c r="B6306" t="s">
        <v>20001</v>
      </c>
      <c r="C6306" t="s">
        <v>20002</v>
      </c>
    </row>
    <row r="6307" spans="1:3" x14ac:dyDescent="0.35">
      <c r="A6307" t="s">
        <v>20003</v>
      </c>
      <c r="B6307" t="s">
        <v>20004</v>
      </c>
      <c r="C6307" t="s">
        <v>20005</v>
      </c>
    </row>
    <row r="6308" spans="1:3" x14ac:dyDescent="0.35">
      <c r="A6308" t="s">
        <v>20006</v>
      </c>
      <c r="B6308" t="s">
        <v>20007</v>
      </c>
      <c r="C6308" t="s">
        <v>20008</v>
      </c>
    </row>
    <row r="6309" spans="1:3" x14ac:dyDescent="0.35">
      <c r="A6309" t="s">
        <v>20009</v>
      </c>
      <c r="B6309" t="s">
        <v>20010</v>
      </c>
      <c r="C6309" t="s">
        <v>20011</v>
      </c>
    </row>
    <row r="6310" spans="1:3" x14ac:dyDescent="0.35">
      <c r="A6310" t="s">
        <v>20012</v>
      </c>
      <c r="B6310" t="s">
        <v>20013</v>
      </c>
      <c r="C6310" t="s">
        <v>20014</v>
      </c>
    </row>
    <row r="6311" spans="1:3" x14ac:dyDescent="0.35">
      <c r="A6311" t="s">
        <v>20015</v>
      </c>
      <c r="B6311" t="s">
        <v>20016</v>
      </c>
      <c r="C6311" t="s">
        <v>20017</v>
      </c>
    </row>
    <row r="6312" spans="1:3" x14ac:dyDescent="0.35">
      <c r="A6312" t="s">
        <v>20018</v>
      </c>
      <c r="B6312" t="s">
        <v>20019</v>
      </c>
      <c r="C6312" t="s">
        <v>20020</v>
      </c>
    </row>
    <row r="6313" spans="1:3" x14ac:dyDescent="0.35">
      <c r="A6313" t="s">
        <v>20021</v>
      </c>
      <c r="B6313" t="s">
        <v>20022</v>
      </c>
      <c r="C6313" t="s">
        <v>20023</v>
      </c>
    </row>
    <row r="6314" spans="1:3" x14ac:dyDescent="0.35">
      <c r="A6314" t="s">
        <v>20024</v>
      </c>
      <c r="B6314" t="s">
        <v>20025</v>
      </c>
      <c r="C6314" t="s">
        <v>20026</v>
      </c>
    </row>
    <row r="6315" spans="1:3" x14ac:dyDescent="0.35">
      <c r="A6315" t="s">
        <v>20027</v>
      </c>
      <c r="B6315" t="s">
        <v>20028</v>
      </c>
      <c r="C6315" t="s">
        <v>20029</v>
      </c>
    </row>
    <row r="6316" spans="1:3" x14ac:dyDescent="0.35">
      <c r="A6316" t="s">
        <v>20030</v>
      </c>
      <c r="B6316" t="s">
        <v>20031</v>
      </c>
      <c r="C6316" t="s">
        <v>20032</v>
      </c>
    </row>
    <row r="6317" spans="1:3" x14ac:dyDescent="0.35">
      <c r="A6317" t="s">
        <v>20033</v>
      </c>
      <c r="B6317" t="s">
        <v>20034</v>
      </c>
      <c r="C6317" t="s">
        <v>20035</v>
      </c>
    </row>
    <row r="6318" spans="1:3" x14ac:dyDescent="0.35">
      <c r="A6318" t="s">
        <v>20033</v>
      </c>
      <c r="B6318" t="s">
        <v>20036</v>
      </c>
      <c r="C6318" t="s">
        <v>20037</v>
      </c>
    </row>
    <row r="6319" spans="1:3" x14ac:dyDescent="0.35">
      <c r="A6319" t="s">
        <v>20038</v>
      </c>
      <c r="B6319" t="s">
        <v>20039</v>
      </c>
      <c r="C6319" t="s">
        <v>20040</v>
      </c>
    </row>
    <row r="6320" spans="1:3" x14ac:dyDescent="0.35">
      <c r="A6320" t="s">
        <v>20041</v>
      </c>
      <c r="B6320" t="s">
        <v>20042</v>
      </c>
      <c r="C6320" t="s">
        <v>20043</v>
      </c>
    </row>
    <row r="6321" spans="1:3" x14ac:dyDescent="0.35">
      <c r="A6321" t="s">
        <v>20044</v>
      </c>
      <c r="B6321" t="s">
        <v>20045</v>
      </c>
      <c r="C6321" t="s">
        <v>20046</v>
      </c>
    </row>
    <row r="6322" spans="1:3" x14ac:dyDescent="0.35">
      <c r="A6322" t="s">
        <v>20047</v>
      </c>
      <c r="B6322" t="s">
        <v>20048</v>
      </c>
      <c r="C6322" t="s">
        <v>20049</v>
      </c>
    </row>
    <row r="6323" spans="1:3" x14ac:dyDescent="0.35">
      <c r="A6323" t="s">
        <v>20047</v>
      </c>
      <c r="B6323" t="s">
        <v>20050</v>
      </c>
      <c r="C6323" t="s">
        <v>20051</v>
      </c>
    </row>
    <row r="6324" spans="1:3" x14ac:dyDescent="0.35">
      <c r="A6324" t="s">
        <v>20052</v>
      </c>
      <c r="B6324" t="s">
        <v>20053</v>
      </c>
      <c r="C6324" t="s">
        <v>20054</v>
      </c>
    </row>
    <row r="6325" spans="1:3" x14ac:dyDescent="0.35">
      <c r="A6325" t="s">
        <v>20055</v>
      </c>
      <c r="B6325" t="s">
        <v>20056</v>
      </c>
      <c r="C6325" t="s">
        <v>20057</v>
      </c>
    </row>
    <row r="6326" spans="1:3" x14ac:dyDescent="0.35">
      <c r="A6326" t="s">
        <v>20058</v>
      </c>
      <c r="B6326" t="s">
        <v>20059</v>
      </c>
      <c r="C6326" t="s">
        <v>20060</v>
      </c>
    </row>
    <row r="6327" spans="1:3" x14ac:dyDescent="0.35">
      <c r="A6327" t="s">
        <v>20061</v>
      </c>
      <c r="B6327" t="s">
        <v>20062</v>
      </c>
      <c r="C6327" t="s">
        <v>20063</v>
      </c>
    </row>
    <row r="6328" spans="1:3" x14ac:dyDescent="0.35">
      <c r="A6328" t="s">
        <v>20064</v>
      </c>
      <c r="B6328" t="s">
        <v>20065</v>
      </c>
      <c r="C6328" t="s">
        <v>20066</v>
      </c>
    </row>
    <row r="6329" spans="1:3" x14ac:dyDescent="0.35">
      <c r="A6329" t="s">
        <v>20067</v>
      </c>
      <c r="B6329" t="s">
        <v>20068</v>
      </c>
      <c r="C6329" t="s">
        <v>20069</v>
      </c>
    </row>
    <row r="6330" spans="1:3" x14ac:dyDescent="0.35">
      <c r="A6330" t="s">
        <v>20070</v>
      </c>
      <c r="B6330" t="s">
        <v>20071</v>
      </c>
      <c r="C6330" t="s">
        <v>20072</v>
      </c>
    </row>
    <row r="6331" spans="1:3" x14ac:dyDescent="0.35">
      <c r="A6331" t="s">
        <v>20073</v>
      </c>
      <c r="B6331" t="s">
        <v>20074</v>
      </c>
      <c r="C6331" t="s">
        <v>20075</v>
      </c>
    </row>
    <row r="6332" spans="1:3" x14ac:dyDescent="0.35">
      <c r="A6332" t="s">
        <v>20076</v>
      </c>
      <c r="B6332" t="s">
        <v>20077</v>
      </c>
      <c r="C6332" t="s">
        <v>20078</v>
      </c>
    </row>
    <row r="6333" spans="1:3" x14ac:dyDescent="0.35">
      <c r="A6333" t="s">
        <v>20079</v>
      </c>
      <c r="B6333" t="s">
        <v>20080</v>
      </c>
      <c r="C6333" t="s">
        <v>20081</v>
      </c>
    </row>
    <row r="6334" spans="1:3" x14ac:dyDescent="0.35">
      <c r="A6334" t="s">
        <v>20082</v>
      </c>
      <c r="B6334" t="s">
        <v>20083</v>
      </c>
      <c r="C6334" t="s">
        <v>20084</v>
      </c>
    </row>
    <row r="6335" spans="1:3" x14ac:dyDescent="0.35">
      <c r="A6335" t="s">
        <v>20085</v>
      </c>
      <c r="B6335" t="s">
        <v>20086</v>
      </c>
      <c r="C6335" t="s">
        <v>20087</v>
      </c>
    </row>
    <row r="6336" spans="1:3" x14ac:dyDescent="0.35">
      <c r="A6336" t="s">
        <v>20088</v>
      </c>
      <c r="B6336" t="s">
        <v>20089</v>
      </c>
      <c r="C6336" t="s">
        <v>20090</v>
      </c>
    </row>
    <row r="6337" spans="1:3" x14ac:dyDescent="0.35">
      <c r="A6337" t="s">
        <v>20088</v>
      </c>
      <c r="B6337" t="s">
        <v>20091</v>
      </c>
      <c r="C6337" t="s">
        <v>20092</v>
      </c>
    </row>
    <row r="6338" spans="1:3" x14ac:dyDescent="0.35">
      <c r="A6338" t="s">
        <v>20093</v>
      </c>
      <c r="B6338" t="s">
        <v>20094</v>
      </c>
      <c r="C6338" t="s">
        <v>20095</v>
      </c>
    </row>
    <row r="6339" spans="1:3" x14ac:dyDescent="0.35">
      <c r="A6339" t="s">
        <v>20096</v>
      </c>
      <c r="B6339" t="s">
        <v>20097</v>
      </c>
      <c r="C6339" t="s">
        <v>20098</v>
      </c>
    </row>
    <row r="6340" spans="1:3" x14ac:dyDescent="0.35">
      <c r="A6340" t="s">
        <v>20099</v>
      </c>
      <c r="B6340" t="s">
        <v>20100</v>
      </c>
      <c r="C6340" t="s">
        <v>20101</v>
      </c>
    </row>
    <row r="6341" spans="1:3" x14ac:dyDescent="0.35">
      <c r="A6341" t="s">
        <v>20102</v>
      </c>
      <c r="B6341" t="s">
        <v>20103</v>
      </c>
      <c r="C6341" t="s">
        <v>20104</v>
      </c>
    </row>
    <row r="6342" spans="1:3" x14ac:dyDescent="0.35">
      <c r="A6342" t="s">
        <v>20105</v>
      </c>
      <c r="B6342" t="s">
        <v>20106</v>
      </c>
      <c r="C6342" t="s">
        <v>20107</v>
      </c>
    </row>
    <row r="6343" spans="1:3" x14ac:dyDescent="0.35">
      <c r="A6343" t="s">
        <v>20108</v>
      </c>
      <c r="B6343" t="s">
        <v>20109</v>
      </c>
      <c r="C6343" t="s">
        <v>20110</v>
      </c>
    </row>
    <row r="6344" spans="1:3" x14ac:dyDescent="0.35">
      <c r="A6344" t="s">
        <v>20111</v>
      </c>
      <c r="B6344" t="s">
        <v>20112</v>
      </c>
      <c r="C6344" t="s">
        <v>20113</v>
      </c>
    </row>
    <row r="6345" spans="1:3" x14ac:dyDescent="0.35">
      <c r="A6345" t="s">
        <v>20114</v>
      </c>
      <c r="B6345" t="s">
        <v>20115</v>
      </c>
      <c r="C6345" t="s">
        <v>20116</v>
      </c>
    </row>
    <row r="6346" spans="1:3" x14ac:dyDescent="0.35">
      <c r="A6346" t="s">
        <v>20117</v>
      </c>
      <c r="B6346" t="s">
        <v>20118</v>
      </c>
      <c r="C6346" t="s">
        <v>20119</v>
      </c>
    </row>
    <row r="6347" spans="1:3" x14ac:dyDescent="0.35">
      <c r="A6347" t="s">
        <v>20120</v>
      </c>
      <c r="B6347" t="s">
        <v>20121</v>
      </c>
      <c r="C6347" t="s">
        <v>20122</v>
      </c>
    </row>
    <row r="6348" spans="1:3" x14ac:dyDescent="0.35">
      <c r="A6348" t="s">
        <v>20120</v>
      </c>
      <c r="B6348" t="s">
        <v>20123</v>
      </c>
      <c r="C6348" t="s">
        <v>20124</v>
      </c>
    </row>
    <row r="6349" spans="1:3" x14ac:dyDescent="0.35">
      <c r="A6349" t="s">
        <v>20125</v>
      </c>
      <c r="B6349" t="s">
        <v>20126</v>
      </c>
      <c r="C6349" t="s">
        <v>20127</v>
      </c>
    </row>
    <row r="6350" spans="1:3" x14ac:dyDescent="0.35">
      <c r="A6350" t="s">
        <v>20128</v>
      </c>
      <c r="B6350" t="s">
        <v>20129</v>
      </c>
      <c r="C6350" t="s">
        <v>20130</v>
      </c>
    </row>
    <row r="6351" spans="1:3" x14ac:dyDescent="0.35">
      <c r="A6351" t="s">
        <v>20131</v>
      </c>
      <c r="B6351" t="s">
        <v>20132</v>
      </c>
      <c r="C6351" t="s">
        <v>20133</v>
      </c>
    </row>
    <row r="6352" spans="1:3" x14ac:dyDescent="0.35">
      <c r="A6352" t="s">
        <v>20134</v>
      </c>
      <c r="B6352" t="s">
        <v>20135</v>
      </c>
      <c r="C6352" t="s">
        <v>20136</v>
      </c>
    </row>
    <row r="6353" spans="1:3" x14ac:dyDescent="0.35">
      <c r="A6353" t="s">
        <v>20137</v>
      </c>
      <c r="B6353" t="s">
        <v>20138</v>
      </c>
      <c r="C6353" t="s">
        <v>20139</v>
      </c>
    </row>
    <row r="6354" spans="1:3" x14ac:dyDescent="0.35">
      <c r="A6354" t="s">
        <v>20140</v>
      </c>
      <c r="B6354" t="s">
        <v>20141</v>
      </c>
      <c r="C6354" t="s">
        <v>20142</v>
      </c>
    </row>
    <row r="6355" spans="1:3" x14ac:dyDescent="0.35">
      <c r="A6355" t="s">
        <v>20143</v>
      </c>
      <c r="B6355" t="s">
        <v>20144</v>
      </c>
      <c r="C6355" t="s">
        <v>20145</v>
      </c>
    </row>
    <row r="6356" spans="1:3" x14ac:dyDescent="0.35">
      <c r="A6356" t="s">
        <v>20146</v>
      </c>
      <c r="B6356" t="s">
        <v>20147</v>
      </c>
      <c r="C6356" t="s">
        <v>20148</v>
      </c>
    </row>
    <row r="6357" spans="1:3" x14ac:dyDescent="0.35">
      <c r="A6357" t="s">
        <v>20149</v>
      </c>
      <c r="B6357" t="s">
        <v>20150</v>
      </c>
      <c r="C6357" t="s">
        <v>20151</v>
      </c>
    </row>
    <row r="6358" spans="1:3" x14ac:dyDescent="0.35">
      <c r="A6358" t="s">
        <v>20152</v>
      </c>
      <c r="B6358" t="s">
        <v>20153</v>
      </c>
      <c r="C6358" t="s">
        <v>20154</v>
      </c>
    </row>
    <row r="6359" spans="1:3" x14ac:dyDescent="0.35">
      <c r="A6359" t="s">
        <v>20155</v>
      </c>
      <c r="B6359" t="s">
        <v>20156</v>
      </c>
      <c r="C6359" t="s">
        <v>20157</v>
      </c>
    </row>
    <row r="6360" spans="1:3" x14ac:dyDescent="0.35">
      <c r="A6360" t="s">
        <v>20158</v>
      </c>
      <c r="B6360" t="s">
        <v>20159</v>
      </c>
      <c r="C6360" t="s">
        <v>20160</v>
      </c>
    </row>
    <row r="6361" spans="1:3" x14ac:dyDescent="0.35">
      <c r="A6361" t="s">
        <v>20161</v>
      </c>
      <c r="B6361" t="s">
        <v>20162</v>
      </c>
      <c r="C6361" t="s">
        <v>20163</v>
      </c>
    </row>
    <row r="6362" spans="1:3" x14ac:dyDescent="0.35">
      <c r="A6362" t="s">
        <v>20164</v>
      </c>
      <c r="B6362" t="s">
        <v>20165</v>
      </c>
      <c r="C6362" t="s">
        <v>20166</v>
      </c>
    </row>
    <row r="6363" spans="1:3" x14ac:dyDescent="0.35">
      <c r="A6363" t="s">
        <v>20164</v>
      </c>
      <c r="B6363" t="s">
        <v>20167</v>
      </c>
      <c r="C6363" t="s">
        <v>20168</v>
      </c>
    </row>
    <row r="6364" spans="1:3" x14ac:dyDescent="0.35">
      <c r="A6364" t="s">
        <v>20169</v>
      </c>
      <c r="B6364" t="s">
        <v>20170</v>
      </c>
      <c r="C6364" t="s">
        <v>20171</v>
      </c>
    </row>
    <row r="6365" spans="1:3" x14ac:dyDescent="0.35">
      <c r="A6365" t="s">
        <v>20172</v>
      </c>
      <c r="B6365" t="s">
        <v>20173</v>
      </c>
      <c r="C6365" t="s">
        <v>20174</v>
      </c>
    </row>
    <row r="6366" spans="1:3" x14ac:dyDescent="0.35">
      <c r="A6366" t="s">
        <v>20175</v>
      </c>
      <c r="B6366" t="s">
        <v>20176</v>
      </c>
      <c r="C6366" t="s">
        <v>20177</v>
      </c>
    </row>
    <row r="6367" spans="1:3" x14ac:dyDescent="0.35">
      <c r="A6367" t="s">
        <v>20178</v>
      </c>
      <c r="B6367" t="s">
        <v>20179</v>
      </c>
      <c r="C6367" t="s">
        <v>20180</v>
      </c>
    </row>
    <row r="6368" spans="1:3" x14ac:dyDescent="0.35">
      <c r="A6368" t="s">
        <v>20181</v>
      </c>
      <c r="B6368" t="s">
        <v>20182</v>
      </c>
      <c r="C6368" t="s">
        <v>20183</v>
      </c>
    </row>
    <row r="6369" spans="1:3" x14ac:dyDescent="0.35">
      <c r="A6369" t="s">
        <v>20184</v>
      </c>
      <c r="B6369" t="s">
        <v>20185</v>
      </c>
      <c r="C6369" t="s">
        <v>20186</v>
      </c>
    </row>
    <row r="6370" spans="1:3" x14ac:dyDescent="0.35">
      <c r="A6370" t="s">
        <v>20187</v>
      </c>
      <c r="B6370" t="s">
        <v>20188</v>
      </c>
      <c r="C6370" t="s">
        <v>20189</v>
      </c>
    </row>
    <row r="6371" spans="1:3" x14ac:dyDescent="0.35">
      <c r="A6371" t="s">
        <v>20190</v>
      </c>
      <c r="B6371" t="s">
        <v>20191</v>
      </c>
      <c r="C6371" t="s">
        <v>20192</v>
      </c>
    </row>
    <row r="6372" spans="1:3" x14ac:dyDescent="0.35">
      <c r="A6372" t="s">
        <v>20190</v>
      </c>
      <c r="B6372" t="s">
        <v>20193</v>
      </c>
      <c r="C6372" t="s">
        <v>20194</v>
      </c>
    </row>
    <row r="6373" spans="1:3" x14ac:dyDescent="0.35">
      <c r="A6373" t="s">
        <v>20195</v>
      </c>
      <c r="B6373" t="s">
        <v>20196</v>
      </c>
      <c r="C6373" t="s">
        <v>20197</v>
      </c>
    </row>
    <row r="6374" spans="1:3" x14ac:dyDescent="0.35">
      <c r="A6374" t="s">
        <v>20198</v>
      </c>
      <c r="B6374" t="s">
        <v>20199</v>
      </c>
      <c r="C6374" t="s">
        <v>20200</v>
      </c>
    </row>
    <row r="6375" spans="1:3" x14ac:dyDescent="0.35">
      <c r="A6375" t="s">
        <v>20201</v>
      </c>
      <c r="B6375" t="s">
        <v>20202</v>
      </c>
      <c r="C6375" t="s">
        <v>20203</v>
      </c>
    </row>
    <row r="6376" spans="1:3" x14ac:dyDescent="0.35">
      <c r="A6376" t="s">
        <v>20204</v>
      </c>
      <c r="B6376" t="s">
        <v>20205</v>
      </c>
      <c r="C6376" t="s">
        <v>20206</v>
      </c>
    </row>
    <row r="6377" spans="1:3" x14ac:dyDescent="0.35">
      <c r="A6377" t="s">
        <v>20207</v>
      </c>
      <c r="B6377" t="s">
        <v>20208</v>
      </c>
      <c r="C6377" t="s">
        <v>12458</v>
      </c>
    </row>
    <row r="6378" spans="1:3" x14ac:dyDescent="0.35">
      <c r="A6378" t="s">
        <v>20209</v>
      </c>
      <c r="B6378" t="s">
        <v>20210</v>
      </c>
      <c r="C6378" t="s">
        <v>20211</v>
      </c>
    </row>
    <row r="6379" spans="1:3" x14ac:dyDescent="0.35">
      <c r="A6379" t="s">
        <v>20212</v>
      </c>
      <c r="B6379" t="s">
        <v>20213</v>
      </c>
      <c r="C6379" t="s">
        <v>20214</v>
      </c>
    </row>
    <row r="6380" spans="1:3" x14ac:dyDescent="0.35">
      <c r="A6380" t="s">
        <v>20215</v>
      </c>
      <c r="B6380" t="s">
        <v>20216</v>
      </c>
      <c r="C6380" t="s">
        <v>20217</v>
      </c>
    </row>
    <row r="6381" spans="1:3" x14ac:dyDescent="0.35">
      <c r="A6381" t="s">
        <v>20218</v>
      </c>
      <c r="B6381" t="s">
        <v>20219</v>
      </c>
      <c r="C6381" t="s">
        <v>20220</v>
      </c>
    </row>
    <row r="6382" spans="1:3" x14ac:dyDescent="0.35">
      <c r="A6382" t="s">
        <v>20221</v>
      </c>
      <c r="B6382" t="s">
        <v>20222</v>
      </c>
      <c r="C6382" t="s">
        <v>20223</v>
      </c>
    </row>
    <row r="6383" spans="1:3" x14ac:dyDescent="0.35">
      <c r="A6383" t="s">
        <v>20224</v>
      </c>
      <c r="B6383" t="s">
        <v>20225</v>
      </c>
      <c r="C6383" t="s">
        <v>20226</v>
      </c>
    </row>
    <row r="6384" spans="1:3" x14ac:dyDescent="0.35">
      <c r="A6384" t="s">
        <v>20227</v>
      </c>
      <c r="B6384" t="s">
        <v>20228</v>
      </c>
      <c r="C6384" t="s">
        <v>20229</v>
      </c>
    </row>
    <row r="6385" spans="1:3" x14ac:dyDescent="0.35">
      <c r="A6385" t="s">
        <v>20230</v>
      </c>
      <c r="B6385" t="s">
        <v>20231</v>
      </c>
      <c r="C6385" t="s">
        <v>20232</v>
      </c>
    </row>
    <row r="6386" spans="1:3" x14ac:dyDescent="0.35">
      <c r="A6386" t="s">
        <v>20233</v>
      </c>
      <c r="B6386" t="s">
        <v>20234</v>
      </c>
      <c r="C6386" t="s">
        <v>20235</v>
      </c>
    </row>
    <row r="6387" spans="1:3" x14ac:dyDescent="0.35">
      <c r="A6387" t="s">
        <v>20236</v>
      </c>
      <c r="B6387" t="s">
        <v>20237</v>
      </c>
      <c r="C6387" t="s">
        <v>20238</v>
      </c>
    </row>
    <row r="6388" spans="1:3" x14ac:dyDescent="0.35">
      <c r="A6388" t="s">
        <v>20239</v>
      </c>
      <c r="B6388" t="s">
        <v>20240</v>
      </c>
      <c r="C6388" t="s">
        <v>20241</v>
      </c>
    </row>
    <row r="6389" spans="1:3" x14ac:dyDescent="0.35">
      <c r="A6389" t="s">
        <v>20242</v>
      </c>
      <c r="B6389" t="s">
        <v>20243</v>
      </c>
      <c r="C6389" t="s">
        <v>20244</v>
      </c>
    </row>
    <row r="6390" spans="1:3" x14ac:dyDescent="0.35">
      <c r="A6390" t="s">
        <v>20245</v>
      </c>
      <c r="B6390" t="s">
        <v>20246</v>
      </c>
      <c r="C6390" t="s">
        <v>20247</v>
      </c>
    </row>
    <row r="6391" spans="1:3" x14ac:dyDescent="0.35">
      <c r="A6391" t="s">
        <v>20248</v>
      </c>
      <c r="B6391" t="s">
        <v>20249</v>
      </c>
      <c r="C6391" t="s">
        <v>20250</v>
      </c>
    </row>
    <row r="6392" spans="1:3" x14ac:dyDescent="0.35">
      <c r="A6392" t="s">
        <v>20251</v>
      </c>
      <c r="B6392" t="s">
        <v>20252</v>
      </c>
      <c r="C6392" t="s">
        <v>20253</v>
      </c>
    </row>
    <row r="6393" spans="1:3" x14ac:dyDescent="0.35">
      <c r="A6393" t="s">
        <v>20254</v>
      </c>
      <c r="B6393" t="s">
        <v>20255</v>
      </c>
      <c r="C6393" t="s">
        <v>20256</v>
      </c>
    </row>
    <row r="6394" spans="1:3" x14ac:dyDescent="0.35">
      <c r="A6394" t="s">
        <v>20257</v>
      </c>
      <c r="B6394" t="s">
        <v>20258</v>
      </c>
      <c r="C6394" t="s">
        <v>20259</v>
      </c>
    </row>
    <row r="6395" spans="1:3" x14ac:dyDescent="0.35">
      <c r="A6395" t="s">
        <v>20260</v>
      </c>
      <c r="B6395" t="s">
        <v>20261</v>
      </c>
      <c r="C6395" t="s">
        <v>20262</v>
      </c>
    </row>
    <row r="6396" spans="1:3" x14ac:dyDescent="0.35">
      <c r="A6396" t="s">
        <v>20263</v>
      </c>
      <c r="B6396" t="s">
        <v>20264</v>
      </c>
      <c r="C6396" t="s">
        <v>20265</v>
      </c>
    </row>
    <row r="6397" spans="1:3" x14ac:dyDescent="0.35">
      <c r="A6397" t="s">
        <v>20266</v>
      </c>
      <c r="B6397" t="s">
        <v>20267</v>
      </c>
      <c r="C6397" t="s">
        <v>20268</v>
      </c>
    </row>
    <row r="6398" spans="1:3" x14ac:dyDescent="0.35">
      <c r="A6398" t="s">
        <v>20269</v>
      </c>
      <c r="B6398" t="s">
        <v>20270</v>
      </c>
      <c r="C6398" t="s">
        <v>20271</v>
      </c>
    </row>
    <row r="6399" spans="1:3" x14ac:dyDescent="0.35">
      <c r="A6399" t="s">
        <v>20272</v>
      </c>
      <c r="B6399" t="s">
        <v>20273</v>
      </c>
      <c r="C6399" t="s">
        <v>20274</v>
      </c>
    </row>
    <row r="6400" spans="1:3" x14ac:dyDescent="0.35">
      <c r="A6400" t="s">
        <v>20275</v>
      </c>
      <c r="B6400" t="s">
        <v>20276</v>
      </c>
      <c r="C6400" t="s">
        <v>20277</v>
      </c>
    </row>
    <row r="6401" spans="1:3" x14ac:dyDescent="0.35">
      <c r="A6401" t="s">
        <v>20278</v>
      </c>
      <c r="B6401" t="s">
        <v>20279</v>
      </c>
      <c r="C6401" t="s">
        <v>20280</v>
      </c>
    </row>
    <row r="6402" spans="1:3" x14ac:dyDescent="0.35">
      <c r="A6402" t="s">
        <v>20281</v>
      </c>
      <c r="B6402" t="s">
        <v>20282</v>
      </c>
      <c r="C6402" t="s">
        <v>20283</v>
      </c>
    </row>
    <row r="6403" spans="1:3" x14ac:dyDescent="0.35">
      <c r="A6403" t="s">
        <v>20284</v>
      </c>
      <c r="B6403" t="s">
        <v>20285</v>
      </c>
      <c r="C6403" t="s">
        <v>20286</v>
      </c>
    </row>
    <row r="6404" spans="1:3" x14ac:dyDescent="0.35">
      <c r="A6404" t="s">
        <v>20287</v>
      </c>
      <c r="B6404" t="s">
        <v>20288</v>
      </c>
      <c r="C6404" t="s">
        <v>20289</v>
      </c>
    </row>
    <row r="6405" spans="1:3" x14ac:dyDescent="0.35">
      <c r="A6405" t="s">
        <v>20290</v>
      </c>
      <c r="B6405" t="s">
        <v>20291</v>
      </c>
      <c r="C6405" t="s">
        <v>20292</v>
      </c>
    </row>
    <row r="6406" spans="1:3" x14ac:dyDescent="0.35">
      <c r="A6406" t="s">
        <v>20293</v>
      </c>
      <c r="B6406" t="s">
        <v>20294</v>
      </c>
      <c r="C6406" t="s">
        <v>20295</v>
      </c>
    </row>
    <row r="6407" spans="1:3" x14ac:dyDescent="0.35">
      <c r="A6407" t="s">
        <v>20296</v>
      </c>
      <c r="B6407" t="s">
        <v>20297</v>
      </c>
      <c r="C6407" t="s">
        <v>20298</v>
      </c>
    </row>
    <row r="6408" spans="1:3" x14ac:dyDescent="0.35">
      <c r="A6408" t="s">
        <v>20296</v>
      </c>
      <c r="B6408" t="s">
        <v>20299</v>
      </c>
      <c r="C6408" t="s">
        <v>20300</v>
      </c>
    </row>
    <row r="6409" spans="1:3" x14ac:dyDescent="0.35">
      <c r="A6409" t="s">
        <v>20301</v>
      </c>
      <c r="B6409" t="s">
        <v>20302</v>
      </c>
      <c r="C6409" t="s">
        <v>20303</v>
      </c>
    </row>
    <row r="6410" spans="1:3" x14ac:dyDescent="0.35">
      <c r="A6410" t="s">
        <v>20304</v>
      </c>
      <c r="B6410" t="s">
        <v>20305</v>
      </c>
      <c r="C6410" t="s">
        <v>20306</v>
      </c>
    </row>
    <row r="6411" spans="1:3" x14ac:dyDescent="0.35">
      <c r="A6411" t="s">
        <v>20307</v>
      </c>
      <c r="B6411" t="s">
        <v>20308</v>
      </c>
      <c r="C6411" t="s">
        <v>20309</v>
      </c>
    </row>
    <row r="6412" spans="1:3" x14ac:dyDescent="0.35">
      <c r="A6412" t="s">
        <v>20310</v>
      </c>
      <c r="B6412" t="s">
        <v>20311</v>
      </c>
      <c r="C6412" t="s">
        <v>20312</v>
      </c>
    </row>
    <row r="6413" spans="1:3" x14ac:dyDescent="0.35">
      <c r="A6413" t="s">
        <v>20313</v>
      </c>
      <c r="B6413" t="s">
        <v>20314</v>
      </c>
      <c r="C6413" t="s">
        <v>20315</v>
      </c>
    </row>
    <row r="6414" spans="1:3" x14ac:dyDescent="0.35">
      <c r="A6414" t="s">
        <v>20316</v>
      </c>
      <c r="B6414" t="s">
        <v>20317</v>
      </c>
      <c r="C6414" t="s">
        <v>20318</v>
      </c>
    </row>
    <row r="6415" spans="1:3" x14ac:dyDescent="0.35">
      <c r="A6415" t="s">
        <v>20319</v>
      </c>
      <c r="B6415" t="s">
        <v>20320</v>
      </c>
      <c r="C6415" t="s">
        <v>20321</v>
      </c>
    </row>
    <row r="6416" spans="1:3" x14ac:dyDescent="0.35">
      <c r="A6416" t="s">
        <v>20322</v>
      </c>
      <c r="B6416" t="s">
        <v>20323</v>
      </c>
      <c r="C6416" t="s">
        <v>20324</v>
      </c>
    </row>
    <row r="6417" spans="1:3" x14ac:dyDescent="0.35">
      <c r="A6417" t="s">
        <v>20325</v>
      </c>
      <c r="B6417" t="s">
        <v>20326</v>
      </c>
      <c r="C6417" t="s">
        <v>20327</v>
      </c>
    </row>
    <row r="6418" spans="1:3" x14ac:dyDescent="0.35">
      <c r="A6418" t="s">
        <v>20328</v>
      </c>
      <c r="B6418" t="s">
        <v>20329</v>
      </c>
      <c r="C6418" t="s">
        <v>20330</v>
      </c>
    </row>
    <row r="6419" spans="1:3" x14ac:dyDescent="0.35">
      <c r="A6419" t="s">
        <v>20331</v>
      </c>
      <c r="B6419" t="s">
        <v>20332</v>
      </c>
      <c r="C6419" t="s">
        <v>20333</v>
      </c>
    </row>
    <row r="6420" spans="1:3" x14ac:dyDescent="0.35">
      <c r="A6420" t="s">
        <v>20334</v>
      </c>
      <c r="B6420" t="s">
        <v>20335</v>
      </c>
      <c r="C6420" t="s">
        <v>20336</v>
      </c>
    </row>
    <row r="6421" spans="1:3" x14ac:dyDescent="0.35">
      <c r="A6421" t="s">
        <v>20337</v>
      </c>
      <c r="B6421" t="s">
        <v>20338</v>
      </c>
      <c r="C6421" t="s">
        <v>20339</v>
      </c>
    </row>
    <row r="6422" spans="1:3" x14ac:dyDescent="0.35">
      <c r="A6422" t="s">
        <v>20340</v>
      </c>
      <c r="B6422" t="s">
        <v>20341</v>
      </c>
      <c r="C6422" t="s">
        <v>20342</v>
      </c>
    </row>
    <row r="6423" spans="1:3" x14ac:dyDescent="0.35">
      <c r="A6423" t="s">
        <v>20343</v>
      </c>
      <c r="B6423" t="s">
        <v>20344</v>
      </c>
      <c r="C6423" t="s">
        <v>20345</v>
      </c>
    </row>
    <row r="6424" spans="1:3" x14ac:dyDescent="0.35">
      <c r="A6424" t="s">
        <v>20346</v>
      </c>
      <c r="B6424" t="s">
        <v>20347</v>
      </c>
      <c r="C6424" t="s">
        <v>20348</v>
      </c>
    </row>
    <row r="6425" spans="1:3" x14ac:dyDescent="0.35">
      <c r="A6425" t="s">
        <v>20349</v>
      </c>
      <c r="B6425" t="s">
        <v>20350</v>
      </c>
      <c r="C6425" t="s">
        <v>20351</v>
      </c>
    </row>
    <row r="6426" spans="1:3" x14ac:dyDescent="0.35">
      <c r="A6426" t="s">
        <v>20352</v>
      </c>
      <c r="B6426" t="s">
        <v>20353</v>
      </c>
      <c r="C6426" t="s">
        <v>20354</v>
      </c>
    </row>
    <row r="6427" spans="1:3" x14ac:dyDescent="0.35">
      <c r="A6427" t="s">
        <v>20352</v>
      </c>
      <c r="B6427" t="s">
        <v>20355</v>
      </c>
      <c r="C6427" t="s">
        <v>20356</v>
      </c>
    </row>
    <row r="6428" spans="1:3" x14ac:dyDescent="0.35">
      <c r="A6428" t="s">
        <v>20357</v>
      </c>
      <c r="B6428" t="s">
        <v>20358</v>
      </c>
      <c r="C6428" t="s">
        <v>20359</v>
      </c>
    </row>
    <row r="6429" spans="1:3" x14ac:dyDescent="0.35">
      <c r="A6429" t="s">
        <v>20360</v>
      </c>
      <c r="B6429" t="s">
        <v>20361</v>
      </c>
      <c r="C6429" t="s">
        <v>20362</v>
      </c>
    </row>
    <row r="6430" spans="1:3" x14ac:dyDescent="0.35">
      <c r="A6430" t="s">
        <v>20363</v>
      </c>
      <c r="B6430" t="s">
        <v>20364</v>
      </c>
      <c r="C6430" t="s">
        <v>20365</v>
      </c>
    </row>
    <row r="6431" spans="1:3" x14ac:dyDescent="0.35">
      <c r="A6431" t="s">
        <v>20366</v>
      </c>
      <c r="B6431" t="s">
        <v>20367</v>
      </c>
      <c r="C6431" t="s">
        <v>20368</v>
      </c>
    </row>
    <row r="6432" spans="1:3" x14ac:dyDescent="0.35">
      <c r="A6432" t="s">
        <v>20366</v>
      </c>
      <c r="B6432" t="s">
        <v>20369</v>
      </c>
      <c r="C6432" t="s">
        <v>20370</v>
      </c>
    </row>
    <row r="6433" spans="1:3" x14ac:dyDescent="0.35">
      <c r="A6433" t="s">
        <v>20371</v>
      </c>
      <c r="B6433" t="s">
        <v>20372</v>
      </c>
      <c r="C6433" t="s">
        <v>20373</v>
      </c>
    </row>
    <row r="6434" spans="1:3" x14ac:dyDescent="0.35">
      <c r="A6434" t="s">
        <v>20374</v>
      </c>
      <c r="B6434" t="s">
        <v>20375</v>
      </c>
      <c r="C6434" t="s">
        <v>20376</v>
      </c>
    </row>
    <row r="6435" spans="1:3" x14ac:dyDescent="0.35">
      <c r="A6435" t="s">
        <v>20374</v>
      </c>
      <c r="B6435" t="s">
        <v>20377</v>
      </c>
      <c r="C6435" t="s">
        <v>20378</v>
      </c>
    </row>
    <row r="6436" spans="1:3" x14ac:dyDescent="0.35">
      <c r="A6436" t="s">
        <v>20379</v>
      </c>
      <c r="B6436" t="s">
        <v>20380</v>
      </c>
      <c r="C6436" t="s">
        <v>20381</v>
      </c>
    </row>
    <row r="6437" spans="1:3" x14ac:dyDescent="0.35">
      <c r="A6437" t="s">
        <v>20382</v>
      </c>
      <c r="B6437" t="s">
        <v>20383</v>
      </c>
      <c r="C6437" t="s">
        <v>20384</v>
      </c>
    </row>
    <row r="6438" spans="1:3" x14ac:dyDescent="0.35">
      <c r="A6438" t="s">
        <v>20385</v>
      </c>
      <c r="B6438" t="s">
        <v>20386</v>
      </c>
      <c r="C6438" t="s">
        <v>20387</v>
      </c>
    </row>
    <row r="6439" spans="1:3" x14ac:dyDescent="0.35">
      <c r="A6439" t="s">
        <v>20388</v>
      </c>
      <c r="B6439" t="s">
        <v>20389</v>
      </c>
      <c r="C6439" t="s">
        <v>20390</v>
      </c>
    </row>
    <row r="6440" spans="1:3" x14ac:dyDescent="0.35">
      <c r="A6440" t="s">
        <v>20391</v>
      </c>
      <c r="B6440" t="s">
        <v>20392</v>
      </c>
      <c r="C6440" t="s">
        <v>20393</v>
      </c>
    </row>
    <row r="6441" spans="1:3" x14ac:dyDescent="0.35">
      <c r="A6441" t="s">
        <v>20394</v>
      </c>
      <c r="B6441" t="s">
        <v>20395</v>
      </c>
      <c r="C6441" t="s">
        <v>20396</v>
      </c>
    </row>
    <row r="6442" spans="1:3" x14ac:dyDescent="0.35">
      <c r="A6442" t="s">
        <v>20397</v>
      </c>
      <c r="B6442" t="s">
        <v>20398</v>
      </c>
      <c r="C6442" t="s">
        <v>20399</v>
      </c>
    </row>
    <row r="6443" spans="1:3" x14ac:dyDescent="0.35">
      <c r="A6443" t="s">
        <v>20400</v>
      </c>
      <c r="B6443" t="s">
        <v>20401</v>
      </c>
      <c r="C6443" t="s">
        <v>20402</v>
      </c>
    </row>
    <row r="6444" spans="1:3" x14ac:dyDescent="0.35">
      <c r="A6444" t="s">
        <v>20403</v>
      </c>
      <c r="B6444" t="s">
        <v>20404</v>
      </c>
      <c r="C6444" t="s">
        <v>20405</v>
      </c>
    </row>
    <row r="6445" spans="1:3" x14ac:dyDescent="0.35">
      <c r="A6445" t="s">
        <v>20406</v>
      </c>
      <c r="B6445" t="s">
        <v>20407</v>
      </c>
      <c r="C6445" t="s">
        <v>20408</v>
      </c>
    </row>
    <row r="6446" spans="1:3" x14ac:dyDescent="0.35">
      <c r="A6446" t="s">
        <v>20409</v>
      </c>
      <c r="B6446" t="s">
        <v>20410</v>
      </c>
      <c r="C6446" t="s">
        <v>20411</v>
      </c>
    </row>
    <row r="6447" spans="1:3" x14ac:dyDescent="0.35">
      <c r="A6447" t="s">
        <v>20412</v>
      </c>
      <c r="B6447" t="s">
        <v>20413</v>
      </c>
      <c r="C6447" t="s">
        <v>20414</v>
      </c>
    </row>
    <row r="6448" spans="1:3" x14ac:dyDescent="0.35">
      <c r="A6448" t="s">
        <v>20415</v>
      </c>
      <c r="B6448" t="s">
        <v>20416</v>
      </c>
      <c r="C6448" t="s">
        <v>20417</v>
      </c>
    </row>
    <row r="6449" spans="1:3" x14ac:dyDescent="0.35">
      <c r="A6449" t="s">
        <v>20418</v>
      </c>
      <c r="B6449" t="s">
        <v>20419</v>
      </c>
      <c r="C6449" t="s">
        <v>20420</v>
      </c>
    </row>
    <row r="6450" spans="1:3" x14ac:dyDescent="0.35">
      <c r="A6450" t="s">
        <v>20421</v>
      </c>
      <c r="B6450" t="s">
        <v>20422</v>
      </c>
      <c r="C6450" t="s">
        <v>20423</v>
      </c>
    </row>
    <row r="6451" spans="1:3" x14ac:dyDescent="0.35">
      <c r="A6451" t="s">
        <v>20424</v>
      </c>
      <c r="B6451" t="s">
        <v>20425</v>
      </c>
      <c r="C6451" t="s">
        <v>20426</v>
      </c>
    </row>
    <row r="6452" spans="1:3" x14ac:dyDescent="0.35">
      <c r="A6452" t="s">
        <v>20427</v>
      </c>
      <c r="B6452" t="s">
        <v>20428</v>
      </c>
      <c r="C6452" t="s">
        <v>20429</v>
      </c>
    </row>
    <row r="6453" spans="1:3" x14ac:dyDescent="0.35">
      <c r="A6453" t="s">
        <v>20430</v>
      </c>
      <c r="B6453" t="s">
        <v>20431</v>
      </c>
      <c r="C6453" t="s">
        <v>20432</v>
      </c>
    </row>
    <row r="6454" spans="1:3" x14ac:dyDescent="0.35">
      <c r="A6454" t="s">
        <v>20433</v>
      </c>
      <c r="B6454" t="s">
        <v>20434</v>
      </c>
      <c r="C6454" t="s">
        <v>20435</v>
      </c>
    </row>
    <row r="6455" spans="1:3" x14ac:dyDescent="0.35">
      <c r="A6455" t="s">
        <v>20436</v>
      </c>
      <c r="B6455" t="s">
        <v>20437</v>
      </c>
      <c r="C6455" t="s">
        <v>20438</v>
      </c>
    </row>
    <row r="6456" spans="1:3" x14ac:dyDescent="0.35">
      <c r="A6456" t="s">
        <v>20439</v>
      </c>
      <c r="B6456" t="s">
        <v>20440</v>
      </c>
      <c r="C6456" t="s">
        <v>20441</v>
      </c>
    </row>
    <row r="6457" spans="1:3" x14ac:dyDescent="0.35">
      <c r="A6457" t="s">
        <v>20442</v>
      </c>
      <c r="B6457" t="s">
        <v>20443</v>
      </c>
      <c r="C6457" t="s">
        <v>20444</v>
      </c>
    </row>
    <row r="6458" spans="1:3" x14ac:dyDescent="0.35">
      <c r="A6458" t="s">
        <v>20445</v>
      </c>
      <c r="B6458" t="s">
        <v>20446</v>
      </c>
      <c r="C6458" t="s">
        <v>20447</v>
      </c>
    </row>
    <row r="6459" spans="1:3" x14ac:dyDescent="0.35">
      <c r="A6459" t="s">
        <v>20448</v>
      </c>
      <c r="B6459" t="s">
        <v>20449</v>
      </c>
      <c r="C6459" t="s">
        <v>20450</v>
      </c>
    </row>
    <row r="6460" spans="1:3" x14ac:dyDescent="0.35">
      <c r="A6460" t="s">
        <v>20451</v>
      </c>
      <c r="B6460" t="s">
        <v>20452</v>
      </c>
      <c r="C6460" t="s">
        <v>20453</v>
      </c>
    </row>
    <row r="6461" spans="1:3" x14ac:dyDescent="0.35">
      <c r="A6461" t="s">
        <v>20454</v>
      </c>
      <c r="B6461" t="s">
        <v>20455</v>
      </c>
      <c r="C6461" t="s">
        <v>20456</v>
      </c>
    </row>
    <row r="6462" spans="1:3" x14ac:dyDescent="0.35">
      <c r="A6462" t="s">
        <v>20457</v>
      </c>
      <c r="B6462" t="s">
        <v>20458</v>
      </c>
      <c r="C6462" t="s">
        <v>20459</v>
      </c>
    </row>
    <row r="6463" spans="1:3" x14ac:dyDescent="0.35">
      <c r="A6463" t="s">
        <v>20460</v>
      </c>
      <c r="B6463" t="s">
        <v>20461</v>
      </c>
      <c r="C6463" t="s">
        <v>20462</v>
      </c>
    </row>
    <row r="6464" spans="1:3" x14ac:dyDescent="0.35">
      <c r="A6464" t="s">
        <v>20463</v>
      </c>
      <c r="B6464" t="s">
        <v>20464</v>
      </c>
      <c r="C6464" t="s">
        <v>20465</v>
      </c>
    </row>
    <row r="6465" spans="1:3" x14ac:dyDescent="0.35">
      <c r="A6465" t="s">
        <v>20466</v>
      </c>
      <c r="B6465" t="s">
        <v>20467</v>
      </c>
      <c r="C6465" t="s">
        <v>20468</v>
      </c>
    </row>
    <row r="6466" spans="1:3" x14ac:dyDescent="0.35">
      <c r="A6466" t="s">
        <v>20469</v>
      </c>
      <c r="B6466" t="s">
        <v>20470</v>
      </c>
      <c r="C6466" t="s">
        <v>20471</v>
      </c>
    </row>
    <row r="6467" spans="1:3" x14ac:dyDescent="0.35">
      <c r="A6467" t="s">
        <v>20472</v>
      </c>
      <c r="B6467" t="s">
        <v>20473</v>
      </c>
      <c r="C6467" t="s">
        <v>20474</v>
      </c>
    </row>
    <row r="6468" spans="1:3" x14ac:dyDescent="0.35">
      <c r="A6468" t="s">
        <v>20475</v>
      </c>
      <c r="B6468" t="s">
        <v>20476</v>
      </c>
      <c r="C6468" t="s">
        <v>20477</v>
      </c>
    </row>
    <row r="6469" spans="1:3" x14ac:dyDescent="0.35">
      <c r="A6469" t="s">
        <v>20478</v>
      </c>
      <c r="B6469" t="s">
        <v>20479</v>
      </c>
      <c r="C6469" t="s">
        <v>20480</v>
      </c>
    </row>
    <row r="6470" spans="1:3" x14ac:dyDescent="0.35">
      <c r="A6470" t="s">
        <v>20481</v>
      </c>
      <c r="B6470" t="s">
        <v>20482</v>
      </c>
      <c r="C6470" t="s">
        <v>20483</v>
      </c>
    </row>
    <row r="6471" spans="1:3" x14ac:dyDescent="0.35">
      <c r="A6471" t="s">
        <v>20484</v>
      </c>
      <c r="B6471" t="s">
        <v>20485</v>
      </c>
      <c r="C6471" t="s">
        <v>20486</v>
      </c>
    </row>
    <row r="6472" spans="1:3" x14ac:dyDescent="0.35">
      <c r="A6472" t="s">
        <v>20487</v>
      </c>
      <c r="B6472" t="s">
        <v>20488</v>
      </c>
      <c r="C6472" t="s">
        <v>20489</v>
      </c>
    </row>
    <row r="6473" spans="1:3" x14ac:dyDescent="0.35">
      <c r="A6473" t="s">
        <v>20490</v>
      </c>
      <c r="B6473" t="s">
        <v>20491</v>
      </c>
      <c r="C6473" t="s">
        <v>20492</v>
      </c>
    </row>
    <row r="6474" spans="1:3" x14ac:dyDescent="0.35">
      <c r="A6474" t="s">
        <v>20493</v>
      </c>
      <c r="B6474" t="s">
        <v>20494</v>
      </c>
      <c r="C6474" t="s">
        <v>20495</v>
      </c>
    </row>
    <row r="6475" spans="1:3" x14ac:dyDescent="0.35">
      <c r="A6475" t="s">
        <v>20493</v>
      </c>
      <c r="B6475" t="s">
        <v>20496</v>
      </c>
      <c r="C6475" t="s">
        <v>20497</v>
      </c>
    </row>
    <row r="6476" spans="1:3" x14ac:dyDescent="0.35">
      <c r="A6476" t="s">
        <v>20498</v>
      </c>
      <c r="B6476" t="s">
        <v>20499</v>
      </c>
      <c r="C6476" t="s">
        <v>20500</v>
      </c>
    </row>
    <row r="6477" spans="1:3" x14ac:dyDescent="0.35">
      <c r="A6477" t="s">
        <v>20501</v>
      </c>
      <c r="B6477" t="s">
        <v>20502</v>
      </c>
      <c r="C6477" t="s">
        <v>20503</v>
      </c>
    </row>
    <row r="6478" spans="1:3" x14ac:dyDescent="0.35">
      <c r="A6478" t="s">
        <v>20504</v>
      </c>
      <c r="B6478" t="s">
        <v>20505</v>
      </c>
      <c r="C6478" t="s">
        <v>20506</v>
      </c>
    </row>
    <row r="6479" spans="1:3" x14ac:dyDescent="0.35">
      <c r="A6479" t="s">
        <v>20507</v>
      </c>
      <c r="B6479" t="s">
        <v>20508</v>
      </c>
      <c r="C6479" t="s">
        <v>20509</v>
      </c>
    </row>
    <row r="6480" spans="1:3" x14ac:dyDescent="0.35">
      <c r="A6480" t="s">
        <v>20510</v>
      </c>
      <c r="B6480" t="s">
        <v>20511</v>
      </c>
      <c r="C6480" t="s">
        <v>20512</v>
      </c>
    </row>
    <row r="6481" spans="1:3" x14ac:dyDescent="0.35">
      <c r="A6481" t="s">
        <v>20513</v>
      </c>
      <c r="B6481" t="s">
        <v>20514</v>
      </c>
      <c r="C6481" t="s">
        <v>20515</v>
      </c>
    </row>
    <row r="6482" spans="1:3" x14ac:dyDescent="0.35">
      <c r="A6482" t="s">
        <v>20516</v>
      </c>
      <c r="B6482" t="s">
        <v>20517</v>
      </c>
      <c r="C6482" t="s">
        <v>20518</v>
      </c>
    </row>
    <row r="6483" spans="1:3" x14ac:dyDescent="0.35">
      <c r="A6483" t="s">
        <v>20519</v>
      </c>
      <c r="B6483" t="s">
        <v>20520</v>
      </c>
      <c r="C6483" t="s">
        <v>20521</v>
      </c>
    </row>
    <row r="6484" spans="1:3" x14ac:dyDescent="0.35">
      <c r="A6484" t="s">
        <v>20522</v>
      </c>
      <c r="B6484" t="s">
        <v>20523</v>
      </c>
      <c r="C6484" t="s">
        <v>20524</v>
      </c>
    </row>
    <row r="6485" spans="1:3" x14ac:dyDescent="0.35">
      <c r="A6485" t="s">
        <v>20525</v>
      </c>
      <c r="B6485" t="s">
        <v>20526</v>
      </c>
      <c r="C6485" t="s">
        <v>20527</v>
      </c>
    </row>
    <row r="6486" spans="1:3" x14ac:dyDescent="0.35">
      <c r="A6486" t="s">
        <v>20528</v>
      </c>
      <c r="B6486" t="s">
        <v>20529</v>
      </c>
      <c r="C6486" t="s">
        <v>20530</v>
      </c>
    </row>
    <row r="6487" spans="1:3" x14ac:dyDescent="0.35">
      <c r="A6487" t="s">
        <v>20531</v>
      </c>
      <c r="B6487" t="s">
        <v>20532</v>
      </c>
      <c r="C6487" t="s">
        <v>20533</v>
      </c>
    </row>
    <row r="6488" spans="1:3" x14ac:dyDescent="0.35">
      <c r="A6488" t="s">
        <v>20534</v>
      </c>
      <c r="B6488" t="s">
        <v>20535</v>
      </c>
      <c r="C6488" t="s">
        <v>20536</v>
      </c>
    </row>
    <row r="6489" spans="1:3" x14ac:dyDescent="0.35">
      <c r="A6489" t="s">
        <v>20537</v>
      </c>
      <c r="B6489" t="s">
        <v>20538</v>
      </c>
      <c r="C6489" t="s">
        <v>20539</v>
      </c>
    </row>
    <row r="6490" spans="1:3" x14ac:dyDescent="0.35">
      <c r="A6490" t="s">
        <v>20540</v>
      </c>
      <c r="B6490" t="s">
        <v>20541</v>
      </c>
      <c r="C6490" t="s">
        <v>20542</v>
      </c>
    </row>
    <row r="6491" spans="1:3" x14ac:dyDescent="0.35">
      <c r="A6491" t="s">
        <v>20543</v>
      </c>
      <c r="B6491" t="s">
        <v>20523</v>
      </c>
      <c r="C6491" t="s">
        <v>20544</v>
      </c>
    </row>
    <row r="6492" spans="1:3" x14ac:dyDescent="0.35">
      <c r="A6492" t="s">
        <v>20545</v>
      </c>
      <c r="B6492" t="s">
        <v>20546</v>
      </c>
      <c r="C6492" t="s">
        <v>20547</v>
      </c>
    </row>
    <row r="6493" spans="1:3" x14ac:dyDescent="0.35">
      <c r="A6493" t="s">
        <v>20545</v>
      </c>
      <c r="B6493" t="s">
        <v>20548</v>
      </c>
      <c r="C6493" t="s">
        <v>20549</v>
      </c>
    </row>
    <row r="6494" spans="1:3" x14ac:dyDescent="0.35">
      <c r="A6494" t="s">
        <v>20550</v>
      </c>
      <c r="B6494" t="s">
        <v>20551</v>
      </c>
      <c r="C6494" t="s">
        <v>20552</v>
      </c>
    </row>
    <row r="6495" spans="1:3" x14ac:dyDescent="0.35">
      <c r="A6495" t="s">
        <v>20553</v>
      </c>
      <c r="B6495" t="s">
        <v>20554</v>
      </c>
      <c r="C6495" t="s">
        <v>20555</v>
      </c>
    </row>
    <row r="6496" spans="1:3" x14ac:dyDescent="0.35">
      <c r="A6496" t="s">
        <v>20556</v>
      </c>
      <c r="B6496" t="s">
        <v>20557</v>
      </c>
      <c r="C6496" t="s">
        <v>20558</v>
      </c>
    </row>
    <row r="6497" spans="1:3" x14ac:dyDescent="0.35">
      <c r="A6497" t="s">
        <v>20559</v>
      </c>
      <c r="B6497" t="s">
        <v>20560</v>
      </c>
      <c r="C6497" t="s">
        <v>20561</v>
      </c>
    </row>
    <row r="6498" spans="1:3" x14ac:dyDescent="0.35">
      <c r="A6498" t="s">
        <v>20562</v>
      </c>
      <c r="B6498" t="s">
        <v>20563</v>
      </c>
      <c r="C6498" t="s">
        <v>20564</v>
      </c>
    </row>
    <row r="6499" spans="1:3" x14ac:dyDescent="0.35">
      <c r="A6499" t="s">
        <v>20562</v>
      </c>
      <c r="B6499" t="s">
        <v>20565</v>
      </c>
      <c r="C6499" t="s">
        <v>20229</v>
      </c>
    </row>
    <row r="6500" spans="1:3" x14ac:dyDescent="0.35">
      <c r="A6500" t="s">
        <v>20566</v>
      </c>
      <c r="B6500" t="s">
        <v>20567</v>
      </c>
      <c r="C6500" t="s">
        <v>20568</v>
      </c>
    </row>
    <row r="6501" spans="1:3" x14ac:dyDescent="0.35">
      <c r="A6501" t="s">
        <v>20569</v>
      </c>
      <c r="B6501" t="s">
        <v>20570</v>
      </c>
      <c r="C6501" t="s">
        <v>20571</v>
      </c>
    </row>
    <row r="6502" spans="1:3" x14ac:dyDescent="0.35">
      <c r="A6502" t="s">
        <v>20572</v>
      </c>
      <c r="B6502" t="s">
        <v>20573</v>
      </c>
      <c r="C6502" t="s">
        <v>20574</v>
      </c>
    </row>
    <row r="6503" spans="1:3" x14ac:dyDescent="0.35">
      <c r="A6503" t="s">
        <v>20575</v>
      </c>
      <c r="B6503" t="s">
        <v>20576</v>
      </c>
      <c r="C6503" t="s">
        <v>20577</v>
      </c>
    </row>
    <row r="6504" spans="1:3" x14ac:dyDescent="0.35">
      <c r="A6504" t="s">
        <v>20578</v>
      </c>
      <c r="B6504" t="s">
        <v>20579</v>
      </c>
      <c r="C6504" t="s">
        <v>20580</v>
      </c>
    </row>
    <row r="6505" spans="1:3" x14ac:dyDescent="0.35">
      <c r="A6505" t="s">
        <v>20581</v>
      </c>
      <c r="B6505" t="s">
        <v>20582</v>
      </c>
      <c r="C6505" t="s">
        <v>20583</v>
      </c>
    </row>
    <row r="6506" spans="1:3" x14ac:dyDescent="0.35">
      <c r="A6506" t="s">
        <v>20584</v>
      </c>
      <c r="B6506" t="s">
        <v>20585</v>
      </c>
      <c r="C6506" t="s">
        <v>20586</v>
      </c>
    </row>
    <row r="6507" spans="1:3" x14ac:dyDescent="0.35">
      <c r="A6507" t="s">
        <v>20587</v>
      </c>
      <c r="B6507" t="s">
        <v>20588</v>
      </c>
      <c r="C6507" t="s">
        <v>20589</v>
      </c>
    </row>
    <row r="6508" spans="1:3" x14ac:dyDescent="0.35">
      <c r="A6508" t="s">
        <v>20587</v>
      </c>
      <c r="B6508" t="s">
        <v>20590</v>
      </c>
      <c r="C6508" t="s">
        <v>20591</v>
      </c>
    </row>
    <row r="6509" spans="1:3" x14ac:dyDescent="0.35">
      <c r="A6509" t="s">
        <v>20592</v>
      </c>
      <c r="B6509" t="s">
        <v>20593</v>
      </c>
      <c r="C6509" t="s">
        <v>20594</v>
      </c>
    </row>
    <row r="6510" spans="1:3" x14ac:dyDescent="0.35">
      <c r="A6510" t="s">
        <v>20595</v>
      </c>
      <c r="B6510" t="s">
        <v>20596</v>
      </c>
      <c r="C6510" t="s">
        <v>20597</v>
      </c>
    </row>
    <row r="6511" spans="1:3" x14ac:dyDescent="0.35">
      <c r="A6511" t="s">
        <v>20598</v>
      </c>
      <c r="B6511" t="s">
        <v>20599</v>
      </c>
      <c r="C6511" t="s">
        <v>20600</v>
      </c>
    </row>
    <row r="6512" spans="1:3" x14ac:dyDescent="0.35">
      <c r="A6512" t="s">
        <v>20601</v>
      </c>
      <c r="B6512" t="s">
        <v>20602</v>
      </c>
      <c r="C6512" t="s">
        <v>20603</v>
      </c>
    </row>
    <row r="6513" spans="1:3" x14ac:dyDescent="0.35">
      <c r="A6513" t="s">
        <v>20604</v>
      </c>
      <c r="B6513" t="s">
        <v>20605</v>
      </c>
      <c r="C6513" t="s">
        <v>20606</v>
      </c>
    </row>
    <row r="6514" spans="1:3" x14ac:dyDescent="0.35">
      <c r="A6514" t="s">
        <v>20607</v>
      </c>
      <c r="B6514" t="s">
        <v>20608</v>
      </c>
      <c r="C6514" t="s">
        <v>20609</v>
      </c>
    </row>
    <row r="6515" spans="1:3" x14ac:dyDescent="0.35">
      <c r="A6515" t="s">
        <v>20610</v>
      </c>
      <c r="B6515" t="s">
        <v>20611</v>
      </c>
      <c r="C6515" t="s">
        <v>20612</v>
      </c>
    </row>
    <row r="6516" spans="1:3" x14ac:dyDescent="0.35">
      <c r="A6516" t="s">
        <v>20610</v>
      </c>
      <c r="B6516" t="s">
        <v>20613</v>
      </c>
      <c r="C6516" t="s">
        <v>20614</v>
      </c>
    </row>
    <row r="6517" spans="1:3" x14ac:dyDescent="0.35">
      <c r="A6517" t="s">
        <v>20615</v>
      </c>
      <c r="B6517" t="s">
        <v>20616</v>
      </c>
      <c r="C6517" t="s">
        <v>20617</v>
      </c>
    </row>
    <row r="6518" spans="1:3" x14ac:dyDescent="0.35">
      <c r="A6518" t="s">
        <v>20615</v>
      </c>
      <c r="B6518" t="s">
        <v>20618</v>
      </c>
      <c r="C6518" t="s">
        <v>20619</v>
      </c>
    </row>
    <row r="6519" spans="1:3" x14ac:dyDescent="0.35">
      <c r="A6519" t="s">
        <v>20620</v>
      </c>
      <c r="B6519" t="s">
        <v>20621</v>
      </c>
      <c r="C6519" t="s">
        <v>20622</v>
      </c>
    </row>
    <row r="6520" spans="1:3" x14ac:dyDescent="0.35">
      <c r="A6520" t="s">
        <v>20623</v>
      </c>
      <c r="B6520" t="s">
        <v>20624</v>
      </c>
      <c r="C6520" t="s">
        <v>20625</v>
      </c>
    </row>
    <row r="6521" spans="1:3" x14ac:dyDescent="0.35">
      <c r="A6521" t="s">
        <v>20626</v>
      </c>
      <c r="B6521" t="s">
        <v>20627</v>
      </c>
      <c r="C6521" t="s">
        <v>20628</v>
      </c>
    </row>
    <row r="6522" spans="1:3" x14ac:dyDescent="0.35">
      <c r="A6522" t="s">
        <v>20629</v>
      </c>
      <c r="B6522" t="s">
        <v>20630</v>
      </c>
      <c r="C6522" t="s">
        <v>20631</v>
      </c>
    </row>
    <row r="6523" spans="1:3" x14ac:dyDescent="0.35">
      <c r="A6523" t="s">
        <v>20632</v>
      </c>
      <c r="B6523" t="s">
        <v>20633</v>
      </c>
      <c r="C6523" t="s">
        <v>20634</v>
      </c>
    </row>
    <row r="6524" spans="1:3" x14ac:dyDescent="0.35">
      <c r="A6524" t="s">
        <v>20635</v>
      </c>
      <c r="B6524" t="s">
        <v>20636</v>
      </c>
      <c r="C6524" t="s">
        <v>20637</v>
      </c>
    </row>
    <row r="6525" spans="1:3" x14ac:dyDescent="0.35">
      <c r="A6525" t="s">
        <v>20638</v>
      </c>
      <c r="B6525" t="s">
        <v>20639</v>
      </c>
      <c r="C6525" t="s">
        <v>20640</v>
      </c>
    </row>
    <row r="6526" spans="1:3" x14ac:dyDescent="0.35">
      <c r="A6526" t="s">
        <v>20641</v>
      </c>
      <c r="B6526" t="s">
        <v>20642</v>
      </c>
      <c r="C6526" t="s">
        <v>20643</v>
      </c>
    </row>
    <row r="6527" spans="1:3" x14ac:dyDescent="0.35">
      <c r="A6527" t="s">
        <v>20644</v>
      </c>
      <c r="B6527" t="s">
        <v>20645</v>
      </c>
      <c r="C6527" t="s">
        <v>20646</v>
      </c>
    </row>
    <row r="6528" spans="1:3" x14ac:dyDescent="0.35">
      <c r="A6528" t="s">
        <v>20647</v>
      </c>
      <c r="B6528" t="s">
        <v>20648</v>
      </c>
      <c r="C6528" t="s">
        <v>20649</v>
      </c>
    </row>
    <row r="6529" spans="1:3" x14ac:dyDescent="0.35">
      <c r="A6529" t="s">
        <v>20650</v>
      </c>
      <c r="B6529" t="s">
        <v>20651</v>
      </c>
      <c r="C6529" t="s">
        <v>20652</v>
      </c>
    </row>
    <row r="6530" spans="1:3" x14ac:dyDescent="0.35">
      <c r="A6530" t="s">
        <v>20653</v>
      </c>
      <c r="B6530" t="s">
        <v>20654</v>
      </c>
      <c r="C6530" t="s">
        <v>20655</v>
      </c>
    </row>
    <row r="6531" spans="1:3" x14ac:dyDescent="0.35">
      <c r="A6531" t="s">
        <v>20656</v>
      </c>
      <c r="B6531" t="s">
        <v>20657</v>
      </c>
      <c r="C6531" t="s">
        <v>20658</v>
      </c>
    </row>
    <row r="6532" spans="1:3" x14ac:dyDescent="0.35">
      <c r="A6532" t="s">
        <v>20659</v>
      </c>
      <c r="B6532" t="s">
        <v>20660</v>
      </c>
      <c r="C6532" t="s">
        <v>20661</v>
      </c>
    </row>
    <row r="6533" spans="1:3" x14ac:dyDescent="0.35">
      <c r="A6533" t="s">
        <v>20662</v>
      </c>
      <c r="B6533" t="s">
        <v>20663</v>
      </c>
      <c r="C6533" t="s">
        <v>20664</v>
      </c>
    </row>
    <row r="6534" spans="1:3" x14ac:dyDescent="0.35">
      <c r="A6534" t="s">
        <v>20665</v>
      </c>
      <c r="B6534" t="s">
        <v>20666</v>
      </c>
      <c r="C6534" t="s">
        <v>20667</v>
      </c>
    </row>
    <row r="6535" spans="1:3" x14ac:dyDescent="0.35">
      <c r="A6535" t="s">
        <v>20668</v>
      </c>
      <c r="B6535" t="s">
        <v>20669</v>
      </c>
      <c r="C6535" t="s">
        <v>20670</v>
      </c>
    </row>
    <row r="6536" spans="1:3" x14ac:dyDescent="0.35">
      <c r="A6536" t="s">
        <v>20671</v>
      </c>
      <c r="B6536" t="s">
        <v>20672</v>
      </c>
      <c r="C6536" t="s">
        <v>20673</v>
      </c>
    </row>
    <row r="6537" spans="1:3" x14ac:dyDescent="0.35">
      <c r="A6537" t="s">
        <v>20674</v>
      </c>
      <c r="B6537" t="s">
        <v>20675</v>
      </c>
      <c r="C6537" t="s">
        <v>20676</v>
      </c>
    </row>
    <row r="6538" spans="1:3" x14ac:dyDescent="0.35">
      <c r="A6538" t="s">
        <v>20677</v>
      </c>
      <c r="B6538" t="s">
        <v>20678</v>
      </c>
      <c r="C6538" t="s">
        <v>20679</v>
      </c>
    </row>
    <row r="6539" spans="1:3" x14ac:dyDescent="0.35">
      <c r="A6539" t="s">
        <v>20680</v>
      </c>
      <c r="B6539" t="s">
        <v>20681</v>
      </c>
      <c r="C6539" t="s">
        <v>20682</v>
      </c>
    </row>
    <row r="6540" spans="1:3" x14ac:dyDescent="0.35">
      <c r="A6540" t="s">
        <v>20683</v>
      </c>
      <c r="B6540" t="s">
        <v>20684</v>
      </c>
      <c r="C6540" t="s">
        <v>20685</v>
      </c>
    </row>
    <row r="6541" spans="1:3" x14ac:dyDescent="0.35">
      <c r="A6541" t="s">
        <v>20686</v>
      </c>
      <c r="B6541" t="s">
        <v>20687</v>
      </c>
      <c r="C6541" t="s">
        <v>20688</v>
      </c>
    </row>
    <row r="6542" spans="1:3" x14ac:dyDescent="0.35">
      <c r="A6542" t="s">
        <v>20689</v>
      </c>
      <c r="B6542" t="s">
        <v>20690</v>
      </c>
      <c r="C6542" t="s">
        <v>20691</v>
      </c>
    </row>
    <row r="6543" spans="1:3" x14ac:dyDescent="0.35">
      <c r="A6543" t="s">
        <v>20692</v>
      </c>
      <c r="B6543" t="s">
        <v>20693</v>
      </c>
      <c r="C6543" t="s">
        <v>20694</v>
      </c>
    </row>
    <row r="6544" spans="1:3" x14ac:dyDescent="0.35">
      <c r="A6544" t="s">
        <v>20695</v>
      </c>
      <c r="B6544" t="s">
        <v>20696</v>
      </c>
      <c r="C6544" t="s">
        <v>20697</v>
      </c>
    </row>
    <row r="6545" spans="1:3" x14ac:dyDescent="0.35">
      <c r="A6545" t="s">
        <v>20698</v>
      </c>
      <c r="B6545" t="s">
        <v>20699</v>
      </c>
      <c r="C6545" t="s">
        <v>20700</v>
      </c>
    </row>
    <row r="6546" spans="1:3" x14ac:dyDescent="0.35">
      <c r="A6546" t="s">
        <v>20701</v>
      </c>
      <c r="B6546" t="s">
        <v>20702</v>
      </c>
      <c r="C6546" t="s">
        <v>20703</v>
      </c>
    </row>
    <row r="6547" spans="1:3" x14ac:dyDescent="0.35">
      <c r="A6547" t="s">
        <v>20704</v>
      </c>
      <c r="B6547" t="s">
        <v>20705</v>
      </c>
      <c r="C6547" t="s">
        <v>20706</v>
      </c>
    </row>
    <row r="6548" spans="1:3" x14ac:dyDescent="0.35">
      <c r="A6548" t="s">
        <v>20707</v>
      </c>
      <c r="B6548" t="s">
        <v>20708</v>
      </c>
      <c r="C6548" t="s">
        <v>20709</v>
      </c>
    </row>
    <row r="6549" spans="1:3" x14ac:dyDescent="0.35">
      <c r="A6549" t="s">
        <v>20710</v>
      </c>
      <c r="B6549" t="s">
        <v>20711</v>
      </c>
      <c r="C6549" t="s">
        <v>20712</v>
      </c>
    </row>
    <row r="6550" spans="1:3" x14ac:dyDescent="0.35">
      <c r="A6550" t="s">
        <v>20713</v>
      </c>
      <c r="B6550" t="s">
        <v>20714</v>
      </c>
      <c r="C6550" t="s">
        <v>20715</v>
      </c>
    </row>
    <row r="6551" spans="1:3" x14ac:dyDescent="0.35">
      <c r="A6551" t="s">
        <v>20716</v>
      </c>
      <c r="B6551" t="s">
        <v>20717</v>
      </c>
      <c r="C6551" t="s">
        <v>20718</v>
      </c>
    </row>
    <row r="6552" spans="1:3" x14ac:dyDescent="0.35">
      <c r="A6552" t="s">
        <v>20719</v>
      </c>
      <c r="B6552" t="s">
        <v>20720</v>
      </c>
      <c r="C6552" t="s">
        <v>20721</v>
      </c>
    </row>
    <row r="6553" spans="1:3" x14ac:dyDescent="0.35">
      <c r="A6553" t="s">
        <v>20722</v>
      </c>
      <c r="B6553" t="s">
        <v>20723</v>
      </c>
      <c r="C6553" t="s">
        <v>20724</v>
      </c>
    </row>
    <row r="6554" spans="1:3" x14ac:dyDescent="0.35">
      <c r="A6554" t="s">
        <v>20725</v>
      </c>
      <c r="B6554" t="s">
        <v>20726</v>
      </c>
      <c r="C6554" t="s">
        <v>20727</v>
      </c>
    </row>
    <row r="6555" spans="1:3" x14ac:dyDescent="0.35">
      <c r="A6555" t="s">
        <v>20728</v>
      </c>
      <c r="B6555" t="s">
        <v>20729</v>
      </c>
      <c r="C6555" t="s">
        <v>20730</v>
      </c>
    </row>
    <row r="6556" spans="1:3" x14ac:dyDescent="0.35">
      <c r="A6556" t="s">
        <v>20731</v>
      </c>
      <c r="B6556" t="s">
        <v>20732</v>
      </c>
      <c r="C6556" t="s">
        <v>20733</v>
      </c>
    </row>
    <row r="6557" spans="1:3" x14ac:dyDescent="0.35">
      <c r="A6557" t="s">
        <v>20734</v>
      </c>
      <c r="B6557" t="s">
        <v>20735</v>
      </c>
      <c r="C6557" t="s">
        <v>20736</v>
      </c>
    </row>
    <row r="6558" spans="1:3" x14ac:dyDescent="0.35">
      <c r="A6558" t="s">
        <v>20737</v>
      </c>
      <c r="B6558" t="s">
        <v>20738</v>
      </c>
      <c r="C6558" t="s">
        <v>20739</v>
      </c>
    </row>
    <row r="6559" spans="1:3" x14ac:dyDescent="0.35">
      <c r="A6559" t="s">
        <v>20740</v>
      </c>
      <c r="B6559" t="s">
        <v>20741</v>
      </c>
      <c r="C6559" t="s">
        <v>20742</v>
      </c>
    </row>
    <row r="6560" spans="1:3" x14ac:dyDescent="0.35">
      <c r="A6560" t="s">
        <v>20743</v>
      </c>
      <c r="B6560" t="s">
        <v>20744</v>
      </c>
      <c r="C6560" t="s">
        <v>20745</v>
      </c>
    </row>
    <row r="6561" spans="1:3" x14ac:dyDescent="0.35">
      <c r="A6561" t="s">
        <v>20746</v>
      </c>
      <c r="B6561" t="s">
        <v>20747</v>
      </c>
      <c r="C6561" t="s">
        <v>20748</v>
      </c>
    </row>
    <row r="6562" spans="1:3" x14ac:dyDescent="0.35">
      <c r="A6562" t="s">
        <v>20749</v>
      </c>
      <c r="B6562" t="s">
        <v>20750</v>
      </c>
      <c r="C6562" t="s">
        <v>20751</v>
      </c>
    </row>
    <row r="6563" spans="1:3" x14ac:dyDescent="0.35">
      <c r="A6563" t="s">
        <v>20752</v>
      </c>
      <c r="B6563" t="s">
        <v>20753</v>
      </c>
      <c r="C6563" t="s">
        <v>20754</v>
      </c>
    </row>
    <row r="6564" spans="1:3" x14ac:dyDescent="0.35">
      <c r="A6564" t="s">
        <v>20755</v>
      </c>
      <c r="B6564" t="s">
        <v>20756</v>
      </c>
      <c r="C6564" t="s">
        <v>20757</v>
      </c>
    </row>
    <row r="6565" spans="1:3" x14ac:dyDescent="0.35">
      <c r="A6565" t="s">
        <v>20758</v>
      </c>
      <c r="B6565" t="s">
        <v>20759</v>
      </c>
      <c r="C6565" t="s">
        <v>20760</v>
      </c>
    </row>
    <row r="6566" spans="1:3" x14ac:dyDescent="0.35">
      <c r="A6566" t="s">
        <v>20761</v>
      </c>
      <c r="B6566" t="s">
        <v>20762</v>
      </c>
      <c r="C6566" t="s">
        <v>20763</v>
      </c>
    </row>
    <row r="6567" spans="1:3" x14ac:dyDescent="0.35">
      <c r="A6567" t="s">
        <v>20764</v>
      </c>
      <c r="B6567" t="s">
        <v>20765</v>
      </c>
      <c r="C6567" t="s">
        <v>20766</v>
      </c>
    </row>
    <row r="6568" spans="1:3" x14ac:dyDescent="0.35">
      <c r="A6568" t="s">
        <v>20764</v>
      </c>
      <c r="B6568" t="s">
        <v>20499</v>
      </c>
      <c r="C6568" t="s">
        <v>20500</v>
      </c>
    </row>
    <row r="6569" spans="1:3" x14ac:dyDescent="0.35">
      <c r="A6569" t="s">
        <v>20767</v>
      </c>
      <c r="B6569" t="s">
        <v>20768</v>
      </c>
      <c r="C6569" t="s">
        <v>20769</v>
      </c>
    </row>
    <row r="6570" spans="1:3" x14ac:dyDescent="0.35">
      <c r="A6570" t="s">
        <v>20770</v>
      </c>
      <c r="B6570" t="s">
        <v>20771</v>
      </c>
      <c r="C6570" t="s">
        <v>20772</v>
      </c>
    </row>
    <row r="6571" spans="1:3" x14ac:dyDescent="0.35">
      <c r="A6571" t="s">
        <v>20773</v>
      </c>
      <c r="B6571" t="s">
        <v>20774</v>
      </c>
      <c r="C6571" t="s">
        <v>20775</v>
      </c>
    </row>
    <row r="6572" spans="1:3" x14ac:dyDescent="0.35">
      <c r="A6572" t="s">
        <v>20776</v>
      </c>
      <c r="B6572" t="s">
        <v>20777</v>
      </c>
      <c r="C6572" t="s">
        <v>20778</v>
      </c>
    </row>
    <row r="6573" spans="1:3" x14ac:dyDescent="0.35">
      <c r="A6573" t="s">
        <v>20776</v>
      </c>
      <c r="B6573" t="s">
        <v>20779</v>
      </c>
      <c r="C6573" t="s">
        <v>20780</v>
      </c>
    </row>
    <row r="6574" spans="1:3" x14ac:dyDescent="0.35">
      <c r="A6574" t="s">
        <v>20781</v>
      </c>
      <c r="B6574" t="s">
        <v>20782</v>
      </c>
      <c r="C6574" t="s">
        <v>20783</v>
      </c>
    </row>
    <row r="6575" spans="1:3" x14ac:dyDescent="0.35">
      <c r="A6575" t="s">
        <v>20784</v>
      </c>
      <c r="B6575" t="s">
        <v>20785</v>
      </c>
      <c r="C6575" t="s">
        <v>20786</v>
      </c>
    </row>
    <row r="6576" spans="1:3" x14ac:dyDescent="0.35">
      <c r="A6576" t="s">
        <v>20787</v>
      </c>
      <c r="B6576" t="s">
        <v>20788</v>
      </c>
      <c r="C6576" t="s">
        <v>20789</v>
      </c>
    </row>
    <row r="6577" spans="1:3" x14ac:dyDescent="0.35">
      <c r="A6577" t="s">
        <v>20790</v>
      </c>
      <c r="B6577" t="s">
        <v>20791</v>
      </c>
      <c r="C6577" t="s">
        <v>20792</v>
      </c>
    </row>
    <row r="6578" spans="1:3" x14ac:dyDescent="0.35">
      <c r="A6578" t="s">
        <v>20793</v>
      </c>
      <c r="B6578" t="s">
        <v>20794</v>
      </c>
      <c r="C6578" t="s">
        <v>20795</v>
      </c>
    </row>
    <row r="6579" spans="1:3" x14ac:dyDescent="0.35">
      <c r="A6579" t="s">
        <v>20796</v>
      </c>
      <c r="B6579" t="s">
        <v>20797</v>
      </c>
      <c r="C6579" t="s">
        <v>20798</v>
      </c>
    </row>
    <row r="6580" spans="1:3" x14ac:dyDescent="0.35">
      <c r="A6580" t="s">
        <v>20799</v>
      </c>
      <c r="B6580" t="s">
        <v>20800</v>
      </c>
      <c r="C6580" t="s">
        <v>20801</v>
      </c>
    </row>
    <row r="6581" spans="1:3" x14ac:dyDescent="0.35">
      <c r="A6581" t="s">
        <v>20802</v>
      </c>
      <c r="B6581" t="s">
        <v>20803</v>
      </c>
      <c r="C6581" t="s">
        <v>20804</v>
      </c>
    </row>
    <row r="6582" spans="1:3" x14ac:dyDescent="0.35">
      <c r="A6582" t="s">
        <v>20805</v>
      </c>
      <c r="B6582" t="s">
        <v>20806</v>
      </c>
      <c r="C6582" t="s">
        <v>20807</v>
      </c>
    </row>
    <row r="6583" spans="1:3" x14ac:dyDescent="0.35">
      <c r="A6583" t="s">
        <v>20805</v>
      </c>
      <c r="B6583" t="s">
        <v>20808</v>
      </c>
      <c r="C6583" t="s">
        <v>20809</v>
      </c>
    </row>
    <row r="6584" spans="1:3" x14ac:dyDescent="0.35">
      <c r="A6584" t="s">
        <v>20810</v>
      </c>
      <c r="B6584" t="s">
        <v>20811</v>
      </c>
      <c r="C6584" t="s">
        <v>20812</v>
      </c>
    </row>
    <row r="6585" spans="1:3" x14ac:dyDescent="0.35">
      <c r="A6585" t="s">
        <v>20813</v>
      </c>
      <c r="B6585" t="s">
        <v>20814</v>
      </c>
      <c r="C6585" t="s">
        <v>20815</v>
      </c>
    </row>
    <row r="6586" spans="1:3" x14ac:dyDescent="0.35">
      <c r="A6586" t="s">
        <v>20816</v>
      </c>
      <c r="B6586" t="s">
        <v>20817</v>
      </c>
      <c r="C6586" t="s">
        <v>20818</v>
      </c>
    </row>
    <row r="6587" spans="1:3" x14ac:dyDescent="0.35">
      <c r="A6587" t="s">
        <v>20819</v>
      </c>
      <c r="B6587" t="s">
        <v>20820</v>
      </c>
      <c r="C6587" t="s">
        <v>20821</v>
      </c>
    </row>
    <row r="6588" spans="1:3" x14ac:dyDescent="0.35">
      <c r="A6588" t="s">
        <v>20822</v>
      </c>
      <c r="B6588" t="s">
        <v>20823</v>
      </c>
      <c r="C6588" t="s">
        <v>20824</v>
      </c>
    </row>
    <row r="6589" spans="1:3" x14ac:dyDescent="0.35">
      <c r="A6589" t="s">
        <v>20825</v>
      </c>
      <c r="B6589" t="s">
        <v>20826</v>
      </c>
      <c r="C6589" t="s">
        <v>20827</v>
      </c>
    </row>
    <row r="6590" spans="1:3" x14ac:dyDescent="0.35">
      <c r="A6590" t="s">
        <v>20828</v>
      </c>
      <c r="B6590" t="s">
        <v>20829</v>
      </c>
      <c r="C6590" t="s">
        <v>20830</v>
      </c>
    </row>
    <row r="6591" spans="1:3" x14ac:dyDescent="0.35">
      <c r="A6591" t="s">
        <v>20831</v>
      </c>
      <c r="B6591" t="s">
        <v>20832</v>
      </c>
      <c r="C6591" t="s">
        <v>20833</v>
      </c>
    </row>
    <row r="6592" spans="1:3" x14ac:dyDescent="0.35">
      <c r="A6592" t="s">
        <v>20834</v>
      </c>
      <c r="B6592" t="s">
        <v>20835</v>
      </c>
      <c r="C6592" t="s">
        <v>20836</v>
      </c>
    </row>
    <row r="6593" spans="1:3" x14ac:dyDescent="0.35">
      <c r="A6593" t="s">
        <v>20837</v>
      </c>
      <c r="B6593" t="s">
        <v>20838</v>
      </c>
      <c r="C6593" t="s">
        <v>20839</v>
      </c>
    </row>
    <row r="6594" spans="1:3" x14ac:dyDescent="0.35">
      <c r="A6594" t="s">
        <v>20840</v>
      </c>
      <c r="B6594" t="s">
        <v>20841</v>
      </c>
      <c r="C6594" t="s">
        <v>20842</v>
      </c>
    </row>
    <row r="6595" spans="1:3" x14ac:dyDescent="0.35">
      <c r="A6595" t="s">
        <v>20843</v>
      </c>
      <c r="B6595" t="s">
        <v>20844</v>
      </c>
      <c r="C6595" t="s">
        <v>20845</v>
      </c>
    </row>
    <row r="6596" spans="1:3" x14ac:dyDescent="0.35">
      <c r="A6596" t="s">
        <v>20846</v>
      </c>
      <c r="B6596" t="s">
        <v>20847</v>
      </c>
      <c r="C6596" t="s">
        <v>20848</v>
      </c>
    </row>
    <row r="6597" spans="1:3" x14ac:dyDescent="0.35">
      <c r="A6597" t="s">
        <v>20849</v>
      </c>
      <c r="B6597" t="s">
        <v>20850</v>
      </c>
      <c r="C6597" t="s">
        <v>20851</v>
      </c>
    </row>
    <row r="6598" spans="1:3" x14ac:dyDescent="0.35">
      <c r="A6598" t="s">
        <v>20852</v>
      </c>
      <c r="B6598" t="s">
        <v>20853</v>
      </c>
      <c r="C6598" t="s">
        <v>20854</v>
      </c>
    </row>
    <row r="6599" spans="1:3" x14ac:dyDescent="0.35">
      <c r="A6599" t="s">
        <v>20855</v>
      </c>
      <c r="B6599" t="s">
        <v>20856</v>
      </c>
      <c r="C6599" t="s">
        <v>20857</v>
      </c>
    </row>
    <row r="6600" spans="1:3" x14ac:dyDescent="0.35">
      <c r="A6600" t="s">
        <v>20855</v>
      </c>
      <c r="B6600" t="s">
        <v>20858</v>
      </c>
      <c r="C6600" t="s">
        <v>20859</v>
      </c>
    </row>
    <row r="6601" spans="1:3" x14ac:dyDescent="0.35">
      <c r="A6601" t="s">
        <v>20860</v>
      </c>
      <c r="B6601" t="s">
        <v>20861</v>
      </c>
      <c r="C6601" t="s">
        <v>20862</v>
      </c>
    </row>
    <row r="6602" spans="1:3" x14ac:dyDescent="0.35">
      <c r="A6602" t="s">
        <v>53</v>
      </c>
      <c r="B6602" t="s">
        <v>20863</v>
      </c>
      <c r="C6602" t="s">
        <v>20864</v>
      </c>
    </row>
    <row r="6603" spans="1:3" x14ac:dyDescent="0.35">
      <c r="A6603" t="s">
        <v>20865</v>
      </c>
      <c r="B6603" t="s">
        <v>20866</v>
      </c>
      <c r="C6603" t="s">
        <v>20867</v>
      </c>
    </row>
    <row r="6604" spans="1:3" x14ac:dyDescent="0.35">
      <c r="A6604" t="s">
        <v>20868</v>
      </c>
      <c r="B6604" t="s">
        <v>20869</v>
      </c>
      <c r="C6604" t="s">
        <v>20870</v>
      </c>
    </row>
    <row r="6605" spans="1:3" x14ac:dyDescent="0.35">
      <c r="A6605" t="s">
        <v>20871</v>
      </c>
      <c r="B6605" t="s">
        <v>20872</v>
      </c>
      <c r="C6605" t="s">
        <v>20873</v>
      </c>
    </row>
    <row r="6606" spans="1:3" x14ac:dyDescent="0.35">
      <c r="A6606" t="s">
        <v>20874</v>
      </c>
      <c r="B6606" t="s">
        <v>20875</v>
      </c>
      <c r="C6606" t="s">
        <v>20876</v>
      </c>
    </row>
    <row r="6607" spans="1:3" x14ac:dyDescent="0.35">
      <c r="A6607" t="s">
        <v>20877</v>
      </c>
      <c r="B6607" t="s">
        <v>20878</v>
      </c>
      <c r="C6607" t="s">
        <v>20879</v>
      </c>
    </row>
    <row r="6608" spans="1:3" x14ac:dyDescent="0.35">
      <c r="A6608" t="s">
        <v>20880</v>
      </c>
      <c r="B6608" t="s">
        <v>20881</v>
      </c>
      <c r="C6608" t="s">
        <v>20882</v>
      </c>
    </row>
    <row r="6609" spans="1:3" x14ac:dyDescent="0.35">
      <c r="A6609" t="s">
        <v>20883</v>
      </c>
      <c r="B6609" t="s">
        <v>20884</v>
      </c>
      <c r="C6609" t="s">
        <v>20885</v>
      </c>
    </row>
    <row r="6610" spans="1:3" x14ac:dyDescent="0.35">
      <c r="A6610" t="s">
        <v>20886</v>
      </c>
      <c r="B6610" t="s">
        <v>20887</v>
      </c>
      <c r="C6610" t="s">
        <v>20888</v>
      </c>
    </row>
    <row r="6611" spans="1:3" x14ac:dyDescent="0.35">
      <c r="A6611" t="s">
        <v>20889</v>
      </c>
      <c r="B6611" t="s">
        <v>20890</v>
      </c>
      <c r="C6611" t="s">
        <v>20891</v>
      </c>
    </row>
    <row r="6612" spans="1:3" x14ac:dyDescent="0.35">
      <c r="A6612" t="s">
        <v>20892</v>
      </c>
      <c r="B6612" t="s">
        <v>20893</v>
      </c>
      <c r="C6612" t="s">
        <v>20894</v>
      </c>
    </row>
    <row r="6613" spans="1:3" x14ac:dyDescent="0.35">
      <c r="A6613" t="s">
        <v>20895</v>
      </c>
      <c r="B6613" t="s">
        <v>20896</v>
      </c>
      <c r="C6613" t="s">
        <v>20897</v>
      </c>
    </row>
    <row r="6614" spans="1:3" x14ac:dyDescent="0.35">
      <c r="A6614" t="s">
        <v>20898</v>
      </c>
      <c r="B6614" t="s">
        <v>20899</v>
      </c>
      <c r="C6614" t="s">
        <v>20900</v>
      </c>
    </row>
    <row r="6615" spans="1:3" x14ac:dyDescent="0.35">
      <c r="A6615" t="s">
        <v>20901</v>
      </c>
      <c r="B6615" t="s">
        <v>20902</v>
      </c>
      <c r="C6615" t="s">
        <v>20903</v>
      </c>
    </row>
    <row r="6616" spans="1:3" x14ac:dyDescent="0.35">
      <c r="A6616" t="s">
        <v>20904</v>
      </c>
      <c r="B6616" t="s">
        <v>20905</v>
      </c>
      <c r="C6616" t="s">
        <v>20906</v>
      </c>
    </row>
    <row r="6617" spans="1:3" x14ac:dyDescent="0.35">
      <c r="A6617" t="s">
        <v>20907</v>
      </c>
      <c r="B6617" t="s">
        <v>20908</v>
      </c>
      <c r="C6617" t="s">
        <v>20909</v>
      </c>
    </row>
    <row r="6618" spans="1:3" x14ac:dyDescent="0.35">
      <c r="A6618" t="s">
        <v>20910</v>
      </c>
      <c r="B6618" t="s">
        <v>20911</v>
      </c>
      <c r="C6618" t="s">
        <v>20912</v>
      </c>
    </row>
    <row r="6619" spans="1:3" x14ac:dyDescent="0.35">
      <c r="A6619" t="s">
        <v>20913</v>
      </c>
      <c r="B6619" t="s">
        <v>20914</v>
      </c>
      <c r="C6619" t="s">
        <v>20915</v>
      </c>
    </row>
    <row r="6620" spans="1:3" x14ac:dyDescent="0.35">
      <c r="A6620" t="s">
        <v>20916</v>
      </c>
      <c r="B6620" t="s">
        <v>20917</v>
      </c>
      <c r="C6620" t="s">
        <v>20918</v>
      </c>
    </row>
    <row r="6621" spans="1:3" x14ac:dyDescent="0.35">
      <c r="A6621" t="s">
        <v>20919</v>
      </c>
      <c r="B6621" t="s">
        <v>20920</v>
      </c>
      <c r="C6621" t="s">
        <v>20921</v>
      </c>
    </row>
    <row r="6622" spans="1:3" x14ac:dyDescent="0.35">
      <c r="A6622" t="s">
        <v>20922</v>
      </c>
      <c r="B6622" t="s">
        <v>20923</v>
      </c>
      <c r="C6622" t="s">
        <v>20924</v>
      </c>
    </row>
    <row r="6623" spans="1:3" x14ac:dyDescent="0.35">
      <c r="A6623" t="s">
        <v>20925</v>
      </c>
      <c r="B6623" t="s">
        <v>20926</v>
      </c>
      <c r="C6623" t="s">
        <v>20927</v>
      </c>
    </row>
    <row r="6624" spans="1:3" x14ac:dyDescent="0.35">
      <c r="A6624" t="s">
        <v>20928</v>
      </c>
      <c r="B6624" t="s">
        <v>20929</v>
      </c>
      <c r="C6624" t="s">
        <v>20930</v>
      </c>
    </row>
    <row r="6625" spans="1:3" x14ac:dyDescent="0.35">
      <c r="A6625" t="s">
        <v>20931</v>
      </c>
      <c r="B6625" t="s">
        <v>20932</v>
      </c>
      <c r="C6625" t="s">
        <v>20933</v>
      </c>
    </row>
    <row r="6626" spans="1:3" x14ac:dyDescent="0.35">
      <c r="A6626" t="s">
        <v>20934</v>
      </c>
      <c r="B6626" t="s">
        <v>20935</v>
      </c>
      <c r="C6626" t="s">
        <v>20936</v>
      </c>
    </row>
    <row r="6627" spans="1:3" x14ac:dyDescent="0.35">
      <c r="A6627" t="s">
        <v>20937</v>
      </c>
      <c r="B6627" t="s">
        <v>20938</v>
      </c>
      <c r="C6627" t="s">
        <v>20939</v>
      </c>
    </row>
    <row r="6628" spans="1:3" x14ac:dyDescent="0.35">
      <c r="A6628" t="s">
        <v>20940</v>
      </c>
      <c r="B6628" t="s">
        <v>20941</v>
      </c>
      <c r="C6628" t="s">
        <v>20942</v>
      </c>
    </row>
    <row r="6629" spans="1:3" x14ac:dyDescent="0.35">
      <c r="A6629" t="s">
        <v>20943</v>
      </c>
      <c r="B6629" t="s">
        <v>20944</v>
      </c>
      <c r="C6629" t="s">
        <v>20945</v>
      </c>
    </row>
    <row r="6630" spans="1:3" x14ac:dyDescent="0.35">
      <c r="A6630" t="s">
        <v>20946</v>
      </c>
      <c r="B6630" t="s">
        <v>20947</v>
      </c>
      <c r="C6630" t="s">
        <v>20948</v>
      </c>
    </row>
    <row r="6631" spans="1:3" x14ac:dyDescent="0.35">
      <c r="A6631" t="s">
        <v>20949</v>
      </c>
      <c r="B6631" t="s">
        <v>20950</v>
      </c>
      <c r="C6631" t="s">
        <v>20951</v>
      </c>
    </row>
    <row r="6632" spans="1:3" x14ac:dyDescent="0.35">
      <c r="A6632" t="s">
        <v>20952</v>
      </c>
      <c r="B6632" t="s">
        <v>20953</v>
      </c>
      <c r="C6632" t="s">
        <v>20954</v>
      </c>
    </row>
    <row r="6633" spans="1:3" x14ac:dyDescent="0.35">
      <c r="A6633" t="s">
        <v>20955</v>
      </c>
      <c r="B6633" t="s">
        <v>20956</v>
      </c>
      <c r="C6633" t="s">
        <v>20957</v>
      </c>
    </row>
    <row r="6634" spans="1:3" x14ac:dyDescent="0.35">
      <c r="A6634" t="s">
        <v>20955</v>
      </c>
      <c r="B6634" t="s">
        <v>20958</v>
      </c>
      <c r="C6634" t="s">
        <v>20959</v>
      </c>
    </row>
    <row r="6635" spans="1:3" x14ac:dyDescent="0.35">
      <c r="A6635" t="s">
        <v>20960</v>
      </c>
      <c r="B6635" t="s">
        <v>20961</v>
      </c>
      <c r="C6635" t="s">
        <v>20962</v>
      </c>
    </row>
    <row r="6636" spans="1:3" x14ac:dyDescent="0.35">
      <c r="A6636" t="s">
        <v>20963</v>
      </c>
      <c r="B6636" t="s">
        <v>20964</v>
      </c>
      <c r="C6636" t="s">
        <v>20965</v>
      </c>
    </row>
    <row r="6637" spans="1:3" x14ac:dyDescent="0.35">
      <c r="A6637" t="s">
        <v>20966</v>
      </c>
      <c r="B6637" t="s">
        <v>20967</v>
      </c>
      <c r="C6637" t="s">
        <v>20968</v>
      </c>
    </row>
    <row r="6638" spans="1:3" x14ac:dyDescent="0.35">
      <c r="A6638" t="s">
        <v>20969</v>
      </c>
      <c r="B6638" t="s">
        <v>20970</v>
      </c>
      <c r="C6638" t="s">
        <v>20971</v>
      </c>
    </row>
    <row r="6639" spans="1:3" x14ac:dyDescent="0.35">
      <c r="A6639" t="s">
        <v>20972</v>
      </c>
      <c r="B6639" t="s">
        <v>20973</v>
      </c>
      <c r="C6639" t="s">
        <v>20974</v>
      </c>
    </row>
    <row r="6640" spans="1:3" x14ac:dyDescent="0.35">
      <c r="A6640" t="s">
        <v>20975</v>
      </c>
      <c r="B6640" t="s">
        <v>20976</v>
      </c>
      <c r="C6640" t="s">
        <v>20977</v>
      </c>
    </row>
    <row r="6641" spans="1:3" x14ac:dyDescent="0.35">
      <c r="A6641" t="s">
        <v>20978</v>
      </c>
      <c r="B6641" t="s">
        <v>20979</v>
      </c>
      <c r="C6641" t="s">
        <v>20980</v>
      </c>
    </row>
    <row r="6642" spans="1:3" x14ac:dyDescent="0.35">
      <c r="A6642" t="s">
        <v>20981</v>
      </c>
      <c r="B6642" t="s">
        <v>20982</v>
      </c>
      <c r="C6642" t="s">
        <v>20983</v>
      </c>
    </row>
    <row r="6643" spans="1:3" x14ac:dyDescent="0.35">
      <c r="A6643" t="s">
        <v>20984</v>
      </c>
      <c r="B6643" t="s">
        <v>20985</v>
      </c>
      <c r="C6643" t="s">
        <v>20986</v>
      </c>
    </row>
    <row r="6644" spans="1:3" x14ac:dyDescent="0.35">
      <c r="A6644" t="s">
        <v>20987</v>
      </c>
      <c r="B6644" t="s">
        <v>20988</v>
      </c>
      <c r="C6644" t="s">
        <v>20989</v>
      </c>
    </row>
    <row r="6645" spans="1:3" x14ac:dyDescent="0.35">
      <c r="A6645" t="s">
        <v>20990</v>
      </c>
      <c r="B6645" t="s">
        <v>20991</v>
      </c>
      <c r="C6645" t="s">
        <v>20992</v>
      </c>
    </row>
    <row r="6646" spans="1:3" x14ac:dyDescent="0.35">
      <c r="A6646" t="s">
        <v>20993</v>
      </c>
      <c r="B6646" t="s">
        <v>20994</v>
      </c>
      <c r="C6646" t="s">
        <v>20995</v>
      </c>
    </row>
    <row r="6647" spans="1:3" x14ac:dyDescent="0.35">
      <c r="A6647" t="s">
        <v>20996</v>
      </c>
      <c r="B6647" t="s">
        <v>20997</v>
      </c>
      <c r="C6647" t="s">
        <v>20998</v>
      </c>
    </row>
    <row r="6648" spans="1:3" x14ac:dyDescent="0.35">
      <c r="A6648" t="s">
        <v>20999</v>
      </c>
      <c r="B6648" t="s">
        <v>21000</v>
      </c>
      <c r="C6648" t="s">
        <v>21001</v>
      </c>
    </row>
    <row r="6649" spans="1:3" x14ac:dyDescent="0.35">
      <c r="A6649" t="s">
        <v>21002</v>
      </c>
      <c r="B6649" t="s">
        <v>21003</v>
      </c>
      <c r="C6649" t="s">
        <v>21004</v>
      </c>
    </row>
    <row r="6650" spans="1:3" x14ac:dyDescent="0.35">
      <c r="A6650" t="s">
        <v>21005</v>
      </c>
      <c r="B6650" t="s">
        <v>21006</v>
      </c>
      <c r="C6650" t="s">
        <v>21007</v>
      </c>
    </row>
    <row r="6651" spans="1:3" x14ac:dyDescent="0.35">
      <c r="A6651" t="s">
        <v>21008</v>
      </c>
      <c r="B6651" t="s">
        <v>21009</v>
      </c>
      <c r="C6651" t="s">
        <v>21010</v>
      </c>
    </row>
    <row r="6652" spans="1:3" x14ac:dyDescent="0.35">
      <c r="A6652" t="s">
        <v>21011</v>
      </c>
      <c r="B6652" t="s">
        <v>21012</v>
      </c>
      <c r="C6652" t="s">
        <v>21013</v>
      </c>
    </row>
    <row r="6653" spans="1:3" x14ac:dyDescent="0.35">
      <c r="A6653" t="s">
        <v>21014</v>
      </c>
      <c r="B6653" t="s">
        <v>21015</v>
      </c>
      <c r="C6653" t="s">
        <v>21016</v>
      </c>
    </row>
    <row r="6654" spans="1:3" x14ac:dyDescent="0.35">
      <c r="A6654" t="s">
        <v>21017</v>
      </c>
      <c r="B6654" t="s">
        <v>21018</v>
      </c>
      <c r="C6654" t="s">
        <v>21019</v>
      </c>
    </row>
    <row r="6655" spans="1:3" x14ac:dyDescent="0.35">
      <c r="A6655" t="s">
        <v>21020</v>
      </c>
      <c r="B6655" t="s">
        <v>21021</v>
      </c>
      <c r="C6655" t="s">
        <v>21022</v>
      </c>
    </row>
    <row r="6656" spans="1:3" x14ac:dyDescent="0.35">
      <c r="A6656" t="s">
        <v>21023</v>
      </c>
      <c r="B6656" t="s">
        <v>21024</v>
      </c>
      <c r="C6656" t="s">
        <v>21025</v>
      </c>
    </row>
    <row r="6657" spans="1:3" x14ac:dyDescent="0.35">
      <c r="A6657" t="s">
        <v>21026</v>
      </c>
      <c r="B6657" t="s">
        <v>21027</v>
      </c>
      <c r="C6657" t="s">
        <v>21028</v>
      </c>
    </row>
    <row r="6658" spans="1:3" x14ac:dyDescent="0.35">
      <c r="A6658" t="s">
        <v>21029</v>
      </c>
      <c r="B6658" t="s">
        <v>21030</v>
      </c>
      <c r="C6658" t="s">
        <v>21031</v>
      </c>
    </row>
    <row r="6659" spans="1:3" x14ac:dyDescent="0.35">
      <c r="A6659" t="s">
        <v>21032</v>
      </c>
      <c r="B6659" t="s">
        <v>21033</v>
      </c>
      <c r="C6659" t="s">
        <v>21034</v>
      </c>
    </row>
    <row r="6660" spans="1:3" x14ac:dyDescent="0.35">
      <c r="A6660" t="s">
        <v>21035</v>
      </c>
      <c r="B6660" t="s">
        <v>21036</v>
      </c>
      <c r="C6660" t="s">
        <v>21037</v>
      </c>
    </row>
    <row r="6661" spans="1:3" x14ac:dyDescent="0.35">
      <c r="A6661" t="s">
        <v>21038</v>
      </c>
      <c r="B6661" t="s">
        <v>21039</v>
      </c>
      <c r="C6661" t="s">
        <v>21040</v>
      </c>
    </row>
    <row r="6662" spans="1:3" x14ac:dyDescent="0.35">
      <c r="A6662" t="s">
        <v>21041</v>
      </c>
      <c r="B6662" t="s">
        <v>21042</v>
      </c>
      <c r="C6662" t="s">
        <v>21043</v>
      </c>
    </row>
    <row r="6663" spans="1:3" x14ac:dyDescent="0.35">
      <c r="A6663" t="s">
        <v>21044</v>
      </c>
      <c r="B6663" t="s">
        <v>21045</v>
      </c>
      <c r="C6663" t="s">
        <v>21046</v>
      </c>
    </row>
    <row r="6664" spans="1:3" x14ac:dyDescent="0.35">
      <c r="A6664" t="s">
        <v>21047</v>
      </c>
      <c r="B6664" t="s">
        <v>21048</v>
      </c>
      <c r="C6664" t="s">
        <v>21049</v>
      </c>
    </row>
    <row r="6665" spans="1:3" x14ac:dyDescent="0.35">
      <c r="A6665" t="s">
        <v>21047</v>
      </c>
      <c r="B6665" t="s">
        <v>11593</v>
      </c>
      <c r="C6665" t="s">
        <v>21050</v>
      </c>
    </row>
    <row r="6666" spans="1:3" x14ac:dyDescent="0.35">
      <c r="A6666" t="s">
        <v>21051</v>
      </c>
      <c r="B6666" t="s">
        <v>21052</v>
      </c>
      <c r="C6666" t="s">
        <v>21053</v>
      </c>
    </row>
    <row r="6667" spans="1:3" x14ac:dyDescent="0.35">
      <c r="A6667" t="s">
        <v>21054</v>
      </c>
      <c r="B6667" t="s">
        <v>21055</v>
      </c>
      <c r="C6667" t="s">
        <v>21056</v>
      </c>
    </row>
    <row r="6668" spans="1:3" x14ac:dyDescent="0.35">
      <c r="A6668" t="s">
        <v>21057</v>
      </c>
      <c r="B6668" t="s">
        <v>21058</v>
      </c>
      <c r="C6668" t="s">
        <v>21059</v>
      </c>
    </row>
    <row r="6669" spans="1:3" x14ac:dyDescent="0.35">
      <c r="A6669" t="s">
        <v>21060</v>
      </c>
      <c r="B6669" t="s">
        <v>21061</v>
      </c>
      <c r="C6669" t="s">
        <v>21062</v>
      </c>
    </row>
    <row r="6670" spans="1:3" x14ac:dyDescent="0.35">
      <c r="A6670" t="s">
        <v>21063</v>
      </c>
      <c r="B6670" t="s">
        <v>21064</v>
      </c>
      <c r="C6670" t="s">
        <v>21065</v>
      </c>
    </row>
    <row r="6671" spans="1:3" x14ac:dyDescent="0.35">
      <c r="A6671" t="s">
        <v>21066</v>
      </c>
      <c r="B6671" t="s">
        <v>21067</v>
      </c>
      <c r="C6671" t="s">
        <v>21068</v>
      </c>
    </row>
    <row r="6672" spans="1:3" x14ac:dyDescent="0.35">
      <c r="A6672" t="s">
        <v>21069</v>
      </c>
      <c r="B6672" t="s">
        <v>21070</v>
      </c>
      <c r="C6672" t="s">
        <v>21071</v>
      </c>
    </row>
    <row r="6673" spans="1:3" x14ac:dyDescent="0.35">
      <c r="A6673" t="s">
        <v>21072</v>
      </c>
      <c r="B6673" t="s">
        <v>21073</v>
      </c>
      <c r="C6673" t="s">
        <v>21074</v>
      </c>
    </row>
    <row r="6674" spans="1:3" x14ac:dyDescent="0.35">
      <c r="A6674" t="s">
        <v>21075</v>
      </c>
      <c r="B6674" t="s">
        <v>21076</v>
      </c>
      <c r="C6674" t="s">
        <v>21077</v>
      </c>
    </row>
    <row r="6675" spans="1:3" x14ac:dyDescent="0.35">
      <c r="A6675" t="s">
        <v>21078</v>
      </c>
      <c r="B6675" t="s">
        <v>21079</v>
      </c>
      <c r="C6675" t="s">
        <v>21080</v>
      </c>
    </row>
    <row r="6676" spans="1:3" x14ac:dyDescent="0.35">
      <c r="A6676" t="s">
        <v>21081</v>
      </c>
      <c r="B6676" t="s">
        <v>21082</v>
      </c>
      <c r="C6676" t="s">
        <v>21083</v>
      </c>
    </row>
    <row r="6677" spans="1:3" x14ac:dyDescent="0.35">
      <c r="A6677" t="s">
        <v>21084</v>
      </c>
      <c r="B6677" t="s">
        <v>21085</v>
      </c>
      <c r="C6677" t="s">
        <v>21086</v>
      </c>
    </row>
    <row r="6678" spans="1:3" x14ac:dyDescent="0.35">
      <c r="A6678" t="s">
        <v>21087</v>
      </c>
      <c r="B6678" t="s">
        <v>21088</v>
      </c>
      <c r="C6678" t="s">
        <v>21089</v>
      </c>
    </row>
    <row r="6679" spans="1:3" x14ac:dyDescent="0.35">
      <c r="A6679" t="s">
        <v>21090</v>
      </c>
      <c r="B6679" t="s">
        <v>21091</v>
      </c>
      <c r="C6679" t="s">
        <v>21092</v>
      </c>
    </row>
    <row r="6680" spans="1:3" x14ac:dyDescent="0.35">
      <c r="A6680" t="s">
        <v>21093</v>
      </c>
      <c r="B6680" t="s">
        <v>21094</v>
      </c>
      <c r="C6680" t="s">
        <v>21095</v>
      </c>
    </row>
    <row r="6681" spans="1:3" x14ac:dyDescent="0.35">
      <c r="A6681" t="s">
        <v>21096</v>
      </c>
      <c r="B6681" t="s">
        <v>21097</v>
      </c>
      <c r="C6681" t="s">
        <v>21098</v>
      </c>
    </row>
    <row r="6682" spans="1:3" x14ac:dyDescent="0.35">
      <c r="A6682" t="s">
        <v>21099</v>
      </c>
      <c r="B6682" t="s">
        <v>21100</v>
      </c>
      <c r="C6682" t="s">
        <v>21101</v>
      </c>
    </row>
    <row r="6683" spans="1:3" x14ac:dyDescent="0.35">
      <c r="A6683" t="s">
        <v>21102</v>
      </c>
      <c r="B6683" t="s">
        <v>21103</v>
      </c>
      <c r="C6683" t="s">
        <v>21104</v>
      </c>
    </row>
    <row r="6684" spans="1:3" x14ac:dyDescent="0.35">
      <c r="A6684" t="s">
        <v>21105</v>
      </c>
      <c r="B6684" t="s">
        <v>21106</v>
      </c>
      <c r="C6684" t="s">
        <v>21107</v>
      </c>
    </row>
    <row r="6685" spans="1:3" x14ac:dyDescent="0.35">
      <c r="A6685" t="s">
        <v>21108</v>
      </c>
      <c r="B6685" t="s">
        <v>21109</v>
      </c>
      <c r="C6685" t="s">
        <v>21110</v>
      </c>
    </row>
    <row r="6686" spans="1:3" x14ac:dyDescent="0.35">
      <c r="A6686" t="s">
        <v>21111</v>
      </c>
      <c r="B6686" t="s">
        <v>21112</v>
      </c>
      <c r="C6686" t="s">
        <v>21113</v>
      </c>
    </row>
    <row r="6687" spans="1:3" x14ac:dyDescent="0.35">
      <c r="A6687" t="s">
        <v>21114</v>
      </c>
      <c r="B6687" t="s">
        <v>21115</v>
      </c>
      <c r="C6687" t="s">
        <v>21116</v>
      </c>
    </row>
    <row r="6688" spans="1:3" x14ac:dyDescent="0.35">
      <c r="A6688" t="s">
        <v>21117</v>
      </c>
      <c r="B6688" t="s">
        <v>21118</v>
      </c>
      <c r="C6688" t="s">
        <v>21119</v>
      </c>
    </row>
    <row r="6689" spans="1:3" x14ac:dyDescent="0.35">
      <c r="A6689" t="s">
        <v>21120</v>
      </c>
      <c r="B6689" t="s">
        <v>21121</v>
      </c>
      <c r="C6689" t="s">
        <v>21122</v>
      </c>
    </row>
    <row r="6690" spans="1:3" x14ac:dyDescent="0.35">
      <c r="A6690" t="s">
        <v>21123</v>
      </c>
      <c r="B6690" t="s">
        <v>21124</v>
      </c>
      <c r="C6690" t="s">
        <v>21125</v>
      </c>
    </row>
    <row r="6691" spans="1:3" x14ac:dyDescent="0.35">
      <c r="A6691" t="s">
        <v>21126</v>
      </c>
      <c r="B6691" t="s">
        <v>21127</v>
      </c>
      <c r="C6691" t="s">
        <v>21128</v>
      </c>
    </row>
    <row r="6692" spans="1:3" x14ac:dyDescent="0.35">
      <c r="A6692" t="s">
        <v>21129</v>
      </c>
      <c r="B6692" t="s">
        <v>21130</v>
      </c>
      <c r="C6692" t="s">
        <v>21131</v>
      </c>
    </row>
    <row r="6693" spans="1:3" x14ac:dyDescent="0.35">
      <c r="A6693" t="s">
        <v>21132</v>
      </c>
      <c r="B6693" t="s">
        <v>21133</v>
      </c>
      <c r="C6693" t="s">
        <v>21134</v>
      </c>
    </row>
    <row r="6694" spans="1:3" x14ac:dyDescent="0.35">
      <c r="A6694" t="s">
        <v>21135</v>
      </c>
      <c r="B6694" t="s">
        <v>21136</v>
      </c>
      <c r="C6694" t="s">
        <v>21137</v>
      </c>
    </row>
    <row r="6695" spans="1:3" x14ac:dyDescent="0.35">
      <c r="A6695" t="s">
        <v>21138</v>
      </c>
      <c r="B6695" t="s">
        <v>21139</v>
      </c>
      <c r="C6695" t="s">
        <v>21140</v>
      </c>
    </row>
    <row r="6696" spans="1:3" x14ac:dyDescent="0.35">
      <c r="A6696" t="s">
        <v>21141</v>
      </c>
      <c r="B6696" t="s">
        <v>21142</v>
      </c>
      <c r="C6696" t="s">
        <v>21143</v>
      </c>
    </row>
    <row r="6697" spans="1:3" x14ac:dyDescent="0.35">
      <c r="A6697" t="s">
        <v>21144</v>
      </c>
      <c r="B6697" t="s">
        <v>21145</v>
      </c>
      <c r="C6697" t="s">
        <v>21146</v>
      </c>
    </row>
    <row r="6698" spans="1:3" x14ac:dyDescent="0.35">
      <c r="A6698" t="s">
        <v>21147</v>
      </c>
      <c r="B6698" t="s">
        <v>21148</v>
      </c>
      <c r="C6698" t="s">
        <v>21149</v>
      </c>
    </row>
    <row r="6699" spans="1:3" x14ac:dyDescent="0.35">
      <c r="A6699" t="s">
        <v>21150</v>
      </c>
      <c r="B6699" t="s">
        <v>21151</v>
      </c>
      <c r="C6699" t="s">
        <v>21152</v>
      </c>
    </row>
    <row r="6700" spans="1:3" x14ac:dyDescent="0.35">
      <c r="A6700" t="s">
        <v>21153</v>
      </c>
      <c r="B6700" t="s">
        <v>21154</v>
      </c>
      <c r="C6700" t="s">
        <v>21155</v>
      </c>
    </row>
    <row r="6701" spans="1:3" x14ac:dyDescent="0.35">
      <c r="A6701" t="s">
        <v>21156</v>
      </c>
      <c r="B6701" t="s">
        <v>21157</v>
      </c>
      <c r="C6701" t="s">
        <v>21158</v>
      </c>
    </row>
    <row r="6702" spans="1:3" x14ac:dyDescent="0.35">
      <c r="A6702" t="s">
        <v>21159</v>
      </c>
      <c r="B6702" t="s">
        <v>21160</v>
      </c>
      <c r="C6702" t="s">
        <v>21161</v>
      </c>
    </row>
    <row r="6703" spans="1:3" x14ac:dyDescent="0.35">
      <c r="A6703" t="s">
        <v>21162</v>
      </c>
      <c r="B6703" t="s">
        <v>21163</v>
      </c>
      <c r="C6703" t="s">
        <v>21164</v>
      </c>
    </row>
    <row r="6704" spans="1:3" x14ac:dyDescent="0.35">
      <c r="A6704" t="s">
        <v>21165</v>
      </c>
      <c r="B6704" t="s">
        <v>21166</v>
      </c>
      <c r="C6704" t="s">
        <v>21167</v>
      </c>
    </row>
    <row r="6705" spans="1:3" x14ac:dyDescent="0.35">
      <c r="A6705" t="s">
        <v>21168</v>
      </c>
      <c r="B6705" t="s">
        <v>21169</v>
      </c>
      <c r="C6705" t="s">
        <v>21170</v>
      </c>
    </row>
    <row r="6706" spans="1:3" x14ac:dyDescent="0.35">
      <c r="A6706" t="s">
        <v>21171</v>
      </c>
      <c r="B6706" t="s">
        <v>21172</v>
      </c>
      <c r="C6706" t="s">
        <v>21173</v>
      </c>
    </row>
    <row r="6707" spans="1:3" x14ac:dyDescent="0.35">
      <c r="A6707" t="s">
        <v>21174</v>
      </c>
      <c r="B6707" t="s">
        <v>21175</v>
      </c>
      <c r="C6707" t="s">
        <v>8054</v>
      </c>
    </row>
    <row r="6708" spans="1:3" x14ac:dyDescent="0.35">
      <c r="A6708" t="s">
        <v>21176</v>
      </c>
      <c r="B6708" t="s">
        <v>21177</v>
      </c>
      <c r="C6708" t="s">
        <v>21178</v>
      </c>
    </row>
    <row r="6709" spans="1:3" x14ac:dyDescent="0.35">
      <c r="A6709" t="s">
        <v>21179</v>
      </c>
      <c r="B6709" t="s">
        <v>21180</v>
      </c>
      <c r="C6709" t="s">
        <v>21181</v>
      </c>
    </row>
    <row r="6710" spans="1:3" x14ac:dyDescent="0.35">
      <c r="A6710" t="s">
        <v>21182</v>
      </c>
      <c r="B6710" t="s">
        <v>21183</v>
      </c>
      <c r="C6710" t="s">
        <v>21184</v>
      </c>
    </row>
    <row r="6711" spans="1:3" x14ac:dyDescent="0.35">
      <c r="A6711" t="s">
        <v>21185</v>
      </c>
      <c r="B6711" t="s">
        <v>21186</v>
      </c>
      <c r="C6711" t="s">
        <v>21187</v>
      </c>
    </row>
    <row r="6712" spans="1:3" x14ac:dyDescent="0.35">
      <c r="A6712" t="s">
        <v>21185</v>
      </c>
      <c r="B6712" t="s">
        <v>21188</v>
      </c>
      <c r="C6712" t="s">
        <v>21189</v>
      </c>
    </row>
    <row r="6713" spans="1:3" x14ac:dyDescent="0.35">
      <c r="A6713" t="s">
        <v>21190</v>
      </c>
      <c r="B6713" t="s">
        <v>21191</v>
      </c>
      <c r="C6713" t="s">
        <v>21192</v>
      </c>
    </row>
    <row r="6714" spans="1:3" x14ac:dyDescent="0.35">
      <c r="A6714" t="s">
        <v>21193</v>
      </c>
      <c r="B6714" t="s">
        <v>21194</v>
      </c>
      <c r="C6714" t="s">
        <v>21195</v>
      </c>
    </row>
    <row r="6715" spans="1:3" x14ac:dyDescent="0.35">
      <c r="A6715" t="s">
        <v>21196</v>
      </c>
      <c r="B6715" t="s">
        <v>21197</v>
      </c>
      <c r="C6715" t="s">
        <v>21198</v>
      </c>
    </row>
    <row r="6716" spans="1:3" x14ac:dyDescent="0.35">
      <c r="A6716" t="s">
        <v>21199</v>
      </c>
      <c r="B6716" t="s">
        <v>21200</v>
      </c>
      <c r="C6716" t="s">
        <v>21201</v>
      </c>
    </row>
    <row r="6717" spans="1:3" x14ac:dyDescent="0.35">
      <c r="A6717" t="s">
        <v>21202</v>
      </c>
      <c r="B6717" t="s">
        <v>21203</v>
      </c>
      <c r="C6717" t="s">
        <v>21204</v>
      </c>
    </row>
    <row r="6718" spans="1:3" x14ac:dyDescent="0.35">
      <c r="A6718" t="s">
        <v>21205</v>
      </c>
      <c r="B6718" t="s">
        <v>21206</v>
      </c>
      <c r="C6718" t="s">
        <v>21207</v>
      </c>
    </row>
    <row r="6719" spans="1:3" x14ac:dyDescent="0.35">
      <c r="A6719" t="s">
        <v>21208</v>
      </c>
      <c r="B6719" t="s">
        <v>21209</v>
      </c>
      <c r="C6719" t="s">
        <v>21210</v>
      </c>
    </row>
    <row r="6720" spans="1:3" x14ac:dyDescent="0.35">
      <c r="A6720" t="s">
        <v>21211</v>
      </c>
      <c r="B6720" t="s">
        <v>21212</v>
      </c>
      <c r="C6720" t="s">
        <v>21213</v>
      </c>
    </row>
    <row r="6721" spans="1:3" x14ac:dyDescent="0.35">
      <c r="A6721" t="s">
        <v>21214</v>
      </c>
      <c r="B6721" t="s">
        <v>21215</v>
      </c>
      <c r="C6721" t="s">
        <v>21216</v>
      </c>
    </row>
    <row r="6722" spans="1:3" x14ac:dyDescent="0.35">
      <c r="A6722" t="s">
        <v>21217</v>
      </c>
      <c r="B6722" t="s">
        <v>21218</v>
      </c>
      <c r="C6722" t="s">
        <v>21219</v>
      </c>
    </row>
    <row r="6723" spans="1:3" x14ac:dyDescent="0.35">
      <c r="A6723" t="s">
        <v>21220</v>
      </c>
      <c r="B6723" t="s">
        <v>21221</v>
      </c>
      <c r="C6723" t="s">
        <v>21222</v>
      </c>
    </row>
    <row r="6724" spans="1:3" x14ac:dyDescent="0.35">
      <c r="A6724" t="s">
        <v>21223</v>
      </c>
      <c r="B6724" t="s">
        <v>21224</v>
      </c>
      <c r="C6724" t="s">
        <v>21225</v>
      </c>
    </row>
    <row r="6725" spans="1:3" x14ac:dyDescent="0.35">
      <c r="A6725" t="s">
        <v>21226</v>
      </c>
      <c r="B6725" t="s">
        <v>21227</v>
      </c>
      <c r="C6725" t="s">
        <v>21228</v>
      </c>
    </row>
    <row r="6726" spans="1:3" x14ac:dyDescent="0.35">
      <c r="A6726" t="s">
        <v>21229</v>
      </c>
      <c r="B6726" t="s">
        <v>21230</v>
      </c>
      <c r="C6726" t="s">
        <v>21231</v>
      </c>
    </row>
    <row r="6727" spans="1:3" x14ac:dyDescent="0.35">
      <c r="A6727" t="s">
        <v>21232</v>
      </c>
      <c r="B6727" t="s">
        <v>21233</v>
      </c>
      <c r="C6727" t="s">
        <v>21234</v>
      </c>
    </row>
    <row r="6728" spans="1:3" x14ac:dyDescent="0.35">
      <c r="A6728" t="s">
        <v>21235</v>
      </c>
      <c r="B6728" t="s">
        <v>21236</v>
      </c>
      <c r="C6728" t="s">
        <v>21237</v>
      </c>
    </row>
    <row r="6729" spans="1:3" x14ac:dyDescent="0.35">
      <c r="A6729" t="s">
        <v>21235</v>
      </c>
      <c r="B6729" t="s">
        <v>21238</v>
      </c>
      <c r="C6729" t="s">
        <v>21239</v>
      </c>
    </row>
    <row r="6730" spans="1:3" x14ac:dyDescent="0.35">
      <c r="A6730" t="s">
        <v>21240</v>
      </c>
      <c r="B6730" t="s">
        <v>21241</v>
      </c>
      <c r="C6730" t="s">
        <v>21242</v>
      </c>
    </row>
    <row r="6731" spans="1:3" x14ac:dyDescent="0.35">
      <c r="A6731" t="s">
        <v>21243</v>
      </c>
      <c r="B6731" t="s">
        <v>21244</v>
      </c>
      <c r="C6731" t="s">
        <v>21245</v>
      </c>
    </row>
    <row r="6732" spans="1:3" x14ac:dyDescent="0.35">
      <c r="A6732" t="s">
        <v>21246</v>
      </c>
      <c r="B6732" t="s">
        <v>21247</v>
      </c>
      <c r="C6732" t="s">
        <v>21248</v>
      </c>
    </row>
    <row r="6733" spans="1:3" x14ac:dyDescent="0.35">
      <c r="A6733" t="s">
        <v>21249</v>
      </c>
      <c r="B6733" t="s">
        <v>21250</v>
      </c>
      <c r="C6733" t="s">
        <v>21251</v>
      </c>
    </row>
    <row r="6734" spans="1:3" x14ac:dyDescent="0.35">
      <c r="A6734" t="s">
        <v>21252</v>
      </c>
      <c r="B6734" t="s">
        <v>21253</v>
      </c>
      <c r="C6734" t="s">
        <v>21254</v>
      </c>
    </row>
    <row r="6735" spans="1:3" x14ac:dyDescent="0.35">
      <c r="A6735" t="s">
        <v>21255</v>
      </c>
      <c r="B6735" t="s">
        <v>21256</v>
      </c>
      <c r="C6735" t="s">
        <v>21257</v>
      </c>
    </row>
    <row r="6736" spans="1:3" x14ac:dyDescent="0.35">
      <c r="A6736" t="s">
        <v>21258</v>
      </c>
      <c r="B6736" t="s">
        <v>21259</v>
      </c>
      <c r="C6736" t="s">
        <v>21260</v>
      </c>
    </row>
    <row r="6737" spans="1:3" x14ac:dyDescent="0.35">
      <c r="A6737" t="s">
        <v>21261</v>
      </c>
      <c r="B6737" t="s">
        <v>21262</v>
      </c>
      <c r="C6737" t="s">
        <v>21263</v>
      </c>
    </row>
    <row r="6738" spans="1:3" x14ac:dyDescent="0.35">
      <c r="A6738" t="s">
        <v>21261</v>
      </c>
      <c r="B6738" t="s">
        <v>21264</v>
      </c>
      <c r="C6738" t="s">
        <v>21265</v>
      </c>
    </row>
    <row r="6739" spans="1:3" x14ac:dyDescent="0.35">
      <c r="A6739" t="s">
        <v>21266</v>
      </c>
      <c r="B6739" t="s">
        <v>21267</v>
      </c>
      <c r="C6739" t="s">
        <v>21268</v>
      </c>
    </row>
    <row r="6740" spans="1:3" x14ac:dyDescent="0.35">
      <c r="A6740" t="s">
        <v>21269</v>
      </c>
      <c r="B6740" t="s">
        <v>21270</v>
      </c>
      <c r="C6740" t="s">
        <v>21271</v>
      </c>
    </row>
    <row r="6741" spans="1:3" x14ac:dyDescent="0.35">
      <c r="A6741" t="s">
        <v>21272</v>
      </c>
      <c r="B6741" t="s">
        <v>21273</v>
      </c>
      <c r="C6741" t="s">
        <v>21274</v>
      </c>
    </row>
    <row r="6742" spans="1:3" x14ac:dyDescent="0.35">
      <c r="A6742" t="s">
        <v>21275</v>
      </c>
      <c r="B6742" t="s">
        <v>21276</v>
      </c>
      <c r="C6742" t="s">
        <v>21277</v>
      </c>
    </row>
    <row r="6743" spans="1:3" x14ac:dyDescent="0.35">
      <c r="A6743" t="s">
        <v>21278</v>
      </c>
      <c r="B6743" t="s">
        <v>21279</v>
      </c>
      <c r="C6743" t="s">
        <v>21280</v>
      </c>
    </row>
    <row r="6744" spans="1:3" x14ac:dyDescent="0.35">
      <c r="A6744" t="s">
        <v>21281</v>
      </c>
      <c r="B6744" t="s">
        <v>21282</v>
      </c>
      <c r="C6744" t="s">
        <v>21283</v>
      </c>
    </row>
    <row r="6745" spans="1:3" x14ac:dyDescent="0.35">
      <c r="A6745" t="s">
        <v>21284</v>
      </c>
      <c r="B6745" t="s">
        <v>21285</v>
      </c>
      <c r="C6745" t="s">
        <v>21286</v>
      </c>
    </row>
    <row r="6746" spans="1:3" x14ac:dyDescent="0.35">
      <c r="A6746" t="s">
        <v>21287</v>
      </c>
      <c r="B6746" t="s">
        <v>21288</v>
      </c>
      <c r="C6746" t="s">
        <v>21289</v>
      </c>
    </row>
    <row r="6747" spans="1:3" x14ac:dyDescent="0.35">
      <c r="A6747" t="s">
        <v>21290</v>
      </c>
      <c r="B6747" t="s">
        <v>21291</v>
      </c>
      <c r="C6747" t="s">
        <v>21292</v>
      </c>
    </row>
    <row r="6748" spans="1:3" x14ac:dyDescent="0.35">
      <c r="A6748" t="s">
        <v>21293</v>
      </c>
      <c r="B6748" t="s">
        <v>21294</v>
      </c>
      <c r="C6748" t="s">
        <v>21295</v>
      </c>
    </row>
    <row r="6749" spans="1:3" x14ac:dyDescent="0.35">
      <c r="A6749" t="s">
        <v>21296</v>
      </c>
      <c r="B6749" t="s">
        <v>21297</v>
      </c>
      <c r="C6749" t="s">
        <v>21298</v>
      </c>
    </row>
    <row r="6750" spans="1:3" x14ac:dyDescent="0.35">
      <c r="A6750" t="s">
        <v>21299</v>
      </c>
      <c r="B6750" t="s">
        <v>21300</v>
      </c>
      <c r="C6750" t="s">
        <v>21301</v>
      </c>
    </row>
    <row r="6751" spans="1:3" x14ac:dyDescent="0.35">
      <c r="A6751" t="s">
        <v>21302</v>
      </c>
      <c r="B6751" t="s">
        <v>21303</v>
      </c>
      <c r="C6751" t="s">
        <v>21304</v>
      </c>
    </row>
    <row r="6752" spans="1:3" x14ac:dyDescent="0.35">
      <c r="A6752" t="s">
        <v>21305</v>
      </c>
      <c r="B6752" t="s">
        <v>21306</v>
      </c>
      <c r="C6752" t="s">
        <v>21307</v>
      </c>
    </row>
    <row r="6753" spans="1:3" x14ac:dyDescent="0.35">
      <c r="A6753" t="s">
        <v>21308</v>
      </c>
      <c r="B6753" t="s">
        <v>21309</v>
      </c>
      <c r="C6753" t="s">
        <v>21310</v>
      </c>
    </row>
    <row r="6754" spans="1:3" x14ac:dyDescent="0.35">
      <c r="A6754" t="s">
        <v>21311</v>
      </c>
      <c r="B6754" t="s">
        <v>21312</v>
      </c>
      <c r="C6754" t="s">
        <v>21313</v>
      </c>
    </row>
    <row r="6755" spans="1:3" x14ac:dyDescent="0.35">
      <c r="A6755" t="s">
        <v>21314</v>
      </c>
      <c r="B6755" t="s">
        <v>21315</v>
      </c>
      <c r="C6755" t="s">
        <v>21316</v>
      </c>
    </row>
    <row r="6756" spans="1:3" x14ac:dyDescent="0.35">
      <c r="A6756" t="s">
        <v>21317</v>
      </c>
      <c r="B6756" t="s">
        <v>21318</v>
      </c>
      <c r="C6756" t="s">
        <v>21319</v>
      </c>
    </row>
    <row r="6757" spans="1:3" x14ac:dyDescent="0.35">
      <c r="A6757" t="s">
        <v>21320</v>
      </c>
      <c r="B6757" t="s">
        <v>21321</v>
      </c>
      <c r="C6757" t="s">
        <v>21322</v>
      </c>
    </row>
    <row r="6758" spans="1:3" x14ac:dyDescent="0.35">
      <c r="A6758" t="s">
        <v>21323</v>
      </c>
      <c r="B6758" t="s">
        <v>21324</v>
      </c>
      <c r="C6758" t="s">
        <v>21325</v>
      </c>
    </row>
    <row r="6759" spans="1:3" x14ac:dyDescent="0.35">
      <c r="A6759" t="s">
        <v>21326</v>
      </c>
      <c r="B6759" t="s">
        <v>21327</v>
      </c>
      <c r="C6759" t="s">
        <v>21328</v>
      </c>
    </row>
    <row r="6760" spans="1:3" x14ac:dyDescent="0.35">
      <c r="A6760" t="s">
        <v>21329</v>
      </c>
      <c r="B6760" t="s">
        <v>21330</v>
      </c>
      <c r="C6760" t="s">
        <v>21331</v>
      </c>
    </row>
    <row r="6761" spans="1:3" x14ac:dyDescent="0.35">
      <c r="A6761" t="s">
        <v>21332</v>
      </c>
      <c r="B6761" t="s">
        <v>21333</v>
      </c>
      <c r="C6761" t="s">
        <v>21334</v>
      </c>
    </row>
    <row r="6762" spans="1:3" x14ac:dyDescent="0.35">
      <c r="A6762" t="s">
        <v>21335</v>
      </c>
      <c r="B6762" t="s">
        <v>21336</v>
      </c>
      <c r="C6762" t="s">
        <v>21337</v>
      </c>
    </row>
    <row r="6763" spans="1:3" x14ac:dyDescent="0.35">
      <c r="A6763" t="s">
        <v>21338</v>
      </c>
      <c r="B6763" t="s">
        <v>21339</v>
      </c>
      <c r="C6763" t="s">
        <v>21340</v>
      </c>
    </row>
    <row r="6764" spans="1:3" x14ac:dyDescent="0.35">
      <c r="A6764" t="s">
        <v>21341</v>
      </c>
      <c r="B6764" t="s">
        <v>21342</v>
      </c>
      <c r="C6764" t="s">
        <v>21343</v>
      </c>
    </row>
    <row r="6765" spans="1:3" x14ac:dyDescent="0.35">
      <c r="A6765" t="s">
        <v>21344</v>
      </c>
      <c r="B6765" t="s">
        <v>21345</v>
      </c>
      <c r="C6765" t="s">
        <v>21346</v>
      </c>
    </row>
    <row r="6766" spans="1:3" x14ac:dyDescent="0.35">
      <c r="A6766" t="s">
        <v>21347</v>
      </c>
      <c r="B6766" t="s">
        <v>21348</v>
      </c>
      <c r="C6766" t="s">
        <v>21349</v>
      </c>
    </row>
    <row r="6767" spans="1:3" x14ac:dyDescent="0.35">
      <c r="A6767" t="s">
        <v>21350</v>
      </c>
      <c r="B6767" t="s">
        <v>21351</v>
      </c>
      <c r="C6767" t="s">
        <v>21352</v>
      </c>
    </row>
    <row r="6768" spans="1:3" x14ac:dyDescent="0.35">
      <c r="A6768" t="s">
        <v>21350</v>
      </c>
      <c r="B6768" t="s">
        <v>21353</v>
      </c>
      <c r="C6768" t="s">
        <v>21354</v>
      </c>
    </row>
    <row r="6769" spans="1:3" x14ac:dyDescent="0.35">
      <c r="A6769" t="s">
        <v>21355</v>
      </c>
      <c r="B6769" t="s">
        <v>21356</v>
      </c>
      <c r="C6769" t="s">
        <v>21357</v>
      </c>
    </row>
    <row r="6770" spans="1:3" x14ac:dyDescent="0.35">
      <c r="A6770" t="s">
        <v>21358</v>
      </c>
      <c r="B6770" t="s">
        <v>21359</v>
      </c>
      <c r="C6770" t="s">
        <v>21360</v>
      </c>
    </row>
    <row r="6771" spans="1:3" x14ac:dyDescent="0.35">
      <c r="A6771" t="s">
        <v>21361</v>
      </c>
      <c r="B6771" t="s">
        <v>21362</v>
      </c>
      <c r="C6771" t="s">
        <v>21363</v>
      </c>
    </row>
    <row r="6772" spans="1:3" x14ac:dyDescent="0.35">
      <c r="A6772" t="s">
        <v>21364</v>
      </c>
      <c r="B6772" t="s">
        <v>21365</v>
      </c>
      <c r="C6772" t="s">
        <v>21366</v>
      </c>
    </row>
    <row r="6773" spans="1:3" x14ac:dyDescent="0.35">
      <c r="A6773" t="s">
        <v>21367</v>
      </c>
      <c r="B6773" t="s">
        <v>21368</v>
      </c>
      <c r="C6773" t="s">
        <v>21369</v>
      </c>
    </row>
    <row r="6774" spans="1:3" x14ac:dyDescent="0.35">
      <c r="A6774" t="s">
        <v>21370</v>
      </c>
      <c r="B6774" t="s">
        <v>21371</v>
      </c>
      <c r="C6774" t="s">
        <v>21372</v>
      </c>
    </row>
    <row r="6775" spans="1:3" x14ac:dyDescent="0.35">
      <c r="A6775" t="s">
        <v>21373</v>
      </c>
      <c r="B6775" t="s">
        <v>21374</v>
      </c>
      <c r="C6775" t="s">
        <v>21375</v>
      </c>
    </row>
    <row r="6776" spans="1:3" x14ac:dyDescent="0.35">
      <c r="A6776" t="s">
        <v>21376</v>
      </c>
      <c r="B6776" t="s">
        <v>21377</v>
      </c>
      <c r="C6776" t="s">
        <v>21378</v>
      </c>
    </row>
    <row r="6777" spans="1:3" x14ac:dyDescent="0.35">
      <c r="A6777" t="s">
        <v>21379</v>
      </c>
      <c r="B6777" t="s">
        <v>21380</v>
      </c>
      <c r="C6777" t="s">
        <v>21381</v>
      </c>
    </row>
    <row r="6778" spans="1:3" x14ac:dyDescent="0.35">
      <c r="A6778" t="s">
        <v>21382</v>
      </c>
      <c r="B6778" t="s">
        <v>21383</v>
      </c>
      <c r="C6778" t="s">
        <v>21384</v>
      </c>
    </row>
    <row r="6779" spans="1:3" x14ac:dyDescent="0.35">
      <c r="A6779" t="s">
        <v>21385</v>
      </c>
      <c r="B6779" t="s">
        <v>21386</v>
      </c>
      <c r="C6779" t="s">
        <v>21387</v>
      </c>
    </row>
    <row r="6780" spans="1:3" x14ac:dyDescent="0.35">
      <c r="A6780" t="s">
        <v>21388</v>
      </c>
      <c r="B6780" t="s">
        <v>21389</v>
      </c>
      <c r="C6780" t="s">
        <v>21390</v>
      </c>
    </row>
    <row r="6781" spans="1:3" x14ac:dyDescent="0.35">
      <c r="A6781" t="s">
        <v>21391</v>
      </c>
      <c r="B6781" t="s">
        <v>21392</v>
      </c>
      <c r="C6781" t="s">
        <v>21393</v>
      </c>
    </row>
    <row r="6782" spans="1:3" x14ac:dyDescent="0.35">
      <c r="A6782" t="s">
        <v>21394</v>
      </c>
      <c r="B6782" t="s">
        <v>21395</v>
      </c>
      <c r="C6782" t="s">
        <v>21396</v>
      </c>
    </row>
    <row r="6783" spans="1:3" x14ac:dyDescent="0.35">
      <c r="A6783" t="s">
        <v>21397</v>
      </c>
      <c r="B6783" t="s">
        <v>21398</v>
      </c>
      <c r="C6783" t="s">
        <v>21399</v>
      </c>
    </row>
    <row r="6784" spans="1:3" x14ac:dyDescent="0.35">
      <c r="A6784" t="s">
        <v>21400</v>
      </c>
      <c r="B6784" t="s">
        <v>21401</v>
      </c>
      <c r="C6784" t="s">
        <v>21402</v>
      </c>
    </row>
    <row r="6785" spans="1:3" x14ac:dyDescent="0.35">
      <c r="A6785" t="s">
        <v>21403</v>
      </c>
      <c r="B6785" t="s">
        <v>21404</v>
      </c>
      <c r="C6785" t="s">
        <v>21405</v>
      </c>
    </row>
    <row r="6786" spans="1:3" x14ac:dyDescent="0.35">
      <c r="A6786" t="s">
        <v>21406</v>
      </c>
      <c r="B6786" t="s">
        <v>21407</v>
      </c>
      <c r="C6786" t="s">
        <v>21408</v>
      </c>
    </row>
    <row r="6787" spans="1:3" x14ac:dyDescent="0.35">
      <c r="A6787" t="s">
        <v>21409</v>
      </c>
      <c r="B6787" t="s">
        <v>21410</v>
      </c>
      <c r="C6787" t="s">
        <v>21411</v>
      </c>
    </row>
    <row r="6788" spans="1:3" x14ac:dyDescent="0.35">
      <c r="A6788" t="s">
        <v>21412</v>
      </c>
      <c r="B6788" t="s">
        <v>21413</v>
      </c>
      <c r="C6788" t="s">
        <v>21414</v>
      </c>
    </row>
    <row r="6789" spans="1:3" x14ac:dyDescent="0.35">
      <c r="A6789" t="s">
        <v>21415</v>
      </c>
      <c r="B6789" t="s">
        <v>21415</v>
      </c>
      <c r="C6789" t="s">
        <v>21416</v>
      </c>
    </row>
    <row r="6790" spans="1:3" x14ac:dyDescent="0.35">
      <c r="A6790" t="s">
        <v>21417</v>
      </c>
      <c r="B6790" t="s">
        <v>21418</v>
      </c>
      <c r="C6790" t="s">
        <v>21419</v>
      </c>
    </row>
    <row r="6791" spans="1:3" x14ac:dyDescent="0.35">
      <c r="A6791" t="s">
        <v>21420</v>
      </c>
      <c r="B6791" t="s">
        <v>21421</v>
      </c>
      <c r="C6791" t="s">
        <v>21422</v>
      </c>
    </row>
    <row r="6792" spans="1:3" x14ac:dyDescent="0.35">
      <c r="A6792" t="s">
        <v>21423</v>
      </c>
      <c r="B6792" t="s">
        <v>21424</v>
      </c>
      <c r="C6792" t="s">
        <v>21425</v>
      </c>
    </row>
    <row r="6793" spans="1:3" x14ac:dyDescent="0.35">
      <c r="A6793" t="s">
        <v>21426</v>
      </c>
      <c r="B6793" t="s">
        <v>21427</v>
      </c>
      <c r="C6793" t="s">
        <v>21428</v>
      </c>
    </row>
    <row r="6794" spans="1:3" x14ac:dyDescent="0.35">
      <c r="A6794" t="s">
        <v>21429</v>
      </c>
      <c r="B6794" t="s">
        <v>21430</v>
      </c>
      <c r="C6794" t="s">
        <v>21431</v>
      </c>
    </row>
    <row r="6795" spans="1:3" x14ac:dyDescent="0.35">
      <c r="A6795" t="s">
        <v>21432</v>
      </c>
      <c r="B6795" t="s">
        <v>21433</v>
      </c>
      <c r="C6795" t="s">
        <v>21434</v>
      </c>
    </row>
    <row r="6796" spans="1:3" x14ac:dyDescent="0.35">
      <c r="A6796" t="s">
        <v>21435</v>
      </c>
      <c r="B6796" t="s">
        <v>21436</v>
      </c>
      <c r="C6796" t="s">
        <v>21437</v>
      </c>
    </row>
    <row r="6797" spans="1:3" x14ac:dyDescent="0.35">
      <c r="A6797" t="s">
        <v>21438</v>
      </c>
      <c r="B6797" t="s">
        <v>21439</v>
      </c>
      <c r="C6797" t="s">
        <v>21440</v>
      </c>
    </row>
    <row r="6798" spans="1:3" x14ac:dyDescent="0.35">
      <c r="A6798" t="s">
        <v>21441</v>
      </c>
      <c r="B6798" t="s">
        <v>21442</v>
      </c>
      <c r="C6798" t="s">
        <v>21443</v>
      </c>
    </row>
    <row r="6799" spans="1:3" x14ac:dyDescent="0.35">
      <c r="A6799" t="s">
        <v>21444</v>
      </c>
      <c r="B6799" t="s">
        <v>21445</v>
      </c>
      <c r="C6799" t="s">
        <v>21446</v>
      </c>
    </row>
    <row r="6800" spans="1:3" x14ac:dyDescent="0.35">
      <c r="A6800" t="s">
        <v>21447</v>
      </c>
      <c r="B6800" t="s">
        <v>21448</v>
      </c>
      <c r="C6800" t="s">
        <v>21449</v>
      </c>
    </row>
    <row r="6801" spans="1:3" x14ac:dyDescent="0.35">
      <c r="A6801" t="s">
        <v>21450</v>
      </c>
      <c r="B6801" t="s">
        <v>21451</v>
      </c>
      <c r="C6801" t="s">
        <v>21452</v>
      </c>
    </row>
    <row r="6802" spans="1:3" x14ac:dyDescent="0.35">
      <c r="A6802" t="s">
        <v>21453</v>
      </c>
      <c r="B6802" t="s">
        <v>21454</v>
      </c>
      <c r="C6802" t="s">
        <v>21455</v>
      </c>
    </row>
    <row r="6803" spans="1:3" x14ac:dyDescent="0.35">
      <c r="A6803" t="s">
        <v>21456</v>
      </c>
      <c r="B6803" t="s">
        <v>21457</v>
      </c>
      <c r="C6803" t="s">
        <v>21458</v>
      </c>
    </row>
    <row r="6804" spans="1:3" x14ac:dyDescent="0.35">
      <c r="A6804" t="s">
        <v>21459</v>
      </c>
      <c r="B6804" t="s">
        <v>21460</v>
      </c>
      <c r="C6804" t="s">
        <v>21461</v>
      </c>
    </row>
    <row r="6805" spans="1:3" x14ac:dyDescent="0.35">
      <c r="A6805" t="s">
        <v>21462</v>
      </c>
      <c r="B6805" t="s">
        <v>21463</v>
      </c>
      <c r="C6805" t="s">
        <v>21464</v>
      </c>
    </row>
    <row r="6806" spans="1:3" x14ac:dyDescent="0.35">
      <c r="A6806" t="s">
        <v>21465</v>
      </c>
      <c r="B6806" t="s">
        <v>21466</v>
      </c>
      <c r="C6806" t="s">
        <v>21467</v>
      </c>
    </row>
    <row r="6807" spans="1:3" x14ac:dyDescent="0.35">
      <c r="A6807" t="s">
        <v>21468</v>
      </c>
      <c r="B6807" t="s">
        <v>21469</v>
      </c>
      <c r="C6807" t="s">
        <v>21470</v>
      </c>
    </row>
    <row r="6808" spans="1:3" x14ac:dyDescent="0.35">
      <c r="A6808" t="s">
        <v>21471</v>
      </c>
      <c r="B6808" t="s">
        <v>21472</v>
      </c>
      <c r="C6808" t="s">
        <v>21473</v>
      </c>
    </row>
    <row r="6809" spans="1:3" x14ac:dyDescent="0.35">
      <c r="A6809" t="s">
        <v>21474</v>
      </c>
      <c r="B6809" t="s">
        <v>21475</v>
      </c>
      <c r="C6809" t="s">
        <v>21476</v>
      </c>
    </row>
    <row r="6810" spans="1:3" x14ac:dyDescent="0.35">
      <c r="A6810" t="s">
        <v>21477</v>
      </c>
      <c r="B6810" t="s">
        <v>21478</v>
      </c>
      <c r="C6810" t="s">
        <v>21479</v>
      </c>
    </row>
    <row r="6811" spans="1:3" x14ac:dyDescent="0.35">
      <c r="A6811" t="s">
        <v>21480</v>
      </c>
      <c r="B6811" t="s">
        <v>21481</v>
      </c>
      <c r="C6811" t="s">
        <v>21482</v>
      </c>
    </row>
    <row r="6812" spans="1:3" x14ac:dyDescent="0.35">
      <c r="A6812" t="s">
        <v>21483</v>
      </c>
      <c r="B6812" t="s">
        <v>21484</v>
      </c>
      <c r="C6812" t="s">
        <v>21485</v>
      </c>
    </row>
    <row r="6813" spans="1:3" x14ac:dyDescent="0.35">
      <c r="A6813" t="s">
        <v>21486</v>
      </c>
      <c r="B6813" t="s">
        <v>21487</v>
      </c>
      <c r="C6813" t="s">
        <v>21488</v>
      </c>
    </row>
    <row r="6814" spans="1:3" x14ac:dyDescent="0.35">
      <c r="A6814" t="s">
        <v>21489</v>
      </c>
      <c r="B6814" t="s">
        <v>21490</v>
      </c>
      <c r="C6814" t="s">
        <v>21491</v>
      </c>
    </row>
    <row r="6815" spans="1:3" x14ac:dyDescent="0.35">
      <c r="A6815" t="s">
        <v>21492</v>
      </c>
      <c r="B6815" t="s">
        <v>21493</v>
      </c>
      <c r="C6815" t="s">
        <v>21494</v>
      </c>
    </row>
    <row r="6816" spans="1:3" x14ac:dyDescent="0.35">
      <c r="A6816" t="s">
        <v>21495</v>
      </c>
      <c r="B6816" t="s">
        <v>21496</v>
      </c>
      <c r="C6816" t="s">
        <v>21497</v>
      </c>
    </row>
    <row r="6817" spans="1:3" x14ac:dyDescent="0.35">
      <c r="A6817" t="s">
        <v>21498</v>
      </c>
      <c r="B6817" t="s">
        <v>21499</v>
      </c>
      <c r="C6817" t="s">
        <v>21500</v>
      </c>
    </row>
    <row r="6818" spans="1:3" x14ac:dyDescent="0.35">
      <c r="A6818" t="s">
        <v>21501</v>
      </c>
      <c r="B6818" t="s">
        <v>21502</v>
      </c>
      <c r="C6818" t="s">
        <v>21503</v>
      </c>
    </row>
    <row r="6819" spans="1:3" x14ac:dyDescent="0.35">
      <c r="A6819" t="s">
        <v>21504</v>
      </c>
      <c r="B6819" t="s">
        <v>21505</v>
      </c>
      <c r="C6819" t="s">
        <v>21506</v>
      </c>
    </row>
    <row r="6820" spans="1:3" x14ac:dyDescent="0.35">
      <c r="A6820" t="s">
        <v>21507</v>
      </c>
      <c r="B6820" t="s">
        <v>21508</v>
      </c>
      <c r="C6820" t="s">
        <v>21509</v>
      </c>
    </row>
    <row r="6821" spans="1:3" x14ac:dyDescent="0.35">
      <c r="A6821" t="s">
        <v>21510</v>
      </c>
      <c r="B6821" t="s">
        <v>21511</v>
      </c>
      <c r="C6821" t="s">
        <v>21512</v>
      </c>
    </row>
    <row r="6822" spans="1:3" x14ac:dyDescent="0.35">
      <c r="A6822" t="s">
        <v>21513</v>
      </c>
      <c r="B6822" t="s">
        <v>21514</v>
      </c>
      <c r="C6822" t="s">
        <v>21515</v>
      </c>
    </row>
    <row r="6823" spans="1:3" x14ac:dyDescent="0.35">
      <c r="A6823" t="s">
        <v>21516</v>
      </c>
      <c r="B6823" t="s">
        <v>21517</v>
      </c>
      <c r="C6823" t="s">
        <v>21518</v>
      </c>
    </row>
    <row r="6824" spans="1:3" x14ac:dyDescent="0.35">
      <c r="A6824" t="s">
        <v>21519</v>
      </c>
      <c r="B6824" t="s">
        <v>21520</v>
      </c>
      <c r="C6824" t="s">
        <v>21521</v>
      </c>
    </row>
    <row r="6825" spans="1:3" x14ac:dyDescent="0.35">
      <c r="A6825" t="s">
        <v>21522</v>
      </c>
      <c r="B6825" t="s">
        <v>21523</v>
      </c>
      <c r="C6825" t="s">
        <v>21524</v>
      </c>
    </row>
    <row r="6826" spans="1:3" x14ac:dyDescent="0.35">
      <c r="A6826" t="s">
        <v>21525</v>
      </c>
      <c r="B6826" t="s">
        <v>21526</v>
      </c>
      <c r="C6826" t="s">
        <v>21527</v>
      </c>
    </row>
    <row r="6827" spans="1:3" x14ac:dyDescent="0.35">
      <c r="A6827" t="s">
        <v>21528</v>
      </c>
      <c r="B6827" t="s">
        <v>21529</v>
      </c>
      <c r="C6827" t="s">
        <v>21530</v>
      </c>
    </row>
    <row r="6828" spans="1:3" x14ac:dyDescent="0.35">
      <c r="A6828" t="s">
        <v>21531</v>
      </c>
      <c r="B6828" t="s">
        <v>21532</v>
      </c>
      <c r="C6828" t="s">
        <v>21533</v>
      </c>
    </row>
    <row r="6829" spans="1:3" x14ac:dyDescent="0.35">
      <c r="A6829" t="s">
        <v>21534</v>
      </c>
      <c r="B6829" t="s">
        <v>21535</v>
      </c>
      <c r="C6829" t="s">
        <v>21536</v>
      </c>
    </row>
    <row r="6830" spans="1:3" x14ac:dyDescent="0.35">
      <c r="A6830" t="s">
        <v>21537</v>
      </c>
      <c r="B6830" t="s">
        <v>21538</v>
      </c>
      <c r="C6830" t="s">
        <v>21539</v>
      </c>
    </row>
    <row r="6831" spans="1:3" x14ac:dyDescent="0.35">
      <c r="A6831" t="s">
        <v>21540</v>
      </c>
      <c r="B6831" t="s">
        <v>21541</v>
      </c>
      <c r="C6831" t="s">
        <v>21542</v>
      </c>
    </row>
    <row r="6832" spans="1:3" x14ac:dyDescent="0.35">
      <c r="A6832" t="s">
        <v>21543</v>
      </c>
      <c r="B6832" t="s">
        <v>21544</v>
      </c>
      <c r="C6832" t="s">
        <v>21545</v>
      </c>
    </row>
    <row r="6833" spans="1:3" x14ac:dyDescent="0.35">
      <c r="A6833" t="s">
        <v>21546</v>
      </c>
      <c r="B6833" t="s">
        <v>21547</v>
      </c>
      <c r="C6833" t="s">
        <v>21548</v>
      </c>
    </row>
    <row r="6834" spans="1:3" x14ac:dyDescent="0.35">
      <c r="A6834" t="s">
        <v>21549</v>
      </c>
      <c r="B6834" t="s">
        <v>21550</v>
      </c>
      <c r="C6834" t="s">
        <v>21551</v>
      </c>
    </row>
    <row r="6835" spans="1:3" x14ac:dyDescent="0.35">
      <c r="A6835" t="s">
        <v>21552</v>
      </c>
      <c r="B6835" t="s">
        <v>21553</v>
      </c>
      <c r="C6835" t="s">
        <v>21554</v>
      </c>
    </row>
    <row r="6836" spans="1:3" x14ac:dyDescent="0.35">
      <c r="A6836" t="s">
        <v>21555</v>
      </c>
      <c r="B6836" t="s">
        <v>21556</v>
      </c>
      <c r="C6836" t="s">
        <v>21557</v>
      </c>
    </row>
    <row r="6837" spans="1:3" x14ac:dyDescent="0.35">
      <c r="A6837" t="s">
        <v>21558</v>
      </c>
      <c r="B6837" t="s">
        <v>21559</v>
      </c>
      <c r="C6837" t="s">
        <v>21560</v>
      </c>
    </row>
    <row r="6838" spans="1:3" x14ac:dyDescent="0.35">
      <c r="A6838" t="s">
        <v>21561</v>
      </c>
      <c r="B6838" t="s">
        <v>21562</v>
      </c>
      <c r="C6838" t="s">
        <v>21563</v>
      </c>
    </row>
    <row r="6839" spans="1:3" x14ac:dyDescent="0.35">
      <c r="A6839" t="s">
        <v>21564</v>
      </c>
      <c r="B6839" t="s">
        <v>21565</v>
      </c>
      <c r="C6839" t="s">
        <v>21566</v>
      </c>
    </row>
    <row r="6840" spans="1:3" x14ac:dyDescent="0.35">
      <c r="A6840" t="s">
        <v>21567</v>
      </c>
      <c r="B6840" t="s">
        <v>21568</v>
      </c>
      <c r="C6840" t="s">
        <v>21569</v>
      </c>
    </row>
    <row r="6841" spans="1:3" x14ac:dyDescent="0.35">
      <c r="A6841" t="s">
        <v>21570</v>
      </c>
      <c r="B6841" t="s">
        <v>21571</v>
      </c>
      <c r="C6841" t="s">
        <v>21572</v>
      </c>
    </row>
    <row r="6842" spans="1:3" x14ac:dyDescent="0.35">
      <c r="A6842" t="s">
        <v>21573</v>
      </c>
      <c r="B6842" t="s">
        <v>21574</v>
      </c>
      <c r="C6842" t="s">
        <v>21575</v>
      </c>
    </row>
    <row r="6843" spans="1:3" x14ac:dyDescent="0.35">
      <c r="A6843" t="s">
        <v>21576</v>
      </c>
      <c r="B6843" t="s">
        <v>21577</v>
      </c>
      <c r="C6843" t="s">
        <v>21578</v>
      </c>
    </row>
    <row r="6844" spans="1:3" x14ac:dyDescent="0.35">
      <c r="A6844" t="s">
        <v>21579</v>
      </c>
      <c r="B6844" t="s">
        <v>21580</v>
      </c>
      <c r="C6844" t="s">
        <v>21581</v>
      </c>
    </row>
    <row r="6845" spans="1:3" x14ac:dyDescent="0.35">
      <c r="A6845" t="s">
        <v>21582</v>
      </c>
      <c r="B6845" t="s">
        <v>21583</v>
      </c>
      <c r="C6845" t="s">
        <v>21584</v>
      </c>
    </row>
    <row r="6846" spans="1:3" x14ac:dyDescent="0.35">
      <c r="A6846" t="s">
        <v>21585</v>
      </c>
      <c r="B6846" t="s">
        <v>21586</v>
      </c>
      <c r="C6846" t="s">
        <v>21587</v>
      </c>
    </row>
    <row r="6847" spans="1:3" x14ac:dyDescent="0.35">
      <c r="A6847" t="s">
        <v>21588</v>
      </c>
      <c r="B6847" t="s">
        <v>21589</v>
      </c>
      <c r="C6847" t="s">
        <v>21590</v>
      </c>
    </row>
    <row r="6848" spans="1:3" x14ac:dyDescent="0.35">
      <c r="A6848" t="s">
        <v>21591</v>
      </c>
      <c r="B6848" t="s">
        <v>21592</v>
      </c>
      <c r="C6848" t="s">
        <v>21593</v>
      </c>
    </row>
    <row r="6849" spans="1:3" x14ac:dyDescent="0.35">
      <c r="A6849" t="s">
        <v>21594</v>
      </c>
      <c r="B6849" t="s">
        <v>21595</v>
      </c>
      <c r="C6849" t="s">
        <v>21596</v>
      </c>
    </row>
    <row r="6850" spans="1:3" x14ac:dyDescent="0.35">
      <c r="A6850" t="s">
        <v>21597</v>
      </c>
      <c r="B6850" t="s">
        <v>21598</v>
      </c>
      <c r="C6850" t="s">
        <v>12075</v>
      </c>
    </row>
    <row r="6851" spans="1:3" x14ac:dyDescent="0.35">
      <c r="A6851" t="s">
        <v>21599</v>
      </c>
      <c r="B6851" t="s">
        <v>21600</v>
      </c>
      <c r="C6851" t="s">
        <v>21601</v>
      </c>
    </row>
    <row r="6852" spans="1:3" x14ac:dyDescent="0.35">
      <c r="A6852" t="s">
        <v>21602</v>
      </c>
      <c r="B6852" t="s">
        <v>21603</v>
      </c>
      <c r="C6852" t="s">
        <v>21604</v>
      </c>
    </row>
    <row r="6853" spans="1:3" x14ac:dyDescent="0.35">
      <c r="A6853" t="s">
        <v>21605</v>
      </c>
      <c r="B6853" t="s">
        <v>21606</v>
      </c>
      <c r="C6853" t="s">
        <v>21607</v>
      </c>
    </row>
    <row r="6854" spans="1:3" x14ac:dyDescent="0.35">
      <c r="A6854" t="s">
        <v>21608</v>
      </c>
      <c r="B6854" t="s">
        <v>21609</v>
      </c>
      <c r="C6854" t="s">
        <v>21610</v>
      </c>
    </row>
    <row r="6855" spans="1:3" x14ac:dyDescent="0.35">
      <c r="A6855" t="s">
        <v>21611</v>
      </c>
      <c r="B6855" t="s">
        <v>21612</v>
      </c>
      <c r="C6855" t="s">
        <v>21613</v>
      </c>
    </row>
    <row r="6856" spans="1:3" x14ac:dyDescent="0.35">
      <c r="A6856" t="s">
        <v>21614</v>
      </c>
      <c r="B6856" t="s">
        <v>21615</v>
      </c>
      <c r="C6856" t="s">
        <v>21616</v>
      </c>
    </row>
    <row r="6857" spans="1:3" x14ac:dyDescent="0.35">
      <c r="A6857" t="s">
        <v>21617</v>
      </c>
      <c r="B6857" t="s">
        <v>21618</v>
      </c>
      <c r="C6857" t="s">
        <v>21619</v>
      </c>
    </row>
    <row r="6858" spans="1:3" x14ac:dyDescent="0.35">
      <c r="A6858" t="s">
        <v>21620</v>
      </c>
      <c r="B6858" t="s">
        <v>21621</v>
      </c>
      <c r="C6858" t="s">
        <v>21622</v>
      </c>
    </row>
    <row r="6859" spans="1:3" x14ac:dyDescent="0.35">
      <c r="A6859" t="s">
        <v>21623</v>
      </c>
      <c r="B6859" t="s">
        <v>21624</v>
      </c>
      <c r="C6859" t="s">
        <v>21625</v>
      </c>
    </row>
    <row r="6860" spans="1:3" x14ac:dyDescent="0.35">
      <c r="A6860" t="s">
        <v>21626</v>
      </c>
      <c r="B6860" t="s">
        <v>21627</v>
      </c>
      <c r="C6860" t="s">
        <v>21628</v>
      </c>
    </row>
    <row r="6861" spans="1:3" x14ac:dyDescent="0.35">
      <c r="A6861" t="s">
        <v>21629</v>
      </c>
      <c r="B6861" t="s">
        <v>21630</v>
      </c>
      <c r="C6861" t="s">
        <v>21631</v>
      </c>
    </row>
    <row r="6862" spans="1:3" x14ac:dyDescent="0.35">
      <c r="A6862" t="s">
        <v>21632</v>
      </c>
      <c r="B6862" t="s">
        <v>21633</v>
      </c>
      <c r="C6862" t="s">
        <v>21634</v>
      </c>
    </row>
    <row r="6863" spans="1:3" x14ac:dyDescent="0.35">
      <c r="A6863" t="s">
        <v>21635</v>
      </c>
      <c r="B6863" t="s">
        <v>21636</v>
      </c>
      <c r="C6863" t="s">
        <v>21637</v>
      </c>
    </row>
    <row r="6864" spans="1:3" x14ac:dyDescent="0.35">
      <c r="A6864" t="s">
        <v>21638</v>
      </c>
      <c r="B6864" t="s">
        <v>21639</v>
      </c>
      <c r="C6864" t="s">
        <v>21640</v>
      </c>
    </row>
    <row r="6865" spans="1:3" x14ac:dyDescent="0.35">
      <c r="A6865" t="s">
        <v>21641</v>
      </c>
      <c r="B6865" t="s">
        <v>21642</v>
      </c>
      <c r="C6865" t="s">
        <v>21643</v>
      </c>
    </row>
    <row r="6866" spans="1:3" x14ac:dyDescent="0.35">
      <c r="A6866" t="s">
        <v>21644</v>
      </c>
      <c r="B6866" t="s">
        <v>21645</v>
      </c>
      <c r="C6866" t="s">
        <v>21646</v>
      </c>
    </row>
    <row r="6867" spans="1:3" x14ac:dyDescent="0.35">
      <c r="A6867" t="s">
        <v>21647</v>
      </c>
      <c r="B6867" t="s">
        <v>21648</v>
      </c>
      <c r="C6867" t="s">
        <v>21649</v>
      </c>
    </row>
    <row r="6868" spans="1:3" x14ac:dyDescent="0.35">
      <c r="A6868" t="s">
        <v>21650</v>
      </c>
      <c r="B6868" t="s">
        <v>21651</v>
      </c>
      <c r="C6868" t="s">
        <v>17775</v>
      </c>
    </row>
    <row r="6869" spans="1:3" x14ac:dyDescent="0.35">
      <c r="A6869" t="s">
        <v>21652</v>
      </c>
      <c r="B6869" t="s">
        <v>21653</v>
      </c>
      <c r="C6869" t="s">
        <v>21654</v>
      </c>
    </row>
    <row r="6870" spans="1:3" x14ac:dyDescent="0.35">
      <c r="A6870" t="s">
        <v>21655</v>
      </c>
      <c r="B6870" t="s">
        <v>21656</v>
      </c>
      <c r="C6870" t="s">
        <v>21657</v>
      </c>
    </row>
    <row r="6871" spans="1:3" x14ac:dyDescent="0.35">
      <c r="A6871" t="s">
        <v>21658</v>
      </c>
      <c r="B6871" t="s">
        <v>21659</v>
      </c>
      <c r="C6871" t="s">
        <v>21660</v>
      </c>
    </row>
    <row r="6872" spans="1:3" x14ac:dyDescent="0.35">
      <c r="A6872" t="s">
        <v>21661</v>
      </c>
      <c r="B6872" t="s">
        <v>21662</v>
      </c>
      <c r="C6872" t="s">
        <v>21663</v>
      </c>
    </row>
    <row r="6873" spans="1:3" x14ac:dyDescent="0.35">
      <c r="A6873" t="s">
        <v>21664</v>
      </c>
      <c r="B6873" t="s">
        <v>21665</v>
      </c>
      <c r="C6873" t="s">
        <v>21666</v>
      </c>
    </row>
    <row r="6874" spans="1:3" x14ac:dyDescent="0.35">
      <c r="A6874" t="s">
        <v>21667</v>
      </c>
      <c r="B6874" t="s">
        <v>21668</v>
      </c>
      <c r="C6874" t="s">
        <v>21669</v>
      </c>
    </row>
    <row r="6875" spans="1:3" x14ac:dyDescent="0.35">
      <c r="A6875" t="s">
        <v>21670</v>
      </c>
      <c r="B6875" t="s">
        <v>21671</v>
      </c>
      <c r="C6875" t="s">
        <v>21672</v>
      </c>
    </row>
    <row r="6876" spans="1:3" x14ac:dyDescent="0.35">
      <c r="A6876" t="s">
        <v>21673</v>
      </c>
      <c r="B6876" t="s">
        <v>21674</v>
      </c>
      <c r="C6876" t="s">
        <v>21675</v>
      </c>
    </row>
    <row r="6877" spans="1:3" x14ac:dyDescent="0.35">
      <c r="A6877" t="s">
        <v>21676</v>
      </c>
      <c r="B6877" t="s">
        <v>21677</v>
      </c>
      <c r="C6877" t="s">
        <v>21678</v>
      </c>
    </row>
    <row r="6878" spans="1:3" x14ac:dyDescent="0.35">
      <c r="A6878" t="s">
        <v>21679</v>
      </c>
      <c r="B6878" t="s">
        <v>21680</v>
      </c>
      <c r="C6878" t="s">
        <v>21681</v>
      </c>
    </row>
    <row r="6879" spans="1:3" x14ac:dyDescent="0.35">
      <c r="A6879" t="s">
        <v>21682</v>
      </c>
      <c r="B6879" t="s">
        <v>21683</v>
      </c>
      <c r="C6879" t="s">
        <v>21684</v>
      </c>
    </row>
    <row r="6880" spans="1:3" x14ac:dyDescent="0.35">
      <c r="A6880" t="s">
        <v>21682</v>
      </c>
      <c r="B6880" t="s">
        <v>21685</v>
      </c>
      <c r="C6880" t="s">
        <v>21686</v>
      </c>
    </row>
    <row r="6881" spans="1:3" x14ac:dyDescent="0.35">
      <c r="A6881" t="s">
        <v>21687</v>
      </c>
      <c r="B6881" t="s">
        <v>21688</v>
      </c>
      <c r="C6881" t="s">
        <v>21689</v>
      </c>
    </row>
    <row r="6882" spans="1:3" x14ac:dyDescent="0.35">
      <c r="A6882" t="s">
        <v>21690</v>
      </c>
      <c r="B6882" t="s">
        <v>21691</v>
      </c>
      <c r="C6882" t="s">
        <v>21692</v>
      </c>
    </row>
    <row r="6883" spans="1:3" x14ac:dyDescent="0.35">
      <c r="A6883" t="s">
        <v>21693</v>
      </c>
      <c r="B6883" t="s">
        <v>21694</v>
      </c>
      <c r="C6883" t="s">
        <v>21695</v>
      </c>
    </row>
    <row r="6884" spans="1:3" x14ac:dyDescent="0.35">
      <c r="A6884" t="s">
        <v>21696</v>
      </c>
      <c r="B6884" t="s">
        <v>21697</v>
      </c>
      <c r="C6884" t="s">
        <v>21698</v>
      </c>
    </row>
    <row r="6885" spans="1:3" x14ac:dyDescent="0.35">
      <c r="A6885" t="s">
        <v>21699</v>
      </c>
      <c r="B6885" t="s">
        <v>21700</v>
      </c>
      <c r="C6885" t="s">
        <v>21701</v>
      </c>
    </row>
    <row r="6886" spans="1:3" x14ac:dyDescent="0.35">
      <c r="A6886" t="s">
        <v>21702</v>
      </c>
      <c r="B6886" t="s">
        <v>21703</v>
      </c>
      <c r="C6886" t="s">
        <v>21704</v>
      </c>
    </row>
    <row r="6887" spans="1:3" x14ac:dyDescent="0.35">
      <c r="A6887" t="s">
        <v>21705</v>
      </c>
      <c r="B6887" t="s">
        <v>21706</v>
      </c>
      <c r="C6887" t="s">
        <v>21707</v>
      </c>
    </row>
    <row r="6888" spans="1:3" x14ac:dyDescent="0.35">
      <c r="A6888" t="s">
        <v>21708</v>
      </c>
      <c r="B6888" t="s">
        <v>21709</v>
      </c>
      <c r="C6888" t="s">
        <v>21710</v>
      </c>
    </row>
    <row r="6889" spans="1:3" x14ac:dyDescent="0.35">
      <c r="A6889" t="s">
        <v>21711</v>
      </c>
      <c r="B6889" t="s">
        <v>21712</v>
      </c>
      <c r="C6889" t="s">
        <v>21713</v>
      </c>
    </row>
    <row r="6890" spans="1:3" x14ac:dyDescent="0.35">
      <c r="A6890" t="s">
        <v>21714</v>
      </c>
      <c r="B6890" t="s">
        <v>21715</v>
      </c>
      <c r="C6890" t="s">
        <v>21716</v>
      </c>
    </row>
    <row r="6891" spans="1:3" x14ac:dyDescent="0.35">
      <c r="A6891" t="s">
        <v>21717</v>
      </c>
      <c r="B6891" t="s">
        <v>21718</v>
      </c>
      <c r="C6891" t="s">
        <v>21719</v>
      </c>
    </row>
    <row r="6892" spans="1:3" x14ac:dyDescent="0.35">
      <c r="A6892" t="s">
        <v>21717</v>
      </c>
      <c r="B6892" t="s">
        <v>21720</v>
      </c>
      <c r="C6892" t="s">
        <v>21721</v>
      </c>
    </row>
    <row r="6893" spans="1:3" x14ac:dyDescent="0.35">
      <c r="A6893" t="s">
        <v>21722</v>
      </c>
      <c r="B6893" t="s">
        <v>21723</v>
      </c>
      <c r="C6893" t="s">
        <v>21724</v>
      </c>
    </row>
    <row r="6894" spans="1:3" x14ac:dyDescent="0.35">
      <c r="A6894" t="s">
        <v>21725</v>
      </c>
      <c r="B6894" t="s">
        <v>21726</v>
      </c>
      <c r="C6894" t="s">
        <v>21393</v>
      </c>
    </row>
    <row r="6895" spans="1:3" x14ac:dyDescent="0.35">
      <c r="A6895" t="s">
        <v>21727</v>
      </c>
      <c r="B6895" t="s">
        <v>21728</v>
      </c>
      <c r="C6895" t="s">
        <v>21729</v>
      </c>
    </row>
    <row r="6896" spans="1:3" x14ac:dyDescent="0.35">
      <c r="A6896" t="s">
        <v>21730</v>
      </c>
      <c r="B6896" t="s">
        <v>21731</v>
      </c>
      <c r="C6896" t="s">
        <v>21732</v>
      </c>
    </row>
    <row r="6897" spans="1:3" x14ac:dyDescent="0.35">
      <c r="A6897" t="s">
        <v>21733</v>
      </c>
      <c r="B6897" t="s">
        <v>21734</v>
      </c>
      <c r="C6897" t="s">
        <v>21735</v>
      </c>
    </row>
    <row r="6898" spans="1:3" x14ac:dyDescent="0.35">
      <c r="A6898" t="s">
        <v>21736</v>
      </c>
      <c r="B6898" t="s">
        <v>21737</v>
      </c>
      <c r="C6898" t="s">
        <v>21738</v>
      </c>
    </row>
    <row r="6899" spans="1:3" x14ac:dyDescent="0.35">
      <c r="A6899" t="s">
        <v>21739</v>
      </c>
      <c r="B6899" t="s">
        <v>21740</v>
      </c>
      <c r="C6899" t="s">
        <v>21741</v>
      </c>
    </row>
    <row r="6900" spans="1:3" x14ac:dyDescent="0.35">
      <c r="A6900" t="s">
        <v>21742</v>
      </c>
      <c r="B6900" t="s">
        <v>21743</v>
      </c>
      <c r="C6900" t="s">
        <v>21744</v>
      </c>
    </row>
    <row r="6901" spans="1:3" x14ac:dyDescent="0.35">
      <c r="A6901" t="s">
        <v>21745</v>
      </c>
      <c r="B6901" t="s">
        <v>21746</v>
      </c>
      <c r="C6901" t="s">
        <v>21747</v>
      </c>
    </row>
    <row r="6902" spans="1:3" x14ac:dyDescent="0.35">
      <c r="A6902" t="s">
        <v>21748</v>
      </c>
      <c r="B6902" t="s">
        <v>21749</v>
      </c>
      <c r="C6902" t="s">
        <v>21750</v>
      </c>
    </row>
    <row r="6903" spans="1:3" x14ac:dyDescent="0.35">
      <c r="A6903" t="s">
        <v>21751</v>
      </c>
      <c r="B6903" t="s">
        <v>21752</v>
      </c>
      <c r="C6903" t="s">
        <v>21753</v>
      </c>
    </row>
    <row r="6904" spans="1:3" x14ac:dyDescent="0.35">
      <c r="A6904" t="s">
        <v>21754</v>
      </c>
      <c r="B6904" t="s">
        <v>21755</v>
      </c>
      <c r="C6904" t="s">
        <v>21756</v>
      </c>
    </row>
    <row r="6905" spans="1:3" x14ac:dyDescent="0.35">
      <c r="A6905" t="s">
        <v>21757</v>
      </c>
      <c r="B6905" t="s">
        <v>21758</v>
      </c>
      <c r="C6905" t="s">
        <v>21759</v>
      </c>
    </row>
    <row r="6906" spans="1:3" x14ac:dyDescent="0.35">
      <c r="A6906" t="s">
        <v>21760</v>
      </c>
      <c r="B6906" t="s">
        <v>21761</v>
      </c>
      <c r="C6906" t="s">
        <v>21762</v>
      </c>
    </row>
    <row r="6907" spans="1:3" x14ac:dyDescent="0.35">
      <c r="A6907" t="s">
        <v>21763</v>
      </c>
      <c r="B6907" t="s">
        <v>21764</v>
      </c>
      <c r="C6907" t="s">
        <v>21765</v>
      </c>
    </row>
    <row r="6908" spans="1:3" x14ac:dyDescent="0.35">
      <c r="A6908" t="s">
        <v>21766</v>
      </c>
      <c r="B6908" t="s">
        <v>21767</v>
      </c>
      <c r="C6908" t="s">
        <v>21768</v>
      </c>
    </row>
    <row r="6909" spans="1:3" x14ac:dyDescent="0.35">
      <c r="A6909" t="s">
        <v>21769</v>
      </c>
      <c r="B6909" t="s">
        <v>21770</v>
      </c>
      <c r="C6909" t="s">
        <v>21771</v>
      </c>
    </row>
    <row r="6910" spans="1:3" x14ac:dyDescent="0.35">
      <c r="A6910" t="s">
        <v>21772</v>
      </c>
      <c r="B6910" t="s">
        <v>21773</v>
      </c>
      <c r="C6910" t="s">
        <v>21774</v>
      </c>
    </row>
    <row r="6911" spans="1:3" x14ac:dyDescent="0.35">
      <c r="A6911" t="s">
        <v>21775</v>
      </c>
      <c r="B6911" t="s">
        <v>21776</v>
      </c>
      <c r="C6911" t="s">
        <v>21777</v>
      </c>
    </row>
    <row r="6912" spans="1:3" x14ac:dyDescent="0.35">
      <c r="A6912" t="s">
        <v>21778</v>
      </c>
      <c r="B6912" t="s">
        <v>21779</v>
      </c>
      <c r="C6912" t="s">
        <v>21780</v>
      </c>
    </row>
    <row r="6913" spans="1:3" x14ac:dyDescent="0.35">
      <c r="A6913" t="s">
        <v>21778</v>
      </c>
      <c r="B6913" t="s">
        <v>21781</v>
      </c>
      <c r="C6913" t="s">
        <v>21782</v>
      </c>
    </row>
    <row r="6914" spans="1:3" x14ac:dyDescent="0.35">
      <c r="A6914" t="s">
        <v>21783</v>
      </c>
      <c r="B6914" t="s">
        <v>21784</v>
      </c>
      <c r="C6914" t="s">
        <v>21785</v>
      </c>
    </row>
    <row r="6915" spans="1:3" x14ac:dyDescent="0.35">
      <c r="A6915" t="s">
        <v>21786</v>
      </c>
      <c r="B6915" t="s">
        <v>21787</v>
      </c>
      <c r="C6915" t="s">
        <v>21788</v>
      </c>
    </row>
    <row r="6916" spans="1:3" x14ac:dyDescent="0.35">
      <c r="A6916" t="s">
        <v>21789</v>
      </c>
      <c r="B6916" t="s">
        <v>21790</v>
      </c>
      <c r="C6916" t="s">
        <v>21791</v>
      </c>
    </row>
    <row r="6917" spans="1:3" x14ac:dyDescent="0.35">
      <c r="A6917" t="s">
        <v>21792</v>
      </c>
      <c r="B6917" t="s">
        <v>21793</v>
      </c>
      <c r="C6917" t="s">
        <v>21794</v>
      </c>
    </row>
    <row r="6918" spans="1:3" x14ac:dyDescent="0.35">
      <c r="A6918" t="s">
        <v>21795</v>
      </c>
      <c r="B6918" t="s">
        <v>21796</v>
      </c>
      <c r="C6918" t="s">
        <v>21797</v>
      </c>
    </row>
    <row r="6919" spans="1:3" x14ac:dyDescent="0.35">
      <c r="A6919" t="s">
        <v>21798</v>
      </c>
      <c r="B6919" t="s">
        <v>21799</v>
      </c>
      <c r="C6919" t="s">
        <v>21800</v>
      </c>
    </row>
    <row r="6920" spans="1:3" x14ac:dyDescent="0.35">
      <c r="A6920" t="s">
        <v>21801</v>
      </c>
      <c r="B6920" t="s">
        <v>21802</v>
      </c>
      <c r="C6920" t="s">
        <v>21803</v>
      </c>
    </row>
    <row r="6921" spans="1:3" x14ac:dyDescent="0.35">
      <c r="A6921" t="s">
        <v>21804</v>
      </c>
      <c r="B6921" t="s">
        <v>21805</v>
      </c>
      <c r="C6921" t="s">
        <v>21806</v>
      </c>
    </row>
    <row r="6922" spans="1:3" x14ac:dyDescent="0.35">
      <c r="A6922" t="s">
        <v>21807</v>
      </c>
      <c r="B6922" t="s">
        <v>21808</v>
      </c>
      <c r="C6922" t="s">
        <v>21809</v>
      </c>
    </row>
    <row r="6923" spans="1:3" x14ac:dyDescent="0.35">
      <c r="A6923" t="s">
        <v>1442</v>
      </c>
      <c r="B6923" t="s">
        <v>21810</v>
      </c>
      <c r="C6923" t="s">
        <v>21811</v>
      </c>
    </row>
    <row r="6924" spans="1:3" x14ac:dyDescent="0.35">
      <c r="A6924" t="s">
        <v>21812</v>
      </c>
      <c r="B6924" t="s">
        <v>21813</v>
      </c>
      <c r="C6924" t="s">
        <v>21814</v>
      </c>
    </row>
    <row r="6925" spans="1:3" x14ac:dyDescent="0.35">
      <c r="A6925" t="s">
        <v>21815</v>
      </c>
      <c r="B6925" t="s">
        <v>21816</v>
      </c>
      <c r="C6925" t="s">
        <v>21817</v>
      </c>
    </row>
    <row r="6926" spans="1:3" x14ac:dyDescent="0.35">
      <c r="A6926" t="s">
        <v>21818</v>
      </c>
      <c r="B6926" t="s">
        <v>21819</v>
      </c>
      <c r="C6926" t="s">
        <v>21820</v>
      </c>
    </row>
    <row r="6927" spans="1:3" x14ac:dyDescent="0.35">
      <c r="A6927" t="s">
        <v>21821</v>
      </c>
      <c r="B6927" t="s">
        <v>21822</v>
      </c>
      <c r="C6927" t="s">
        <v>21823</v>
      </c>
    </row>
    <row r="6928" spans="1:3" x14ac:dyDescent="0.35">
      <c r="A6928" t="s">
        <v>21824</v>
      </c>
      <c r="B6928" t="s">
        <v>21825</v>
      </c>
      <c r="C6928" t="s">
        <v>21826</v>
      </c>
    </row>
    <row r="6929" spans="1:3" x14ac:dyDescent="0.35">
      <c r="A6929" t="s">
        <v>21827</v>
      </c>
      <c r="B6929" t="s">
        <v>21828</v>
      </c>
      <c r="C6929" t="s">
        <v>21829</v>
      </c>
    </row>
    <row r="6930" spans="1:3" x14ac:dyDescent="0.35">
      <c r="A6930" t="s">
        <v>21830</v>
      </c>
      <c r="B6930" t="s">
        <v>21831</v>
      </c>
      <c r="C6930" t="s">
        <v>21832</v>
      </c>
    </row>
    <row r="6931" spans="1:3" x14ac:dyDescent="0.35">
      <c r="A6931" t="s">
        <v>21833</v>
      </c>
      <c r="B6931" t="s">
        <v>21834</v>
      </c>
      <c r="C6931" t="s">
        <v>21835</v>
      </c>
    </row>
    <row r="6932" spans="1:3" x14ac:dyDescent="0.35">
      <c r="A6932" t="s">
        <v>21836</v>
      </c>
      <c r="B6932" t="s">
        <v>21837</v>
      </c>
      <c r="C6932" t="s">
        <v>21838</v>
      </c>
    </row>
    <row r="6933" spans="1:3" x14ac:dyDescent="0.35">
      <c r="A6933" t="s">
        <v>21839</v>
      </c>
      <c r="B6933" t="s">
        <v>21840</v>
      </c>
      <c r="C6933" t="s">
        <v>21841</v>
      </c>
    </row>
    <row r="6934" spans="1:3" x14ac:dyDescent="0.35">
      <c r="A6934" t="s">
        <v>21842</v>
      </c>
      <c r="B6934" t="s">
        <v>21843</v>
      </c>
      <c r="C6934" t="s">
        <v>21844</v>
      </c>
    </row>
    <row r="6935" spans="1:3" x14ac:dyDescent="0.35">
      <c r="A6935" t="s">
        <v>21845</v>
      </c>
      <c r="B6935" t="s">
        <v>21846</v>
      </c>
      <c r="C6935" t="s">
        <v>21847</v>
      </c>
    </row>
    <row r="6936" spans="1:3" x14ac:dyDescent="0.35">
      <c r="A6936" t="s">
        <v>21848</v>
      </c>
      <c r="B6936" t="s">
        <v>21849</v>
      </c>
      <c r="C6936" t="s">
        <v>21850</v>
      </c>
    </row>
    <row r="6937" spans="1:3" x14ac:dyDescent="0.35">
      <c r="A6937" t="s">
        <v>21851</v>
      </c>
      <c r="B6937" t="s">
        <v>21852</v>
      </c>
      <c r="C6937" t="s">
        <v>21853</v>
      </c>
    </row>
    <row r="6938" spans="1:3" x14ac:dyDescent="0.35">
      <c r="A6938" t="s">
        <v>21854</v>
      </c>
      <c r="B6938" t="s">
        <v>21855</v>
      </c>
      <c r="C6938" t="s">
        <v>21856</v>
      </c>
    </row>
    <row r="6939" spans="1:3" x14ac:dyDescent="0.35">
      <c r="A6939" t="s">
        <v>21857</v>
      </c>
      <c r="B6939" t="s">
        <v>21858</v>
      </c>
      <c r="C6939" t="s">
        <v>21859</v>
      </c>
    </row>
    <row r="6940" spans="1:3" x14ac:dyDescent="0.35">
      <c r="A6940" t="s">
        <v>21860</v>
      </c>
      <c r="B6940" t="s">
        <v>21861</v>
      </c>
      <c r="C6940" t="s">
        <v>21862</v>
      </c>
    </row>
    <row r="6941" spans="1:3" x14ac:dyDescent="0.35">
      <c r="A6941" t="s">
        <v>21863</v>
      </c>
      <c r="B6941" t="s">
        <v>21864</v>
      </c>
      <c r="C6941" t="s">
        <v>21865</v>
      </c>
    </row>
    <row r="6942" spans="1:3" x14ac:dyDescent="0.35">
      <c r="A6942" t="s">
        <v>21866</v>
      </c>
      <c r="B6942" t="s">
        <v>21867</v>
      </c>
      <c r="C6942" t="s">
        <v>21868</v>
      </c>
    </row>
    <row r="6943" spans="1:3" x14ac:dyDescent="0.35">
      <c r="A6943" t="s">
        <v>21869</v>
      </c>
      <c r="B6943" t="s">
        <v>21870</v>
      </c>
      <c r="C6943" t="s">
        <v>21871</v>
      </c>
    </row>
    <row r="6944" spans="1:3" x14ac:dyDescent="0.35">
      <c r="A6944" t="s">
        <v>21872</v>
      </c>
      <c r="B6944" t="s">
        <v>21873</v>
      </c>
      <c r="C6944" t="s">
        <v>21874</v>
      </c>
    </row>
    <row r="6945" spans="1:3" x14ac:dyDescent="0.35">
      <c r="A6945" t="s">
        <v>21875</v>
      </c>
      <c r="B6945" t="s">
        <v>21876</v>
      </c>
      <c r="C6945" t="s">
        <v>21877</v>
      </c>
    </row>
    <row r="6946" spans="1:3" x14ac:dyDescent="0.35">
      <c r="A6946" t="s">
        <v>21878</v>
      </c>
      <c r="B6946" t="s">
        <v>21879</v>
      </c>
      <c r="C6946" t="s">
        <v>21880</v>
      </c>
    </row>
    <row r="6947" spans="1:3" x14ac:dyDescent="0.35">
      <c r="A6947" t="s">
        <v>21881</v>
      </c>
      <c r="B6947" t="s">
        <v>21882</v>
      </c>
      <c r="C6947" t="s">
        <v>21883</v>
      </c>
    </row>
    <row r="6948" spans="1:3" x14ac:dyDescent="0.35">
      <c r="A6948" t="s">
        <v>21884</v>
      </c>
      <c r="B6948" t="s">
        <v>21885</v>
      </c>
      <c r="C6948" t="s">
        <v>21886</v>
      </c>
    </row>
    <row r="6949" spans="1:3" x14ac:dyDescent="0.35">
      <c r="A6949" t="s">
        <v>21887</v>
      </c>
      <c r="B6949" t="s">
        <v>21888</v>
      </c>
      <c r="C6949" t="s">
        <v>21889</v>
      </c>
    </row>
    <row r="6950" spans="1:3" x14ac:dyDescent="0.35">
      <c r="A6950" t="s">
        <v>21890</v>
      </c>
      <c r="B6950" t="s">
        <v>21891</v>
      </c>
      <c r="C6950" t="s">
        <v>21892</v>
      </c>
    </row>
    <row r="6951" spans="1:3" x14ac:dyDescent="0.35">
      <c r="A6951" t="s">
        <v>21893</v>
      </c>
      <c r="B6951" t="s">
        <v>21894</v>
      </c>
      <c r="C6951" t="s">
        <v>21895</v>
      </c>
    </row>
    <row r="6952" spans="1:3" x14ac:dyDescent="0.35">
      <c r="A6952" t="s">
        <v>21896</v>
      </c>
      <c r="B6952" t="s">
        <v>21897</v>
      </c>
      <c r="C6952" t="s">
        <v>21898</v>
      </c>
    </row>
    <row r="6953" spans="1:3" x14ac:dyDescent="0.35">
      <c r="A6953" t="s">
        <v>21899</v>
      </c>
      <c r="B6953" t="s">
        <v>21900</v>
      </c>
      <c r="C6953" t="s">
        <v>21901</v>
      </c>
    </row>
    <row r="6954" spans="1:3" x14ac:dyDescent="0.35">
      <c r="A6954" t="s">
        <v>21902</v>
      </c>
      <c r="B6954" t="s">
        <v>21903</v>
      </c>
      <c r="C6954" t="s">
        <v>21904</v>
      </c>
    </row>
    <row r="6955" spans="1:3" x14ac:dyDescent="0.35">
      <c r="A6955" t="s">
        <v>21905</v>
      </c>
      <c r="B6955" t="s">
        <v>21906</v>
      </c>
      <c r="C6955" t="s">
        <v>21907</v>
      </c>
    </row>
    <row r="6956" spans="1:3" x14ac:dyDescent="0.35">
      <c r="A6956" t="s">
        <v>21908</v>
      </c>
      <c r="B6956" t="s">
        <v>21909</v>
      </c>
      <c r="C6956" t="s">
        <v>21910</v>
      </c>
    </row>
    <row r="6957" spans="1:3" x14ac:dyDescent="0.35">
      <c r="A6957" t="s">
        <v>21911</v>
      </c>
      <c r="B6957" t="s">
        <v>21912</v>
      </c>
      <c r="C6957" t="s">
        <v>21913</v>
      </c>
    </row>
    <row r="6958" spans="1:3" x14ac:dyDescent="0.35">
      <c r="A6958" t="s">
        <v>21911</v>
      </c>
      <c r="B6958" t="s">
        <v>21914</v>
      </c>
      <c r="C6958" t="s">
        <v>21915</v>
      </c>
    </row>
    <row r="6959" spans="1:3" x14ac:dyDescent="0.35">
      <c r="A6959" t="s">
        <v>21916</v>
      </c>
      <c r="B6959" t="s">
        <v>21917</v>
      </c>
      <c r="C6959" t="s">
        <v>21918</v>
      </c>
    </row>
    <row r="6960" spans="1:3" x14ac:dyDescent="0.35">
      <c r="A6960" t="s">
        <v>21919</v>
      </c>
      <c r="B6960" t="s">
        <v>21920</v>
      </c>
      <c r="C6960" t="s">
        <v>21921</v>
      </c>
    </row>
    <row r="6961" spans="1:3" x14ac:dyDescent="0.35">
      <c r="A6961" t="s">
        <v>21922</v>
      </c>
      <c r="B6961" t="s">
        <v>21923</v>
      </c>
      <c r="C6961" t="s">
        <v>21924</v>
      </c>
    </row>
    <row r="6962" spans="1:3" x14ac:dyDescent="0.35">
      <c r="A6962" t="s">
        <v>21925</v>
      </c>
      <c r="B6962" t="s">
        <v>21926</v>
      </c>
      <c r="C6962" t="s">
        <v>21927</v>
      </c>
    </row>
    <row r="6963" spans="1:3" x14ac:dyDescent="0.35">
      <c r="A6963" t="s">
        <v>21928</v>
      </c>
      <c r="B6963" t="s">
        <v>21929</v>
      </c>
      <c r="C6963" t="s">
        <v>21930</v>
      </c>
    </row>
    <row r="6964" spans="1:3" x14ac:dyDescent="0.35">
      <c r="A6964" t="s">
        <v>21931</v>
      </c>
      <c r="B6964" t="s">
        <v>21932</v>
      </c>
      <c r="C6964" t="s">
        <v>21933</v>
      </c>
    </row>
    <row r="6965" spans="1:3" x14ac:dyDescent="0.35">
      <c r="A6965" t="s">
        <v>21934</v>
      </c>
      <c r="B6965" t="s">
        <v>21935</v>
      </c>
      <c r="C6965" t="s">
        <v>21936</v>
      </c>
    </row>
    <row r="6966" spans="1:3" x14ac:dyDescent="0.35">
      <c r="A6966" t="s">
        <v>21937</v>
      </c>
      <c r="B6966" t="s">
        <v>21938</v>
      </c>
      <c r="C6966" t="s">
        <v>21939</v>
      </c>
    </row>
    <row r="6967" spans="1:3" x14ac:dyDescent="0.35">
      <c r="A6967" t="s">
        <v>21940</v>
      </c>
      <c r="B6967" t="s">
        <v>21941</v>
      </c>
      <c r="C6967" t="s">
        <v>21942</v>
      </c>
    </row>
    <row r="6968" spans="1:3" x14ac:dyDescent="0.35">
      <c r="A6968" t="s">
        <v>21943</v>
      </c>
      <c r="B6968" t="s">
        <v>21944</v>
      </c>
      <c r="C6968" t="s">
        <v>21945</v>
      </c>
    </row>
    <row r="6969" spans="1:3" x14ac:dyDescent="0.35">
      <c r="A6969" t="s">
        <v>21946</v>
      </c>
      <c r="B6969" t="s">
        <v>21947</v>
      </c>
      <c r="C6969" t="s">
        <v>21948</v>
      </c>
    </row>
    <row r="6970" spans="1:3" x14ac:dyDescent="0.35">
      <c r="A6970" t="s">
        <v>21949</v>
      </c>
      <c r="B6970" t="s">
        <v>21950</v>
      </c>
      <c r="C6970" t="s">
        <v>21951</v>
      </c>
    </row>
    <row r="6971" spans="1:3" x14ac:dyDescent="0.35">
      <c r="A6971" t="s">
        <v>21952</v>
      </c>
      <c r="B6971" t="s">
        <v>21953</v>
      </c>
      <c r="C6971" t="s">
        <v>21954</v>
      </c>
    </row>
    <row r="6972" spans="1:3" x14ac:dyDescent="0.35">
      <c r="A6972" t="s">
        <v>21955</v>
      </c>
      <c r="B6972" t="s">
        <v>21956</v>
      </c>
      <c r="C6972" t="s">
        <v>21957</v>
      </c>
    </row>
    <row r="6973" spans="1:3" x14ac:dyDescent="0.35">
      <c r="A6973" t="s">
        <v>21958</v>
      </c>
      <c r="B6973" t="s">
        <v>21959</v>
      </c>
      <c r="C6973" t="s">
        <v>21960</v>
      </c>
    </row>
    <row r="6974" spans="1:3" x14ac:dyDescent="0.35">
      <c r="A6974" t="s">
        <v>21961</v>
      </c>
      <c r="B6974" t="s">
        <v>21962</v>
      </c>
      <c r="C6974" t="s">
        <v>21963</v>
      </c>
    </row>
    <row r="6975" spans="1:3" x14ac:dyDescent="0.35">
      <c r="A6975" t="s">
        <v>21964</v>
      </c>
      <c r="B6975" t="s">
        <v>21965</v>
      </c>
      <c r="C6975" t="s">
        <v>21966</v>
      </c>
    </row>
    <row r="6976" spans="1:3" x14ac:dyDescent="0.35">
      <c r="A6976" t="s">
        <v>21967</v>
      </c>
      <c r="B6976" t="s">
        <v>21968</v>
      </c>
      <c r="C6976" t="s">
        <v>21969</v>
      </c>
    </row>
    <row r="6977" spans="1:3" x14ac:dyDescent="0.35">
      <c r="A6977" t="s">
        <v>21970</v>
      </c>
      <c r="B6977" t="s">
        <v>21971</v>
      </c>
      <c r="C6977" t="s">
        <v>21972</v>
      </c>
    </row>
    <row r="6978" spans="1:3" x14ac:dyDescent="0.35">
      <c r="A6978" t="s">
        <v>21973</v>
      </c>
      <c r="B6978" t="s">
        <v>21974</v>
      </c>
      <c r="C6978" t="s">
        <v>21975</v>
      </c>
    </row>
    <row r="6979" spans="1:3" x14ac:dyDescent="0.35">
      <c r="A6979" t="s">
        <v>21976</v>
      </c>
      <c r="B6979" t="s">
        <v>21977</v>
      </c>
      <c r="C6979" t="s">
        <v>21978</v>
      </c>
    </row>
    <row r="6980" spans="1:3" x14ac:dyDescent="0.35">
      <c r="A6980" t="s">
        <v>21979</v>
      </c>
      <c r="B6980" t="s">
        <v>21980</v>
      </c>
      <c r="C6980" t="s">
        <v>21981</v>
      </c>
    </row>
    <row r="6981" spans="1:3" x14ac:dyDescent="0.35">
      <c r="A6981" t="s">
        <v>21982</v>
      </c>
      <c r="B6981" t="s">
        <v>21983</v>
      </c>
      <c r="C6981" t="s">
        <v>21984</v>
      </c>
    </row>
    <row r="6982" spans="1:3" x14ac:dyDescent="0.35">
      <c r="A6982" t="s">
        <v>21985</v>
      </c>
      <c r="B6982" t="s">
        <v>21986</v>
      </c>
      <c r="C6982" t="s">
        <v>21987</v>
      </c>
    </row>
    <row r="6983" spans="1:3" x14ac:dyDescent="0.35">
      <c r="A6983" t="s">
        <v>21988</v>
      </c>
      <c r="B6983" t="s">
        <v>21989</v>
      </c>
      <c r="C6983" t="s">
        <v>21990</v>
      </c>
    </row>
    <row r="6984" spans="1:3" x14ac:dyDescent="0.35">
      <c r="A6984" t="s">
        <v>21991</v>
      </c>
      <c r="B6984" t="s">
        <v>21992</v>
      </c>
      <c r="C6984" t="s">
        <v>21993</v>
      </c>
    </row>
    <row r="6985" spans="1:3" x14ac:dyDescent="0.35">
      <c r="A6985" t="s">
        <v>21994</v>
      </c>
      <c r="B6985" t="s">
        <v>21977</v>
      </c>
      <c r="C6985" t="s">
        <v>21978</v>
      </c>
    </row>
    <row r="6986" spans="1:3" x14ac:dyDescent="0.35">
      <c r="A6986" t="s">
        <v>21994</v>
      </c>
      <c r="B6986" t="s">
        <v>21995</v>
      </c>
      <c r="C6986" t="s">
        <v>21996</v>
      </c>
    </row>
    <row r="6987" spans="1:3" x14ac:dyDescent="0.35">
      <c r="A6987" t="s">
        <v>21997</v>
      </c>
      <c r="B6987" t="s">
        <v>21998</v>
      </c>
      <c r="C6987" t="s">
        <v>21999</v>
      </c>
    </row>
    <row r="6988" spans="1:3" x14ac:dyDescent="0.35">
      <c r="A6988" t="s">
        <v>22000</v>
      </c>
      <c r="B6988" t="s">
        <v>22001</v>
      </c>
      <c r="C6988" t="s">
        <v>22002</v>
      </c>
    </row>
    <row r="6989" spans="1:3" x14ac:dyDescent="0.35">
      <c r="A6989" t="s">
        <v>22003</v>
      </c>
      <c r="B6989" t="s">
        <v>22004</v>
      </c>
      <c r="C6989" t="s">
        <v>22005</v>
      </c>
    </row>
    <row r="6990" spans="1:3" x14ac:dyDescent="0.35">
      <c r="A6990" t="s">
        <v>22006</v>
      </c>
      <c r="B6990" t="s">
        <v>22007</v>
      </c>
      <c r="C6990" t="s">
        <v>22008</v>
      </c>
    </row>
    <row r="6991" spans="1:3" x14ac:dyDescent="0.35">
      <c r="A6991" t="s">
        <v>22006</v>
      </c>
      <c r="B6991" t="s">
        <v>22009</v>
      </c>
      <c r="C6991" t="s">
        <v>22010</v>
      </c>
    </row>
    <row r="6992" spans="1:3" x14ac:dyDescent="0.35">
      <c r="A6992" t="s">
        <v>22011</v>
      </c>
      <c r="B6992" t="s">
        <v>22012</v>
      </c>
      <c r="C6992" t="s">
        <v>22013</v>
      </c>
    </row>
    <row r="6993" spans="1:3" x14ac:dyDescent="0.35">
      <c r="A6993" t="s">
        <v>22014</v>
      </c>
      <c r="B6993" t="s">
        <v>22015</v>
      </c>
      <c r="C6993" t="s">
        <v>22016</v>
      </c>
    </row>
    <row r="6994" spans="1:3" x14ac:dyDescent="0.35">
      <c r="A6994" t="s">
        <v>22017</v>
      </c>
      <c r="B6994" t="s">
        <v>22018</v>
      </c>
      <c r="C6994" t="s">
        <v>22019</v>
      </c>
    </row>
    <row r="6995" spans="1:3" x14ac:dyDescent="0.35">
      <c r="A6995" t="s">
        <v>22020</v>
      </c>
      <c r="B6995" t="s">
        <v>22021</v>
      </c>
      <c r="C6995" t="s">
        <v>22022</v>
      </c>
    </row>
    <row r="6996" spans="1:3" x14ac:dyDescent="0.35">
      <c r="A6996" t="s">
        <v>22023</v>
      </c>
      <c r="B6996" t="s">
        <v>22024</v>
      </c>
      <c r="C6996" t="s">
        <v>22025</v>
      </c>
    </row>
    <row r="6997" spans="1:3" x14ac:dyDescent="0.35">
      <c r="A6997" t="s">
        <v>22026</v>
      </c>
      <c r="B6997" t="s">
        <v>22027</v>
      </c>
      <c r="C6997" t="s">
        <v>22028</v>
      </c>
    </row>
    <row r="6998" spans="1:3" x14ac:dyDescent="0.35">
      <c r="A6998" t="s">
        <v>22029</v>
      </c>
      <c r="B6998" t="s">
        <v>22030</v>
      </c>
      <c r="C6998" t="s">
        <v>22031</v>
      </c>
    </row>
    <row r="6999" spans="1:3" x14ac:dyDescent="0.35">
      <c r="A6999" t="s">
        <v>22032</v>
      </c>
      <c r="B6999" t="s">
        <v>22033</v>
      </c>
      <c r="C6999" t="s">
        <v>22034</v>
      </c>
    </row>
    <row r="7000" spans="1:3" x14ac:dyDescent="0.35">
      <c r="A7000" t="s">
        <v>22035</v>
      </c>
      <c r="B7000" t="s">
        <v>22036</v>
      </c>
      <c r="C7000" t="s">
        <v>22037</v>
      </c>
    </row>
    <row r="7001" spans="1:3" x14ac:dyDescent="0.35">
      <c r="A7001" t="s">
        <v>22038</v>
      </c>
      <c r="B7001" t="s">
        <v>22039</v>
      </c>
      <c r="C7001" t="s">
        <v>22040</v>
      </c>
    </row>
    <row r="7002" spans="1:3" x14ac:dyDescent="0.35">
      <c r="A7002" t="s">
        <v>22041</v>
      </c>
      <c r="B7002" t="s">
        <v>22042</v>
      </c>
      <c r="C7002" t="s">
        <v>22043</v>
      </c>
    </row>
    <row r="7003" spans="1:3" x14ac:dyDescent="0.35">
      <c r="A7003" t="s">
        <v>22044</v>
      </c>
      <c r="B7003" t="s">
        <v>22045</v>
      </c>
      <c r="C7003" t="s">
        <v>22046</v>
      </c>
    </row>
    <row r="7004" spans="1:3" x14ac:dyDescent="0.35">
      <c r="A7004" t="s">
        <v>22047</v>
      </c>
      <c r="B7004" t="s">
        <v>22048</v>
      </c>
      <c r="C7004" t="s">
        <v>22049</v>
      </c>
    </row>
    <row r="7005" spans="1:3" x14ac:dyDescent="0.35">
      <c r="A7005" t="s">
        <v>22050</v>
      </c>
      <c r="B7005" t="s">
        <v>22051</v>
      </c>
      <c r="C7005" t="s">
        <v>22052</v>
      </c>
    </row>
    <row r="7006" spans="1:3" x14ac:dyDescent="0.35">
      <c r="A7006" t="s">
        <v>22053</v>
      </c>
      <c r="B7006" t="s">
        <v>22054</v>
      </c>
      <c r="C7006" t="s">
        <v>22055</v>
      </c>
    </row>
    <row r="7007" spans="1:3" x14ac:dyDescent="0.35">
      <c r="A7007" t="s">
        <v>22056</v>
      </c>
      <c r="B7007" t="s">
        <v>22057</v>
      </c>
      <c r="C7007" t="s">
        <v>22058</v>
      </c>
    </row>
    <row r="7008" spans="1:3" x14ac:dyDescent="0.35">
      <c r="A7008" t="s">
        <v>22059</v>
      </c>
      <c r="B7008" t="s">
        <v>22060</v>
      </c>
      <c r="C7008" t="s">
        <v>22061</v>
      </c>
    </row>
    <row r="7009" spans="1:3" x14ac:dyDescent="0.35">
      <c r="A7009" t="s">
        <v>22062</v>
      </c>
      <c r="B7009" t="s">
        <v>22063</v>
      </c>
      <c r="C7009" t="s">
        <v>22064</v>
      </c>
    </row>
    <row r="7010" spans="1:3" x14ac:dyDescent="0.35">
      <c r="A7010" t="s">
        <v>22065</v>
      </c>
      <c r="B7010" t="s">
        <v>22066</v>
      </c>
      <c r="C7010" t="s">
        <v>22067</v>
      </c>
    </row>
    <row r="7011" spans="1:3" x14ac:dyDescent="0.35">
      <c r="A7011" t="s">
        <v>22068</v>
      </c>
      <c r="B7011" t="s">
        <v>22069</v>
      </c>
      <c r="C7011" t="s">
        <v>22070</v>
      </c>
    </row>
    <row r="7012" spans="1:3" x14ac:dyDescent="0.35">
      <c r="A7012" t="s">
        <v>22071</v>
      </c>
      <c r="B7012" t="s">
        <v>22072</v>
      </c>
      <c r="C7012" t="s">
        <v>22073</v>
      </c>
    </row>
    <row r="7013" spans="1:3" x14ac:dyDescent="0.35">
      <c r="A7013" t="s">
        <v>22074</v>
      </c>
      <c r="B7013" t="s">
        <v>22075</v>
      </c>
      <c r="C7013" t="s">
        <v>22076</v>
      </c>
    </row>
    <row r="7014" spans="1:3" x14ac:dyDescent="0.35">
      <c r="A7014" t="s">
        <v>22077</v>
      </c>
      <c r="B7014" t="s">
        <v>22078</v>
      </c>
      <c r="C7014" t="s">
        <v>22079</v>
      </c>
    </row>
    <row r="7015" spans="1:3" x14ac:dyDescent="0.35">
      <c r="A7015" t="s">
        <v>22080</v>
      </c>
      <c r="B7015" t="s">
        <v>22081</v>
      </c>
      <c r="C7015" t="s">
        <v>22082</v>
      </c>
    </row>
    <row r="7016" spans="1:3" x14ac:dyDescent="0.35">
      <c r="A7016" t="s">
        <v>22083</v>
      </c>
      <c r="B7016" t="s">
        <v>22084</v>
      </c>
      <c r="C7016" t="s">
        <v>22085</v>
      </c>
    </row>
    <row r="7017" spans="1:3" x14ac:dyDescent="0.35">
      <c r="A7017" t="s">
        <v>22086</v>
      </c>
      <c r="B7017" t="s">
        <v>22087</v>
      </c>
      <c r="C7017" t="s">
        <v>22088</v>
      </c>
    </row>
    <row r="7018" spans="1:3" x14ac:dyDescent="0.35">
      <c r="A7018" t="s">
        <v>22089</v>
      </c>
      <c r="B7018" t="s">
        <v>22090</v>
      </c>
      <c r="C7018" t="s">
        <v>22091</v>
      </c>
    </row>
    <row r="7019" spans="1:3" x14ac:dyDescent="0.35">
      <c r="A7019" t="s">
        <v>22092</v>
      </c>
      <c r="B7019" t="s">
        <v>22093</v>
      </c>
      <c r="C7019" t="s">
        <v>22094</v>
      </c>
    </row>
    <row r="7020" spans="1:3" x14ac:dyDescent="0.35">
      <c r="A7020" t="s">
        <v>22095</v>
      </c>
      <c r="B7020" t="s">
        <v>22096</v>
      </c>
      <c r="C7020" t="s">
        <v>22097</v>
      </c>
    </row>
    <row r="7021" spans="1:3" x14ac:dyDescent="0.35">
      <c r="A7021" t="s">
        <v>22098</v>
      </c>
      <c r="B7021" t="s">
        <v>22099</v>
      </c>
      <c r="C7021" t="s">
        <v>22100</v>
      </c>
    </row>
    <row r="7022" spans="1:3" x14ac:dyDescent="0.35">
      <c r="A7022" t="s">
        <v>22101</v>
      </c>
      <c r="B7022" t="s">
        <v>22102</v>
      </c>
      <c r="C7022" t="s">
        <v>22103</v>
      </c>
    </row>
    <row r="7023" spans="1:3" x14ac:dyDescent="0.35">
      <c r="A7023" t="s">
        <v>22104</v>
      </c>
      <c r="B7023" t="s">
        <v>22105</v>
      </c>
      <c r="C7023" t="s">
        <v>22106</v>
      </c>
    </row>
    <row r="7024" spans="1:3" x14ac:dyDescent="0.35">
      <c r="A7024" t="s">
        <v>22107</v>
      </c>
      <c r="B7024" t="s">
        <v>22108</v>
      </c>
      <c r="C7024" t="s">
        <v>22109</v>
      </c>
    </row>
    <row r="7025" spans="1:3" x14ac:dyDescent="0.35">
      <c r="A7025" t="s">
        <v>22110</v>
      </c>
      <c r="B7025" t="s">
        <v>22111</v>
      </c>
      <c r="C7025" t="s">
        <v>22112</v>
      </c>
    </row>
    <row r="7026" spans="1:3" x14ac:dyDescent="0.35">
      <c r="A7026" t="s">
        <v>22113</v>
      </c>
      <c r="B7026" t="s">
        <v>22114</v>
      </c>
      <c r="C7026" t="s">
        <v>22115</v>
      </c>
    </row>
    <row r="7027" spans="1:3" x14ac:dyDescent="0.35">
      <c r="A7027" t="s">
        <v>22116</v>
      </c>
      <c r="B7027" t="s">
        <v>22117</v>
      </c>
      <c r="C7027" t="s">
        <v>22118</v>
      </c>
    </row>
    <row r="7028" spans="1:3" x14ac:dyDescent="0.35">
      <c r="A7028" t="s">
        <v>22119</v>
      </c>
      <c r="B7028" t="s">
        <v>22120</v>
      </c>
      <c r="C7028" t="s">
        <v>22121</v>
      </c>
    </row>
    <row r="7029" spans="1:3" x14ac:dyDescent="0.35">
      <c r="A7029" t="s">
        <v>22122</v>
      </c>
      <c r="B7029" t="s">
        <v>22123</v>
      </c>
      <c r="C7029" t="s">
        <v>22124</v>
      </c>
    </row>
    <row r="7030" spans="1:3" x14ac:dyDescent="0.35">
      <c r="A7030" t="s">
        <v>22125</v>
      </c>
      <c r="B7030" t="s">
        <v>22126</v>
      </c>
      <c r="C7030" t="s">
        <v>22127</v>
      </c>
    </row>
    <row r="7031" spans="1:3" x14ac:dyDescent="0.35">
      <c r="A7031" t="s">
        <v>22128</v>
      </c>
      <c r="B7031" t="s">
        <v>22129</v>
      </c>
      <c r="C7031" t="s">
        <v>22130</v>
      </c>
    </row>
    <row r="7032" spans="1:3" x14ac:dyDescent="0.35">
      <c r="A7032" t="s">
        <v>1443</v>
      </c>
      <c r="B7032" t="s">
        <v>22131</v>
      </c>
      <c r="C7032" t="s">
        <v>22132</v>
      </c>
    </row>
    <row r="7033" spans="1:3" x14ac:dyDescent="0.35">
      <c r="A7033" t="s">
        <v>22133</v>
      </c>
      <c r="B7033" t="s">
        <v>22134</v>
      </c>
      <c r="C7033" t="s">
        <v>22135</v>
      </c>
    </row>
    <row r="7034" spans="1:3" x14ac:dyDescent="0.35">
      <c r="A7034" t="s">
        <v>22136</v>
      </c>
      <c r="B7034" t="s">
        <v>22137</v>
      </c>
      <c r="C7034" t="s">
        <v>22138</v>
      </c>
    </row>
    <row r="7035" spans="1:3" x14ac:dyDescent="0.35">
      <c r="A7035" t="s">
        <v>22139</v>
      </c>
      <c r="B7035" t="s">
        <v>22140</v>
      </c>
      <c r="C7035" t="s">
        <v>22141</v>
      </c>
    </row>
    <row r="7036" spans="1:3" x14ac:dyDescent="0.35">
      <c r="A7036" t="s">
        <v>22142</v>
      </c>
      <c r="B7036" t="s">
        <v>22143</v>
      </c>
      <c r="C7036" t="s">
        <v>22144</v>
      </c>
    </row>
    <row r="7037" spans="1:3" x14ac:dyDescent="0.35">
      <c r="A7037" t="s">
        <v>22145</v>
      </c>
      <c r="B7037" t="s">
        <v>22146</v>
      </c>
      <c r="C7037" t="s">
        <v>22147</v>
      </c>
    </row>
    <row r="7038" spans="1:3" x14ac:dyDescent="0.35">
      <c r="A7038" t="s">
        <v>22148</v>
      </c>
      <c r="B7038" t="s">
        <v>22149</v>
      </c>
      <c r="C7038" t="s">
        <v>22150</v>
      </c>
    </row>
    <row r="7039" spans="1:3" x14ac:dyDescent="0.35">
      <c r="A7039" t="s">
        <v>22151</v>
      </c>
      <c r="B7039" t="s">
        <v>22152</v>
      </c>
      <c r="C7039" t="s">
        <v>22153</v>
      </c>
    </row>
    <row r="7040" spans="1:3" x14ac:dyDescent="0.35">
      <c r="A7040" t="s">
        <v>22154</v>
      </c>
      <c r="B7040" t="s">
        <v>22155</v>
      </c>
      <c r="C7040" t="s">
        <v>22156</v>
      </c>
    </row>
    <row r="7041" spans="1:3" x14ac:dyDescent="0.35">
      <c r="A7041" t="s">
        <v>22157</v>
      </c>
      <c r="B7041" t="s">
        <v>22158</v>
      </c>
      <c r="C7041" t="s">
        <v>22159</v>
      </c>
    </row>
    <row r="7042" spans="1:3" x14ac:dyDescent="0.35">
      <c r="A7042" t="s">
        <v>22157</v>
      </c>
      <c r="B7042" t="s">
        <v>22160</v>
      </c>
      <c r="C7042" t="s">
        <v>22161</v>
      </c>
    </row>
    <row r="7043" spans="1:3" x14ac:dyDescent="0.35">
      <c r="A7043" t="s">
        <v>22162</v>
      </c>
      <c r="B7043" t="s">
        <v>22163</v>
      </c>
      <c r="C7043" t="s">
        <v>22164</v>
      </c>
    </row>
    <row r="7044" spans="1:3" x14ac:dyDescent="0.35">
      <c r="A7044" t="s">
        <v>22165</v>
      </c>
      <c r="B7044" t="s">
        <v>22166</v>
      </c>
      <c r="C7044" t="s">
        <v>22167</v>
      </c>
    </row>
    <row r="7045" spans="1:3" x14ac:dyDescent="0.35">
      <c r="A7045" t="s">
        <v>22168</v>
      </c>
      <c r="B7045" t="s">
        <v>22169</v>
      </c>
      <c r="C7045" t="s">
        <v>22170</v>
      </c>
    </row>
    <row r="7046" spans="1:3" x14ac:dyDescent="0.35">
      <c r="A7046" t="s">
        <v>22171</v>
      </c>
      <c r="B7046" t="s">
        <v>22172</v>
      </c>
      <c r="C7046" t="s">
        <v>22173</v>
      </c>
    </row>
    <row r="7047" spans="1:3" x14ac:dyDescent="0.35">
      <c r="A7047" t="s">
        <v>22174</v>
      </c>
      <c r="B7047" t="s">
        <v>22175</v>
      </c>
      <c r="C7047" t="s">
        <v>22176</v>
      </c>
    </row>
    <row r="7048" spans="1:3" x14ac:dyDescent="0.35">
      <c r="A7048" t="s">
        <v>22177</v>
      </c>
      <c r="B7048" t="s">
        <v>22178</v>
      </c>
      <c r="C7048" t="s">
        <v>22179</v>
      </c>
    </row>
    <row r="7049" spans="1:3" x14ac:dyDescent="0.35">
      <c r="A7049" t="s">
        <v>22180</v>
      </c>
      <c r="B7049" t="s">
        <v>22181</v>
      </c>
      <c r="C7049" t="s">
        <v>22182</v>
      </c>
    </row>
    <row r="7050" spans="1:3" x14ac:dyDescent="0.35">
      <c r="A7050" t="s">
        <v>22183</v>
      </c>
      <c r="B7050" t="s">
        <v>22184</v>
      </c>
      <c r="C7050" t="s">
        <v>22185</v>
      </c>
    </row>
    <row r="7051" spans="1:3" x14ac:dyDescent="0.35">
      <c r="A7051" t="s">
        <v>22186</v>
      </c>
      <c r="B7051" t="s">
        <v>22187</v>
      </c>
      <c r="C7051" t="s">
        <v>22188</v>
      </c>
    </row>
    <row r="7052" spans="1:3" x14ac:dyDescent="0.35">
      <c r="A7052" t="s">
        <v>22189</v>
      </c>
      <c r="B7052" t="s">
        <v>22190</v>
      </c>
      <c r="C7052" t="s">
        <v>22191</v>
      </c>
    </row>
    <row r="7053" spans="1:3" x14ac:dyDescent="0.35">
      <c r="A7053" t="s">
        <v>22192</v>
      </c>
      <c r="B7053" t="s">
        <v>22193</v>
      </c>
      <c r="C7053" t="s">
        <v>22194</v>
      </c>
    </row>
    <row r="7054" spans="1:3" x14ac:dyDescent="0.35">
      <c r="A7054" t="s">
        <v>22195</v>
      </c>
      <c r="B7054" t="s">
        <v>22196</v>
      </c>
      <c r="C7054" t="s">
        <v>22197</v>
      </c>
    </row>
    <row r="7055" spans="1:3" x14ac:dyDescent="0.35">
      <c r="A7055" t="s">
        <v>22198</v>
      </c>
      <c r="B7055" t="s">
        <v>22199</v>
      </c>
      <c r="C7055" t="s">
        <v>22200</v>
      </c>
    </row>
    <row r="7056" spans="1:3" x14ac:dyDescent="0.35">
      <c r="A7056" t="s">
        <v>22201</v>
      </c>
      <c r="B7056" t="s">
        <v>22202</v>
      </c>
      <c r="C7056" t="s">
        <v>22203</v>
      </c>
    </row>
    <row r="7057" spans="1:3" x14ac:dyDescent="0.35">
      <c r="A7057" t="s">
        <v>22204</v>
      </c>
      <c r="B7057" t="s">
        <v>22205</v>
      </c>
      <c r="C7057" t="s">
        <v>22206</v>
      </c>
    </row>
    <row r="7058" spans="1:3" x14ac:dyDescent="0.35">
      <c r="A7058" t="s">
        <v>22207</v>
      </c>
      <c r="B7058" t="s">
        <v>22208</v>
      </c>
      <c r="C7058" t="s">
        <v>22209</v>
      </c>
    </row>
    <row r="7059" spans="1:3" x14ac:dyDescent="0.35">
      <c r="A7059" t="s">
        <v>22210</v>
      </c>
      <c r="B7059" t="s">
        <v>22211</v>
      </c>
      <c r="C7059" t="s">
        <v>22212</v>
      </c>
    </row>
    <row r="7060" spans="1:3" x14ac:dyDescent="0.35">
      <c r="A7060" t="s">
        <v>22213</v>
      </c>
      <c r="B7060" t="s">
        <v>22214</v>
      </c>
      <c r="C7060" t="s">
        <v>22215</v>
      </c>
    </row>
    <row r="7061" spans="1:3" x14ac:dyDescent="0.35">
      <c r="A7061" t="s">
        <v>22216</v>
      </c>
      <c r="B7061" t="s">
        <v>22217</v>
      </c>
      <c r="C7061" t="s">
        <v>22218</v>
      </c>
    </row>
    <row r="7062" spans="1:3" x14ac:dyDescent="0.35">
      <c r="A7062" t="s">
        <v>22219</v>
      </c>
      <c r="B7062" t="s">
        <v>22220</v>
      </c>
      <c r="C7062" t="s">
        <v>22221</v>
      </c>
    </row>
    <row r="7063" spans="1:3" x14ac:dyDescent="0.35">
      <c r="A7063" t="s">
        <v>22222</v>
      </c>
      <c r="B7063" t="s">
        <v>22223</v>
      </c>
      <c r="C7063" t="s">
        <v>22224</v>
      </c>
    </row>
    <row r="7064" spans="1:3" x14ac:dyDescent="0.35">
      <c r="A7064" t="s">
        <v>22225</v>
      </c>
      <c r="B7064" t="s">
        <v>22226</v>
      </c>
      <c r="C7064" t="s">
        <v>22227</v>
      </c>
    </row>
    <row r="7065" spans="1:3" x14ac:dyDescent="0.35">
      <c r="A7065" t="s">
        <v>22228</v>
      </c>
      <c r="B7065" t="s">
        <v>22229</v>
      </c>
      <c r="C7065" t="s">
        <v>22230</v>
      </c>
    </row>
    <row r="7066" spans="1:3" x14ac:dyDescent="0.35">
      <c r="A7066" t="s">
        <v>22231</v>
      </c>
      <c r="B7066" t="s">
        <v>22232</v>
      </c>
      <c r="C7066" t="s">
        <v>22233</v>
      </c>
    </row>
    <row r="7067" spans="1:3" x14ac:dyDescent="0.35">
      <c r="A7067" t="s">
        <v>22234</v>
      </c>
      <c r="B7067" t="s">
        <v>22235</v>
      </c>
      <c r="C7067" t="s">
        <v>22236</v>
      </c>
    </row>
    <row r="7068" spans="1:3" x14ac:dyDescent="0.35">
      <c r="A7068" t="s">
        <v>22237</v>
      </c>
      <c r="B7068" t="s">
        <v>22238</v>
      </c>
      <c r="C7068" t="s">
        <v>22239</v>
      </c>
    </row>
    <row r="7069" spans="1:3" x14ac:dyDescent="0.35">
      <c r="A7069" t="s">
        <v>22240</v>
      </c>
      <c r="B7069" t="s">
        <v>22241</v>
      </c>
      <c r="C7069" t="s">
        <v>22242</v>
      </c>
    </row>
    <row r="7070" spans="1:3" x14ac:dyDescent="0.35">
      <c r="A7070" t="s">
        <v>22243</v>
      </c>
      <c r="B7070" t="s">
        <v>22244</v>
      </c>
      <c r="C7070" t="s">
        <v>22245</v>
      </c>
    </row>
    <row r="7071" spans="1:3" x14ac:dyDescent="0.35">
      <c r="A7071" t="s">
        <v>22246</v>
      </c>
      <c r="B7071" t="s">
        <v>22247</v>
      </c>
      <c r="C7071" t="s">
        <v>22248</v>
      </c>
    </row>
    <row r="7072" spans="1:3" x14ac:dyDescent="0.35">
      <c r="A7072" t="s">
        <v>22249</v>
      </c>
      <c r="B7072" t="s">
        <v>22250</v>
      </c>
      <c r="C7072" t="s">
        <v>22251</v>
      </c>
    </row>
    <row r="7073" spans="1:3" x14ac:dyDescent="0.35">
      <c r="A7073" t="s">
        <v>22252</v>
      </c>
      <c r="B7073" t="s">
        <v>22253</v>
      </c>
      <c r="C7073" t="s">
        <v>22254</v>
      </c>
    </row>
    <row r="7074" spans="1:3" x14ac:dyDescent="0.35">
      <c r="A7074" t="s">
        <v>22255</v>
      </c>
      <c r="B7074" t="s">
        <v>22256</v>
      </c>
      <c r="C7074" t="s">
        <v>22257</v>
      </c>
    </row>
    <row r="7075" spans="1:3" x14ac:dyDescent="0.35">
      <c r="A7075" t="s">
        <v>22258</v>
      </c>
      <c r="B7075" t="s">
        <v>22259</v>
      </c>
      <c r="C7075" t="s">
        <v>22260</v>
      </c>
    </row>
    <row r="7076" spans="1:3" x14ac:dyDescent="0.35">
      <c r="A7076" t="s">
        <v>22261</v>
      </c>
      <c r="B7076" t="s">
        <v>22262</v>
      </c>
      <c r="C7076" t="s">
        <v>22263</v>
      </c>
    </row>
    <row r="7077" spans="1:3" x14ac:dyDescent="0.35">
      <c r="A7077" t="s">
        <v>22264</v>
      </c>
      <c r="B7077" t="s">
        <v>22265</v>
      </c>
      <c r="C7077" t="s">
        <v>22266</v>
      </c>
    </row>
    <row r="7078" spans="1:3" x14ac:dyDescent="0.35">
      <c r="A7078" t="s">
        <v>22267</v>
      </c>
      <c r="B7078" t="s">
        <v>22268</v>
      </c>
      <c r="C7078" t="s">
        <v>22269</v>
      </c>
    </row>
    <row r="7079" spans="1:3" x14ac:dyDescent="0.35">
      <c r="A7079" t="s">
        <v>22270</v>
      </c>
      <c r="B7079" t="s">
        <v>22271</v>
      </c>
      <c r="C7079" t="s">
        <v>22272</v>
      </c>
    </row>
    <row r="7080" spans="1:3" x14ac:dyDescent="0.35">
      <c r="A7080" t="s">
        <v>22273</v>
      </c>
      <c r="B7080" t="s">
        <v>22274</v>
      </c>
      <c r="C7080" t="s">
        <v>22275</v>
      </c>
    </row>
    <row r="7081" spans="1:3" x14ac:dyDescent="0.35">
      <c r="A7081" t="s">
        <v>22276</v>
      </c>
      <c r="B7081" t="s">
        <v>22277</v>
      </c>
      <c r="C7081" t="s">
        <v>22278</v>
      </c>
    </row>
    <row r="7082" spans="1:3" x14ac:dyDescent="0.35">
      <c r="A7082" t="s">
        <v>22279</v>
      </c>
      <c r="B7082" t="s">
        <v>22280</v>
      </c>
      <c r="C7082" t="s">
        <v>22281</v>
      </c>
    </row>
    <row r="7083" spans="1:3" x14ac:dyDescent="0.35">
      <c r="A7083" t="s">
        <v>22282</v>
      </c>
      <c r="B7083" t="s">
        <v>22283</v>
      </c>
      <c r="C7083" t="s">
        <v>22284</v>
      </c>
    </row>
    <row r="7084" spans="1:3" x14ac:dyDescent="0.35">
      <c r="A7084" t="s">
        <v>22285</v>
      </c>
      <c r="B7084" t="s">
        <v>22286</v>
      </c>
      <c r="C7084" t="s">
        <v>22287</v>
      </c>
    </row>
    <row r="7085" spans="1:3" x14ac:dyDescent="0.35">
      <c r="A7085" t="s">
        <v>22288</v>
      </c>
      <c r="B7085" t="s">
        <v>22289</v>
      </c>
      <c r="C7085" t="s">
        <v>22290</v>
      </c>
    </row>
    <row r="7086" spans="1:3" x14ac:dyDescent="0.35">
      <c r="A7086" t="s">
        <v>22291</v>
      </c>
      <c r="B7086" t="s">
        <v>22292</v>
      </c>
      <c r="C7086" t="s">
        <v>22293</v>
      </c>
    </row>
    <row r="7087" spans="1:3" x14ac:dyDescent="0.35">
      <c r="A7087" t="s">
        <v>22294</v>
      </c>
      <c r="B7087" t="s">
        <v>22295</v>
      </c>
      <c r="C7087" t="s">
        <v>22296</v>
      </c>
    </row>
    <row r="7088" spans="1:3" x14ac:dyDescent="0.35">
      <c r="A7088" t="s">
        <v>22297</v>
      </c>
      <c r="B7088" t="s">
        <v>22298</v>
      </c>
      <c r="C7088" t="s">
        <v>22299</v>
      </c>
    </row>
    <row r="7089" spans="1:3" x14ac:dyDescent="0.35">
      <c r="A7089" t="s">
        <v>22300</v>
      </c>
      <c r="B7089" t="s">
        <v>22301</v>
      </c>
      <c r="C7089" t="s">
        <v>22302</v>
      </c>
    </row>
    <row r="7090" spans="1:3" x14ac:dyDescent="0.35">
      <c r="A7090" t="s">
        <v>22303</v>
      </c>
      <c r="B7090" t="s">
        <v>22304</v>
      </c>
      <c r="C7090" t="s">
        <v>22305</v>
      </c>
    </row>
    <row r="7091" spans="1:3" x14ac:dyDescent="0.35">
      <c r="A7091" t="s">
        <v>22306</v>
      </c>
      <c r="B7091" t="s">
        <v>22307</v>
      </c>
      <c r="C7091" t="s">
        <v>22308</v>
      </c>
    </row>
    <row r="7092" spans="1:3" x14ac:dyDescent="0.35">
      <c r="A7092" t="s">
        <v>22309</v>
      </c>
      <c r="B7092" t="s">
        <v>22310</v>
      </c>
      <c r="C7092" t="s">
        <v>22311</v>
      </c>
    </row>
    <row r="7093" spans="1:3" x14ac:dyDescent="0.35">
      <c r="A7093" t="s">
        <v>22312</v>
      </c>
      <c r="B7093" t="s">
        <v>22313</v>
      </c>
      <c r="C7093" t="s">
        <v>22314</v>
      </c>
    </row>
    <row r="7094" spans="1:3" x14ac:dyDescent="0.35">
      <c r="A7094" t="s">
        <v>22315</v>
      </c>
      <c r="B7094" t="s">
        <v>22316</v>
      </c>
      <c r="C7094" t="s">
        <v>22317</v>
      </c>
    </row>
    <row r="7095" spans="1:3" x14ac:dyDescent="0.35">
      <c r="A7095" t="s">
        <v>22318</v>
      </c>
      <c r="B7095" t="s">
        <v>22319</v>
      </c>
      <c r="C7095" t="s">
        <v>22320</v>
      </c>
    </row>
    <row r="7096" spans="1:3" x14ac:dyDescent="0.35">
      <c r="A7096" t="s">
        <v>22321</v>
      </c>
      <c r="B7096" t="s">
        <v>22322</v>
      </c>
      <c r="C7096" t="s">
        <v>22323</v>
      </c>
    </row>
    <row r="7097" spans="1:3" x14ac:dyDescent="0.35">
      <c r="A7097" t="s">
        <v>22324</v>
      </c>
      <c r="B7097" t="s">
        <v>22325</v>
      </c>
      <c r="C7097" t="s">
        <v>22326</v>
      </c>
    </row>
    <row r="7098" spans="1:3" x14ac:dyDescent="0.35">
      <c r="A7098" t="s">
        <v>22327</v>
      </c>
      <c r="B7098" t="s">
        <v>22328</v>
      </c>
      <c r="C7098" t="s">
        <v>22329</v>
      </c>
    </row>
    <row r="7099" spans="1:3" x14ac:dyDescent="0.35">
      <c r="A7099" t="s">
        <v>22330</v>
      </c>
      <c r="B7099" t="s">
        <v>22331</v>
      </c>
      <c r="C7099" t="s">
        <v>22332</v>
      </c>
    </row>
    <row r="7100" spans="1:3" x14ac:dyDescent="0.35">
      <c r="A7100" t="s">
        <v>22333</v>
      </c>
      <c r="B7100" t="s">
        <v>22334</v>
      </c>
      <c r="C7100" t="s">
        <v>22335</v>
      </c>
    </row>
    <row r="7101" spans="1:3" x14ac:dyDescent="0.35">
      <c r="A7101" t="s">
        <v>22336</v>
      </c>
      <c r="B7101" t="s">
        <v>22337</v>
      </c>
      <c r="C7101" t="s">
        <v>22338</v>
      </c>
    </row>
    <row r="7102" spans="1:3" x14ac:dyDescent="0.35">
      <c r="A7102" t="s">
        <v>22339</v>
      </c>
      <c r="B7102" t="s">
        <v>22340</v>
      </c>
      <c r="C7102" t="s">
        <v>22341</v>
      </c>
    </row>
    <row r="7103" spans="1:3" x14ac:dyDescent="0.35">
      <c r="A7103" t="s">
        <v>22342</v>
      </c>
      <c r="B7103" t="s">
        <v>22343</v>
      </c>
      <c r="C7103" t="s">
        <v>22344</v>
      </c>
    </row>
    <row r="7104" spans="1:3" x14ac:dyDescent="0.35">
      <c r="A7104" t="s">
        <v>22345</v>
      </c>
      <c r="B7104" t="s">
        <v>22346</v>
      </c>
      <c r="C7104" t="s">
        <v>22347</v>
      </c>
    </row>
    <row r="7105" spans="1:3" x14ac:dyDescent="0.35">
      <c r="A7105" t="s">
        <v>22348</v>
      </c>
      <c r="B7105" t="s">
        <v>22349</v>
      </c>
      <c r="C7105" t="s">
        <v>22350</v>
      </c>
    </row>
    <row r="7106" spans="1:3" x14ac:dyDescent="0.35">
      <c r="A7106" t="s">
        <v>22351</v>
      </c>
      <c r="B7106" t="s">
        <v>22352</v>
      </c>
      <c r="C7106" t="s">
        <v>22353</v>
      </c>
    </row>
    <row r="7107" spans="1:3" x14ac:dyDescent="0.35">
      <c r="A7107" t="s">
        <v>22354</v>
      </c>
      <c r="B7107" t="s">
        <v>22355</v>
      </c>
      <c r="C7107" t="s">
        <v>22356</v>
      </c>
    </row>
    <row r="7108" spans="1:3" x14ac:dyDescent="0.35">
      <c r="A7108" t="s">
        <v>22357</v>
      </c>
      <c r="B7108" t="s">
        <v>22358</v>
      </c>
      <c r="C7108" t="s">
        <v>22359</v>
      </c>
    </row>
    <row r="7109" spans="1:3" x14ac:dyDescent="0.35">
      <c r="A7109" t="s">
        <v>22360</v>
      </c>
      <c r="B7109" t="s">
        <v>22361</v>
      </c>
      <c r="C7109" t="s">
        <v>22362</v>
      </c>
    </row>
    <row r="7110" spans="1:3" x14ac:dyDescent="0.35">
      <c r="A7110" t="s">
        <v>22363</v>
      </c>
      <c r="B7110" t="s">
        <v>22364</v>
      </c>
      <c r="C7110" t="s">
        <v>22365</v>
      </c>
    </row>
    <row r="7111" spans="1:3" x14ac:dyDescent="0.35">
      <c r="A7111" t="s">
        <v>22366</v>
      </c>
      <c r="B7111" t="s">
        <v>22367</v>
      </c>
      <c r="C7111" t="s">
        <v>22368</v>
      </c>
    </row>
    <row r="7112" spans="1:3" x14ac:dyDescent="0.35">
      <c r="A7112" t="s">
        <v>22369</v>
      </c>
      <c r="B7112" t="s">
        <v>22370</v>
      </c>
      <c r="C7112" t="s">
        <v>22371</v>
      </c>
    </row>
    <row r="7113" spans="1:3" x14ac:dyDescent="0.35">
      <c r="A7113" t="s">
        <v>22372</v>
      </c>
      <c r="B7113" t="s">
        <v>22373</v>
      </c>
      <c r="C7113" t="s">
        <v>22374</v>
      </c>
    </row>
    <row r="7114" spans="1:3" x14ac:dyDescent="0.35">
      <c r="A7114" t="s">
        <v>22375</v>
      </c>
      <c r="B7114" t="s">
        <v>22376</v>
      </c>
      <c r="C7114" t="s">
        <v>22377</v>
      </c>
    </row>
    <row r="7115" spans="1:3" x14ac:dyDescent="0.35">
      <c r="A7115" t="s">
        <v>22378</v>
      </c>
      <c r="B7115" t="s">
        <v>22379</v>
      </c>
      <c r="C7115" t="s">
        <v>22380</v>
      </c>
    </row>
    <row r="7116" spans="1:3" x14ac:dyDescent="0.35">
      <c r="A7116" t="s">
        <v>22381</v>
      </c>
      <c r="B7116" t="s">
        <v>22382</v>
      </c>
      <c r="C7116" t="s">
        <v>22383</v>
      </c>
    </row>
    <row r="7117" spans="1:3" x14ac:dyDescent="0.35">
      <c r="A7117" t="s">
        <v>22384</v>
      </c>
      <c r="B7117" t="s">
        <v>22385</v>
      </c>
      <c r="C7117" t="s">
        <v>22386</v>
      </c>
    </row>
    <row r="7118" spans="1:3" x14ac:dyDescent="0.35">
      <c r="A7118" t="s">
        <v>22387</v>
      </c>
      <c r="B7118" t="s">
        <v>22388</v>
      </c>
      <c r="C7118" t="s">
        <v>22389</v>
      </c>
    </row>
    <row r="7119" spans="1:3" x14ac:dyDescent="0.35">
      <c r="A7119" t="s">
        <v>22390</v>
      </c>
      <c r="B7119" t="s">
        <v>22391</v>
      </c>
      <c r="C7119" t="s">
        <v>22392</v>
      </c>
    </row>
    <row r="7120" spans="1:3" x14ac:dyDescent="0.35">
      <c r="A7120" t="s">
        <v>22393</v>
      </c>
      <c r="B7120" t="s">
        <v>22394</v>
      </c>
      <c r="C7120" t="s">
        <v>22395</v>
      </c>
    </row>
    <row r="7121" spans="1:3" x14ac:dyDescent="0.35">
      <c r="A7121" t="s">
        <v>22396</v>
      </c>
      <c r="B7121" t="s">
        <v>22397</v>
      </c>
      <c r="C7121" t="s">
        <v>22398</v>
      </c>
    </row>
    <row r="7122" spans="1:3" x14ac:dyDescent="0.35">
      <c r="A7122" t="s">
        <v>22399</v>
      </c>
      <c r="B7122" t="s">
        <v>22400</v>
      </c>
      <c r="C7122" t="s">
        <v>22401</v>
      </c>
    </row>
    <row r="7123" spans="1:3" x14ac:dyDescent="0.35">
      <c r="A7123" t="s">
        <v>1445</v>
      </c>
      <c r="B7123" t="s">
        <v>22402</v>
      </c>
      <c r="C7123" t="s">
        <v>22403</v>
      </c>
    </row>
    <row r="7124" spans="1:3" x14ac:dyDescent="0.35">
      <c r="A7124" t="s">
        <v>22404</v>
      </c>
      <c r="B7124" t="s">
        <v>22405</v>
      </c>
      <c r="C7124" t="s">
        <v>22406</v>
      </c>
    </row>
    <row r="7125" spans="1:3" x14ac:dyDescent="0.35">
      <c r="A7125" t="s">
        <v>22407</v>
      </c>
      <c r="B7125" t="s">
        <v>22408</v>
      </c>
      <c r="C7125" t="s">
        <v>22409</v>
      </c>
    </row>
    <row r="7126" spans="1:3" x14ac:dyDescent="0.35">
      <c r="A7126" t="s">
        <v>22410</v>
      </c>
      <c r="B7126" t="s">
        <v>22411</v>
      </c>
      <c r="C7126" t="s">
        <v>22412</v>
      </c>
    </row>
    <row r="7127" spans="1:3" x14ac:dyDescent="0.35">
      <c r="A7127" t="s">
        <v>22413</v>
      </c>
      <c r="B7127" t="s">
        <v>22414</v>
      </c>
      <c r="C7127" t="s">
        <v>22415</v>
      </c>
    </row>
    <row r="7128" spans="1:3" x14ac:dyDescent="0.35">
      <c r="A7128" t="s">
        <v>22416</v>
      </c>
      <c r="B7128" t="s">
        <v>22417</v>
      </c>
      <c r="C7128" t="s">
        <v>22418</v>
      </c>
    </row>
    <row r="7129" spans="1:3" x14ac:dyDescent="0.35">
      <c r="A7129" t="s">
        <v>22419</v>
      </c>
      <c r="B7129" t="s">
        <v>22420</v>
      </c>
      <c r="C7129" t="s">
        <v>22421</v>
      </c>
    </row>
    <row r="7130" spans="1:3" x14ac:dyDescent="0.35">
      <c r="A7130" t="s">
        <v>22422</v>
      </c>
      <c r="B7130" t="s">
        <v>22423</v>
      </c>
      <c r="C7130" t="s">
        <v>22424</v>
      </c>
    </row>
    <row r="7131" spans="1:3" x14ac:dyDescent="0.35">
      <c r="A7131" t="s">
        <v>22425</v>
      </c>
      <c r="B7131" t="s">
        <v>22426</v>
      </c>
      <c r="C7131" t="s">
        <v>22427</v>
      </c>
    </row>
    <row r="7132" spans="1:3" x14ac:dyDescent="0.35">
      <c r="A7132" t="s">
        <v>22425</v>
      </c>
      <c r="B7132" t="s">
        <v>22428</v>
      </c>
      <c r="C7132" t="s">
        <v>22427</v>
      </c>
    </row>
    <row r="7133" spans="1:3" x14ac:dyDescent="0.35">
      <c r="A7133" t="s">
        <v>22429</v>
      </c>
      <c r="B7133" t="s">
        <v>22430</v>
      </c>
      <c r="C7133" t="s">
        <v>22431</v>
      </c>
    </row>
    <row r="7134" spans="1:3" x14ac:dyDescent="0.35">
      <c r="A7134" t="s">
        <v>22432</v>
      </c>
      <c r="B7134" t="s">
        <v>22433</v>
      </c>
      <c r="C7134" t="s">
        <v>22434</v>
      </c>
    </row>
    <row r="7135" spans="1:3" x14ac:dyDescent="0.35">
      <c r="A7135" t="s">
        <v>22432</v>
      </c>
      <c r="B7135" t="s">
        <v>22435</v>
      </c>
      <c r="C7135" t="s">
        <v>22434</v>
      </c>
    </row>
    <row r="7136" spans="1:3" x14ac:dyDescent="0.35">
      <c r="A7136" t="s">
        <v>22436</v>
      </c>
      <c r="B7136" t="s">
        <v>22437</v>
      </c>
      <c r="C7136" t="s">
        <v>22438</v>
      </c>
    </row>
    <row r="7137" spans="1:3" x14ac:dyDescent="0.35">
      <c r="A7137" t="s">
        <v>22439</v>
      </c>
      <c r="B7137" t="s">
        <v>22440</v>
      </c>
      <c r="C7137" t="s">
        <v>22441</v>
      </c>
    </row>
    <row r="7138" spans="1:3" x14ac:dyDescent="0.35">
      <c r="A7138" t="s">
        <v>22442</v>
      </c>
      <c r="B7138" t="s">
        <v>22443</v>
      </c>
      <c r="C7138" t="s">
        <v>22444</v>
      </c>
    </row>
    <row r="7139" spans="1:3" x14ac:dyDescent="0.35">
      <c r="A7139" t="s">
        <v>22445</v>
      </c>
      <c r="B7139" t="s">
        <v>22446</v>
      </c>
      <c r="C7139" t="s">
        <v>22447</v>
      </c>
    </row>
    <row r="7140" spans="1:3" x14ac:dyDescent="0.35">
      <c r="A7140" t="s">
        <v>22448</v>
      </c>
      <c r="B7140" t="s">
        <v>22449</v>
      </c>
      <c r="C7140" t="s">
        <v>22450</v>
      </c>
    </row>
    <row r="7141" spans="1:3" x14ac:dyDescent="0.35">
      <c r="A7141" t="s">
        <v>22451</v>
      </c>
      <c r="B7141" t="s">
        <v>22452</v>
      </c>
      <c r="C7141" t="s">
        <v>22453</v>
      </c>
    </row>
    <row r="7142" spans="1:3" x14ac:dyDescent="0.35">
      <c r="A7142" t="s">
        <v>22454</v>
      </c>
      <c r="B7142" t="s">
        <v>22455</v>
      </c>
      <c r="C7142" t="s">
        <v>22456</v>
      </c>
    </row>
    <row r="7143" spans="1:3" x14ac:dyDescent="0.35">
      <c r="A7143" t="s">
        <v>22457</v>
      </c>
      <c r="B7143" t="s">
        <v>22458</v>
      </c>
      <c r="C7143" t="s">
        <v>22459</v>
      </c>
    </row>
    <row r="7144" spans="1:3" x14ac:dyDescent="0.35">
      <c r="A7144" t="s">
        <v>22460</v>
      </c>
      <c r="B7144" t="s">
        <v>22461</v>
      </c>
      <c r="C7144" t="s">
        <v>22462</v>
      </c>
    </row>
    <row r="7145" spans="1:3" x14ac:dyDescent="0.35">
      <c r="A7145" t="s">
        <v>22463</v>
      </c>
      <c r="B7145" t="s">
        <v>22464</v>
      </c>
      <c r="C7145" t="s">
        <v>22465</v>
      </c>
    </row>
    <row r="7146" spans="1:3" x14ac:dyDescent="0.35">
      <c r="A7146" t="s">
        <v>22466</v>
      </c>
      <c r="B7146" t="s">
        <v>22467</v>
      </c>
      <c r="C7146" t="s">
        <v>22468</v>
      </c>
    </row>
    <row r="7147" spans="1:3" x14ac:dyDescent="0.35">
      <c r="A7147" t="s">
        <v>22469</v>
      </c>
      <c r="B7147" t="s">
        <v>22470</v>
      </c>
      <c r="C7147" t="s">
        <v>22471</v>
      </c>
    </row>
    <row r="7148" spans="1:3" x14ac:dyDescent="0.35">
      <c r="A7148" t="s">
        <v>22472</v>
      </c>
      <c r="B7148" t="s">
        <v>22473</v>
      </c>
      <c r="C7148" t="s">
        <v>22474</v>
      </c>
    </row>
    <row r="7149" spans="1:3" x14ac:dyDescent="0.35">
      <c r="A7149" t="s">
        <v>22475</v>
      </c>
      <c r="B7149" t="s">
        <v>22476</v>
      </c>
      <c r="C7149" t="s">
        <v>22477</v>
      </c>
    </row>
    <row r="7150" spans="1:3" x14ac:dyDescent="0.35">
      <c r="A7150" t="s">
        <v>22478</v>
      </c>
      <c r="B7150" t="s">
        <v>22479</v>
      </c>
      <c r="C7150" t="s">
        <v>22480</v>
      </c>
    </row>
    <row r="7151" spans="1:3" x14ac:dyDescent="0.35">
      <c r="A7151" t="s">
        <v>22481</v>
      </c>
      <c r="B7151" t="s">
        <v>22482</v>
      </c>
      <c r="C7151" t="s">
        <v>22483</v>
      </c>
    </row>
    <row r="7152" spans="1:3" x14ac:dyDescent="0.35">
      <c r="A7152" t="s">
        <v>22484</v>
      </c>
      <c r="B7152" t="s">
        <v>22485</v>
      </c>
      <c r="C7152" t="s">
        <v>22486</v>
      </c>
    </row>
    <row r="7153" spans="1:3" x14ac:dyDescent="0.35">
      <c r="A7153" t="s">
        <v>22487</v>
      </c>
      <c r="B7153" t="s">
        <v>22488</v>
      </c>
      <c r="C7153" t="s">
        <v>22489</v>
      </c>
    </row>
    <row r="7154" spans="1:3" x14ac:dyDescent="0.35">
      <c r="A7154" t="s">
        <v>22490</v>
      </c>
      <c r="B7154" t="s">
        <v>22491</v>
      </c>
      <c r="C7154" t="s">
        <v>22492</v>
      </c>
    </row>
    <row r="7155" spans="1:3" x14ac:dyDescent="0.35">
      <c r="A7155" t="s">
        <v>22493</v>
      </c>
      <c r="B7155" t="s">
        <v>22494</v>
      </c>
      <c r="C7155" t="s">
        <v>22495</v>
      </c>
    </row>
    <row r="7156" spans="1:3" x14ac:dyDescent="0.35">
      <c r="A7156" t="s">
        <v>22496</v>
      </c>
      <c r="B7156" t="s">
        <v>22497</v>
      </c>
      <c r="C7156" t="s">
        <v>22498</v>
      </c>
    </row>
    <row r="7157" spans="1:3" x14ac:dyDescent="0.35">
      <c r="A7157" t="s">
        <v>22499</v>
      </c>
      <c r="B7157" t="s">
        <v>22500</v>
      </c>
      <c r="C7157" t="s">
        <v>22501</v>
      </c>
    </row>
    <row r="7158" spans="1:3" x14ac:dyDescent="0.35">
      <c r="A7158" t="s">
        <v>22502</v>
      </c>
      <c r="B7158" t="s">
        <v>22503</v>
      </c>
      <c r="C7158" t="s">
        <v>22504</v>
      </c>
    </row>
    <row r="7159" spans="1:3" x14ac:dyDescent="0.35">
      <c r="A7159" t="s">
        <v>22505</v>
      </c>
      <c r="B7159" t="s">
        <v>22506</v>
      </c>
      <c r="C7159" t="s">
        <v>22507</v>
      </c>
    </row>
    <row r="7160" spans="1:3" x14ac:dyDescent="0.35">
      <c r="A7160" t="s">
        <v>22508</v>
      </c>
      <c r="B7160" t="s">
        <v>22509</v>
      </c>
      <c r="C7160" t="s">
        <v>22510</v>
      </c>
    </row>
    <row r="7161" spans="1:3" x14ac:dyDescent="0.35">
      <c r="A7161" t="s">
        <v>22511</v>
      </c>
      <c r="B7161" t="s">
        <v>22512</v>
      </c>
      <c r="C7161" t="s">
        <v>22513</v>
      </c>
    </row>
    <row r="7162" spans="1:3" x14ac:dyDescent="0.35">
      <c r="A7162" t="s">
        <v>22514</v>
      </c>
      <c r="B7162" t="s">
        <v>22515</v>
      </c>
      <c r="C7162" t="s">
        <v>22516</v>
      </c>
    </row>
    <row r="7163" spans="1:3" x14ac:dyDescent="0.35">
      <c r="A7163" t="s">
        <v>22517</v>
      </c>
      <c r="B7163" t="s">
        <v>22518</v>
      </c>
      <c r="C7163" t="s">
        <v>22519</v>
      </c>
    </row>
    <row r="7164" spans="1:3" x14ac:dyDescent="0.35">
      <c r="A7164" t="s">
        <v>22520</v>
      </c>
      <c r="B7164" t="s">
        <v>22521</v>
      </c>
      <c r="C7164" t="s">
        <v>22522</v>
      </c>
    </row>
    <row r="7165" spans="1:3" x14ac:dyDescent="0.35">
      <c r="A7165" t="s">
        <v>22523</v>
      </c>
      <c r="B7165" t="s">
        <v>22524</v>
      </c>
      <c r="C7165" t="s">
        <v>22525</v>
      </c>
    </row>
    <row r="7166" spans="1:3" x14ac:dyDescent="0.35">
      <c r="A7166" t="s">
        <v>22526</v>
      </c>
      <c r="B7166" t="s">
        <v>22527</v>
      </c>
      <c r="C7166" t="s">
        <v>22528</v>
      </c>
    </row>
    <row r="7167" spans="1:3" x14ac:dyDescent="0.35">
      <c r="A7167" t="s">
        <v>22529</v>
      </c>
      <c r="B7167" t="s">
        <v>22530</v>
      </c>
      <c r="C7167" t="s">
        <v>22531</v>
      </c>
    </row>
    <row r="7168" spans="1:3" x14ac:dyDescent="0.35">
      <c r="A7168" t="s">
        <v>22532</v>
      </c>
      <c r="B7168" t="s">
        <v>22533</v>
      </c>
      <c r="C7168" t="s">
        <v>22534</v>
      </c>
    </row>
    <row r="7169" spans="1:3" x14ac:dyDescent="0.35">
      <c r="A7169" t="s">
        <v>22535</v>
      </c>
      <c r="B7169" t="s">
        <v>22536</v>
      </c>
      <c r="C7169" t="s">
        <v>22537</v>
      </c>
    </row>
    <row r="7170" spans="1:3" x14ac:dyDescent="0.35">
      <c r="A7170" t="s">
        <v>22538</v>
      </c>
      <c r="B7170" t="s">
        <v>22539</v>
      </c>
      <c r="C7170" t="s">
        <v>22540</v>
      </c>
    </row>
    <row r="7171" spans="1:3" x14ac:dyDescent="0.35">
      <c r="A7171" t="s">
        <v>22541</v>
      </c>
      <c r="B7171" t="s">
        <v>22542</v>
      </c>
      <c r="C7171" t="s">
        <v>22543</v>
      </c>
    </row>
    <row r="7172" spans="1:3" x14ac:dyDescent="0.35">
      <c r="A7172" t="s">
        <v>22544</v>
      </c>
      <c r="B7172" t="s">
        <v>22545</v>
      </c>
      <c r="C7172" t="s">
        <v>22546</v>
      </c>
    </row>
    <row r="7173" spans="1:3" x14ac:dyDescent="0.35">
      <c r="A7173" t="s">
        <v>22547</v>
      </c>
      <c r="B7173" t="s">
        <v>22548</v>
      </c>
      <c r="C7173" t="s">
        <v>22549</v>
      </c>
    </row>
    <row r="7174" spans="1:3" x14ac:dyDescent="0.35">
      <c r="A7174" t="s">
        <v>22550</v>
      </c>
      <c r="B7174" t="s">
        <v>22551</v>
      </c>
      <c r="C7174" t="s">
        <v>22552</v>
      </c>
    </row>
    <row r="7175" spans="1:3" x14ac:dyDescent="0.35">
      <c r="A7175" t="s">
        <v>22553</v>
      </c>
      <c r="B7175" t="s">
        <v>22554</v>
      </c>
      <c r="C7175" t="s">
        <v>22555</v>
      </c>
    </row>
    <row r="7176" spans="1:3" x14ac:dyDescent="0.35">
      <c r="A7176" t="s">
        <v>22556</v>
      </c>
      <c r="B7176" t="s">
        <v>22557</v>
      </c>
      <c r="C7176" t="s">
        <v>22558</v>
      </c>
    </row>
    <row r="7177" spans="1:3" x14ac:dyDescent="0.35">
      <c r="A7177" t="s">
        <v>22559</v>
      </c>
      <c r="B7177" t="s">
        <v>22560</v>
      </c>
      <c r="C7177" t="s">
        <v>22561</v>
      </c>
    </row>
    <row r="7178" spans="1:3" x14ac:dyDescent="0.35">
      <c r="A7178" t="s">
        <v>22562</v>
      </c>
      <c r="B7178" t="s">
        <v>22563</v>
      </c>
      <c r="C7178" t="s">
        <v>22564</v>
      </c>
    </row>
    <row r="7179" spans="1:3" x14ac:dyDescent="0.35">
      <c r="A7179" t="s">
        <v>22565</v>
      </c>
      <c r="B7179" t="s">
        <v>22566</v>
      </c>
      <c r="C7179" t="s">
        <v>22567</v>
      </c>
    </row>
    <row r="7180" spans="1:3" x14ac:dyDescent="0.35">
      <c r="A7180" t="s">
        <v>22568</v>
      </c>
      <c r="B7180" t="s">
        <v>22569</v>
      </c>
      <c r="C7180" t="s">
        <v>22570</v>
      </c>
    </row>
    <row r="7181" spans="1:3" x14ac:dyDescent="0.35">
      <c r="A7181" t="s">
        <v>22571</v>
      </c>
      <c r="B7181" t="s">
        <v>22572</v>
      </c>
      <c r="C7181" t="s">
        <v>22573</v>
      </c>
    </row>
    <row r="7182" spans="1:3" x14ac:dyDescent="0.35">
      <c r="A7182" t="s">
        <v>22574</v>
      </c>
      <c r="B7182" t="s">
        <v>22575</v>
      </c>
      <c r="C7182" t="s">
        <v>22576</v>
      </c>
    </row>
    <row r="7183" spans="1:3" x14ac:dyDescent="0.35">
      <c r="A7183" t="s">
        <v>22577</v>
      </c>
      <c r="B7183" t="s">
        <v>22578</v>
      </c>
      <c r="C7183" t="s">
        <v>22579</v>
      </c>
    </row>
    <row r="7184" spans="1:3" x14ac:dyDescent="0.35">
      <c r="A7184" t="s">
        <v>22580</v>
      </c>
      <c r="B7184" t="s">
        <v>22581</v>
      </c>
      <c r="C7184" t="s">
        <v>22582</v>
      </c>
    </row>
    <row r="7185" spans="1:3" x14ac:dyDescent="0.35">
      <c r="A7185" t="s">
        <v>22583</v>
      </c>
      <c r="B7185" t="s">
        <v>4273</v>
      </c>
      <c r="C7185" t="s">
        <v>4274</v>
      </c>
    </row>
    <row r="7186" spans="1:3" x14ac:dyDescent="0.35">
      <c r="A7186" t="s">
        <v>22584</v>
      </c>
      <c r="B7186" t="s">
        <v>22585</v>
      </c>
      <c r="C7186" t="s">
        <v>22586</v>
      </c>
    </row>
    <row r="7187" spans="1:3" x14ac:dyDescent="0.35">
      <c r="A7187" t="s">
        <v>22587</v>
      </c>
      <c r="B7187" t="s">
        <v>22588</v>
      </c>
      <c r="C7187" t="s">
        <v>22589</v>
      </c>
    </row>
    <row r="7188" spans="1:3" x14ac:dyDescent="0.35">
      <c r="A7188" t="s">
        <v>22590</v>
      </c>
      <c r="B7188" t="s">
        <v>22591</v>
      </c>
      <c r="C7188" t="s">
        <v>22592</v>
      </c>
    </row>
    <row r="7189" spans="1:3" x14ac:dyDescent="0.35">
      <c r="A7189" t="s">
        <v>22593</v>
      </c>
      <c r="B7189" t="s">
        <v>22594</v>
      </c>
      <c r="C7189" t="s">
        <v>22595</v>
      </c>
    </row>
    <row r="7190" spans="1:3" x14ac:dyDescent="0.35">
      <c r="A7190" t="s">
        <v>22596</v>
      </c>
      <c r="B7190" t="s">
        <v>22597</v>
      </c>
      <c r="C7190" t="s">
        <v>22598</v>
      </c>
    </row>
    <row r="7191" spans="1:3" x14ac:dyDescent="0.35">
      <c r="A7191" t="s">
        <v>22599</v>
      </c>
      <c r="B7191" t="s">
        <v>22600</v>
      </c>
      <c r="C7191" t="s">
        <v>22601</v>
      </c>
    </row>
    <row r="7192" spans="1:3" x14ac:dyDescent="0.35">
      <c r="A7192" t="s">
        <v>22602</v>
      </c>
      <c r="B7192" t="s">
        <v>22603</v>
      </c>
      <c r="C7192" t="s">
        <v>22604</v>
      </c>
    </row>
    <row r="7193" spans="1:3" x14ac:dyDescent="0.35">
      <c r="A7193" t="s">
        <v>22605</v>
      </c>
      <c r="B7193" t="s">
        <v>22606</v>
      </c>
      <c r="C7193" t="s">
        <v>22607</v>
      </c>
    </row>
    <row r="7194" spans="1:3" x14ac:dyDescent="0.35">
      <c r="A7194" t="s">
        <v>22608</v>
      </c>
      <c r="B7194" t="s">
        <v>22609</v>
      </c>
      <c r="C7194" t="s">
        <v>22610</v>
      </c>
    </row>
    <row r="7195" spans="1:3" x14ac:dyDescent="0.35">
      <c r="A7195" t="s">
        <v>22611</v>
      </c>
      <c r="B7195" t="s">
        <v>22612</v>
      </c>
      <c r="C7195" t="s">
        <v>22613</v>
      </c>
    </row>
    <row r="7196" spans="1:3" x14ac:dyDescent="0.35">
      <c r="A7196" t="s">
        <v>22614</v>
      </c>
      <c r="B7196" t="s">
        <v>22615</v>
      </c>
      <c r="C7196" t="s">
        <v>22616</v>
      </c>
    </row>
    <row r="7197" spans="1:3" x14ac:dyDescent="0.35">
      <c r="A7197" t="s">
        <v>22617</v>
      </c>
      <c r="B7197" t="s">
        <v>22618</v>
      </c>
      <c r="C7197" t="s">
        <v>22619</v>
      </c>
    </row>
    <row r="7198" spans="1:3" x14ac:dyDescent="0.35">
      <c r="A7198" t="s">
        <v>22620</v>
      </c>
      <c r="B7198" t="s">
        <v>22621</v>
      </c>
      <c r="C7198" t="s">
        <v>22622</v>
      </c>
    </row>
    <row r="7199" spans="1:3" x14ac:dyDescent="0.35">
      <c r="A7199" t="s">
        <v>22623</v>
      </c>
      <c r="B7199" t="s">
        <v>22624</v>
      </c>
      <c r="C7199" t="s">
        <v>22625</v>
      </c>
    </row>
    <row r="7200" spans="1:3" x14ac:dyDescent="0.35">
      <c r="A7200" t="s">
        <v>22626</v>
      </c>
      <c r="B7200" t="s">
        <v>22627</v>
      </c>
      <c r="C7200" t="s">
        <v>22628</v>
      </c>
    </row>
    <row r="7201" spans="1:3" x14ac:dyDescent="0.35">
      <c r="A7201" t="s">
        <v>22629</v>
      </c>
      <c r="B7201" t="s">
        <v>22630</v>
      </c>
      <c r="C7201" t="s">
        <v>22631</v>
      </c>
    </row>
    <row r="7202" spans="1:3" x14ac:dyDescent="0.35">
      <c r="A7202" t="s">
        <v>22632</v>
      </c>
      <c r="B7202" t="s">
        <v>22633</v>
      </c>
      <c r="C7202" t="s">
        <v>22634</v>
      </c>
    </row>
    <row r="7203" spans="1:3" x14ac:dyDescent="0.35">
      <c r="A7203" t="s">
        <v>22635</v>
      </c>
      <c r="B7203" t="s">
        <v>22636</v>
      </c>
      <c r="C7203" t="s">
        <v>22637</v>
      </c>
    </row>
    <row r="7204" spans="1:3" x14ac:dyDescent="0.35">
      <c r="A7204" t="s">
        <v>22638</v>
      </c>
      <c r="B7204" t="s">
        <v>22639</v>
      </c>
      <c r="C7204" t="s">
        <v>22640</v>
      </c>
    </row>
    <row r="7205" spans="1:3" x14ac:dyDescent="0.35">
      <c r="A7205" t="s">
        <v>22641</v>
      </c>
      <c r="B7205" t="s">
        <v>22642</v>
      </c>
      <c r="C7205" t="s">
        <v>22643</v>
      </c>
    </row>
    <row r="7206" spans="1:3" x14ac:dyDescent="0.35">
      <c r="A7206" t="s">
        <v>22644</v>
      </c>
      <c r="B7206" t="s">
        <v>22645</v>
      </c>
      <c r="C7206" t="s">
        <v>22646</v>
      </c>
    </row>
    <row r="7207" spans="1:3" x14ac:dyDescent="0.35">
      <c r="A7207" t="s">
        <v>22647</v>
      </c>
      <c r="B7207" t="s">
        <v>22648</v>
      </c>
      <c r="C7207" t="s">
        <v>22649</v>
      </c>
    </row>
    <row r="7208" spans="1:3" x14ac:dyDescent="0.35">
      <c r="A7208" t="s">
        <v>22650</v>
      </c>
      <c r="B7208" t="s">
        <v>22651</v>
      </c>
      <c r="C7208" t="s">
        <v>22652</v>
      </c>
    </row>
    <row r="7209" spans="1:3" x14ac:dyDescent="0.35">
      <c r="A7209" t="s">
        <v>22653</v>
      </c>
      <c r="B7209" t="s">
        <v>22654</v>
      </c>
      <c r="C7209" t="s">
        <v>22655</v>
      </c>
    </row>
    <row r="7210" spans="1:3" x14ac:dyDescent="0.35">
      <c r="A7210" t="s">
        <v>22656</v>
      </c>
      <c r="B7210" t="s">
        <v>22657</v>
      </c>
      <c r="C7210" t="s">
        <v>22658</v>
      </c>
    </row>
    <row r="7211" spans="1:3" x14ac:dyDescent="0.35">
      <c r="A7211" t="s">
        <v>22659</v>
      </c>
      <c r="B7211" t="s">
        <v>22660</v>
      </c>
      <c r="C7211" t="s">
        <v>22661</v>
      </c>
    </row>
    <row r="7212" spans="1:3" x14ac:dyDescent="0.35">
      <c r="A7212" t="s">
        <v>22662</v>
      </c>
      <c r="B7212" t="s">
        <v>22663</v>
      </c>
      <c r="C7212" t="s">
        <v>22664</v>
      </c>
    </row>
    <row r="7213" spans="1:3" x14ac:dyDescent="0.35">
      <c r="A7213" t="s">
        <v>22665</v>
      </c>
      <c r="B7213" t="s">
        <v>10662</v>
      </c>
      <c r="C7213" t="s">
        <v>22666</v>
      </c>
    </row>
    <row r="7214" spans="1:3" x14ac:dyDescent="0.35">
      <c r="A7214" t="s">
        <v>22665</v>
      </c>
      <c r="B7214" t="s">
        <v>22667</v>
      </c>
      <c r="C7214" t="s">
        <v>22666</v>
      </c>
    </row>
    <row r="7215" spans="1:3" x14ac:dyDescent="0.35">
      <c r="A7215" t="s">
        <v>22668</v>
      </c>
      <c r="B7215" t="s">
        <v>22669</v>
      </c>
      <c r="C7215" t="s">
        <v>22670</v>
      </c>
    </row>
    <row r="7216" spans="1:3" x14ac:dyDescent="0.35">
      <c r="A7216" t="s">
        <v>22671</v>
      </c>
      <c r="B7216" t="s">
        <v>22672</v>
      </c>
      <c r="C7216" t="s">
        <v>22673</v>
      </c>
    </row>
    <row r="7217" spans="1:3" x14ac:dyDescent="0.35">
      <c r="A7217" t="s">
        <v>22674</v>
      </c>
      <c r="B7217" t="s">
        <v>22675</v>
      </c>
      <c r="C7217" t="s">
        <v>22676</v>
      </c>
    </row>
    <row r="7218" spans="1:3" x14ac:dyDescent="0.35">
      <c r="A7218" t="s">
        <v>22677</v>
      </c>
      <c r="B7218" t="s">
        <v>22678</v>
      </c>
      <c r="C7218" t="s">
        <v>22679</v>
      </c>
    </row>
    <row r="7219" spans="1:3" x14ac:dyDescent="0.35">
      <c r="A7219" t="s">
        <v>22680</v>
      </c>
      <c r="B7219" t="s">
        <v>22681</v>
      </c>
      <c r="C7219" t="s">
        <v>22682</v>
      </c>
    </row>
    <row r="7220" spans="1:3" x14ac:dyDescent="0.35">
      <c r="A7220" t="s">
        <v>22683</v>
      </c>
      <c r="B7220" t="s">
        <v>22684</v>
      </c>
      <c r="C7220" t="s">
        <v>22685</v>
      </c>
    </row>
    <row r="7221" spans="1:3" x14ac:dyDescent="0.35">
      <c r="A7221" t="s">
        <v>22686</v>
      </c>
      <c r="B7221" t="s">
        <v>22687</v>
      </c>
      <c r="C7221" t="s">
        <v>22688</v>
      </c>
    </row>
    <row r="7222" spans="1:3" x14ac:dyDescent="0.35">
      <c r="A7222" t="s">
        <v>22689</v>
      </c>
      <c r="B7222" t="s">
        <v>22690</v>
      </c>
      <c r="C7222" t="s">
        <v>22691</v>
      </c>
    </row>
    <row r="7223" spans="1:3" x14ac:dyDescent="0.35">
      <c r="A7223" t="s">
        <v>22692</v>
      </c>
      <c r="B7223" t="s">
        <v>22693</v>
      </c>
      <c r="C7223" t="s">
        <v>22694</v>
      </c>
    </row>
    <row r="7224" spans="1:3" x14ac:dyDescent="0.35">
      <c r="A7224" t="s">
        <v>22695</v>
      </c>
      <c r="B7224" t="s">
        <v>22696</v>
      </c>
      <c r="C7224" t="s">
        <v>22697</v>
      </c>
    </row>
    <row r="7225" spans="1:3" x14ac:dyDescent="0.35">
      <c r="A7225" t="s">
        <v>22698</v>
      </c>
      <c r="B7225" t="s">
        <v>22699</v>
      </c>
      <c r="C7225" t="s">
        <v>22700</v>
      </c>
    </row>
    <row r="7226" spans="1:3" x14ac:dyDescent="0.35">
      <c r="A7226" t="s">
        <v>22701</v>
      </c>
      <c r="B7226" t="s">
        <v>22702</v>
      </c>
      <c r="C7226" t="s">
        <v>22703</v>
      </c>
    </row>
    <row r="7227" spans="1:3" x14ac:dyDescent="0.35">
      <c r="A7227" t="s">
        <v>22704</v>
      </c>
      <c r="B7227" t="s">
        <v>22705</v>
      </c>
      <c r="C7227" t="s">
        <v>22706</v>
      </c>
    </row>
    <row r="7228" spans="1:3" x14ac:dyDescent="0.35">
      <c r="A7228" t="s">
        <v>22707</v>
      </c>
      <c r="B7228" t="s">
        <v>22708</v>
      </c>
      <c r="C7228" t="s">
        <v>22709</v>
      </c>
    </row>
    <row r="7229" spans="1:3" x14ac:dyDescent="0.35">
      <c r="A7229" t="s">
        <v>22710</v>
      </c>
      <c r="B7229" t="s">
        <v>22711</v>
      </c>
      <c r="C7229" t="s">
        <v>22712</v>
      </c>
    </row>
    <row r="7230" spans="1:3" x14ac:dyDescent="0.35">
      <c r="A7230" t="s">
        <v>22713</v>
      </c>
      <c r="B7230" t="s">
        <v>22714</v>
      </c>
      <c r="C7230" t="s">
        <v>22715</v>
      </c>
    </row>
    <row r="7231" spans="1:3" x14ac:dyDescent="0.35">
      <c r="A7231" t="s">
        <v>22716</v>
      </c>
      <c r="B7231" t="s">
        <v>22717</v>
      </c>
      <c r="C7231" t="s">
        <v>22718</v>
      </c>
    </row>
    <row r="7232" spans="1:3" x14ac:dyDescent="0.35">
      <c r="A7232" t="s">
        <v>22719</v>
      </c>
      <c r="B7232" t="s">
        <v>22720</v>
      </c>
      <c r="C7232" t="s">
        <v>22721</v>
      </c>
    </row>
    <row r="7233" spans="1:3" x14ac:dyDescent="0.35">
      <c r="A7233" t="s">
        <v>22722</v>
      </c>
      <c r="B7233" t="s">
        <v>22723</v>
      </c>
      <c r="C7233" t="s">
        <v>22724</v>
      </c>
    </row>
    <row r="7234" spans="1:3" x14ac:dyDescent="0.35">
      <c r="A7234" t="s">
        <v>22725</v>
      </c>
      <c r="B7234" t="s">
        <v>22726</v>
      </c>
      <c r="C7234" t="s">
        <v>22727</v>
      </c>
    </row>
    <row r="7235" spans="1:3" x14ac:dyDescent="0.35">
      <c r="A7235" t="s">
        <v>22728</v>
      </c>
      <c r="B7235" t="s">
        <v>22729</v>
      </c>
      <c r="C7235" t="s">
        <v>22730</v>
      </c>
    </row>
    <row r="7236" spans="1:3" x14ac:dyDescent="0.35">
      <c r="A7236" t="s">
        <v>22731</v>
      </c>
      <c r="B7236" t="s">
        <v>22732</v>
      </c>
      <c r="C7236" t="s">
        <v>22733</v>
      </c>
    </row>
    <row r="7237" spans="1:3" x14ac:dyDescent="0.35">
      <c r="A7237" t="s">
        <v>22734</v>
      </c>
      <c r="B7237" t="s">
        <v>22735</v>
      </c>
      <c r="C7237" t="s">
        <v>22736</v>
      </c>
    </row>
    <row r="7238" spans="1:3" x14ac:dyDescent="0.35">
      <c r="A7238" t="s">
        <v>22737</v>
      </c>
      <c r="B7238" t="s">
        <v>22738</v>
      </c>
      <c r="C7238" t="s">
        <v>22739</v>
      </c>
    </row>
    <row r="7239" spans="1:3" x14ac:dyDescent="0.35">
      <c r="A7239" t="s">
        <v>22740</v>
      </c>
      <c r="B7239" t="s">
        <v>22741</v>
      </c>
      <c r="C7239" t="s">
        <v>22742</v>
      </c>
    </row>
    <row r="7240" spans="1:3" x14ac:dyDescent="0.35">
      <c r="A7240" t="s">
        <v>22743</v>
      </c>
      <c r="B7240" t="s">
        <v>22744</v>
      </c>
      <c r="C7240" t="s">
        <v>22745</v>
      </c>
    </row>
    <row r="7241" spans="1:3" x14ac:dyDescent="0.35">
      <c r="A7241" t="s">
        <v>22746</v>
      </c>
      <c r="B7241" t="s">
        <v>22747</v>
      </c>
      <c r="C7241" t="s">
        <v>22748</v>
      </c>
    </row>
    <row r="7242" spans="1:3" x14ac:dyDescent="0.35">
      <c r="A7242" t="s">
        <v>22749</v>
      </c>
      <c r="B7242" t="s">
        <v>22750</v>
      </c>
      <c r="C7242" t="s">
        <v>22751</v>
      </c>
    </row>
    <row r="7243" spans="1:3" x14ac:dyDescent="0.35">
      <c r="A7243" t="s">
        <v>22752</v>
      </c>
      <c r="B7243" t="s">
        <v>22753</v>
      </c>
      <c r="C7243" t="s">
        <v>22754</v>
      </c>
    </row>
    <row r="7244" spans="1:3" x14ac:dyDescent="0.35">
      <c r="A7244" t="s">
        <v>22755</v>
      </c>
      <c r="B7244" t="s">
        <v>22756</v>
      </c>
      <c r="C7244" t="s">
        <v>22757</v>
      </c>
    </row>
    <row r="7245" spans="1:3" x14ac:dyDescent="0.35">
      <c r="A7245" t="s">
        <v>22758</v>
      </c>
      <c r="B7245" t="s">
        <v>22759</v>
      </c>
      <c r="C7245" t="s">
        <v>22760</v>
      </c>
    </row>
    <row r="7246" spans="1:3" x14ac:dyDescent="0.35">
      <c r="A7246" t="s">
        <v>22761</v>
      </c>
      <c r="B7246" t="s">
        <v>22762</v>
      </c>
      <c r="C7246" t="s">
        <v>22763</v>
      </c>
    </row>
    <row r="7247" spans="1:3" x14ac:dyDescent="0.35">
      <c r="A7247" t="s">
        <v>22764</v>
      </c>
      <c r="B7247" t="s">
        <v>22765</v>
      </c>
      <c r="C7247" t="s">
        <v>22766</v>
      </c>
    </row>
    <row r="7248" spans="1:3" x14ac:dyDescent="0.35">
      <c r="A7248" t="s">
        <v>22767</v>
      </c>
      <c r="B7248" t="s">
        <v>22768</v>
      </c>
      <c r="C7248" t="s">
        <v>22769</v>
      </c>
    </row>
    <row r="7249" spans="1:3" x14ac:dyDescent="0.35">
      <c r="A7249" t="s">
        <v>22770</v>
      </c>
      <c r="B7249" t="s">
        <v>22771</v>
      </c>
      <c r="C7249" t="s">
        <v>22772</v>
      </c>
    </row>
    <row r="7250" spans="1:3" x14ac:dyDescent="0.35">
      <c r="A7250" t="s">
        <v>22773</v>
      </c>
      <c r="B7250" t="s">
        <v>22774</v>
      </c>
      <c r="C7250" t="s">
        <v>22775</v>
      </c>
    </row>
    <row r="7251" spans="1:3" x14ac:dyDescent="0.35">
      <c r="A7251" t="s">
        <v>22776</v>
      </c>
      <c r="B7251" t="s">
        <v>22777</v>
      </c>
      <c r="C7251" t="s">
        <v>22778</v>
      </c>
    </row>
    <row r="7252" spans="1:3" x14ac:dyDescent="0.35">
      <c r="A7252" t="s">
        <v>22779</v>
      </c>
      <c r="B7252" t="s">
        <v>22780</v>
      </c>
      <c r="C7252" t="s">
        <v>22781</v>
      </c>
    </row>
    <row r="7253" spans="1:3" x14ac:dyDescent="0.35">
      <c r="A7253" t="s">
        <v>22782</v>
      </c>
      <c r="B7253" t="s">
        <v>22783</v>
      </c>
      <c r="C7253" t="s">
        <v>22784</v>
      </c>
    </row>
    <row r="7254" spans="1:3" x14ac:dyDescent="0.35">
      <c r="A7254" t="s">
        <v>22785</v>
      </c>
      <c r="B7254" t="s">
        <v>22786</v>
      </c>
      <c r="C7254" t="s">
        <v>22787</v>
      </c>
    </row>
    <row r="7255" spans="1:3" x14ac:dyDescent="0.35">
      <c r="A7255" t="s">
        <v>22788</v>
      </c>
      <c r="B7255" t="s">
        <v>22789</v>
      </c>
      <c r="C7255" t="s">
        <v>22790</v>
      </c>
    </row>
    <row r="7256" spans="1:3" x14ac:dyDescent="0.35">
      <c r="A7256" t="s">
        <v>22791</v>
      </c>
      <c r="B7256" t="s">
        <v>22792</v>
      </c>
      <c r="C7256" t="s">
        <v>22793</v>
      </c>
    </row>
    <row r="7257" spans="1:3" x14ac:dyDescent="0.35">
      <c r="A7257" t="s">
        <v>22794</v>
      </c>
      <c r="B7257" t="s">
        <v>22795</v>
      </c>
      <c r="C7257" t="s">
        <v>22796</v>
      </c>
    </row>
    <row r="7258" spans="1:3" x14ac:dyDescent="0.35">
      <c r="A7258" t="s">
        <v>22797</v>
      </c>
      <c r="B7258" t="s">
        <v>22798</v>
      </c>
      <c r="C7258" t="s">
        <v>22799</v>
      </c>
    </row>
    <row r="7259" spans="1:3" x14ac:dyDescent="0.35">
      <c r="A7259" t="s">
        <v>22800</v>
      </c>
      <c r="B7259" t="s">
        <v>22801</v>
      </c>
      <c r="C7259" t="s">
        <v>22802</v>
      </c>
    </row>
    <row r="7260" spans="1:3" x14ac:dyDescent="0.35">
      <c r="A7260" t="s">
        <v>22803</v>
      </c>
      <c r="B7260" t="s">
        <v>22804</v>
      </c>
      <c r="C7260" t="s">
        <v>22805</v>
      </c>
    </row>
    <row r="7261" spans="1:3" x14ac:dyDescent="0.35">
      <c r="A7261" t="s">
        <v>22806</v>
      </c>
      <c r="B7261" t="s">
        <v>22807</v>
      </c>
      <c r="C7261" t="s">
        <v>22808</v>
      </c>
    </row>
    <row r="7262" spans="1:3" x14ac:dyDescent="0.35">
      <c r="A7262" t="s">
        <v>22809</v>
      </c>
      <c r="B7262" t="s">
        <v>22810</v>
      </c>
      <c r="C7262" t="s">
        <v>22811</v>
      </c>
    </row>
    <row r="7263" spans="1:3" x14ac:dyDescent="0.35">
      <c r="A7263" t="s">
        <v>22812</v>
      </c>
      <c r="B7263" t="s">
        <v>22813</v>
      </c>
      <c r="C7263" t="s">
        <v>22814</v>
      </c>
    </row>
    <row r="7264" spans="1:3" x14ac:dyDescent="0.35">
      <c r="A7264" t="s">
        <v>22815</v>
      </c>
      <c r="B7264" t="s">
        <v>22816</v>
      </c>
      <c r="C7264" t="s">
        <v>22817</v>
      </c>
    </row>
    <row r="7265" spans="1:3" x14ac:dyDescent="0.35">
      <c r="A7265" t="s">
        <v>22818</v>
      </c>
      <c r="B7265" t="s">
        <v>22819</v>
      </c>
      <c r="C7265" t="s">
        <v>22820</v>
      </c>
    </row>
    <row r="7266" spans="1:3" x14ac:dyDescent="0.35">
      <c r="A7266" t="s">
        <v>22821</v>
      </c>
      <c r="B7266" t="s">
        <v>22822</v>
      </c>
      <c r="C7266" t="s">
        <v>22823</v>
      </c>
    </row>
    <row r="7267" spans="1:3" x14ac:dyDescent="0.35">
      <c r="A7267" t="s">
        <v>22824</v>
      </c>
      <c r="B7267" t="s">
        <v>22825</v>
      </c>
      <c r="C7267" t="s">
        <v>22826</v>
      </c>
    </row>
    <row r="7268" spans="1:3" x14ac:dyDescent="0.35">
      <c r="A7268" t="s">
        <v>22827</v>
      </c>
      <c r="B7268" t="s">
        <v>22828</v>
      </c>
      <c r="C7268" t="s">
        <v>22829</v>
      </c>
    </row>
    <row r="7269" spans="1:3" x14ac:dyDescent="0.35">
      <c r="A7269" t="s">
        <v>22830</v>
      </c>
      <c r="B7269" t="s">
        <v>22831</v>
      </c>
      <c r="C7269" t="s">
        <v>22832</v>
      </c>
    </row>
    <row r="7270" spans="1:3" x14ac:dyDescent="0.35">
      <c r="A7270" t="s">
        <v>22833</v>
      </c>
      <c r="B7270" t="s">
        <v>22834</v>
      </c>
      <c r="C7270" t="s">
        <v>22835</v>
      </c>
    </row>
    <row r="7271" spans="1:3" x14ac:dyDescent="0.35">
      <c r="A7271" t="s">
        <v>22836</v>
      </c>
      <c r="B7271" t="s">
        <v>22837</v>
      </c>
      <c r="C7271" t="s">
        <v>22838</v>
      </c>
    </row>
    <row r="7272" spans="1:3" x14ac:dyDescent="0.35">
      <c r="A7272" t="s">
        <v>22839</v>
      </c>
      <c r="B7272" t="s">
        <v>22840</v>
      </c>
      <c r="C7272" t="s">
        <v>22841</v>
      </c>
    </row>
    <row r="7273" spans="1:3" x14ac:dyDescent="0.35">
      <c r="A7273" t="s">
        <v>22842</v>
      </c>
      <c r="B7273" t="s">
        <v>22843</v>
      </c>
      <c r="C7273" t="s">
        <v>22844</v>
      </c>
    </row>
    <row r="7274" spans="1:3" x14ac:dyDescent="0.35">
      <c r="A7274" t="s">
        <v>22845</v>
      </c>
      <c r="B7274" t="s">
        <v>22846</v>
      </c>
      <c r="C7274" t="s">
        <v>22847</v>
      </c>
    </row>
    <row r="7275" spans="1:3" x14ac:dyDescent="0.35">
      <c r="A7275" t="s">
        <v>22848</v>
      </c>
      <c r="B7275" t="s">
        <v>22849</v>
      </c>
      <c r="C7275" t="s">
        <v>22850</v>
      </c>
    </row>
    <row r="7276" spans="1:3" x14ac:dyDescent="0.35">
      <c r="A7276" t="s">
        <v>22851</v>
      </c>
      <c r="B7276" t="s">
        <v>22852</v>
      </c>
      <c r="C7276" t="s">
        <v>22853</v>
      </c>
    </row>
    <row r="7277" spans="1:3" x14ac:dyDescent="0.35">
      <c r="A7277" t="s">
        <v>22854</v>
      </c>
      <c r="B7277" t="s">
        <v>22855</v>
      </c>
      <c r="C7277" t="s">
        <v>22856</v>
      </c>
    </row>
    <row r="7278" spans="1:3" x14ac:dyDescent="0.35">
      <c r="A7278" t="s">
        <v>22857</v>
      </c>
      <c r="B7278" t="s">
        <v>22858</v>
      </c>
      <c r="C7278" t="s">
        <v>22859</v>
      </c>
    </row>
    <row r="7279" spans="1:3" x14ac:dyDescent="0.35">
      <c r="A7279" t="s">
        <v>22860</v>
      </c>
      <c r="B7279" t="s">
        <v>22861</v>
      </c>
      <c r="C7279" t="s">
        <v>22862</v>
      </c>
    </row>
    <row r="7280" spans="1:3" x14ac:dyDescent="0.35">
      <c r="A7280" t="s">
        <v>22863</v>
      </c>
      <c r="B7280" t="s">
        <v>22864</v>
      </c>
      <c r="C7280" t="s">
        <v>22865</v>
      </c>
    </row>
    <row r="7281" spans="1:3" x14ac:dyDescent="0.35">
      <c r="A7281" t="s">
        <v>22866</v>
      </c>
      <c r="B7281" t="s">
        <v>22867</v>
      </c>
      <c r="C7281" t="s">
        <v>22868</v>
      </c>
    </row>
    <row r="7282" spans="1:3" x14ac:dyDescent="0.35">
      <c r="A7282" t="s">
        <v>22869</v>
      </c>
      <c r="B7282" t="s">
        <v>22870</v>
      </c>
      <c r="C7282" t="s">
        <v>22871</v>
      </c>
    </row>
    <row r="7283" spans="1:3" x14ac:dyDescent="0.35">
      <c r="A7283" t="s">
        <v>22872</v>
      </c>
      <c r="B7283" t="s">
        <v>22873</v>
      </c>
      <c r="C7283" t="s">
        <v>22874</v>
      </c>
    </row>
    <row r="7284" spans="1:3" x14ac:dyDescent="0.35">
      <c r="A7284" t="s">
        <v>22875</v>
      </c>
      <c r="B7284" t="s">
        <v>22876</v>
      </c>
      <c r="C7284" t="s">
        <v>22877</v>
      </c>
    </row>
    <row r="7285" spans="1:3" x14ac:dyDescent="0.35">
      <c r="A7285" t="s">
        <v>22878</v>
      </c>
      <c r="B7285" t="s">
        <v>22879</v>
      </c>
      <c r="C7285" t="s">
        <v>22880</v>
      </c>
    </row>
    <row r="7286" spans="1:3" x14ac:dyDescent="0.35">
      <c r="A7286" t="s">
        <v>22881</v>
      </c>
      <c r="B7286" t="s">
        <v>22882</v>
      </c>
      <c r="C7286" t="s">
        <v>22883</v>
      </c>
    </row>
    <row r="7287" spans="1:3" x14ac:dyDescent="0.35">
      <c r="A7287" t="s">
        <v>22884</v>
      </c>
      <c r="B7287" t="s">
        <v>22885</v>
      </c>
      <c r="C7287" t="s">
        <v>13064</v>
      </c>
    </row>
    <row r="7288" spans="1:3" x14ac:dyDescent="0.35">
      <c r="A7288" t="s">
        <v>22886</v>
      </c>
      <c r="B7288" t="s">
        <v>22887</v>
      </c>
      <c r="C7288" t="s">
        <v>22888</v>
      </c>
    </row>
    <row r="7289" spans="1:3" x14ac:dyDescent="0.35">
      <c r="A7289" t="s">
        <v>22889</v>
      </c>
      <c r="B7289" t="s">
        <v>22890</v>
      </c>
      <c r="C7289" t="s">
        <v>22891</v>
      </c>
    </row>
    <row r="7290" spans="1:3" x14ac:dyDescent="0.35">
      <c r="A7290" t="s">
        <v>22892</v>
      </c>
      <c r="B7290" t="s">
        <v>22893</v>
      </c>
      <c r="C7290" t="s">
        <v>22894</v>
      </c>
    </row>
    <row r="7291" spans="1:3" x14ac:dyDescent="0.35">
      <c r="A7291" t="s">
        <v>22895</v>
      </c>
      <c r="B7291" t="s">
        <v>22896</v>
      </c>
      <c r="C7291" t="s">
        <v>22897</v>
      </c>
    </row>
    <row r="7292" spans="1:3" x14ac:dyDescent="0.35">
      <c r="A7292" t="s">
        <v>22898</v>
      </c>
      <c r="B7292" t="s">
        <v>22899</v>
      </c>
      <c r="C7292" t="s">
        <v>22900</v>
      </c>
    </row>
    <row r="7293" spans="1:3" x14ac:dyDescent="0.35">
      <c r="A7293" t="s">
        <v>22901</v>
      </c>
      <c r="B7293" t="s">
        <v>22902</v>
      </c>
      <c r="C7293" t="s">
        <v>22903</v>
      </c>
    </row>
    <row r="7294" spans="1:3" x14ac:dyDescent="0.35">
      <c r="A7294" t="s">
        <v>22904</v>
      </c>
      <c r="B7294" t="s">
        <v>22905</v>
      </c>
      <c r="C7294" t="s">
        <v>22906</v>
      </c>
    </row>
    <row r="7295" spans="1:3" x14ac:dyDescent="0.35">
      <c r="A7295" t="s">
        <v>22907</v>
      </c>
      <c r="B7295" t="s">
        <v>22908</v>
      </c>
      <c r="C7295" t="s">
        <v>22909</v>
      </c>
    </row>
    <row r="7296" spans="1:3" x14ac:dyDescent="0.35">
      <c r="A7296" t="s">
        <v>22910</v>
      </c>
      <c r="B7296" t="s">
        <v>22911</v>
      </c>
      <c r="C7296" t="s">
        <v>22912</v>
      </c>
    </row>
    <row r="7297" spans="1:3" x14ac:dyDescent="0.35">
      <c r="A7297" t="s">
        <v>22913</v>
      </c>
      <c r="B7297" t="s">
        <v>22914</v>
      </c>
      <c r="C7297" t="s">
        <v>22915</v>
      </c>
    </row>
    <row r="7298" spans="1:3" x14ac:dyDescent="0.35">
      <c r="A7298" t="s">
        <v>22916</v>
      </c>
      <c r="B7298" t="s">
        <v>22917</v>
      </c>
      <c r="C7298" t="s">
        <v>22918</v>
      </c>
    </row>
    <row r="7299" spans="1:3" x14ac:dyDescent="0.35">
      <c r="A7299" t="s">
        <v>22919</v>
      </c>
      <c r="B7299" t="s">
        <v>22920</v>
      </c>
      <c r="C7299" t="s">
        <v>22921</v>
      </c>
    </row>
    <row r="7300" spans="1:3" x14ac:dyDescent="0.35">
      <c r="A7300" t="s">
        <v>22922</v>
      </c>
      <c r="B7300" t="s">
        <v>22923</v>
      </c>
      <c r="C7300" t="s">
        <v>22924</v>
      </c>
    </row>
    <row r="7301" spans="1:3" x14ac:dyDescent="0.35">
      <c r="A7301" t="s">
        <v>22925</v>
      </c>
      <c r="B7301" t="s">
        <v>22926</v>
      </c>
      <c r="C7301" t="s">
        <v>22927</v>
      </c>
    </row>
    <row r="7302" spans="1:3" x14ac:dyDescent="0.35">
      <c r="A7302" t="s">
        <v>22928</v>
      </c>
      <c r="B7302" t="s">
        <v>22929</v>
      </c>
      <c r="C7302" t="s">
        <v>22930</v>
      </c>
    </row>
    <row r="7303" spans="1:3" x14ac:dyDescent="0.35">
      <c r="A7303" t="s">
        <v>22931</v>
      </c>
      <c r="B7303" t="s">
        <v>22932</v>
      </c>
      <c r="C7303" t="s">
        <v>22933</v>
      </c>
    </row>
    <row r="7304" spans="1:3" x14ac:dyDescent="0.35">
      <c r="A7304" t="s">
        <v>22934</v>
      </c>
      <c r="B7304" t="s">
        <v>22935</v>
      </c>
      <c r="C7304" t="s">
        <v>22936</v>
      </c>
    </row>
    <row r="7305" spans="1:3" x14ac:dyDescent="0.35">
      <c r="A7305" t="s">
        <v>22937</v>
      </c>
      <c r="B7305" t="s">
        <v>22938</v>
      </c>
      <c r="C7305" t="s">
        <v>22939</v>
      </c>
    </row>
    <row r="7306" spans="1:3" x14ac:dyDescent="0.35">
      <c r="A7306" t="s">
        <v>22940</v>
      </c>
      <c r="B7306" t="s">
        <v>22941</v>
      </c>
      <c r="C7306" t="s">
        <v>22942</v>
      </c>
    </row>
    <row r="7307" spans="1:3" x14ac:dyDescent="0.35">
      <c r="A7307" t="s">
        <v>22943</v>
      </c>
      <c r="B7307" t="s">
        <v>22944</v>
      </c>
      <c r="C7307" t="s">
        <v>22945</v>
      </c>
    </row>
    <row r="7308" spans="1:3" x14ac:dyDescent="0.35">
      <c r="A7308" t="s">
        <v>22946</v>
      </c>
      <c r="B7308" t="s">
        <v>22947</v>
      </c>
      <c r="C7308" t="s">
        <v>22948</v>
      </c>
    </row>
    <row r="7309" spans="1:3" x14ac:dyDescent="0.35">
      <c r="A7309" t="s">
        <v>22949</v>
      </c>
      <c r="B7309" t="s">
        <v>22950</v>
      </c>
      <c r="C7309" t="s">
        <v>22951</v>
      </c>
    </row>
    <row r="7310" spans="1:3" x14ac:dyDescent="0.35">
      <c r="A7310" t="s">
        <v>22952</v>
      </c>
      <c r="B7310" t="s">
        <v>22953</v>
      </c>
      <c r="C7310" t="s">
        <v>22954</v>
      </c>
    </row>
    <row r="7311" spans="1:3" x14ac:dyDescent="0.35">
      <c r="A7311" t="s">
        <v>22955</v>
      </c>
      <c r="B7311" t="s">
        <v>22956</v>
      </c>
      <c r="C7311" t="s">
        <v>22957</v>
      </c>
    </row>
    <row r="7312" spans="1:3" x14ac:dyDescent="0.35">
      <c r="A7312" t="s">
        <v>22958</v>
      </c>
      <c r="B7312" t="s">
        <v>22959</v>
      </c>
      <c r="C7312" t="s">
        <v>22960</v>
      </c>
    </row>
    <row r="7313" spans="1:3" x14ac:dyDescent="0.35">
      <c r="A7313" t="s">
        <v>22961</v>
      </c>
      <c r="B7313" t="s">
        <v>22962</v>
      </c>
      <c r="C7313" t="s">
        <v>22963</v>
      </c>
    </row>
    <row r="7314" spans="1:3" x14ac:dyDescent="0.35">
      <c r="A7314" t="s">
        <v>22964</v>
      </c>
      <c r="B7314" t="s">
        <v>22965</v>
      </c>
      <c r="C7314" t="s">
        <v>22966</v>
      </c>
    </row>
    <row r="7315" spans="1:3" x14ac:dyDescent="0.35">
      <c r="A7315" t="s">
        <v>22967</v>
      </c>
      <c r="B7315" t="s">
        <v>22968</v>
      </c>
      <c r="C7315" t="s">
        <v>22969</v>
      </c>
    </row>
    <row r="7316" spans="1:3" x14ac:dyDescent="0.35">
      <c r="A7316" t="s">
        <v>22970</v>
      </c>
      <c r="B7316" t="s">
        <v>22971</v>
      </c>
      <c r="C7316" t="s">
        <v>22972</v>
      </c>
    </row>
    <row r="7317" spans="1:3" x14ac:dyDescent="0.35">
      <c r="A7317" t="s">
        <v>22973</v>
      </c>
      <c r="B7317" t="s">
        <v>22974</v>
      </c>
      <c r="C7317" t="s">
        <v>22975</v>
      </c>
    </row>
    <row r="7318" spans="1:3" x14ac:dyDescent="0.35">
      <c r="A7318" t="s">
        <v>22976</v>
      </c>
      <c r="B7318" t="s">
        <v>22977</v>
      </c>
      <c r="C7318" t="s">
        <v>22978</v>
      </c>
    </row>
    <row r="7319" spans="1:3" x14ac:dyDescent="0.35">
      <c r="A7319" t="s">
        <v>22979</v>
      </c>
      <c r="B7319" t="s">
        <v>22980</v>
      </c>
      <c r="C7319" t="s">
        <v>22981</v>
      </c>
    </row>
    <row r="7320" spans="1:3" x14ac:dyDescent="0.35">
      <c r="A7320" t="s">
        <v>22982</v>
      </c>
      <c r="B7320" t="s">
        <v>22983</v>
      </c>
      <c r="C7320" t="s">
        <v>22984</v>
      </c>
    </row>
    <row r="7321" spans="1:3" x14ac:dyDescent="0.35">
      <c r="A7321" t="s">
        <v>22985</v>
      </c>
      <c r="B7321" t="s">
        <v>22986</v>
      </c>
      <c r="C7321" t="s">
        <v>22987</v>
      </c>
    </row>
    <row r="7322" spans="1:3" x14ac:dyDescent="0.35">
      <c r="A7322" t="s">
        <v>22988</v>
      </c>
      <c r="B7322" t="s">
        <v>22989</v>
      </c>
      <c r="C7322" t="s">
        <v>22990</v>
      </c>
    </row>
    <row r="7323" spans="1:3" x14ac:dyDescent="0.35">
      <c r="A7323" t="s">
        <v>22991</v>
      </c>
      <c r="B7323" t="s">
        <v>22992</v>
      </c>
      <c r="C7323" t="s">
        <v>22993</v>
      </c>
    </row>
    <row r="7324" spans="1:3" x14ac:dyDescent="0.35">
      <c r="A7324" t="s">
        <v>22994</v>
      </c>
      <c r="B7324" t="s">
        <v>22995</v>
      </c>
      <c r="C7324" t="s">
        <v>22996</v>
      </c>
    </row>
    <row r="7325" spans="1:3" x14ac:dyDescent="0.35">
      <c r="A7325" t="s">
        <v>22997</v>
      </c>
      <c r="B7325" t="s">
        <v>22998</v>
      </c>
      <c r="C7325" t="s">
        <v>22999</v>
      </c>
    </row>
    <row r="7326" spans="1:3" x14ac:dyDescent="0.35">
      <c r="A7326" t="s">
        <v>23000</v>
      </c>
      <c r="B7326" t="s">
        <v>23001</v>
      </c>
      <c r="C7326" t="s">
        <v>23002</v>
      </c>
    </row>
    <row r="7327" spans="1:3" x14ac:dyDescent="0.35">
      <c r="A7327" t="s">
        <v>23003</v>
      </c>
      <c r="B7327" t="s">
        <v>23004</v>
      </c>
      <c r="C7327" t="s">
        <v>23005</v>
      </c>
    </row>
    <row r="7328" spans="1:3" x14ac:dyDescent="0.35">
      <c r="A7328" t="s">
        <v>23006</v>
      </c>
      <c r="B7328" t="s">
        <v>23007</v>
      </c>
      <c r="C7328" t="s">
        <v>23008</v>
      </c>
    </row>
    <row r="7329" spans="1:3" x14ac:dyDescent="0.35">
      <c r="A7329" t="s">
        <v>23009</v>
      </c>
      <c r="B7329" t="s">
        <v>23010</v>
      </c>
      <c r="C7329" t="s">
        <v>23011</v>
      </c>
    </row>
    <row r="7330" spans="1:3" x14ac:dyDescent="0.35">
      <c r="A7330" t="s">
        <v>23012</v>
      </c>
      <c r="B7330" t="s">
        <v>23013</v>
      </c>
      <c r="C7330" t="s">
        <v>23014</v>
      </c>
    </row>
    <row r="7331" spans="1:3" x14ac:dyDescent="0.35">
      <c r="A7331" t="s">
        <v>23015</v>
      </c>
      <c r="B7331" t="s">
        <v>23016</v>
      </c>
      <c r="C7331" t="s">
        <v>23017</v>
      </c>
    </row>
    <row r="7332" spans="1:3" x14ac:dyDescent="0.35">
      <c r="A7332" t="s">
        <v>23018</v>
      </c>
      <c r="B7332" t="s">
        <v>23019</v>
      </c>
      <c r="C7332" t="s">
        <v>23020</v>
      </c>
    </row>
    <row r="7333" spans="1:3" x14ac:dyDescent="0.35">
      <c r="A7333" t="s">
        <v>23021</v>
      </c>
      <c r="B7333" t="s">
        <v>23022</v>
      </c>
      <c r="C7333" t="s">
        <v>23023</v>
      </c>
    </row>
    <row r="7334" spans="1:3" x14ac:dyDescent="0.35">
      <c r="A7334" t="s">
        <v>23024</v>
      </c>
      <c r="B7334" t="s">
        <v>23025</v>
      </c>
      <c r="C7334" t="s">
        <v>23026</v>
      </c>
    </row>
    <row r="7335" spans="1:3" x14ac:dyDescent="0.35">
      <c r="A7335" t="s">
        <v>23027</v>
      </c>
      <c r="B7335" t="s">
        <v>23028</v>
      </c>
      <c r="C7335" t="s">
        <v>23029</v>
      </c>
    </row>
    <row r="7336" spans="1:3" x14ac:dyDescent="0.35">
      <c r="A7336" t="s">
        <v>23030</v>
      </c>
      <c r="B7336" t="s">
        <v>23031</v>
      </c>
      <c r="C7336" t="s">
        <v>23032</v>
      </c>
    </row>
    <row r="7337" spans="1:3" x14ac:dyDescent="0.35">
      <c r="A7337" t="s">
        <v>23033</v>
      </c>
      <c r="B7337" t="s">
        <v>23034</v>
      </c>
      <c r="C7337" t="s">
        <v>23035</v>
      </c>
    </row>
    <row r="7338" spans="1:3" x14ac:dyDescent="0.35">
      <c r="A7338" t="s">
        <v>23036</v>
      </c>
      <c r="B7338" t="s">
        <v>23037</v>
      </c>
      <c r="C7338" t="s">
        <v>23038</v>
      </c>
    </row>
    <row r="7339" spans="1:3" x14ac:dyDescent="0.35">
      <c r="A7339" t="s">
        <v>23039</v>
      </c>
      <c r="B7339" t="s">
        <v>23040</v>
      </c>
      <c r="C7339" t="s">
        <v>23041</v>
      </c>
    </row>
    <row r="7340" spans="1:3" x14ac:dyDescent="0.35">
      <c r="A7340" t="s">
        <v>23042</v>
      </c>
      <c r="B7340" t="s">
        <v>23043</v>
      </c>
      <c r="C7340" t="s">
        <v>23044</v>
      </c>
    </row>
    <row r="7341" spans="1:3" x14ac:dyDescent="0.35">
      <c r="A7341" t="s">
        <v>23045</v>
      </c>
      <c r="B7341" t="s">
        <v>23046</v>
      </c>
      <c r="C7341" t="s">
        <v>23047</v>
      </c>
    </row>
    <row r="7342" spans="1:3" x14ac:dyDescent="0.35">
      <c r="A7342" t="s">
        <v>23048</v>
      </c>
      <c r="B7342" t="s">
        <v>23049</v>
      </c>
      <c r="C7342" t="s">
        <v>23050</v>
      </c>
    </row>
    <row r="7343" spans="1:3" x14ac:dyDescent="0.35">
      <c r="A7343" t="s">
        <v>23051</v>
      </c>
      <c r="B7343" t="s">
        <v>23052</v>
      </c>
      <c r="C7343" t="s">
        <v>23053</v>
      </c>
    </row>
    <row r="7344" spans="1:3" x14ac:dyDescent="0.35">
      <c r="A7344" t="s">
        <v>23054</v>
      </c>
      <c r="B7344" t="s">
        <v>23055</v>
      </c>
      <c r="C7344" t="s">
        <v>23056</v>
      </c>
    </row>
    <row r="7345" spans="1:3" x14ac:dyDescent="0.35">
      <c r="A7345" t="s">
        <v>23057</v>
      </c>
      <c r="B7345" t="s">
        <v>23058</v>
      </c>
      <c r="C7345" t="s">
        <v>23059</v>
      </c>
    </row>
    <row r="7346" spans="1:3" x14ac:dyDescent="0.35">
      <c r="A7346" t="s">
        <v>23060</v>
      </c>
      <c r="B7346" t="s">
        <v>23061</v>
      </c>
      <c r="C7346" t="s">
        <v>23062</v>
      </c>
    </row>
    <row r="7347" spans="1:3" x14ac:dyDescent="0.35">
      <c r="A7347" t="s">
        <v>23060</v>
      </c>
      <c r="B7347" t="s">
        <v>23063</v>
      </c>
      <c r="C7347" t="s">
        <v>23064</v>
      </c>
    </row>
    <row r="7348" spans="1:3" x14ac:dyDescent="0.35">
      <c r="A7348" t="s">
        <v>23065</v>
      </c>
      <c r="B7348" t="s">
        <v>23066</v>
      </c>
      <c r="C7348" t="s">
        <v>23067</v>
      </c>
    </row>
    <row r="7349" spans="1:3" x14ac:dyDescent="0.35">
      <c r="A7349" t="s">
        <v>23068</v>
      </c>
      <c r="B7349" t="s">
        <v>23069</v>
      </c>
      <c r="C7349" t="s">
        <v>23070</v>
      </c>
    </row>
    <row r="7350" spans="1:3" x14ac:dyDescent="0.35">
      <c r="A7350" t="s">
        <v>23071</v>
      </c>
      <c r="B7350" t="s">
        <v>23072</v>
      </c>
      <c r="C7350" t="s">
        <v>23073</v>
      </c>
    </row>
    <row r="7351" spans="1:3" x14ac:dyDescent="0.35">
      <c r="A7351" t="s">
        <v>23071</v>
      </c>
      <c r="B7351" t="s">
        <v>23074</v>
      </c>
      <c r="C7351" t="s">
        <v>23075</v>
      </c>
    </row>
    <row r="7352" spans="1:3" x14ac:dyDescent="0.35">
      <c r="A7352" t="s">
        <v>23076</v>
      </c>
      <c r="B7352" t="s">
        <v>23077</v>
      </c>
      <c r="C7352" t="s">
        <v>23078</v>
      </c>
    </row>
    <row r="7353" spans="1:3" x14ac:dyDescent="0.35">
      <c r="A7353" t="s">
        <v>23079</v>
      </c>
      <c r="B7353" t="s">
        <v>23080</v>
      </c>
      <c r="C7353" t="s">
        <v>23081</v>
      </c>
    </row>
    <row r="7354" spans="1:3" x14ac:dyDescent="0.35">
      <c r="A7354" t="s">
        <v>23082</v>
      </c>
      <c r="B7354" t="s">
        <v>23083</v>
      </c>
      <c r="C7354" t="s">
        <v>23084</v>
      </c>
    </row>
    <row r="7355" spans="1:3" x14ac:dyDescent="0.35">
      <c r="A7355" t="s">
        <v>23085</v>
      </c>
      <c r="B7355" t="s">
        <v>23086</v>
      </c>
      <c r="C7355" t="s">
        <v>23087</v>
      </c>
    </row>
    <row r="7356" spans="1:3" x14ac:dyDescent="0.35">
      <c r="A7356" t="s">
        <v>23088</v>
      </c>
      <c r="B7356" t="s">
        <v>23089</v>
      </c>
      <c r="C7356" t="s">
        <v>23090</v>
      </c>
    </row>
    <row r="7357" spans="1:3" x14ac:dyDescent="0.35">
      <c r="A7357" t="s">
        <v>23091</v>
      </c>
      <c r="B7357" t="s">
        <v>23092</v>
      </c>
      <c r="C7357" t="s">
        <v>23093</v>
      </c>
    </row>
    <row r="7358" spans="1:3" x14ac:dyDescent="0.35">
      <c r="A7358" t="s">
        <v>23094</v>
      </c>
      <c r="B7358" t="s">
        <v>23095</v>
      </c>
      <c r="C7358" t="s">
        <v>23096</v>
      </c>
    </row>
    <row r="7359" spans="1:3" x14ac:dyDescent="0.35">
      <c r="A7359" t="s">
        <v>23097</v>
      </c>
      <c r="B7359" t="s">
        <v>23098</v>
      </c>
      <c r="C7359" t="s">
        <v>23099</v>
      </c>
    </row>
    <row r="7360" spans="1:3" x14ac:dyDescent="0.35">
      <c r="A7360" t="s">
        <v>23100</v>
      </c>
      <c r="B7360" t="s">
        <v>23101</v>
      </c>
      <c r="C7360" t="s">
        <v>23102</v>
      </c>
    </row>
    <row r="7361" spans="1:3" x14ac:dyDescent="0.35">
      <c r="A7361" t="s">
        <v>23103</v>
      </c>
      <c r="B7361" t="s">
        <v>23104</v>
      </c>
      <c r="C7361" t="s">
        <v>23105</v>
      </c>
    </row>
    <row r="7362" spans="1:3" x14ac:dyDescent="0.35">
      <c r="A7362" t="s">
        <v>23106</v>
      </c>
      <c r="B7362" t="s">
        <v>23107</v>
      </c>
      <c r="C7362" t="s">
        <v>23108</v>
      </c>
    </row>
    <row r="7363" spans="1:3" x14ac:dyDescent="0.35">
      <c r="A7363" t="s">
        <v>23109</v>
      </c>
      <c r="B7363" t="s">
        <v>23110</v>
      </c>
      <c r="C7363" t="s">
        <v>23111</v>
      </c>
    </row>
    <row r="7364" spans="1:3" x14ac:dyDescent="0.35">
      <c r="A7364" t="s">
        <v>23112</v>
      </c>
      <c r="B7364" t="s">
        <v>23113</v>
      </c>
      <c r="C7364" t="s">
        <v>23114</v>
      </c>
    </row>
    <row r="7365" spans="1:3" x14ac:dyDescent="0.35">
      <c r="A7365" t="s">
        <v>23115</v>
      </c>
      <c r="B7365" t="s">
        <v>23116</v>
      </c>
      <c r="C7365" t="s">
        <v>23117</v>
      </c>
    </row>
    <row r="7366" spans="1:3" x14ac:dyDescent="0.35">
      <c r="A7366" t="s">
        <v>23118</v>
      </c>
      <c r="B7366" t="s">
        <v>23119</v>
      </c>
      <c r="C7366" t="s">
        <v>23120</v>
      </c>
    </row>
    <row r="7367" spans="1:3" x14ac:dyDescent="0.35">
      <c r="A7367" t="s">
        <v>23121</v>
      </c>
      <c r="B7367" t="s">
        <v>23122</v>
      </c>
      <c r="C7367" t="s">
        <v>23123</v>
      </c>
    </row>
    <row r="7368" spans="1:3" x14ac:dyDescent="0.35">
      <c r="A7368" t="s">
        <v>23124</v>
      </c>
      <c r="B7368" t="s">
        <v>23125</v>
      </c>
      <c r="C7368" t="s">
        <v>23126</v>
      </c>
    </row>
    <row r="7369" spans="1:3" x14ac:dyDescent="0.35">
      <c r="A7369" t="s">
        <v>23127</v>
      </c>
      <c r="B7369" t="s">
        <v>23128</v>
      </c>
      <c r="C7369" t="s">
        <v>23129</v>
      </c>
    </row>
    <row r="7370" spans="1:3" x14ac:dyDescent="0.35">
      <c r="A7370" t="s">
        <v>23130</v>
      </c>
      <c r="B7370" t="s">
        <v>23131</v>
      </c>
      <c r="C7370" t="s">
        <v>23132</v>
      </c>
    </row>
    <row r="7371" spans="1:3" x14ac:dyDescent="0.35">
      <c r="A7371" t="s">
        <v>23133</v>
      </c>
      <c r="B7371" t="s">
        <v>23134</v>
      </c>
      <c r="C7371" t="s">
        <v>23135</v>
      </c>
    </row>
    <row r="7372" spans="1:3" x14ac:dyDescent="0.35">
      <c r="A7372" t="s">
        <v>23136</v>
      </c>
      <c r="B7372" t="s">
        <v>23137</v>
      </c>
      <c r="C7372" t="s">
        <v>23138</v>
      </c>
    </row>
    <row r="7373" spans="1:3" x14ac:dyDescent="0.35">
      <c r="A7373" t="s">
        <v>23139</v>
      </c>
      <c r="B7373" t="s">
        <v>23140</v>
      </c>
      <c r="C7373" t="s">
        <v>23141</v>
      </c>
    </row>
    <row r="7374" spans="1:3" x14ac:dyDescent="0.35">
      <c r="A7374" t="s">
        <v>23142</v>
      </c>
      <c r="B7374" t="s">
        <v>23143</v>
      </c>
      <c r="C7374" t="s">
        <v>23144</v>
      </c>
    </row>
    <row r="7375" spans="1:3" x14ac:dyDescent="0.35">
      <c r="A7375" t="s">
        <v>23145</v>
      </c>
      <c r="B7375" t="s">
        <v>23146</v>
      </c>
      <c r="C7375" t="s">
        <v>23147</v>
      </c>
    </row>
    <row r="7376" spans="1:3" x14ac:dyDescent="0.35">
      <c r="A7376" t="s">
        <v>23148</v>
      </c>
      <c r="B7376" t="s">
        <v>23149</v>
      </c>
      <c r="C7376" t="s">
        <v>12027</v>
      </c>
    </row>
    <row r="7377" spans="1:3" x14ac:dyDescent="0.35">
      <c r="A7377" t="s">
        <v>23148</v>
      </c>
      <c r="B7377" t="s">
        <v>23146</v>
      </c>
      <c r="C7377" t="s">
        <v>23150</v>
      </c>
    </row>
    <row r="7378" spans="1:3" x14ac:dyDescent="0.35">
      <c r="A7378" t="s">
        <v>23151</v>
      </c>
      <c r="B7378" t="s">
        <v>23152</v>
      </c>
      <c r="C7378" t="s">
        <v>23153</v>
      </c>
    </row>
    <row r="7379" spans="1:3" x14ac:dyDescent="0.35">
      <c r="A7379" t="s">
        <v>23154</v>
      </c>
      <c r="B7379" t="s">
        <v>23155</v>
      </c>
      <c r="C7379" t="s">
        <v>23156</v>
      </c>
    </row>
    <row r="7380" spans="1:3" x14ac:dyDescent="0.35">
      <c r="A7380" t="s">
        <v>23157</v>
      </c>
      <c r="B7380" t="s">
        <v>23158</v>
      </c>
      <c r="C7380" t="s">
        <v>23159</v>
      </c>
    </row>
    <row r="7381" spans="1:3" x14ac:dyDescent="0.35">
      <c r="A7381" t="s">
        <v>23160</v>
      </c>
      <c r="B7381" t="s">
        <v>23161</v>
      </c>
      <c r="C7381" t="s">
        <v>23162</v>
      </c>
    </row>
    <row r="7382" spans="1:3" x14ac:dyDescent="0.35">
      <c r="A7382" t="s">
        <v>23163</v>
      </c>
      <c r="B7382" t="s">
        <v>23164</v>
      </c>
      <c r="C7382" t="s">
        <v>23165</v>
      </c>
    </row>
    <row r="7383" spans="1:3" x14ac:dyDescent="0.35">
      <c r="A7383" t="s">
        <v>23166</v>
      </c>
      <c r="B7383" t="s">
        <v>23167</v>
      </c>
      <c r="C7383" t="s">
        <v>23168</v>
      </c>
    </row>
    <row r="7384" spans="1:3" x14ac:dyDescent="0.35">
      <c r="A7384" t="s">
        <v>23169</v>
      </c>
      <c r="B7384" t="s">
        <v>23170</v>
      </c>
      <c r="C7384" t="s">
        <v>23171</v>
      </c>
    </row>
    <row r="7385" spans="1:3" x14ac:dyDescent="0.35">
      <c r="A7385" t="s">
        <v>23172</v>
      </c>
      <c r="B7385" t="s">
        <v>23173</v>
      </c>
      <c r="C7385" t="s">
        <v>23174</v>
      </c>
    </row>
    <row r="7386" spans="1:3" x14ac:dyDescent="0.35">
      <c r="A7386" t="s">
        <v>23175</v>
      </c>
      <c r="B7386" t="s">
        <v>23176</v>
      </c>
      <c r="C7386" t="s">
        <v>23177</v>
      </c>
    </row>
    <row r="7387" spans="1:3" x14ac:dyDescent="0.35">
      <c r="A7387" t="s">
        <v>23178</v>
      </c>
      <c r="B7387" t="s">
        <v>23179</v>
      </c>
      <c r="C7387" t="s">
        <v>23180</v>
      </c>
    </row>
    <row r="7388" spans="1:3" x14ac:dyDescent="0.35">
      <c r="A7388" t="s">
        <v>23181</v>
      </c>
      <c r="B7388" t="s">
        <v>23182</v>
      </c>
      <c r="C7388" t="s">
        <v>23183</v>
      </c>
    </row>
    <row r="7389" spans="1:3" x14ac:dyDescent="0.35">
      <c r="A7389" t="s">
        <v>23184</v>
      </c>
      <c r="B7389" t="s">
        <v>23185</v>
      </c>
      <c r="C7389" t="s">
        <v>23186</v>
      </c>
    </row>
    <row r="7390" spans="1:3" x14ac:dyDescent="0.35">
      <c r="A7390" t="s">
        <v>23187</v>
      </c>
      <c r="B7390" t="s">
        <v>23188</v>
      </c>
      <c r="C7390" t="s">
        <v>23189</v>
      </c>
    </row>
    <row r="7391" spans="1:3" x14ac:dyDescent="0.35">
      <c r="A7391" t="s">
        <v>23190</v>
      </c>
      <c r="B7391" t="s">
        <v>23191</v>
      </c>
      <c r="C7391" t="s">
        <v>23192</v>
      </c>
    </row>
    <row r="7392" spans="1:3" x14ac:dyDescent="0.35">
      <c r="A7392" t="s">
        <v>23193</v>
      </c>
      <c r="B7392" t="s">
        <v>23194</v>
      </c>
      <c r="C7392" t="s">
        <v>23195</v>
      </c>
    </row>
    <row r="7393" spans="1:3" x14ac:dyDescent="0.35">
      <c r="A7393" t="s">
        <v>23196</v>
      </c>
      <c r="B7393" t="s">
        <v>23197</v>
      </c>
      <c r="C7393" t="s">
        <v>23198</v>
      </c>
    </row>
    <row r="7394" spans="1:3" x14ac:dyDescent="0.35">
      <c r="A7394" t="s">
        <v>23199</v>
      </c>
      <c r="B7394" t="s">
        <v>23200</v>
      </c>
      <c r="C7394" t="s">
        <v>23201</v>
      </c>
    </row>
    <row r="7395" spans="1:3" x14ac:dyDescent="0.35">
      <c r="A7395" t="s">
        <v>23199</v>
      </c>
      <c r="B7395" t="s">
        <v>23202</v>
      </c>
      <c r="C7395" t="s">
        <v>23203</v>
      </c>
    </row>
    <row r="7396" spans="1:3" x14ac:dyDescent="0.35">
      <c r="A7396" t="s">
        <v>23204</v>
      </c>
      <c r="B7396" t="s">
        <v>23205</v>
      </c>
      <c r="C7396" t="s">
        <v>23206</v>
      </c>
    </row>
    <row r="7397" spans="1:3" x14ac:dyDescent="0.35">
      <c r="A7397" t="s">
        <v>23207</v>
      </c>
      <c r="B7397" t="s">
        <v>23208</v>
      </c>
      <c r="C7397" t="s">
        <v>23209</v>
      </c>
    </row>
    <row r="7398" spans="1:3" x14ac:dyDescent="0.35">
      <c r="A7398" t="s">
        <v>23210</v>
      </c>
      <c r="B7398" t="s">
        <v>23211</v>
      </c>
      <c r="C7398" t="s">
        <v>23212</v>
      </c>
    </row>
    <row r="7399" spans="1:3" x14ac:dyDescent="0.35">
      <c r="A7399" t="s">
        <v>23213</v>
      </c>
      <c r="B7399" t="s">
        <v>23214</v>
      </c>
      <c r="C7399" t="s">
        <v>23215</v>
      </c>
    </row>
    <row r="7400" spans="1:3" x14ac:dyDescent="0.35">
      <c r="A7400" t="s">
        <v>23216</v>
      </c>
      <c r="B7400" t="s">
        <v>23217</v>
      </c>
      <c r="C7400" t="s">
        <v>23218</v>
      </c>
    </row>
    <row r="7401" spans="1:3" x14ac:dyDescent="0.35">
      <c r="A7401" t="s">
        <v>23219</v>
      </c>
      <c r="B7401" t="s">
        <v>23220</v>
      </c>
      <c r="C7401" t="s">
        <v>23221</v>
      </c>
    </row>
    <row r="7402" spans="1:3" x14ac:dyDescent="0.35">
      <c r="A7402" t="s">
        <v>23222</v>
      </c>
      <c r="B7402" t="s">
        <v>23223</v>
      </c>
      <c r="C7402" t="s">
        <v>23224</v>
      </c>
    </row>
    <row r="7403" spans="1:3" x14ac:dyDescent="0.35">
      <c r="A7403" t="s">
        <v>23225</v>
      </c>
      <c r="B7403" t="s">
        <v>23226</v>
      </c>
      <c r="C7403" t="s">
        <v>23227</v>
      </c>
    </row>
    <row r="7404" spans="1:3" x14ac:dyDescent="0.35">
      <c r="A7404" t="s">
        <v>23228</v>
      </c>
      <c r="B7404" t="s">
        <v>23229</v>
      </c>
      <c r="C7404" t="s">
        <v>23230</v>
      </c>
    </row>
    <row r="7405" spans="1:3" x14ac:dyDescent="0.35">
      <c r="A7405" t="s">
        <v>23231</v>
      </c>
      <c r="B7405" t="s">
        <v>23232</v>
      </c>
      <c r="C7405" t="s">
        <v>23233</v>
      </c>
    </row>
    <row r="7406" spans="1:3" x14ac:dyDescent="0.35">
      <c r="A7406" t="s">
        <v>23234</v>
      </c>
      <c r="B7406" t="s">
        <v>23235</v>
      </c>
      <c r="C7406" t="s">
        <v>23236</v>
      </c>
    </row>
    <row r="7407" spans="1:3" x14ac:dyDescent="0.35">
      <c r="A7407" t="s">
        <v>23237</v>
      </c>
      <c r="B7407" t="s">
        <v>23238</v>
      </c>
      <c r="C7407" t="s">
        <v>23239</v>
      </c>
    </row>
    <row r="7408" spans="1:3" x14ac:dyDescent="0.35">
      <c r="A7408" t="s">
        <v>23240</v>
      </c>
      <c r="B7408" t="s">
        <v>23241</v>
      </c>
      <c r="C7408" t="s">
        <v>23242</v>
      </c>
    </row>
    <row r="7409" spans="1:3" x14ac:dyDescent="0.35">
      <c r="A7409" t="s">
        <v>23243</v>
      </c>
      <c r="B7409" t="s">
        <v>23244</v>
      </c>
      <c r="C7409" t="s">
        <v>23245</v>
      </c>
    </row>
    <row r="7410" spans="1:3" x14ac:dyDescent="0.35">
      <c r="A7410" t="s">
        <v>23246</v>
      </c>
      <c r="B7410" t="s">
        <v>23247</v>
      </c>
      <c r="C7410" t="s">
        <v>6959</v>
      </c>
    </row>
    <row r="7411" spans="1:3" x14ac:dyDescent="0.35">
      <c r="A7411" t="s">
        <v>23248</v>
      </c>
      <c r="B7411" t="s">
        <v>23249</v>
      </c>
      <c r="C7411" t="s">
        <v>23250</v>
      </c>
    </row>
    <row r="7412" spans="1:3" x14ac:dyDescent="0.35">
      <c r="A7412" t="s">
        <v>23251</v>
      </c>
      <c r="B7412" t="s">
        <v>23252</v>
      </c>
      <c r="C7412" t="s">
        <v>23253</v>
      </c>
    </row>
    <row r="7413" spans="1:3" x14ac:dyDescent="0.35">
      <c r="A7413" t="s">
        <v>23254</v>
      </c>
      <c r="B7413" t="s">
        <v>23255</v>
      </c>
      <c r="C7413" t="s">
        <v>23256</v>
      </c>
    </row>
    <row r="7414" spans="1:3" x14ac:dyDescent="0.35">
      <c r="A7414" t="s">
        <v>23257</v>
      </c>
      <c r="B7414" t="s">
        <v>23258</v>
      </c>
      <c r="C7414" t="s">
        <v>23259</v>
      </c>
    </row>
    <row r="7415" spans="1:3" x14ac:dyDescent="0.35">
      <c r="A7415" t="s">
        <v>23260</v>
      </c>
      <c r="B7415" t="s">
        <v>23261</v>
      </c>
      <c r="C7415" t="s">
        <v>23262</v>
      </c>
    </row>
    <row r="7416" spans="1:3" x14ac:dyDescent="0.35">
      <c r="A7416" t="s">
        <v>23263</v>
      </c>
      <c r="B7416" t="s">
        <v>23264</v>
      </c>
      <c r="C7416" t="s">
        <v>23265</v>
      </c>
    </row>
    <row r="7417" spans="1:3" x14ac:dyDescent="0.35">
      <c r="A7417" t="s">
        <v>23266</v>
      </c>
      <c r="B7417" t="s">
        <v>23267</v>
      </c>
      <c r="C7417" t="s">
        <v>23268</v>
      </c>
    </row>
    <row r="7418" spans="1:3" x14ac:dyDescent="0.35">
      <c r="A7418" t="s">
        <v>23269</v>
      </c>
      <c r="B7418" t="s">
        <v>23270</v>
      </c>
      <c r="C7418" t="s">
        <v>23271</v>
      </c>
    </row>
    <row r="7419" spans="1:3" x14ac:dyDescent="0.35">
      <c r="A7419" t="s">
        <v>23272</v>
      </c>
      <c r="B7419" t="s">
        <v>23273</v>
      </c>
      <c r="C7419" t="s">
        <v>23274</v>
      </c>
    </row>
    <row r="7420" spans="1:3" x14ac:dyDescent="0.35">
      <c r="A7420" t="s">
        <v>23275</v>
      </c>
      <c r="B7420" t="s">
        <v>23276</v>
      </c>
      <c r="C7420" t="s">
        <v>23277</v>
      </c>
    </row>
    <row r="7421" spans="1:3" x14ac:dyDescent="0.35">
      <c r="A7421" t="s">
        <v>23278</v>
      </c>
      <c r="B7421" t="s">
        <v>23279</v>
      </c>
      <c r="C7421" t="s">
        <v>23280</v>
      </c>
    </row>
    <row r="7422" spans="1:3" x14ac:dyDescent="0.35">
      <c r="A7422" t="s">
        <v>23281</v>
      </c>
      <c r="B7422" t="s">
        <v>23282</v>
      </c>
      <c r="C7422" t="s">
        <v>23283</v>
      </c>
    </row>
    <row r="7423" spans="1:3" x14ac:dyDescent="0.35">
      <c r="A7423" t="s">
        <v>23284</v>
      </c>
      <c r="B7423" t="s">
        <v>23285</v>
      </c>
      <c r="C7423" t="s">
        <v>23286</v>
      </c>
    </row>
    <row r="7424" spans="1:3" x14ac:dyDescent="0.35">
      <c r="A7424" t="s">
        <v>23287</v>
      </c>
      <c r="B7424" t="s">
        <v>23288</v>
      </c>
      <c r="C7424" t="s">
        <v>23289</v>
      </c>
    </row>
    <row r="7425" spans="1:3" x14ac:dyDescent="0.35">
      <c r="A7425" t="s">
        <v>23290</v>
      </c>
      <c r="B7425" t="s">
        <v>23291</v>
      </c>
      <c r="C7425" t="s">
        <v>23292</v>
      </c>
    </row>
    <row r="7426" spans="1:3" x14ac:dyDescent="0.35">
      <c r="A7426" t="s">
        <v>23293</v>
      </c>
      <c r="B7426" t="s">
        <v>23294</v>
      </c>
      <c r="C7426" t="s">
        <v>23295</v>
      </c>
    </row>
    <row r="7427" spans="1:3" x14ac:dyDescent="0.35">
      <c r="A7427" t="s">
        <v>23296</v>
      </c>
      <c r="B7427" t="s">
        <v>23297</v>
      </c>
      <c r="C7427" t="s">
        <v>23298</v>
      </c>
    </row>
    <row r="7428" spans="1:3" x14ac:dyDescent="0.35">
      <c r="A7428" t="s">
        <v>23299</v>
      </c>
      <c r="B7428" t="s">
        <v>23300</v>
      </c>
      <c r="C7428" t="s">
        <v>23301</v>
      </c>
    </row>
    <row r="7429" spans="1:3" x14ac:dyDescent="0.35">
      <c r="A7429" t="s">
        <v>23302</v>
      </c>
      <c r="B7429" t="s">
        <v>23303</v>
      </c>
      <c r="C7429" t="s">
        <v>23304</v>
      </c>
    </row>
    <row r="7430" spans="1:3" x14ac:dyDescent="0.35">
      <c r="A7430" t="s">
        <v>23305</v>
      </c>
      <c r="B7430" t="s">
        <v>23306</v>
      </c>
      <c r="C7430" t="s">
        <v>23307</v>
      </c>
    </row>
    <row r="7431" spans="1:3" x14ac:dyDescent="0.35">
      <c r="A7431" t="s">
        <v>23308</v>
      </c>
      <c r="B7431" t="s">
        <v>23309</v>
      </c>
      <c r="C7431" t="s">
        <v>23310</v>
      </c>
    </row>
    <row r="7432" spans="1:3" x14ac:dyDescent="0.35">
      <c r="A7432" t="s">
        <v>23311</v>
      </c>
      <c r="B7432" t="s">
        <v>23312</v>
      </c>
      <c r="C7432" t="s">
        <v>23313</v>
      </c>
    </row>
    <row r="7433" spans="1:3" x14ac:dyDescent="0.35">
      <c r="A7433" t="s">
        <v>23314</v>
      </c>
      <c r="B7433" t="s">
        <v>23315</v>
      </c>
      <c r="C7433" t="s">
        <v>23316</v>
      </c>
    </row>
    <row r="7434" spans="1:3" x14ac:dyDescent="0.35">
      <c r="A7434" t="s">
        <v>23317</v>
      </c>
      <c r="B7434" t="s">
        <v>23318</v>
      </c>
      <c r="C7434" t="s">
        <v>23319</v>
      </c>
    </row>
    <row r="7435" spans="1:3" x14ac:dyDescent="0.35">
      <c r="A7435" t="s">
        <v>23320</v>
      </c>
      <c r="B7435" t="s">
        <v>23321</v>
      </c>
      <c r="C7435" t="s">
        <v>23322</v>
      </c>
    </row>
    <row r="7436" spans="1:3" x14ac:dyDescent="0.35">
      <c r="A7436" t="s">
        <v>23323</v>
      </c>
      <c r="B7436" t="s">
        <v>23324</v>
      </c>
      <c r="C7436" t="s">
        <v>23325</v>
      </c>
    </row>
    <row r="7437" spans="1:3" x14ac:dyDescent="0.35">
      <c r="A7437" t="s">
        <v>23326</v>
      </c>
      <c r="B7437" t="s">
        <v>23327</v>
      </c>
      <c r="C7437" t="s">
        <v>23328</v>
      </c>
    </row>
    <row r="7438" spans="1:3" x14ac:dyDescent="0.35">
      <c r="A7438" t="s">
        <v>23329</v>
      </c>
      <c r="B7438" t="s">
        <v>23330</v>
      </c>
      <c r="C7438" t="s">
        <v>23331</v>
      </c>
    </row>
    <row r="7439" spans="1:3" x14ac:dyDescent="0.35">
      <c r="A7439" t="s">
        <v>23332</v>
      </c>
      <c r="B7439" t="s">
        <v>23333</v>
      </c>
      <c r="C7439" t="s">
        <v>23334</v>
      </c>
    </row>
    <row r="7440" spans="1:3" x14ac:dyDescent="0.35">
      <c r="A7440" t="s">
        <v>23335</v>
      </c>
      <c r="B7440" t="s">
        <v>23336</v>
      </c>
      <c r="C7440" t="s">
        <v>23337</v>
      </c>
    </row>
    <row r="7441" spans="1:3" x14ac:dyDescent="0.35">
      <c r="A7441" t="s">
        <v>23338</v>
      </c>
      <c r="B7441" t="s">
        <v>23339</v>
      </c>
      <c r="C7441" t="s">
        <v>23340</v>
      </c>
    </row>
    <row r="7442" spans="1:3" x14ac:dyDescent="0.35">
      <c r="A7442" t="s">
        <v>23341</v>
      </c>
      <c r="B7442" t="s">
        <v>23342</v>
      </c>
      <c r="C7442" t="s">
        <v>23343</v>
      </c>
    </row>
    <row r="7443" spans="1:3" x14ac:dyDescent="0.35">
      <c r="A7443" t="s">
        <v>23344</v>
      </c>
      <c r="B7443" t="s">
        <v>23345</v>
      </c>
      <c r="C7443" t="s">
        <v>23346</v>
      </c>
    </row>
    <row r="7444" spans="1:3" x14ac:dyDescent="0.35">
      <c r="A7444" t="s">
        <v>23347</v>
      </c>
      <c r="B7444" t="s">
        <v>23348</v>
      </c>
      <c r="C7444" t="s">
        <v>23349</v>
      </c>
    </row>
    <row r="7445" spans="1:3" x14ac:dyDescent="0.35">
      <c r="A7445" t="s">
        <v>23350</v>
      </c>
      <c r="B7445" t="s">
        <v>23351</v>
      </c>
      <c r="C7445" t="s">
        <v>9097</v>
      </c>
    </row>
    <row r="7446" spans="1:3" x14ac:dyDescent="0.35">
      <c r="A7446" t="s">
        <v>23352</v>
      </c>
      <c r="B7446" t="s">
        <v>23353</v>
      </c>
      <c r="C7446" t="s">
        <v>23354</v>
      </c>
    </row>
    <row r="7447" spans="1:3" x14ac:dyDescent="0.35">
      <c r="A7447" t="s">
        <v>23355</v>
      </c>
      <c r="B7447" t="s">
        <v>23356</v>
      </c>
      <c r="C7447" t="s">
        <v>23357</v>
      </c>
    </row>
    <row r="7448" spans="1:3" x14ac:dyDescent="0.35">
      <c r="A7448" t="s">
        <v>23358</v>
      </c>
      <c r="B7448" t="s">
        <v>23359</v>
      </c>
      <c r="C7448" t="s">
        <v>23360</v>
      </c>
    </row>
    <row r="7449" spans="1:3" x14ac:dyDescent="0.35">
      <c r="A7449" t="s">
        <v>23358</v>
      </c>
      <c r="B7449" t="s">
        <v>23361</v>
      </c>
      <c r="C7449" t="s">
        <v>23360</v>
      </c>
    </row>
    <row r="7450" spans="1:3" x14ac:dyDescent="0.35">
      <c r="A7450" t="s">
        <v>23362</v>
      </c>
      <c r="B7450" t="s">
        <v>23363</v>
      </c>
      <c r="C7450" t="s">
        <v>23364</v>
      </c>
    </row>
    <row r="7451" spans="1:3" x14ac:dyDescent="0.35">
      <c r="A7451" t="s">
        <v>23365</v>
      </c>
      <c r="B7451" t="s">
        <v>23366</v>
      </c>
      <c r="C7451" t="s">
        <v>23367</v>
      </c>
    </row>
    <row r="7452" spans="1:3" x14ac:dyDescent="0.35">
      <c r="A7452" t="s">
        <v>23368</v>
      </c>
      <c r="B7452" t="s">
        <v>23369</v>
      </c>
      <c r="C7452" t="s">
        <v>23370</v>
      </c>
    </row>
    <row r="7453" spans="1:3" x14ac:dyDescent="0.35">
      <c r="A7453" t="s">
        <v>23371</v>
      </c>
      <c r="B7453" t="s">
        <v>23372</v>
      </c>
      <c r="C7453" t="s">
        <v>23373</v>
      </c>
    </row>
    <row r="7454" spans="1:3" x14ac:dyDescent="0.35">
      <c r="A7454" t="s">
        <v>23374</v>
      </c>
      <c r="B7454" t="s">
        <v>23375</v>
      </c>
      <c r="C7454" t="s">
        <v>23376</v>
      </c>
    </row>
    <row r="7455" spans="1:3" x14ac:dyDescent="0.35">
      <c r="A7455" t="s">
        <v>23377</v>
      </c>
      <c r="B7455" t="s">
        <v>23378</v>
      </c>
      <c r="C7455" t="s">
        <v>23379</v>
      </c>
    </row>
    <row r="7456" spans="1:3" x14ac:dyDescent="0.35">
      <c r="A7456" t="s">
        <v>23380</v>
      </c>
      <c r="B7456" t="s">
        <v>23381</v>
      </c>
      <c r="C7456" t="s">
        <v>23382</v>
      </c>
    </row>
    <row r="7457" spans="1:3" x14ac:dyDescent="0.35">
      <c r="A7457" t="s">
        <v>23383</v>
      </c>
      <c r="B7457" t="s">
        <v>23384</v>
      </c>
      <c r="C7457" t="s">
        <v>23385</v>
      </c>
    </row>
    <row r="7458" spans="1:3" x14ac:dyDescent="0.35">
      <c r="A7458" t="s">
        <v>23386</v>
      </c>
      <c r="B7458" t="s">
        <v>23387</v>
      </c>
      <c r="C7458" t="s">
        <v>23388</v>
      </c>
    </row>
    <row r="7459" spans="1:3" x14ac:dyDescent="0.35">
      <c r="A7459" t="s">
        <v>23389</v>
      </c>
      <c r="B7459" t="s">
        <v>23390</v>
      </c>
      <c r="C7459" t="s">
        <v>23391</v>
      </c>
    </row>
    <row r="7460" spans="1:3" x14ac:dyDescent="0.35">
      <c r="A7460" t="s">
        <v>23392</v>
      </c>
      <c r="B7460" t="s">
        <v>23393</v>
      </c>
      <c r="C7460" t="s">
        <v>23394</v>
      </c>
    </row>
    <row r="7461" spans="1:3" x14ac:dyDescent="0.35">
      <c r="A7461" t="s">
        <v>23395</v>
      </c>
      <c r="B7461" t="s">
        <v>23396</v>
      </c>
      <c r="C7461" t="s">
        <v>23397</v>
      </c>
    </row>
    <row r="7462" spans="1:3" x14ac:dyDescent="0.35">
      <c r="A7462" t="s">
        <v>23398</v>
      </c>
      <c r="B7462" t="s">
        <v>23399</v>
      </c>
      <c r="C7462" t="s">
        <v>23400</v>
      </c>
    </row>
    <row r="7463" spans="1:3" x14ac:dyDescent="0.35">
      <c r="A7463" t="s">
        <v>23401</v>
      </c>
      <c r="B7463" t="s">
        <v>23402</v>
      </c>
      <c r="C7463" t="s">
        <v>23403</v>
      </c>
    </row>
    <row r="7464" spans="1:3" x14ac:dyDescent="0.35">
      <c r="A7464" t="s">
        <v>23404</v>
      </c>
      <c r="B7464" t="s">
        <v>23405</v>
      </c>
      <c r="C7464" t="s">
        <v>23406</v>
      </c>
    </row>
    <row r="7465" spans="1:3" x14ac:dyDescent="0.35">
      <c r="A7465" t="s">
        <v>23407</v>
      </c>
      <c r="B7465" t="s">
        <v>23408</v>
      </c>
      <c r="C7465" t="s">
        <v>23409</v>
      </c>
    </row>
    <row r="7466" spans="1:3" x14ac:dyDescent="0.35">
      <c r="A7466" t="s">
        <v>23410</v>
      </c>
      <c r="B7466" t="s">
        <v>23411</v>
      </c>
      <c r="C7466" t="s">
        <v>23412</v>
      </c>
    </row>
    <row r="7467" spans="1:3" x14ac:dyDescent="0.35">
      <c r="A7467" t="s">
        <v>23413</v>
      </c>
      <c r="B7467" t="s">
        <v>23414</v>
      </c>
      <c r="C7467" t="s">
        <v>23415</v>
      </c>
    </row>
    <row r="7468" spans="1:3" x14ac:dyDescent="0.35">
      <c r="A7468" t="s">
        <v>23416</v>
      </c>
      <c r="B7468" t="s">
        <v>23417</v>
      </c>
      <c r="C7468" t="s">
        <v>23418</v>
      </c>
    </row>
    <row r="7469" spans="1:3" x14ac:dyDescent="0.35">
      <c r="A7469" t="s">
        <v>23419</v>
      </c>
      <c r="B7469" t="s">
        <v>23420</v>
      </c>
      <c r="C7469" t="s">
        <v>23421</v>
      </c>
    </row>
    <row r="7470" spans="1:3" x14ac:dyDescent="0.35">
      <c r="A7470" t="s">
        <v>23422</v>
      </c>
      <c r="B7470" t="s">
        <v>23423</v>
      </c>
      <c r="C7470" t="s">
        <v>23424</v>
      </c>
    </row>
    <row r="7471" spans="1:3" x14ac:dyDescent="0.35">
      <c r="A7471" t="s">
        <v>23425</v>
      </c>
      <c r="B7471" t="s">
        <v>23426</v>
      </c>
      <c r="C7471" t="s">
        <v>23427</v>
      </c>
    </row>
    <row r="7472" spans="1:3" x14ac:dyDescent="0.35">
      <c r="A7472" t="s">
        <v>23428</v>
      </c>
      <c r="B7472" t="s">
        <v>23429</v>
      </c>
      <c r="C7472" t="s">
        <v>23430</v>
      </c>
    </row>
    <row r="7473" spans="1:3" x14ac:dyDescent="0.35">
      <c r="A7473" t="s">
        <v>23431</v>
      </c>
      <c r="B7473" t="s">
        <v>23432</v>
      </c>
      <c r="C7473" t="s">
        <v>23433</v>
      </c>
    </row>
    <row r="7474" spans="1:3" x14ac:dyDescent="0.35">
      <c r="A7474" t="s">
        <v>23434</v>
      </c>
      <c r="B7474" t="s">
        <v>23435</v>
      </c>
      <c r="C7474" t="s">
        <v>23436</v>
      </c>
    </row>
    <row r="7475" spans="1:3" x14ac:dyDescent="0.35">
      <c r="A7475" t="s">
        <v>23437</v>
      </c>
      <c r="B7475" t="s">
        <v>23438</v>
      </c>
      <c r="C7475" t="s">
        <v>23439</v>
      </c>
    </row>
    <row r="7476" spans="1:3" x14ac:dyDescent="0.35">
      <c r="A7476" t="s">
        <v>23440</v>
      </c>
      <c r="B7476" t="s">
        <v>23441</v>
      </c>
      <c r="C7476" t="s">
        <v>23442</v>
      </c>
    </row>
    <row r="7477" spans="1:3" x14ac:dyDescent="0.35">
      <c r="A7477" t="s">
        <v>23443</v>
      </c>
      <c r="B7477" t="s">
        <v>23444</v>
      </c>
      <c r="C7477" t="s">
        <v>23445</v>
      </c>
    </row>
    <row r="7478" spans="1:3" x14ac:dyDescent="0.35">
      <c r="A7478" t="s">
        <v>23446</v>
      </c>
      <c r="B7478" t="s">
        <v>23447</v>
      </c>
      <c r="C7478" t="s">
        <v>23448</v>
      </c>
    </row>
    <row r="7479" spans="1:3" x14ac:dyDescent="0.35">
      <c r="A7479" t="s">
        <v>23449</v>
      </c>
      <c r="B7479" t="s">
        <v>23450</v>
      </c>
      <c r="C7479" t="s">
        <v>23451</v>
      </c>
    </row>
    <row r="7480" spans="1:3" x14ac:dyDescent="0.35">
      <c r="A7480" t="s">
        <v>23452</v>
      </c>
      <c r="B7480" t="s">
        <v>23453</v>
      </c>
      <c r="C7480" t="s">
        <v>23454</v>
      </c>
    </row>
    <row r="7481" spans="1:3" x14ac:dyDescent="0.35">
      <c r="A7481" t="s">
        <v>23455</v>
      </c>
      <c r="B7481" t="s">
        <v>23456</v>
      </c>
      <c r="C7481" t="s">
        <v>23457</v>
      </c>
    </row>
    <row r="7482" spans="1:3" x14ac:dyDescent="0.35">
      <c r="A7482" t="s">
        <v>23458</v>
      </c>
      <c r="B7482" t="s">
        <v>23459</v>
      </c>
      <c r="C7482" t="s">
        <v>23460</v>
      </c>
    </row>
    <row r="7483" spans="1:3" x14ac:dyDescent="0.35">
      <c r="A7483" t="s">
        <v>23461</v>
      </c>
      <c r="B7483" t="s">
        <v>23462</v>
      </c>
      <c r="C7483" t="s">
        <v>23463</v>
      </c>
    </row>
    <row r="7484" spans="1:3" x14ac:dyDescent="0.35">
      <c r="A7484" t="s">
        <v>23464</v>
      </c>
      <c r="B7484" t="s">
        <v>23465</v>
      </c>
      <c r="C7484" t="s">
        <v>23466</v>
      </c>
    </row>
    <row r="7485" spans="1:3" x14ac:dyDescent="0.35">
      <c r="A7485" t="s">
        <v>23467</v>
      </c>
      <c r="B7485" t="s">
        <v>23468</v>
      </c>
      <c r="C7485" t="s">
        <v>23469</v>
      </c>
    </row>
    <row r="7486" spans="1:3" x14ac:dyDescent="0.35">
      <c r="A7486" t="s">
        <v>23470</v>
      </c>
      <c r="B7486" t="s">
        <v>23471</v>
      </c>
      <c r="C7486" t="s">
        <v>23472</v>
      </c>
    </row>
    <row r="7487" spans="1:3" x14ac:dyDescent="0.35">
      <c r="A7487" t="s">
        <v>23473</v>
      </c>
      <c r="B7487" t="s">
        <v>23474</v>
      </c>
      <c r="C7487" t="s">
        <v>23475</v>
      </c>
    </row>
    <row r="7488" spans="1:3" x14ac:dyDescent="0.35">
      <c r="A7488" t="s">
        <v>23476</v>
      </c>
      <c r="B7488" t="s">
        <v>23477</v>
      </c>
      <c r="C7488" t="s">
        <v>23478</v>
      </c>
    </row>
    <row r="7489" spans="1:3" x14ac:dyDescent="0.35">
      <c r="A7489" t="s">
        <v>23479</v>
      </c>
      <c r="B7489" t="s">
        <v>23480</v>
      </c>
      <c r="C7489" t="s">
        <v>23481</v>
      </c>
    </row>
    <row r="7490" spans="1:3" x14ac:dyDescent="0.35">
      <c r="A7490" t="s">
        <v>23482</v>
      </c>
      <c r="B7490" t="s">
        <v>23483</v>
      </c>
      <c r="C7490" t="s">
        <v>23484</v>
      </c>
    </row>
    <row r="7491" spans="1:3" x14ac:dyDescent="0.35">
      <c r="A7491" t="s">
        <v>23485</v>
      </c>
      <c r="B7491" t="s">
        <v>23486</v>
      </c>
      <c r="C7491" t="s">
        <v>23487</v>
      </c>
    </row>
    <row r="7492" spans="1:3" x14ac:dyDescent="0.35">
      <c r="A7492" t="s">
        <v>23488</v>
      </c>
      <c r="B7492" t="s">
        <v>23489</v>
      </c>
      <c r="C7492" t="s">
        <v>23490</v>
      </c>
    </row>
    <row r="7493" spans="1:3" x14ac:dyDescent="0.35">
      <c r="A7493" t="s">
        <v>23491</v>
      </c>
      <c r="B7493" t="s">
        <v>23492</v>
      </c>
      <c r="C7493" t="s">
        <v>23493</v>
      </c>
    </row>
    <row r="7494" spans="1:3" x14ac:dyDescent="0.35">
      <c r="A7494" t="s">
        <v>23494</v>
      </c>
      <c r="B7494" t="s">
        <v>23495</v>
      </c>
      <c r="C7494" t="s">
        <v>23496</v>
      </c>
    </row>
    <row r="7495" spans="1:3" x14ac:dyDescent="0.35">
      <c r="A7495" t="s">
        <v>23497</v>
      </c>
      <c r="B7495" t="s">
        <v>23498</v>
      </c>
      <c r="C7495" t="s">
        <v>23499</v>
      </c>
    </row>
    <row r="7496" spans="1:3" x14ac:dyDescent="0.35">
      <c r="A7496" t="s">
        <v>23500</v>
      </c>
      <c r="B7496" t="s">
        <v>23501</v>
      </c>
      <c r="C7496" t="s">
        <v>23502</v>
      </c>
    </row>
    <row r="7497" spans="1:3" x14ac:dyDescent="0.35">
      <c r="A7497" t="s">
        <v>23503</v>
      </c>
      <c r="B7497" t="s">
        <v>23504</v>
      </c>
      <c r="C7497" t="s">
        <v>23505</v>
      </c>
    </row>
    <row r="7498" spans="1:3" x14ac:dyDescent="0.35">
      <c r="A7498" t="s">
        <v>23506</v>
      </c>
      <c r="B7498" t="s">
        <v>23507</v>
      </c>
      <c r="C7498" t="s">
        <v>23508</v>
      </c>
    </row>
    <row r="7499" spans="1:3" x14ac:dyDescent="0.35">
      <c r="A7499" t="s">
        <v>23509</v>
      </c>
      <c r="B7499" t="s">
        <v>23510</v>
      </c>
      <c r="C7499" t="s">
        <v>23511</v>
      </c>
    </row>
    <row r="7500" spans="1:3" x14ac:dyDescent="0.35">
      <c r="A7500" t="s">
        <v>23512</v>
      </c>
      <c r="B7500" t="s">
        <v>23513</v>
      </c>
      <c r="C7500" t="s">
        <v>23514</v>
      </c>
    </row>
    <row r="7501" spans="1:3" x14ac:dyDescent="0.35">
      <c r="A7501" t="s">
        <v>23515</v>
      </c>
      <c r="B7501" t="s">
        <v>23516</v>
      </c>
      <c r="C7501" t="s">
        <v>23517</v>
      </c>
    </row>
    <row r="7502" spans="1:3" x14ac:dyDescent="0.35">
      <c r="A7502" t="s">
        <v>23518</v>
      </c>
      <c r="B7502" t="s">
        <v>23519</v>
      </c>
      <c r="C7502" t="s">
        <v>23520</v>
      </c>
    </row>
    <row r="7503" spans="1:3" x14ac:dyDescent="0.35">
      <c r="A7503" t="s">
        <v>23521</v>
      </c>
      <c r="B7503" t="s">
        <v>23522</v>
      </c>
      <c r="C7503" t="s">
        <v>23523</v>
      </c>
    </row>
    <row r="7504" spans="1:3" x14ac:dyDescent="0.35">
      <c r="A7504" t="s">
        <v>23524</v>
      </c>
      <c r="B7504" t="s">
        <v>23525</v>
      </c>
      <c r="C7504" t="s">
        <v>23526</v>
      </c>
    </row>
    <row r="7505" spans="1:3" x14ac:dyDescent="0.35">
      <c r="A7505" t="s">
        <v>23527</v>
      </c>
      <c r="B7505" t="s">
        <v>23528</v>
      </c>
      <c r="C7505" t="s">
        <v>23529</v>
      </c>
    </row>
    <row r="7506" spans="1:3" x14ac:dyDescent="0.35">
      <c r="A7506" t="s">
        <v>23530</v>
      </c>
      <c r="B7506" t="s">
        <v>23531</v>
      </c>
      <c r="C7506" t="s">
        <v>23532</v>
      </c>
    </row>
    <row r="7507" spans="1:3" x14ac:dyDescent="0.35">
      <c r="A7507" t="s">
        <v>23533</v>
      </c>
      <c r="B7507" t="s">
        <v>23534</v>
      </c>
      <c r="C7507" t="s">
        <v>23535</v>
      </c>
    </row>
    <row r="7508" spans="1:3" x14ac:dyDescent="0.35">
      <c r="A7508" t="s">
        <v>23536</v>
      </c>
      <c r="B7508" t="s">
        <v>23537</v>
      </c>
      <c r="C7508" t="s">
        <v>23538</v>
      </c>
    </row>
    <row r="7509" spans="1:3" x14ac:dyDescent="0.35">
      <c r="A7509" t="s">
        <v>23539</v>
      </c>
      <c r="B7509" t="s">
        <v>23540</v>
      </c>
      <c r="C7509" t="s">
        <v>23541</v>
      </c>
    </row>
    <row r="7510" spans="1:3" x14ac:dyDescent="0.35">
      <c r="A7510" t="s">
        <v>23542</v>
      </c>
      <c r="B7510" t="s">
        <v>23543</v>
      </c>
      <c r="C7510" t="s">
        <v>23544</v>
      </c>
    </row>
    <row r="7511" spans="1:3" x14ac:dyDescent="0.35">
      <c r="A7511" t="s">
        <v>23545</v>
      </c>
      <c r="B7511" t="s">
        <v>23546</v>
      </c>
      <c r="C7511" t="s">
        <v>23547</v>
      </c>
    </row>
    <row r="7512" spans="1:3" x14ac:dyDescent="0.35">
      <c r="A7512" t="s">
        <v>23548</v>
      </c>
      <c r="B7512" t="s">
        <v>23549</v>
      </c>
      <c r="C7512" t="s">
        <v>23550</v>
      </c>
    </row>
    <row r="7513" spans="1:3" x14ac:dyDescent="0.35">
      <c r="A7513" t="s">
        <v>23551</v>
      </c>
      <c r="B7513" t="s">
        <v>23552</v>
      </c>
      <c r="C7513" t="s">
        <v>23553</v>
      </c>
    </row>
    <row r="7514" spans="1:3" x14ac:dyDescent="0.35">
      <c r="A7514" t="s">
        <v>23554</v>
      </c>
      <c r="B7514" t="s">
        <v>23555</v>
      </c>
      <c r="C7514" t="s">
        <v>23556</v>
      </c>
    </row>
    <row r="7515" spans="1:3" x14ac:dyDescent="0.35">
      <c r="A7515" t="s">
        <v>23557</v>
      </c>
      <c r="B7515" t="s">
        <v>23558</v>
      </c>
      <c r="C7515" t="s">
        <v>23559</v>
      </c>
    </row>
    <row r="7516" spans="1:3" x14ac:dyDescent="0.35">
      <c r="A7516" t="s">
        <v>23560</v>
      </c>
      <c r="B7516" t="s">
        <v>23561</v>
      </c>
      <c r="C7516" t="s">
        <v>23562</v>
      </c>
    </row>
    <row r="7517" spans="1:3" x14ac:dyDescent="0.35">
      <c r="A7517" t="s">
        <v>23563</v>
      </c>
      <c r="B7517" t="s">
        <v>23564</v>
      </c>
      <c r="C7517" t="s">
        <v>23565</v>
      </c>
    </row>
    <row r="7518" spans="1:3" x14ac:dyDescent="0.35">
      <c r="A7518" t="s">
        <v>23566</v>
      </c>
      <c r="B7518" t="s">
        <v>23567</v>
      </c>
      <c r="C7518" t="s">
        <v>23568</v>
      </c>
    </row>
    <row r="7519" spans="1:3" x14ac:dyDescent="0.35">
      <c r="A7519" t="s">
        <v>23569</v>
      </c>
      <c r="B7519" t="s">
        <v>23570</v>
      </c>
      <c r="C7519" t="s">
        <v>23571</v>
      </c>
    </row>
    <row r="7520" spans="1:3" x14ac:dyDescent="0.35">
      <c r="A7520" t="s">
        <v>23572</v>
      </c>
      <c r="B7520" t="s">
        <v>23573</v>
      </c>
      <c r="C7520" t="s">
        <v>23574</v>
      </c>
    </row>
    <row r="7521" spans="1:3" x14ac:dyDescent="0.35">
      <c r="A7521" t="s">
        <v>23575</v>
      </c>
      <c r="B7521" t="s">
        <v>23576</v>
      </c>
      <c r="C7521" t="s">
        <v>23577</v>
      </c>
    </row>
    <row r="7522" spans="1:3" x14ac:dyDescent="0.35">
      <c r="A7522" t="s">
        <v>23578</v>
      </c>
      <c r="B7522" t="s">
        <v>23579</v>
      </c>
      <c r="C7522" t="s">
        <v>23580</v>
      </c>
    </row>
    <row r="7523" spans="1:3" x14ac:dyDescent="0.35">
      <c r="A7523" t="s">
        <v>23581</v>
      </c>
      <c r="B7523" t="s">
        <v>23582</v>
      </c>
      <c r="C7523" t="s">
        <v>23583</v>
      </c>
    </row>
    <row r="7524" spans="1:3" x14ac:dyDescent="0.35">
      <c r="A7524" t="s">
        <v>23584</v>
      </c>
      <c r="B7524" t="s">
        <v>23585</v>
      </c>
      <c r="C7524" t="s">
        <v>23586</v>
      </c>
    </row>
    <row r="7525" spans="1:3" x14ac:dyDescent="0.35">
      <c r="A7525" t="s">
        <v>23587</v>
      </c>
      <c r="B7525" t="s">
        <v>23588</v>
      </c>
      <c r="C7525" t="s">
        <v>23589</v>
      </c>
    </row>
    <row r="7526" spans="1:3" x14ac:dyDescent="0.35">
      <c r="A7526" t="s">
        <v>23590</v>
      </c>
      <c r="B7526" t="s">
        <v>23591</v>
      </c>
      <c r="C7526" t="s">
        <v>23592</v>
      </c>
    </row>
    <row r="7527" spans="1:3" x14ac:dyDescent="0.35">
      <c r="A7527" t="s">
        <v>23593</v>
      </c>
      <c r="B7527" t="s">
        <v>23594</v>
      </c>
      <c r="C7527" t="s">
        <v>23595</v>
      </c>
    </row>
    <row r="7528" spans="1:3" x14ac:dyDescent="0.35">
      <c r="A7528" t="s">
        <v>23596</v>
      </c>
      <c r="B7528" t="s">
        <v>23597</v>
      </c>
      <c r="C7528" t="s">
        <v>23598</v>
      </c>
    </row>
    <row r="7529" spans="1:3" x14ac:dyDescent="0.35">
      <c r="A7529" t="s">
        <v>23599</v>
      </c>
      <c r="B7529" t="s">
        <v>23600</v>
      </c>
      <c r="C7529" t="s">
        <v>23601</v>
      </c>
    </row>
    <row r="7530" spans="1:3" x14ac:dyDescent="0.35">
      <c r="A7530" t="s">
        <v>23602</v>
      </c>
      <c r="B7530" t="s">
        <v>23603</v>
      </c>
      <c r="C7530" t="s">
        <v>23604</v>
      </c>
    </row>
    <row r="7531" spans="1:3" x14ac:dyDescent="0.35">
      <c r="A7531" t="s">
        <v>23605</v>
      </c>
      <c r="B7531" t="s">
        <v>23606</v>
      </c>
      <c r="C7531" t="s">
        <v>23607</v>
      </c>
    </row>
    <row r="7532" spans="1:3" x14ac:dyDescent="0.35">
      <c r="A7532" t="s">
        <v>23608</v>
      </c>
      <c r="B7532" t="s">
        <v>23609</v>
      </c>
      <c r="C7532" t="s">
        <v>23610</v>
      </c>
    </row>
    <row r="7533" spans="1:3" x14ac:dyDescent="0.35">
      <c r="A7533" t="s">
        <v>23611</v>
      </c>
      <c r="B7533" t="s">
        <v>23612</v>
      </c>
      <c r="C7533" t="s">
        <v>23613</v>
      </c>
    </row>
    <row r="7534" spans="1:3" x14ac:dyDescent="0.35">
      <c r="A7534" t="s">
        <v>23614</v>
      </c>
      <c r="B7534" t="s">
        <v>23615</v>
      </c>
      <c r="C7534" t="s">
        <v>23616</v>
      </c>
    </row>
    <row r="7535" spans="1:3" x14ac:dyDescent="0.35">
      <c r="A7535" t="s">
        <v>23617</v>
      </c>
      <c r="B7535" t="s">
        <v>23618</v>
      </c>
      <c r="C7535" t="s">
        <v>23619</v>
      </c>
    </row>
    <row r="7536" spans="1:3" x14ac:dyDescent="0.35">
      <c r="A7536" t="s">
        <v>23620</v>
      </c>
      <c r="B7536" t="s">
        <v>23621</v>
      </c>
      <c r="C7536" t="s">
        <v>23622</v>
      </c>
    </row>
    <row r="7537" spans="1:3" x14ac:dyDescent="0.35">
      <c r="A7537" t="s">
        <v>23623</v>
      </c>
      <c r="B7537" t="s">
        <v>23624</v>
      </c>
      <c r="C7537" t="s">
        <v>23625</v>
      </c>
    </row>
    <row r="7538" spans="1:3" x14ac:dyDescent="0.35">
      <c r="A7538" t="s">
        <v>23626</v>
      </c>
      <c r="B7538" t="s">
        <v>23627</v>
      </c>
      <c r="C7538" t="s">
        <v>23628</v>
      </c>
    </row>
    <row r="7539" spans="1:3" x14ac:dyDescent="0.35">
      <c r="A7539" t="s">
        <v>23629</v>
      </c>
      <c r="B7539" t="s">
        <v>23630</v>
      </c>
      <c r="C7539" t="s">
        <v>23631</v>
      </c>
    </row>
    <row r="7540" spans="1:3" x14ac:dyDescent="0.35">
      <c r="A7540" t="s">
        <v>23632</v>
      </c>
      <c r="B7540" t="s">
        <v>23633</v>
      </c>
      <c r="C7540" t="s">
        <v>23634</v>
      </c>
    </row>
    <row r="7541" spans="1:3" x14ac:dyDescent="0.35">
      <c r="A7541" t="s">
        <v>23635</v>
      </c>
      <c r="B7541" t="s">
        <v>23636</v>
      </c>
      <c r="C7541" t="s">
        <v>23637</v>
      </c>
    </row>
    <row r="7542" spans="1:3" x14ac:dyDescent="0.35">
      <c r="A7542" t="s">
        <v>23638</v>
      </c>
      <c r="B7542" t="s">
        <v>23639</v>
      </c>
      <c r="C7542" t="s">
        <v>23640</v>
      </c>
    </row>
    <row r="7543" spans="1:3" x14ac:dyDescent="0.35">
      <c r="A7543" t="s">
        <v>23641</v>
      </c>
      <c r="B7543" t="s">
        <v>23642</v>
      </c>
      <c r="C7543" t="s">
        <v>23643</v>
      </c>
    </row>
    <row r="7544" spans="1:3" x14ac:dyDescent="0.35">
      <c r="A7544" t="s">
        <v>23644</v>
      </c>
      <c r="B7544" t="s">
        <v>23645</v>
      </c>
      <c r="C7544" t="s">
        <v>23646</v>
      </c>
    </row>
    <row r="7545" spans="1:3" x14ac:dyDescent="0.35">
      <c r="A7545" t="s">
        <v>23647</v>
      </c>
      <c r="B7545" t="s">
        <v>23648</v>
      </c>
      <c r="C7545" t="s">
        <v>23649</v>
      </c>
    </row>
    <row r="7546" spans="1:3" x14ac:dyDescent="0.35">
      <c r="A7546" t="s">
        <v>23650</v>
      </c>
      <c r="B7546" t="s">
        <v>23651</v>
      </c>
      <c r="C7546" t="s">
        <v>23652</v>
      </c>
    </row>
    <row r="7547" spans="1:3" x14ac:dyDescent="0.35">
      <c r="A7547" t="s">
        <v>23653</v>
      </c>
      <c r="B7547" t="s">
        <v>23654</v>
      </c>
      <c r="C7547" t="s">
        <v>23655</v>
      </c>
    </row>
    <row r="7548" spans="1:3" x14ac:dyDescent="0.35">
      <c r="A7548" t="s">
        <v>23656</v>
      </c>
      <c r="B7548" t="s">
        <v>23657</v>
      </c>
      <c r="C7548" t="s">
        <v>23658</v>
      </c>
    </row>
    <row r="7549" spans="1:3" x14ac:dyDescent="0.35">
      <c r="A7549" t="s">
        <v>23659</v>
      </c>
      <c r="B7549" t="s">
        <v>23660</v>
      </c>
      <c r="C7549" t="s">
        <v>23661</v>
      </c>
    </row>
    <row r="7550" spans="1:3" x14ac:dyDescent="0.35">
      <c r="A7550" t="s">
        <v>23662</v>
      </c>
      <c r="B7550" t="s">
        <v>23663</v>
      </c>
      <c r="C7550" t="s">
        <v>23664</v>
      </c>
    </row>
    <row r="7551" spans="1:3" x14ac:dyDescent="0.35">
      <c r="A7551" t="s">
        <v>23665</v>
      </c>
      <c r="B7551" t="s">
        <v>23666</v>
      </c>
      <c r="C7551" t="s">
        <v>23667</v>
      </c>
    </row>
    <row r="7552" spans="1:3" x14ac:dyDescent="0.35">
      <c r="A7552" t="s">
        <v>23668</v>
      </c>
      <c r="B7552" t="s">
        <v>23669</v>
      </c>
      <c r="C7552" t="s">
        <v>23670</v>
      </c>
    </row>
    <row r="7553" spans="1:3" x14ac:dyDescent="0.35">
      <c r="A7553" t="s">
        <v>23671</v>
      </c>
      <c r="B7553" t="s">
        <v>23672</v>
      </c>
      <c r="C7553" t="s">
        <v>23673</v>
      </c>
    </row>
    <row r="7554" spans="1:3" x14ac:dyDescent="0.35">
      <c r="A7554" t="s">
        <v>23674</v>
      </c>
      <c r="B7554" t="s">
        <v>23675</v>
      </c>
      <c r="C7554" t="s">
        <v>23676</v>
      </c>
    </row>
    <row r="7555" spans="1:3" x14ac:dyDescent="0.35">
      <c r="A7555" t="s">
        <v>23677</v>
      </c>
      <c r="B7555" t="s">
        <v>23678</v>
      </c>
      <c r="C7555" t="s">
        <v>23679</v>
      </c>
    </row>
    <row r="7556" spans="1:3" x14ac:dyDescent="0.35">
      <c r="A7556" t="s">
        <v>23680</v>
      </c>
      <c r="B7556" t="s">
        <v>23681</v>
      </c>
      <c r="C7556" t="s">
        <v>23682</v>
      </c>
    </row>
    <row r="7557" spans="1:3" x14ac:dyDescent="0.35">
      <c r="A7557" t="s">
        <v>23683</v>
      </c>
      <c r="B7557" t="s">
        <v>23684</v>
      </c>
      <c r="C7557" t="s">
        <v>23685</v>
      </c>
    </row>
    <row r="7558" spans="1:3" x14ac:dyDescent="0.35">
      <c r="A7558" t="s">
        <v>23686</v>
      </c>
      <c r="B7558" t="s">
        <v>23687</v>
      </c>
      <c r="C7558" t="s">
        <v>23688</v>
      </c>
    </row>
    <row r="7559" spans="1:3" x14ac:dyDescent="0.35">
      <c r="A7559" t="s">
        <v>23689</v>
      </c>
      <c r="B7559" t="s">
        <v>23690</v>
      </c>
      <c r="C7559" t="s">
        <v>23691</v>
      </c>
    </row>
    <row r="7560" spans="1:3" x14ac:dyDescent="0.35">
      <c r="A7560" t="s">
        <v>23692</v>
      </c>
      <c r="B7560" t="s">
        <v>23693</v>
      </c>
      <c r="C7560" t="s">
        <v>23694</v>
      </c>
    </row>
    <row r="7561" spans="1:3" x14ac:dyDescent="0.35">
      <c r="A7561" t="s">
        <v>23695</v>
      </c>
      <c r="B7561" t="s">
        <v>23696</v>
      </c>
      <c r="C7561" t="s">
        <v>23697</v>
      </c>
    </row>
    <row r="7562" spans="1:3" x14ac:dyDescent="0.35">
      <c r="A7562" t="s">
        <v>23698</v>
      </c>
      <c r="B7562" t="s">
        <v>23699</v>
      </c>
      <c r="C7562" t="s">
        <v>23700</v>
      </c>
    </row>
    <row r="7563" spans="1:3" x14ac:dyDescent="0.35">
      <c r="A7563" t="s">
        <v>23701</v>
      </c>
      <c r="B7563" t="s">
        <v>23702</v>
      </c>
      <c r="C7563" t="s">
        <v>23703</v>
      </c>
    </row>
    <row r="7564" spans="1:3" x14ac:dyDescent="0.35">
      <c r="A7564" t="s">
        <v>23704</v>
      </c>
      <c r="B7564" t="s">
        <v>23705</v>
      </c>
      <c r="C7564" t="s">
        <v>23706</v>
      </c>
    </row>
    <row r="7565" spans="1:3" x14ac:dyDescent="0.35">
      <c r="A7565" t="s">
        <v>23707</v>
      </c>
      <c r="B7565" t="s">
        <v>23708</v>
      </c>
      <c r="C7565" t="s">
        <v>23709</v>
      </c>
    </row>
    <row r="7566" spans="1:3" x14ac:dyDescent="0.35">
      <c r="A7566" t="s">
        <v>23710</v>
      </c>
      <c r="B7566" t="s">
        <v>23711</v>
      </c>
      <c r="C7566" t="s">
        <v>23712</v>
      </c>
    </row>
    <row r="7567" spans="1:3" x14ac:dyDescent="0.35">
      <c r="A7567" t="s">
        <v>23713</v>
      </c>
      <c r="B7567" t="s">
        <v>23714</v>
      </c>
      <c r="C7567" t="s">
        <v>23715</v>
      </c>
    </row>
    <row r="7568" spans="1:3" x14ac:dyDescent="0.35">
      <c r="A7568" t="s">
        <v>23716</v>
      </c>
      <c r="B7568" t="s">
        <v>23717</v>
      </c>
      <c r="C7568" t="s">
        <v>23718</v>
      </c>
    </row>
    <row r="7569" spans="1:3" x14ac:dyDescent="0.35">
      <c r="A7569" t="s">
        <v>23719</v>
      </c>
      <c r="B7569" t="s">
        <v>23720</v>
      </c>
      <c r="C7569" t="s">
        <v>23721</v>
      </c>
    </row>
    <row r="7570" spans="1:3" x14ac:dyDescent="0.35">
      <c r="A7570" t="s">
        <v>23722</v>
      </c>
      <c r="B7570" t="s">
        <v>23723</v>
      </c>
      <c r="C7570" t="s">
        <v>23724</v>
      </c>
    </row>
    <row r="7571" spans="1:3" x14ac:dyDescent="0.35">
      <c r="A7571" t="s">
        <v>23725</v>
      </c>
      <c r="B7571" t="s">
        <v>23726</v>
      </c>
      <c r="C7571" t="s">
        <v>23727</v>
      </c>
    </row>
    <row r="7572" spans="1:3" x14ac:dyDescent="0.35">
      <c r="A7572" t="s">
        <v>23728</v>
      </c>
      <c r="B7572" t="s">
        <v>23729</v>
      </c>
      <c r="C7572" t="s">
        <v>23730</v>
      </c>
    </row>
    <row r="7573" spans="1:3" x14ac:dyDescent="0.35">
      <c r="A7573" t="s">
        <v>23731</v>
      </c>
      <c r="B7573" t="s">
        <v>23732</v>
      </c>
      <c r="C7573" t="s">
        <v>23733</v>
      </c>
    </row>
    <row r="7574" spans="1:3" x14ac:dyDescent="0.35">
      <c r="A7574" t="s">
        <v>23734</v>
      </c>
      <c r="B7574" t="s">
        <v>23735</v>
      </c>
      <c r="C7574" t="s">
        <v>23736</v>
      </c>
    </row>
    <row r="7575" spans="1:3" x14ac:dyDescent="0.35">
      <c r="A7575" t="s">
        <v>23737</v>
      </c>
      <c r="B7575" t="s">
        <v>23738</v>
      </c>
      <c r="C7575" t="s">
        <v>23739</v>
      </c>
    </row>
    <row r="7576" spans="1:3" x14ac:dyDescent="0.35">
      <c r="A7576" t="s">
        <v>23740</v>
      </c>
      <c r="B7576" t="s">
        <v>23741</v>
      </c>
      <c r="C7576" t="s">
        <v>23742</v>
      </c>
    </row>
    <row r="7577" spans="1:3" x14ac:dyDescent="0.35">
      <c r="A7577" t="s">
        <v>23743</v>
      </c>
      <c r="B7577" t="s">
        <v>23744</v>
      </c>
      <c r="C7577" t="s">
        <v>23745</v>
      </c>
    </row>
    <row r="7578" spans="1:3" x14ac:dyDescent="0.35">
      <c r="A7578" t="s">
        <v>23746</v>
      </c>
      <c r="B7578" t="s">
        <v>23747</v>
      </c>
      <c r="C7578" t="s">
        <v>23748</v>
      </c>
    </row>
    <row r="7579" spans="1:3" x14ac:dyDescent="0.35">
      <c r="A7579" t="s">
        <v>23749</v>
      </c>
      <c r="B7579" t="s">
        <v>23750</v>
      </c>
      <c r="C7579" t="s">
        <v>23751</v>
      </c>
    </row>
    <row r="7580" spans="1:3" x14ac:dyDescent="0.35">
      <c r="A7580" t="s">
        <v>23752</v>
      </c>
      <c r="B7580" t="s">
        <v>23753</v>
      </c>
      <c r="C7580" t="s">
        <v>23754</v>
      </c>
    </row>
    <row r="7581" spans="1:3" x14ac:dyDescent="0.35">
      <c r="A7581" t="s">
        <v>23755</v>
      </c>
      <c r="B7581" t="s">
        <v>23756</v>
      </c>
      <c r="C7581" t="s">
        <v>23757</v>
      </c>
    </row>
    <row r="7582" spans="1:3" x14ac:dyDescent="0.35">
      <c r="A7582" t="s">
        <v>23758</v>
      </c>
      <c r="B7582" t="s">
        <v>23759</v>
      </c>
      <c r="C7582" t="s">
        <v>23760</v>
      </c>
    </row>
    <row r="7583" spans="1:3" x14ac:dyDescent="0.35">
      <c r="A7583" t="s">
        <v>23761</v>
      </c>
      <c r="B7583" t="s">
        <v>23762</v>
      </c>
      <c r="C7583" t="s">
        <v>23763</v>
      </c>
    </row>
    <row r="7584" spans="1:3" x14ac:dyDescent="0.35">
      <c r="A7584" t="s">
        <v>23764</v>
      </c>
      <c r="B7584" t="s">
        <v>23765</v>
      </c>
      <c r="C7584" t="s">
        <v>23766</v>
      </c>
    </row>
    <row r="7585" spans="1:3" x14ac:dyDescent="0.35">
      <c r="A7585" t="s">
        <v>23767</v>
      </c>
      <c r="B7585" t="s">
        <v>23768</v>
      </c>
      <c r="C7585" t="s">
        <v>23769</v>
      </c>
    </row>
    <row r="7586" spans="1:3" x14ac:dyDescent="0.35">
      <c r="A7586" t="s">
        <v>23770</v>
      </c>
      <c r="B7586" t="s">
        <v>23771</v>
      </c>
      <c r="C7586" t="s">
        <v>23772</v>
      </c>
    </row>
    <row r="7587" spans="1:3" x14ac:dyDescent="0.35">
      <c r="A7587" t="s">
        <v>23773</v>
      </c>
      <c r="B7587" t="s">
        <v>23774</v>
      </c>
      <c r="C7587" t="s">
        <v>23775</v>
      </c>
    </row>
    <row r="7588" spans="1:3" x14ac:dyDescent="0.35">
      <c r="A7588" t="s">
        <v>23776</v>
      </c>
      <c r="B7588" t="s">
        <v>23777</v>
      </c>
      <c r="C7588" t="s">
        <v>23778</v>
      </c>
    </row>
    <row r="7589" spans="1:3" x14ac:dyDescent="0.35">
      <c r="A7589" t="s">
        <v>23779</v>
      </c>
      <c r="B7589" t="s">
        <v>23780</v>
      </c>
      <c r="C7589" t="s">
        <v>23781</v>
      </c>
    </row>
    <row r="7590" spans="1:3" x14ac:dyDescent="0.35">
      <c r="A7590" t="s">
        <v>23782</v>
      </c>
      <c r="B7590" t="s">
        <v>23783</v>
      </c>
      <c r="C7590" t="s">
        <v>23784</v>
      </c>
    </row>
    <row r="7591" spans="1:3" x14ac:dyDescent="0.35">
      <c r="A7591" t="s">
        <v>23785</v>
      </c>
      <c r="B7591" t="s">
        <v>23786</v>
      </c>
      <c r="C7591" t="s">
        <v>23787</v>
      </c>
    </row>
    <row r="7592" spans="1:3" x14ac:dyDescent="0.35">
      <c r="A7592" t="s">
        <v>23788</v>
      </c>
      <c r="B7592" t="s">
        <v>23789</v>
      </c>
      <c r="C7592" t="s">
        <v>23790</v>
      </c>
    </row>
    <row r="7593" spans="1:3" x14ac:dyDescent="0.35">
      <c r="A7593" t="s">
        <v>23791</v>
      </c>
      <c r="B7593" t="s">
        <v>23792</v>
      </c>
      <c r="C7593" t="s">
        <v>23793</v>
      </c>
    </row>
    <row r="7594" spans="1:3" x14ac:dyDescent="0.35">
      <c r="A7594" t="s">
        <v>23794</v>
      </c>
      <c r="B7594" t="s">
        <v>23795</v>
      </c>
      <c r="C7594" t="s">
        <v>23796</v>
      </c>
    </row>
    <row r="7595" spans="1:3" x14ac:dyDescent="0.35">
      <c r="A7595" t="s">
        <v>23797</v>
      </c>
      <c r="B7595" t="s">
        <v>23798</v>
      </c>
      <c r="C7595" t="s">
        <v>23799</v>
      </c>
    </row>
    <row r="7596" spans="1:3" x14ac:dyDescent="0.35">
      <c r="A7596" t="s">
        <v>23800</v>
      </c>
      <c r="B7596" t="s">
        <v>23801</v>
      </c>
      <c r="C7596" t="s">
        <v>23802</v>
      </c>
    </row>
    <row r="7597" spans="1:3" x14ac:dyDescent="0.35">
      <c r="A7597" t="s">
        <v>23803</v>
      </c>
      <c r="B7597" t="s">
        <v>23804</v>
      </c>
      <c r="C7597" t="s">
        <v>23805</v>
      </c>
    </row>
    <row r="7598" spans="1:3" x14ac:dyDescent="0.35">
      <c r="A7598" t="s">
        <v>23806</v>
      </c>
      <c r="B7598" t="s">
        <v>23807</v>
      </c>
      <c r="C7598" t="s">
        <v>23808</v>
      </c>
    </row>
    <row r="7599" spans="1:3" x14ac:dyDescent="0.35">
      <c r="A7599" t="s">
        <v>23809</v>
      </c>
      <c r="B7599" t="s">
        <v>23810</v>
      </c>
      <c r="C7599" t="s">
        <v>23811</v>
      </c>
    </row>
    <row r="7600" spans="1:3" x14ac:dyDescent="0.35">
      <c r="A7600" t="s">
        <v>23812</v>
      </c>
      <c r="B7600" t="s">
        <v>23813</v>
      </c>
      <c r="C7600" t="s">
        <v>23814</v>
      </c>
    </row>
    <row r="7601" spans="1:3" x14ac:dyDescent="0.35">
      <c r="A7601" t="s">
        <v>23815</v>
      </c>
      <c r="B7601" t="s">
        <v>23816</v>
      </c>
      <c r="C7601" t="s">
        <v>23817</v>
      </c>
    </row>
    <row r="7602" spans="1:3" x14ac:dyDescent="0.35">
      <c r="A7602" t="s">
        <v>23818</v>
      </c>
      <c r="B7602" t="s">
        <v>23819</v>
      </c>
      <c r="C7602" t="s">
        <v>23820</v>
      </c>
    </row>
    <row r="7603" spans="1:3" x14ac:dyDescent="0.35">
      <c r="A7603" t="s">
        <v>23821</v>
      </c>
      <c r="B7603" t="s">
        <v>23822</v>
      </c>
      <c r="C7603" t="s">
        <v>23823</v>
      </c>
    </row>
    <row r="7604" spans="1:3" x14ac:dyDescent="0.35">
      <c r="A7604" t="s">
        <v>23824</v>
      </c>
      <c r="B7604" t="s">
        <v>23825</v>
      </c>
      <c r="C7604" t="s">
        <v>23826</v>
      </c>
    </row>
    <row r="7605" spans="1:3" x14ac:dyDescent="0.35">
      <c r="A7605" t="s">
        <v>23827</v>
      </c>
      <c r="B7605" t="s">
        <v>23828</v>
      </c>
      <c r="C7605" t="s">
        <v>23829</v>
      </c>
    </row>
    <row r="7606" spans="1:3" x14ac:dyDescent="0.35">
      <c r="A7606" t="s">
        <v>23830</v>
      </c>
      <c r="B7606" t="s">
        <v>23831</v>
      </c>
      <c r="C7606" t="s">
        <v>23832</v>
      </c>
    </row>
    <row r="7607" spans="1:3" x14ac:dyDescent="0.35">
      <c r="A7607" t="s">
        <v>23833</v>
      </c>
      <c r="B7607" t="s">
        <v>23834</v>
      </c>
      <c r="C7607" t="s">
        <v>23835</v>
      </c>
    </row>
    <row r="7608" spans="1:3" x14ac:dyDescent="0.35">
      <c r="A7608" t="s">
        <v>23836</v>
      </c>
      <c r="B7608" t="s">
        <v>23837</v>
      </c>
      <c r="C7608" t="s">
        <v>23838</v>
      </c>
    </row>
    <row r="7609" spans="1:3" x14ac:dyDescent="0.35">
      <c r="A7609" t="s">
        <v>23839</v>
      </c>
      <c r="B7609" t="s">
        <v>23840</v>
      </c>
      <c r="C7609" t="s">
        <v>23841</v>
      </c>
    </row>
    <row r="7610" spans="1:3" x14ac:dyDescent="0.35">
      <c r="A7610" t="s">
        <v>23842</v>
      </c>
      <c r="B7610" t="s">
        <v>23843</v>
      </c>
      <c r="C7610" t="s">
        <v>23844</v>
      </c>
    </row>
    <row r="7611" spans="1:3" x14ac:dyDescent="0.35">
      <c r="A7611" t="s">
        <v>23845</v>
      </c>
      <c r="B7611" t="s">
        <v>23846</v>
      </c>
      <c r="C7611" t="s">
        <v>23847</v>
      </c>
    </row>
    <row r="7612" spans="1:3" x14ac:dyDescent="0.35">
      <c r="A7612" t="s">
        <v>23848</v>
      </c>
      <c r="B7612" t="s">
        <v>23849</v>
      </c>
      <c r="C7612" t="s">
        <v>23850</v>
      </c>
    </row>
    <row r="7613" spans="1:3" x14ac:dyDescent="0.35">
      <c r="A7613" t="s">
        <v>23851</v>
      </c>
      <c r="B7613" t="s">
        <v>23852</v>
      </c>
      <c r="C7613" t="s">
        <v>23853</v>
      </c>
    </row>
    <row r="7614" spans="1:3" x14ac:dyDescent="0.35">
      <c r="A7614" t="s">
        <v>23854</v>
      </c>
      <c r="B7614" t="s">
        <v>23855</v>
      </c>
      <c r="C7614" t="s">
        <v>23856</v>
      </c>
    </row>
    <row r="7615" spans="1:3" x14ac:dyDescent="0.35">
      <c r="A7615" t="s">
        <v>23857</v>
      </c>
      <c r="B7615" t="s">
        <v>23858</v>
      </c>
      <c r="C7615" t="s">
        <v>23859</v>
      </c>
    </row>
    <row r="7616" spans="1:3" x14ac:dyDescent="0.35">
      <c r="A7616" t="s">
        <v>23860</v>
      </c>
      <c r="B7616" t="s">
        <v>23861</v>
      </c>
      <c r="C7616" t="s">
        <v>23862</v>
      </c>
    </row>
    <row r="7617" spans="1:3" x14ac:dyDescent="0.35">
      <c r="A7617" t="s">
        <v>23860</v>
      </c>
      <c r="B7617" t="s">
        <v>23863</v>
      </c>
      <c r="C7617" t="s">
        <v>23864</v>
      </c>
    </row>
    <row r="7618" spans="1:3" x14ac:dyDescent="0.35">
      <c r="A7618" t="s">
        <v>23865</v>
      </c>
      <c r="B7618" t="s">
        <v>23866</v>
      </c>
      <c r="C7618" t="s">
        <v>23867</v>
      </c>
    </row>
    <row r="7619" spans="1:3" x14ac:dyDescent="0.35">
      <c r="A7619" t="s">
        <v>23868</v>
      </c>
      <c r="B7619" t="s">
        <v>23869</v>
      </c>
      <c r="C7619" t="s">
        <v>23870</v>
      </c>
    </row>
    <row r="7620" spans="1:3" x14ac:dyDescent="0.35">
      <c r="A7620" t="s">
        <v>23871</v>
      </c>
      <c r="B7620" t="s">
        <v>23872</v>
      </c>
      <c r="C7620" t="s">
        <v>23873</v>
      </c>
    </row>
    <row r="7621" spans="1:3" x14ac:dyDescent="0.35">
      <c r="A7621" t="s">
        <v>23874</v>
      </c>
      <c r="B7621" t="s">
        <v>23875</v>
      </c>
      <c r="C7621" t="s">
        <v>23876</v>
      </c>
    </row>
    <row r="7622" spans="1:3" x14ac:dyDescent="0.35">
      <c r="A7622" t="s">
        <v>23877</v>
      </c>
      <c r="B7622" t="s">
        <v>23878</v>
      </c>
      <c r="C7622" t="s">
        <v>23879</v>
      </c>
    </row>
    <row r="7623" spans="1:3" x14ac:dyDescent="0.35">
      <c r="A7623" t="s">
        <v>23880</v>
      </c>
      <c r="B7623" t="s">
        <v>23881</v>
      </c>
      <c r="C7623" t="s">
        <v>23882</v>
      </c>
    </row>
    <row r="7624" spans="1:3" x14ac:dyDescent="0.35">
      <c r="A7624" t="s">
        <v>23883</v>
      </c>
      <c r="B7624" t="s">
        <v>23884</v>
      </c>
      <c r="C7624" t="s">
        <v>23885</v>
      </c>
    </row>
    <row r="7625" spans="1:3" x14ac:dyDescent="0.35">
      <c r="A7625" t="s">
        <v>23886</v>
      </c>
      <c r="B7625" t="s">
        <v>23887</v>
      </c>
      <c r="C7625" t="s">
        <v>23888</v>
      </c>
    </row>
    <row r="7626" spans="1:3" x14ac:dyDescent="0.35">
      <c r="A7626" t="s">
        <v>23889</v>
      </c>
      <c r="B7626" t="s">
        <v>23890</v>
      </c>
      <c r="C7626" t="s">
        <v>23891</v>
      </c>
    </row>
    <row r="7627" spans="1:3" x14ac:dyDescent="0.35">
      <c r="A7627" t="s">
        <v>23892</v>
      </c>
      <c r="B7627" t="s">
        <v>23893</v>
      </c>
      <c r="C7627" t="s">
        <v>23894</v>
      </c>
    </row>
    <row r="7628" spans="1:3" x14ac:dyDescent="0.35">
      <c r="A7628" t="s">
        <v>23895</v>
      </c>
      <c r="B7628" t="s">
        <v>23896</v>
      </c>
      <c r="C7628" t="s">
        <v>23897</v>
      </c>
    </row>
    <row r="7629" spans="1:3" x14ac:dyDescent="0.35">
      <c r="A7629" t="s">
        <v>23898</v>
      </c>
      <c r="B7629" t="s">
        <v>23899</v>
      </c>
      <c r="C7629" t="s">
        <v>23900</v>
      </c>
    </row>
    <row r="7630" spans="1:3" x14ac:dyDescent="0.35">
      <c r="A7630" t="s">
        <v>23901</v>
      </c>
      <c r="B7630" t="s">
        <v>23902</v>
      </c>
      <c r="C7630" t="s">
        <v>23903</v>
      </c>
    </row>
    <row r="7631" spans="1:3" x14ac:dyDescent="0.35">
      <c r="A7631" t="s">
        <v>23904</v>
      </c>
      <c r="B7631" t="s">
        <v>23905</v>
      </c>
      <c r="C7631" t="s">
        <v>23906</v>
      </c>
    </row>
    <row r="7632" spans="1:3" x14ac:dyDescent="0.35">
      <c r="A7632" t="s">
        <v>23907</v>
      </c>
      <c r="B7632" t="s">
        <v>23908</v>
      </c>
      <c r="C7632" t="s">
        <v>23909</v>
      </c>
    </row>
    <row r="7633" spans="1:3" x14ac:dyDescent="0.35">
      <c r="A7633" t="s">
        <v>23910</v>
      </c>
      <c r="B7633" t="s">
        <v>23911</v>
      </c>
      <c r="C7633" t="s">
        <v>23912</v>
      </c>
    </row>
    <row r="7634" spans="1:3" x14ac:dyDescent="0.35">
      <c r="A7634" t="s">
        <v>23913</v>
      </c>
      <c r="B7634" t="s">
        <v>23914</v>
      </c>
      <c r="C7634" t="s">
        <v>23915</v>
      </c>
    </row>
    <row r="7635" spans="1:3" x14ac:dyDescent="0.35">
      <c r="A7635" t="s">
        <v>23916</v>
      </c>
      <c r="B7635" t="s">
        <v>23917</v>
      </c>
      <c r="C7635" t="s">
        <v>23180</v>
      </c>
    </row>
    <row r="7636" spans="1:3" x14ac:dyDescent="0.35">
      <c r="A7636" t="s">
        <v>23918</v>
      </c>
      <c r="B7636" t="s">
        <v>23919</v>
      </c>
      <c r="C7636" t="s">
        <v>23920</v>
      </c>
    </row>
    <row r="7637" spans="1:3" x14ac:dyDescent="0.35">
      <c r="A7637" t="s">
        <v>23921</v>
      </c>
      <c r="B7637" t="s">
        <v>23922</v>
      </c>
      <c r="C7637" t="s">
        <v>23923</v>
      </c>
    </row>
    <row r="7638" spans="1:3" x14ac:dyDescent="0.35">
      <c r="A7638" t="s">
        <v>23924</v>
      </c>
      <c r="B7638" t="s">
        <v>23925</v>
      </c>
      <c r="C7638" t="s">
        <v>23926</v>
      </c>
    </row>
    <row r="7639" spans="1:3" x14ac:dyDescent="0.35">
      <c r="A7639" t="s">
        <v>23927</v>
      </c>
      <c r="B7639" t="s">
        <v>23928</v>
      </c>
      <c r="C7639" t="s">
        <v>23929</v>
      </c>
    </row>
    <row r="7640" spans="1:3" x14ac:dyDescent="0.35">
      <c r="A7640" t="s">
        <v>23930</v>
      </c>
      <c r="B7640" t="s">
        <v>23931</v>
      </c>
      <c r="C7640" t="s">
        <v>23932</v>
      </c>
    </row>
    <row r="7641" spans="1:3" x14ac:dyDescent="0.35">
      <c r="A7641" t="s">
        <v>23933</v>
      </c>
      <c r="B7641" t="s">
        <v>23934</v>
      </c>
      <c r="C7641" t="s">
        <v>23935</v>
      </c>
    </row>
    <row r="7642" spans="1:3" x14ac:dyDescent="0.35">
      <c r="A7642" t="s">
        <v>23936</v>
      </c>
      <c r="B7642" t="s">
        <v>23937</v>
      </c>
      <c r="C7642" t="s">
        <v>23938</v>
      </c>
    </row>
    <row r="7643" spans="1:3" x14ac:dyDescent="0.35">
      <c r="A7643" t="s">
        <v>23939</v>
      </c>
      <c r="B7643" t="s">
        <v>23940</v>
      </c>
      <c r="C7643" t="s">
        <v>23941</v>
      </c>
    </row>
    <row r="7644" spans="1:3" x14ac:dyDescent="0.35">
      <c r="A7644" t="s">
        <v>23942</v>
      </c>
      <c r="B7644" t="s">
        <v>23943</v>
      </c>
      <c r="C7644" t="s">
        <v>1922</v>
      </c>
    </row>
    <row r="7645" spans="1:3" x14ac:dyDescent="0.35">
      <c r="A7645" t="s">
        <v>23944</v>
      </c>
      <c r="B7645" t="s">
        <v>23945</v>
      </c>
      <c r="C7645" t="s">
        <v>23946</v>
      </c>
    </row>
    <row r="7646" spans="1:3" x14ac:dyDescent="0.35">
      <c r="A7646" t="s">
        <v>23947</v>
      </c>
      <c r="B7646" t="s">
        <v>23948</v>
      </c>
      <c r="C7646" t="s">
        <v>23949</v>
      </c>
    </row>
    <row r="7647" spans="1:3" x14ac:dyDescent="0.35">
      <c r="A7647" t="s">
        <v>23950</v>
      </c>
      <c r="B7647" t="s">
        <v>23951</v>
      </c>
      <c r="C7647" t="s">
        <v>23952</v>
      </c>
    </row>
    <row r="7648" spans="1:3" x14ac:dyDescent="0.35">
      <c r="A7648" t="s">
        <v>23953</v>
      </c>
      <c r="B7648" t="s">
        <v>23954</v>
      </c>
      <c r="C7648" t="s">
        <v>23955</v>
      </c>
    </row>
    <row r="7649" spans="1:3" x14ac:dyDescent="0.35">
      <c r="A7649" t="s">
        <v>23956</v>
      </c>
      <c r="B7649" t="s">
        <v>23957</v>
      </c>
      <c r="C7649" t="s">
        <v>23958</v>
      </c>
    </row>
    <row r="7650" spans="1:3" x14ac:dyDescent="0.35">
      <c r="A7650" t="s">
        <v>23959</v>
      </c>
      <c r="B7650" t="s">
        <v>23960</v>
      </c>
      <c r="C7650" t="s">
        <v>23961</v>
      </c>
    </row>
    <row r="7651" spans="1:3" x14ac:dyDescent="0.35">
      <c r="A7651" t="s">
        <v>23962</v>
      </c>
      <c r="B7651" t="s">
        <v>23963</v>
      </c>
      <c r="C7651" t="s">
        <v>23964</v>
      </c>
    </row>
    <row r="7652" spans="1:3" x14ac:dyDescent="0.35">
      <c r="A7652" t="s">
        <v>23965</v>
      </c>
      <c r="B7652" t="s">
        <v>23966</v>
      </c>
      <c r="C7652" t="s">
        <v>23967</v>
      </c>
    </row>
    <row r="7653" spans="1:3" x14ac:dyDescent="0.35">
      <c r="A7653" t="s">
        <v>23968</v>
      </c>
      <c r="B7653" t="s">
        <v>23969</v>
      </c>
      <c r="C7653" t="s">
        <v>23970</v>
      </c>
    </row>
    <row r="7654" spans="1:3" x14ac:dyDescent="0.35">
      <c r="A7654" t="s">
        <v>23971</v>
      </c>
      <c r="B7654" t="s">
        <v>23972</v>
      </c>
      <c r="C7654" t="s">
        <v>23973</v>
      </c>
    </row>
    <row r="7655" spans="1:3" x14ac:dyDescent="0.35">
      <c r="A7655" t="s">
        <v>23974</v>
      </c>
      <c r="B7655" t="s">
        <v>23975</v>
      </c>
      <c r="C7655" t="s">
        <v>23976</v>
      </c>
    </row>
    <row r="7656" spans="1:3" x14ac:dyDescent="0.35">
      <c r="A7656" t="s">
        <v>23977</v>
      </c>
      <c r="B7656" t="s">
        <v>23978</v>
      </c>
      <c r="C7656" t="s">
        <v>23979</v>
      </c>
    </row>
    <row r="7657" spans="1:3" x14ac:dyDescent="0.35">
      <c r="A7657" t="s">
        <v>23980</v>
      </c>
      <c r="B7657" t="s">
        <v>23981</v>
      </c>
      <c r="C7657" t="s">
        <v>23982</v>
      </c>
    </row>
    <row r="7658" spans="1:3" x14ac:dyDescent="0.35">
      <c r="A7658" t="s">
        <v>23983</v>
      </c>
      <c r="B7658" t="s">
        <v>23984</v>
      </c>
      <c r="C7658" t="s">
        <v>23985</v>
      </c>
    </row>
    <row r="7659" spans="1:3" x14ac:dyDescent="0.35">
      <c r="A7659" t="s">
        <v>23986</v>
      </c>
      <c r="B7659" t="s">
        <v>23987</v>
      </c>
      <c r="C7659" t="s">
        <v>23988</v>
      </c>
    </row>
    <row r="7660" spans="1:3" x14ac:dyDescent="0.35">
      <c r="A7660" t="s">
        <v>23989</v>
      </c>
      <c r="B7660" t="s">
        <v>23990</v>
      </c>
      <c r="C7660" t="s">
        <v>23991</v>
      </c>
    </row>
    <row r="7661" spans="1:3" x14ac:dyDescent="0.35">
      <c r="A7661" t="s">
        <v>23992</v>
      </c>
      <c r="B7661" t="s">
        <v>23993</v>
      </c>
      <c r="C7661" t="s">
        <v>23994</v>
      </c>
    </row>
    <row r="7662" spans="1:3" x14ac:dyDescent="0.35">
      <c r="A7662" t="s">
        <v>23995</v>
      </c>
      <c r="B7662" t="s">
        <v>23996</v>
      </c>
      <c r="C7662" t="s">
        <v>23997</v>
      </c>
    </row>
    <row r="7663" spans="1:3" x14ac:dyDescent="0.35">
      <c r="A7663" t="s">
        <v>23998</v>
      </c>
      <c r="B7663" t="s">
        <v>23999</v>
      </c>
      <c r="C7663" t="s">
        <v>24000</v>
      </c>
    </row>
    <row r="7664" spans="1:3" x14ac:dyDescent="0.35">
      <c r="A7664" t="s">
        <v>24001</v>
      </c>
      <c r="B7664" t="s">
        <v>24002</v>
      </c>
      <c r="C7664" t="s">
        <v>24003</v>
      </c>
    </row>
    <row r="7665" spans="1:3" x14ac:dyDescent="0.35">
      <c r="A7665" t="s">
        <v>24004</v>
      </c>
      <c r="B7665" t="s">
        <v>24005</v>
      </c>
      <c r="C7665" t="s">
        <v>24006</v>
      </c>
    </row>
    <row r="7666" spans="1:3" x14ac:dyDescent="0.35">
      <c r="A7666" t="s">
        <v>24007</v>
      </c>
      <c r="B7666" t="s">
        <v>24008</v>
      </c>
      <c r="C7666" t="s">
        <v>24009</v>
      </c>
    </row>
    <row r="7667" spans="1:3" x14ac:dyDescent="0.35">
      <c r="A7667" t="s">
        <v>24010</v>
      </c>
      <c r="B7667" t="s">
        <v>24011</v>
      </c>
      <c r="C7667" t="s">
        <v>24012</v>
      </c>
    </row>
    <row r="7668" spans="1:3" x14ac:dyDescent="0.35">
      <c r="A7668" t="s">
        <v>24013</v>
      </c>
      <c r="B7668" t="s">
        <v>24014</v>
      </c>
      <c r="C7668" t="s">
        <v>24015</v>
      </c>
    </row>
    <row r="7669" spans="1:3" x14ac:dyDescent="0.35">
      <c r="A7669" t="s">
        <v>24016</v>
      </c>
      <c r="B7669" t="s">
        <v>24017</v>
      </c>
      <c r="C7669" t="s">
        <v>24018</v>
      </c>
    </row>
    <row r="7670" spans="1:3" x14ac:dyDescent="0.35">
      <c r="A7670" t="s">
        <v>24019</v>
      </c>
      <c r="B7670" t="s">
        <v>24020</v>
      </c>
      <c r="C7670" t="s">
        <v>24021</v>
      </c>
    </row>
    <row r="7671" spans="1:3" x14ac:dyDescent="0.35">
      <c r="A7671" t="s">
        <v>24022</v>
      </c>
      <c r="B7671" t="s">
        <v>24023</v>
      </c>
      <c r="C7671" t="s">
        <v>24024</v>
      </c>
    </row>
    <row r="7672" spans="1:3" x14ac:dyDescent="0.35">
      <c r="A7672" t="s">
        <v>24025</v>
      </c>
      <c r="B7672" t="s">
        <v>24026</v>
      </c>
      <c r="C7672" t="s">
        <v>24027</v>
      </c>
    </row>
    <row r="7673" spans="1:3" x14ac:dyDescent="0.35">
      <c r="A7673" t="s">
        <v>24028</v>
      </c>
      <c r="B7673" t="s">
        <v>24029</v>
      </c>
      <c r="C7673" t="s">
        <v>24030</v>
      </c>
    </row>
    <row r="7674" spans="1:3" x14ac:dyDescent="0.35">
      <c r="A7674" t="s">
        <v>24031</v>
      </c>
      <c r="B7674" t="s">
        <v>24032</v>
      </c>
      <c r="C7674" t="s">
        <v>24033</v>
      </c>
    </row>
    <row r="7675" spans="1:3" x14ac:dyDescent="0.35">
      <c r="A7675" t="s">
        <v>24034</v>
      </c>
      <c r="B7675" t="s">
        <v>24035</v>
      </c>
      <c r="C7675" t="s">
        <v>24036</v>
      </c>
    </row>
    <row r="7676" spans="1:3" x14ac:dyDescent="0.35">
      <c r="A7676" t="s">
        <v>24037</v>
      </c>
      <c r="B7676" t="s">
        <v>24038</v>
      </c>
      <c r="C7676" t="s">
        <v>24039</v>
      </c>
    </row>
    <row r="7677" spans="1:3" x14ac:dyDescent="0.35">
      <c r="A7677" t="s">
        <v>24040</v>
      </c>
      <c r="B7677" t="s">
        <v>24041</v>
      </c>
      <c r="C7677" t="s">
        <v>24042</v>
      </c>
    </row>
    <row r="7678" spans="1:3" x14ac:dyDescent="0.35">
      <c r="A7678" t="s">
        <v>24043</v>
      </c>
      <c r="B7678" t="s">
        <v>24044</v>
      </c>
      <c r="C7678" t="s">
        <v>24045</v>
      </c>
    </row>
    <row r="7679" spans="1:3" x14ac:dyDescent="0.35">
      <c r="A7679" t="s">
        <v>24046</v>
      </c>
      <c r="B7679" t="s">
        <v>24047</v>
      </c>
      <c r="C7679" t="s">
        <v>24048</v>
      </c>
    </row>
    <row r="7680" spans="1:3" x14ac:dyDescent="0.35">
      <c r="A7680" t="s">
        <v>24049</v>
      </c>
      <c r="B7680" t="s">
        <v>24050</v>
      </c>
      <c r="C7680" t="s">
        <v>24051</v>
      </c>
    </row>
    <row r="7681" spans="1:3" x14ac:dyDescent="0.35">
      <c r="A7681" t="s">
        <v>24052</v>
      </c>
      <c r="B7681" t="s">
        <v>24053</v>
      </c>
      <c r="C7681" t="s">
        <v>24054</v>
      </c>
    </row>
    <row r="7682" spans="1:3" x14ac:dyDescent="0.35">
      <c r="A7682" t="s">
        <v>24055</v>
      </c>
      <c r="B7682" t="s">
        <v>24056</v>
      </c>
      <c r="C7682" t="s">
        <v>24057</v>
      </c>
    </row>
    <row r="7683" spans="1:3" x14ac:dyDescent="0.35">
      <c r="A7683" t="s">
        <v>24058</v>
      </c>
      <c r="B7683" t="s">
        <v>24059</v>
      </c>
      <c r="C7683" t="s">
        <v>24060</v>
      </c>
    </row>
    <row r="7684" spans="1:3" x14ac:dyDescent="0.35">
      <c r="A7684" t="s">
        <v>24061</v>
      </c>
      <c r="B7684" t="s">
        <v>24062</v>
      </c>
      <c r="C7684" t="s">
        <v>24063</v>
      </c>
    </row>
    <row r="7685" spans="1:3" x14ac:dyDescent="0.35">
      <c r="A7685" t="s">
        <v>24064</v>
      </c>
      <c r="B7685" t="s">
        <v>24065</v>
      </c>
      <c r="C7685" t="s">
        <v>24066</v>
      </c>
    </row>
    <row r="7686" spans="1:3" x14ac:dyDescent="0.35">
      <c r="A7686" t="s">
        <v>24067</v>
      </c>
      <c r="B7686" t="s">
        <v>24068</v>
      </c>
      <c r="C7686" t="s">
        <v>24069</v>
      </c>
    </row>
    <row r="7687" spans="1:3" x14ac:dyDescent="0.35">
      <c r="A7687" t="s">
        <v>24070</v>
      </c>
      <c r="B7687" t="s">
        <v>24071</v>
      </c>
      <c r="C7687" t="s">
        <v>24072</v>
      </c>
    </row>
    <row r="7688" spans="1:3" x14ac:dyDescent="0.35">
      <c r="A7688" t="s">
        <v>24073</v>
      </c>
      <c r="B7688" t="s">
        <v>24074</v>
      </c>
      <c r="C7688" t="s">
        <v>24075</v>
      </c>
    </row>
    <row r="7689" spans="1:3" x14ac:dyDescent="0.35">
      <c r="A7689" t="s">
        <v>24076</v>
      </c>
      <c r="B7689" t="s">
        <v>24077</v>
      </c>
      <c r="C7689" t="s">
        <v>24078</v>
      </c>
    </row>
    <row r="7690" spans="1:3" x14ac:dyDescent="0.35">
      <c r="A7690" t="s">
        <v>24079</v>
      </c>
      <c r="B7690" t="s">
        <v>24080</v>
      </c>
      <c r="C7690" t="s">
        <v>24081</v>
      </c>
    </row>
    <row r="7691" spans="1:3" x14ac:dyDescent="0.35">
      <c r="A7691" t="s">
        <v>24082</v>
      </c>
      <c r="B7691" t="s">
        <v>24083</v>
      </c>
      <c r="C7691" t="s">
        <v>24084</v>
      </c>
    </row>
    <row r="7692" spans="1:3" x14ac:dyDescent="0.35">
      <c r="A7692" t="s">
        <v>24085</v>
      </c>
      <c r="B7692" t="s">
        <v>24086</v>
      </c>
      <c r="C7692" t="s">
        <v>24087</v>
      </c>
    </row>
    <row r="7693" spans="1:3" x14ac:dyDescent="0.35">
      <c r="A7693" t="s">
        <v>24088</v>
      </c>
      <c r="B7693" t="s">
        <v>24089</v>
      </c>
      <c r="C7693" t="s">
        <v>24090</v>
      </c>
    </row>
    <row r="7694" spans="1:3" x14ac:dyDescent="0.35">
      <c r="A7694" t="s">
        <v>24091</v>
      </c>
      <c r="B7694" t="s">
        <v>24092</v>
      </c>
      <c r="C7694" t="s">
        <v>24093</v>
      </c>
    </row>
    <row r="7695" spans="1:3" x14ac:dyDescent="0.35">
      <c r="A7695" t="s">
        <v>24094</v>
      </c>
      <c r="B7695" t="s">
        <v>24095</v>
      </c>
      <c r="C7695" t="s">
        <v>24096</v>
      </c>
    </row>
    <row r="7696" spans="1:3" x14ac:dyDescent="0.35">
      <c r="A7696" t="s">
        <v>24097</v>
      </c>
      <c r="B7696" t="s">
        <v>24098</v>
      </c>
      <c r="C7696" t="s">
        <v>24099</v>
      </c>
    </row>
    <row r="7697" spans="1:3" x14ac:dyDescent="0.35">
      <c r="A7697" t="s">
        <v>24100</v>
      </c>
      <c r="B7697" t="s">
        <v>24101</v>
      </c>
      <c r="C7697" t="s">
        <v>24102</v>
      </c>
    </row>
    <row r="7698" spans="1:3" x14ac:dyDescent="0.35">
      <c r="A7698" t="s">
        <v>24103</v>
      </c>
      <c r="B7698" t="s">
        <v>24104</v>
      </c>
      <c r="C7698" t="s">
        <v>24105</v>
      </c>
    </row>
    <row r="7699" spans="1:3" x14ac:dyDescent="0.35">
      <c r="A7699" t="s">
        <v>24106</v>
      </c>
      <c r="B7699" t="s">
        <v>24107</v>
      </c>
      <c r="C7699" t="s">
        <v>24108</v>
      </c>
    </row>
    <row r="7700" spans="1:3" x14ac:dyDescent="0.35">
      <c r="A7700" t="s">
        <v>24109</v>
      </c>
      <c r="B7700" t="s">
        <v>24110</v>
      </c>
      <c r="C7700" t="s">
        <v>24111</v>
      </c>
    </row>
    <row r="7701" spans="1:3" x14ac:dyDescent="0.35">
      <c r="A7701" t="s">
        <v>24109</v>
      </c>
      <c r="B7701" t="s">
        <v>24112</v>
      </c>
      <c r="C7701" t="s">
        <v>24111</v>
      </c>
    </row>
    <row r="7702" spans="1:3" x14ac:dyDescent="0.35">
      <c r="A7702" t="s">
        <v>24113</v>
      </c>
      <c r="B7702" t="s">
        <v>24114</v>
      </c>
      <c r="C7702" t="s">
        <v>24115</v>
      </c>
    </row>
    <row r="7703" spans="1:3" x14ac:dyDescent="0.35">
      <c r="A7703" t="s">
        <v>24116</v>
      </c>
      <c r="B7703" t="s">
        <v>24117</v>
      </c>
      <c r="C7703" t="s">
        <v>24118</v>
      </c>
    </row>
    <row r="7704" spans="1:3" x14ac:dyDescent="0.35">
      <c r="A7704" t="s">
        <v>24119</v>
      </c>
      <c r="B7704" t="s">
        <v>24120</v>
      </c>
      <c r="C7704" t="s">
        <v>24121</v>
      </c>
    </row>
    <row r="7705" spans="1:3" x14ac:dyDescent="0.35">
      <c r="A7705" t="s">
        <v>24122</v>
      </c>
      <c r="B7705" t="s">
        <v>24123</v>
      </c>
      <c r="C7705" t="s">
        <v>24124</v>
      </c>
    </row>
    <row r="7706" spans="1:3" x14ac:dyDescent="0.35">
      <c r="A7706" t="s">
        <v>24125</v>
      </c>
      <c r="B7706" t="s">
        <v>24126</v>
      </c>
      <c r="C7706" t="s">
        <v>24127</v>
      </c>
    </row>
    <row r="7707" spans="1:3" x14ac:dyDescent="0.35">
      <c r="A7707" t="s">
        <v>24128</v>
      </c>
      <c r="B7707" t="s">
        <v>23202</v>
      </c>
      <c r="C7707" t="s">
        <v>23203</v>
      </c>
    </row>
    <row r="7708" spans="1:3" x14ac:dyDescent="0.35">
      <c r="A7708" t="s">
        <v>24128</v>
      </c>
      <c r="B7708" t="s">
        <v>24129</v>
      </c>
      <c r="C7708" t="s">
        <v>24130</v>
      </c>
    </row>
    <row r="7709" spans="1:3" x14ac:dyDescent="0.35">
      <c r="A7709" t="s">
        <v>24131</v>
      </c>
      <c r="B7709" t="s">
        <v>24132</v>
      </c>
      <c r="C7709" t="s">
        <v>24133</v>
      </c>
    </row>
    <row r="7710" spans="1:3" x14ac:dyDescent="0.35">
      <c r="A7710" t="s">
        <v>24134</v>
      </c>
      <c r="B7710" t="s">
        <v>24129</v>
      </c>
      <c r="C7710" t="s">
        <v>24130</v>
      </c>
    </row>
    <row r="7711" spans="1:3" x14ac:dyDescent="0.35">
      <c r="A7711" t="s">
        <v>24134</v>
      </c>
      <c r="B7711" t="s">
        <v>24135</v>
      </c>
      <c r="C7711" t="s">
        <v>3251</v>
      </c>
    </row>
    <row r="7712" spans="1:3" x14ac:dyDescent="0.35">
      <c r="A7712" t="s">
        <v>24136</v>
      </c>
      <c r="B7712" t="s">
        <v>24137</v>
      </c>
      <c r="C7712" t="s">
        <v>24138</v>
      </c>
    </row>
    <row r="7713" spans="1:3" x14ac:dyDescent="0.35">
      <c r="A7713" t="s">
        <v>24139</v>
      </c>
      <c r="B7713" t="s">
        <v>24140</v>
      </c>
      <c r="C7713" t="s">
        <v>24141</v>
      </c>
    </row>
    <row r="7714" spans="1:3" x14ac:dyDescent="0.35">
      <c r="A7714" t="s">
        <v>24142</v>
      </c>
      <c r="B7714" t="s">
        <v>24143</v>
      </c>
      <c r="C7714" t="s">
        <v>24144</v>
      </c>
    </row>
    <row r="7715" spans="1:3" x14ac:dyDescent="0.35">
      <c r="A7715" t="s">
        <v>24145</v>
      </c>
      <c r="B7715" t="s">
        <v>24146</v>
      </c>
      <c r="C7715" t="s">
        <v>24147</v>
      </c>
    </row>
    <row r="7716" spans="1:3" x14ac:dyDescent="0.35">
      <c r="A7716" t="s">
        <v>24148</v>
      </c>
      <c r="B7716" t="s">
        <v>24149</v>
      </c>
      <c r="C7716" t="s">
        <v>24150</v>
      </c>
    </row>
    <row r="7717" spans="1:3" x14ac:dyDescent="0.35">
      <c r="A7717" t="s">
        <v>24151</v>
      </c>
      <c r="B7717" t="s">
        <v>24152</v>
      </c>
      <c r="C7717" t="s">
        <v>24153</v>
      </c>
    </row>
    <row r="7718" spans="1:3" x14ac:dyDescent="0.35">
      <c r="A7718" t="s">
        <v>24154</v>
      </c>
      <c r="B7718" t="s">
        <v>24155</v>
      </c>
      <c r="C7718" t="s">
        <v>24156</v>
      </c>
    </row>
    <row r="7719" spans="1:3" x14ac:dyDescent="0.35">
      <c r="A7719" t="s">
        <v>24157</v>
      </c>
      <c r="B7719" t="s">
        <v>24158</v>
      </c>
      <c r="C7719" t="s">
        <v>24159</v>
      </c>
    </row>
    <row r="7720" spans="1:3" x14ac:dyDescent="0.35">
      <c r="A7720" t="s">
        <v>24160</v>
      </c>
      <c r="B7720" t="s">
        <v>24161</v>
      </c>
      <c r="C7720" t="s">
        <v>24162</v>
      </c>
    </row>
    <row r="7721" spans="1:3" x14ac:dyDescent="0.35">
      <c r="A7721" t="s">
        <v>24163</v>
      </c>
      <c r="B7721" t="s">
        <v>24164</v>
      </c>
      <c r="C7721" t="s">
        <v>24165</v>
      </c>
    </row>
    <row r="7722" spans="1:3" x14ac:dyDescent="0.35">
      <c r="A7722" t="s">
        <v>24166</v>
      </c>
      <c r="B7722" t="s">
        <v>24167</v>
      </c>
      <c r="C7722" t="s">
        <v>24168</v>
      </c>
    </row>
    <row r="7723" spans="1:3" x14ac:dyDescent="0.35">
      <c r="A7723" t="s">
        <v>24169</v>
      </c>
      <c r="B7723" t="s">
        <v>24170</v>
      </c>
      <c r="C7723" t="s">
        <v>24171</v>
      </c>
    </row>
    <row r="7724" spans="1:3" x14ac:dyDescent="0.35">
      <c r="A7724" t="s">
        <v>24172</v>
      </c>
      <c r="B7724" t="s">
        <v>24173</v>
      </c>
      <c r="C7724" t="s">
        <v>24174</v>
      </c>
    </row>
    <row r="7725" spans="1:3" x14ac:dyDescent="0.35">
      <c r="A7725" t="s">
        <v>24172</v>
      </c>
      <c r="B7725" t="s">
        <v>24175</v>
      </c>
      <c r="C7725" t="s">
        <v>24176</v>
      </c>
    </row>
    <row r="7726" spans="1:3" x14ac:dyDescent="0.35">
      <c r="A7726" t="s">
        <v>24177</v>
      </c>
      <c r="B7726" t="s">
        <v>24178</v>
      </c>
      <c r="C7726" t="s">
        <v>24179</v>
      </c>
    </row>
    <row r="7727" spans="1:3" x14ac:dyDescent="0.35">
      <c r="A7727" t="s">
        <v>24180</v>
      </c>
      <c r="B7727" t="s">
        <v>24181</v>
      </c>
      <c r="C7727" t="s">
        <v>24182</v>
      </c>
    </row>
    <row r="7728" spans="1:3" x14ac:dyDescent="0.35">
      <c r="A7728" t="s">
        <v>24183</v>
      </c>
      <c r="B7728" t="s">
        <v>22941</v>
      </c>
      <c r="C7728" t="s">
        <v>22942</v>
      </c>
    </row>
    <row r="7729" spans="1:3" x14ac:dyDescent="0.35">
      <c r="A7729" t="s">
        <v>24184</v>
      </c>
      <c r="B7729" t="s">
        <v>24185</v>
      </c>
      <c r="C7729" t="s">
        <v>24186</v>
      </c>
    </row>
    <row r="7730" spans="1:3" x14ac:dyDescent="0.35">
      <c r="A7730" t="s">
        <v>24187</v>
      </c>
      <c r="B7730" t="s">
        <v>24188</v>
      </c>
      <c r="C7730" t="s">
        <v>24189</v>
      </c>
    </row>
    <row r="7731" spans="1:3" x14ac:dyDescent="0.35">
      <c r="A7731" t="s">
        <v>24190</v>
      </c>
      <c r="B7731" t="s">
        <v>24191</v>
      </c>
      <c r="C7731" t="s">
        <v>24192</v>
      </c>
    </row>
    <row r="7732" spans="1:3" x14ac:dyDescent="0.35">
      <c r="A7732" t="s">
        <v>24193</v>
      </c>
      <c r="B7732" t="s">
        <v>24194</v>
      </c>
      <c r="C7732" t="s">
        <v>24195</v>
      </c>
    </row>
    <row r="7733" spans="1:3" x14ac:dyDescent="0.35">
      <c r="A7733" t="s">
        <v>24196</v>
      </c>
      <c r="B7733" t="s">
        <v>24197</v>
      </c>
      <c r="C7733" t="s">
        <v>24198</v>
      </c>
    </row>
    <row r="7734" spans="1:3" x14ac:dyDescent="0.35">
      <c r="A7734" t="s">
        <v>24199</v>
      </c>
      <c r="B7734" t="s">
        <v>24200</v>
      </c>
      <c r="C7734" t="s">
        <v>24201</v>
      </c>
    </row>
    <row r="7735" spans="1:3" x14ac:dyDescent="0.35">
      <c r="A7735" t="s">
        <v>24202</v>
      </c>
      <c r="B7735" t="s">
        <v>24203</v>
      </c>
      <c r="C7735" t="s">
        <v>24204</v>
      </c>
    </row>
    <row r="7736" spans="1:3" x14ac:dyDescent="0.35">
      <c r="A7736" t="s">
        <v>24205</v>
      </c>
      <c r="B7736" t="s">
        <v>24206</v>
      </c>
      <c r="C7736" t="s">
        <v>24207</v>
      </c>
    </row>
    <row r="7737" spans="1:3" x14ac:dyDescent="0.35">
      <c r="A7737" t="s">
        <v>24208</v>
      </c>
      <c r="B7737" t="s">
        <v>24209</v>
      </c>
      <c r="C7737" t="s">
        <v>24210</v>
      </c>
    </row>
    <row r="7738" spans="1:3" x14ac:dyDescent="0.35">
      <c r="A7738" t="s">
        <v>24211</v>
      </c>
      <c r="B7738" t="s">
        <v>24212</v>
      </c>
      <c r="C7738" t="s">
        <v>24213</v>
      </c>
    </row>
    <row r="7739" spans="1:3" x14ac:dyDescent="0.35">
      <c r="A7739" t="s">
        <v>24214</v>
      </c>
      <c r="B7739" t="s">
        <v>24215</v>
      </c>
      <c r="C7739" t="s">
        <v>24216</v>
      </c>
    </row>
    <row r="7740" spans="1:3" x14ac:dyDescent="0.35">
      <c r="A7740" t="s">
        <v>24217</v>
      </c>
      <c r="B7740" t="s">
        <v>24218</v>
      </c>
      <c r="C7740" t="s">
        <v>24219</v>
      </c>
    </row>
    <row r="7741" spans="1:3" x14ac:dyDescent="0.35">
      <c r="A7741" t="s">
        <v>24220</v>
      </c>
      <c r="B7741" t="s">
        <v>24221</v>
      </c>
      <c r="C7741" t="s">
        <v>24222</v>
      </c>
    </row>
    <row r="7742" spans="1:3" x14ac:dyDescent="0.35">
      <c r="A7742" t="s">
        <v>24223</v>
      </c>
      <c r="B7742" t="s">
        <v>24224</v>
      </c>
      <c r="C7742" t="s">
        <v>24225</v>
      </c>
    </row>
    <row r="7743" spans="1:3" x14ac:dyDescent="0.35">
      <c r="A7743" t="s">
        <v>24226</v>
      </c>
      <c r="B7743" t="s">
        <v>24227</v>
      </c>
      <c r="C7743" t="s">
        <v>24228</v>
      </c>
    </row>
    <row r="7744" spans="1:3" x14ac:dyDescent="0.35">
      <c r="A7744" t="s">
        <v>24229</v>
      </c>
      <c r="B7744" t="s">
        <v>24230</v>
      </c>
      <c r="C7744" t="s">
        <v>24231</v>
      </c>
    </row>
    <row r="7745" spans="1:3" x14ac:dyDescent="0.35">
      <c r="A7745" t="s">
        <v>24232</v>
      </c>
      <c r="B7745" t="s">
        <v>24233</v>
      </c>
      <c r="C7745" t="s">
        <v>24234</v>
      </c>
    </row>
    <row r="7746" spans="1:3" x14ac:dyDescent="0.35">
      <c r="A7746" t="s">
        <v>24235</v>
      </c>
      <c r="B7746" t="s">
        <v>24236</v>
      </c>
      <c r="C7746" t="s">
        <v>24237</v>
      </c>
    </row>
    <row r="7747" spans="1:3" x14ac:dyDescent="0.35">
      <c r="A7747" t="s">
        <v>24238</v>
      </c>
      <c r="B7747" t="s">
        <v>24239</v>
      </c>
      <c r="C7747" t="s">
        <v>24240</v>
      </c>
    </row>
    <row r="7748" spans="1:3" x14ac:dyDescent="0.35">
      <c r="A7748" t="s">
        <v>24241</v>
      </c>
      <c r="B7748" t="s">
        <v>24242</v>
      </c>
      <c r="C7748" t="s">
        <v>24243</v>
      </c>
    </row>
    <row r="7749" spans="1:3" x14ac:dyDescent="0.35">
      <c r="A7749" t="s">
        <v>24244</v>
      </c>
      <c r="B7749" t="s">
        <v>24245</v>
      </c>
      <c r="C7749" t="s">
        <v>24246</v>
      </c>
    </row>
    <row r="7750" spans="1:3" x14ac:dyDescent="0.35">
      <c r="A7750" t="s">
        <v>24247</v>
      </c>
      <c r="B7750" t="s">
        <v>24248</v>
      </c>
      <c r="C7750" t="s">
        <v>24249</v>
      </c>
    </row>
    <row r="7751" spans="1:3" x14ac:dyDescent="0.35">
      <c r="A7751" t="s">
        <v>24250</v>
      </c>
      <c r="B7751" t="s">
        <v>24251</v>
      </c>
      <c r="C7751" t="s">
        <v>24252</v>
      </c>
    </row>
    <row r="7752" spans="1:3" x14ac:dyDescent="0.35">
      <c r="A7752" t="s">
        <v>24253</v>
      </c>
      <c r="B7752" t="s">
        <v>24254</v>
      </c>
      <c r="C7752" t="s">
        <v>24255</v>
      </c>
    </row>
    <row r="7753" spans="1:3" x14ac:dyDescent="0.35">
      <c r="A7753" t="s">
        <v>24256</v>
      </c>
      <c r="B7753" t="s">
        <v>24257</v>
      </c>
      <c r="C7753" t="s">
        <v>24258</v>
      </c>
    </row>
    <row r="7754" spans="1:3" x14ac:dyDescent="0.35">
      <c r="A7754" t="s">
        <v>24259</v>
      </c>
      <c r="B7754" t="s">
        <v>24260</v>
      </c>
      <c r="C7754" t="s">
        <v>24261</v>
      </c>
    </row>
    <row r="7755" spans="1:3" x14ac:dyDescent="0.35">
      <c r="A7755" t="s">
        <v>24262</v>
      </c>
      <c r="B7755" t="s">
        <v>24263</v>
      </c>
      <c r="C7755" t="s">
        <v>24264</v>
      </c>
    </row>
    <row r="7756" spans="1:3" x14ac:dyDescent="0.35">
      <c r="A7756" t="s">
        <v>24265</v>
      </c>
      <c r="B7756" t="s">
        <v>24266</v>
      </c>
      <c r="C7756" t="s">
        <v>24267</v>
      </c>
    </row>
    <row r="7757" spans="1:3" x14ac:dyDescent="0.35">
      <c r="A7757" t="s">
        <v>24268</v>
      </c>
      <c r="B7757" t="s">
        <v>24269</v>
      </c>
      <c r="C7757" t="s">
        <v>24270</v>
      </c>
    </row>
    <row r="7758" spans="1:3" x14ac:dyDescent="0.35">
      <c r="A7758" t="s">
        <v>24271</v>
      </c>
      <c r="B7758" t="s">
        <v>24272</v>
      </c>
      <c r="C7758" t="s">
        <v>24273</v>
      </c>
    </row>
    <row r="7759" spans="1:3" x14ac:dyDescent="0.35">
      <c r="A7759" t="s">
        <v>24274</v>
      </c>
      <c r="B7759" t="s">
        <v>24275</v>
      </c>
      <c r="C7759" t="s">
        <v>24276</v>
      </c>
    </row>
    <row r="7760" spans="1:3" x14ac:dyDescent="0.35">
      <c r="A7760" t="s">
        <v>24277</v>
      </c>
      <c r="B7760" t="s">
        <v>24278</v>
      </c>
      <c r="C7760" t="s">
        <v>24279</v>
      </c>
    </row>
    <row r="7761" spans="1:3" x14ac:dyDescent="0.35">
      <c r="A7761" t="s">
        <v>24280</v>
      </c>
      <c r="B7761" t="s">
        <v>24281</v>
      </c>
      <c r="C7761" t="s">
        <v>24282</v>
      </c>
    </row>
    <row r="7762" spans="1:3" x14ac:dyDescent="0.35">
      <c r="A7762" t="s">
        <v>24283</v>
      </c>
      <c r="B7762" t="s">
        <v>24284</v>
      </c>
      <c r="C7762" t="s">
        <v>24285</v>
      </c>
    </row>
    <row r="7763" spans="1:3" x14ac:dyDescent="0.35">
      <c r="A7763" t="s">
        <v>24286</v>
      </c>
      <c r="B7763" t="s">
        <v>24287</v>
      </c>
      <c r="C7763" t="s">
        <v>24288</v>
      </c>
    </row>
    <row r="7764" spans="1:3" x14ac:dyDescent="0.35">
      <c r="A7764" t="s">
        <v>24289</v>
      </c>
      <c r="B7764" t="s">
        <v>24290</v>
      </c>
      <c r="C7764" t="s">
        <v>24291</v>
      </c>
    </row>
    <row r="7765" spans="1:3" x14ac:dyDescent="0.35">
      <c r="A7765" t="s">
        <v>24292</v>
      </c>
      <c r="B7765" t="s">
        <v>24293</v>
      </c>
      <c r="C7765" t="s">
        <v>24294</v>
      </c>
    </row>
    <row r="7766" spans="1:3" x14ac:dyDescent="0.35">
      <c r="A7766" t="s">
        <v>24295</v>
      </c>
      <c r="B7766" t="s">
        <v>24296</v>
      </c>
      <c r="C7766" t="s">
        <v>24297</v>
      </c>
    </row>
    <row r="7767" spans="1:3" x14ac:dyDescent="0.35">
      <c r="A7767" t="s">
        <v>24298</v>
      </c>
      <c r="B7767" t="s">
        <v>24299</v>
      </c>
      <c r="C7767" t="s">
        <v>24300</v>
      </c>
    </row>
    <row r="7768" spans="1:3" x14ac:dyDescent="0.35">
      <c r="A7768" t="s">
        <v>24301</v>
      </c>
      <c r="B7768" t="s">
        <v>24302</v>
      </c>
      <c r="C7768" t="s">
        <v>24303</v>
      </c>
    </row>
    <row r="7769" spans="1:3" x14ac:dyDescent="0.35">
      <c r="A7769" t="s">
        <v>24304</v>
      </c>
      <c r="B7769" t="s">
        <v>24305</v>
      </c>
      <c r="C7769" t="s">
        <v>24306</v>
      </c>
    </row>
    <row r="7770" spans="1:3" x14ac:dyDescent="0.35">
      <c r="A7770" t="s">
        <v>24307</v>
      </c>
      <c r="B7770" t="s">
        <v>24308</v>
      </c>
      <c r="C7770" t="s">
        <v>24309</v>
      </c>
    </row>
    <row r="7771" spans="1:3" x14ac:dyDescent="0.35">
      <c r="A7771" t="s">
        <v>24310</v>
      </c>
      <c r="B7771" t="s">
        <v>24311</v>
      </c>
      <c r="C7771" t="s">
        <v>24312</v>
      </c>
    </row>
    <row r="7772" spans="1:3" x14ac:dyDescent="0.35">
      <c r="A7772" t="s">
        <v>24313</v>
      </c>
      <c r="B7772" t="s">
        <v>24314</v>
      </c>
      <c r="C7772" t="s">
        <v>24315</v>
      </c>
    </row>
    <row r="7773" spans="1:3" x14ac:dyDescent="0.35">
      <c r="A7773" t="s">
        <v>24316</v>
      </c>
      <c r="B7773" t="s">
        <v>24317</v>
      </c>
      <c r="C7773" t="s">
        <v>21393</v>
      </c>
    </row>
    <row r="7774" spans="1:3" x14ac:dyDescent="0.35">
      <c r="A7774" t="s">
        <v>24318</v>
      </c>
      <c r="B7774" t="s">
        <v>24319</v>
      </c>
      <c r="C7774" t="s">
        <v>24320</v>
      </c>
    </row>
    <row r="7775" spans="1:3" x14ac:dyDescent="0.35">
      <c r="A7775" t="s">
        <v>24321</v>
      </c>
      <c r="B7775" t="s">
        <v>24322</v>
      </c>
      <c r="C7775" t="s">
        <v>24323</v>
      </c>
    </row>
    <row r="7776" spans="1:3" x14ac:dyDescent="0.35">
      <c r="A7776" t="s">
        <v>24324</v>
      </c>
      <c r="B7776" t="s">
        <v>24325</v>
      </c>
      <c r="C7776" t="s">
        <v>24326</v>
      </c>
    </row>
    <row r="7777" spans="1:3" x14ac:dyDescent="0.35">
      <c r="A7777" t="s">
        <v>24327</v>
      </c>
      <c r="B7777" t="s">
        <v>24328</v>
      </c>
      <c r="C7777" t="s">
        <v>24329</v>
      </c>
    </row>
    <row r="7778" spans="1:3" x14ac:dyDescent="0.35">
      <c r="A7778" t="s">
        <v>24330</v>
      </c>
      <c r="B7778" t="s">
        <v>24331</v>
      </c>
      <c r="C7778" t="s">
        <v>24332</v>
      </c>
    </row>
    <row r="7779" spans="1:3" x14ac:dyDescent="0.35">
      <c r="A7779" t="s">
        <v>24333</v>
      </c>
      <c r="B7779" t="s">
        <v>24334</v>
      </c>
      <c r="C7779" t="s">
        <v>24335</v>
      </c>
    </row>
    <row r="7780" spans="1:3" x14ac:dyDescent="0.35">
      <c r="A7780" t="s">
        <v>24336</v>
      </c>
      <c r="B7780" t="s">
        <v>24337</v>
      </c>
      <c r="C7780" t="s">
        <v>24338</v>
      </c>
    </row>
    <row r="7781" spans="1:3" x14ac:dyDescent="0.35">
      <c r="A7781" t="s">
        <v>24339</v>
      </c>
      <c r="B7781" t="s">
        <v>24340</v>
      </c>
      <c r="C7781" t="s">
        <v>24341</v>
      </c>
    </row>
    <row r="7782" spans="1:3" x14ac:dyDescent="0.35">
      <c r="A7782" t="s">
        <v>24342</v>
      </c>
      <c r="B7782" t="s">
        <v>24343</v>
      </c>
      <c r="C7782" t="s">
        <v>24344</v>
      </c>
    </row>
    <row r="7783" spans="1:3" x14ac:dyDescent="0.35">
      <c r="A7783" t="s">
        <v>24345</v>
      </c>
      <c r="B7783" t="s">
        <v>24346</v>
      </c>
      <c r="C7783" t="s">
        <v>24347</v>
      </c>
    </row>
    <row r="7784" spans="1:3" x14ac:dyDescent="0.35">
      <c r="A7784" t="s">
        <v>24348</v>
      </c>
      <c r="B7784" t="s">
        <v>24349</v>
      </c>
      <c r="C7784" t="s">
        <v>24350</v>
      </c>
    </row>
    <row r="7785" spans="1:3" x14ac:dyDescent="0.35">
      <c r="A7785" t="s">
        <v>24351</v>
      </c>
      <c r="B7785" t="s">
        <v>24352</v>
      </c>
      <c r="C7785" t="s">
        <v>24353</v>
      </c>
    </row>
    <row r="7786" spans="1:3" x14ac:dyDescent="0.35">
      <c r="A7786" t="s">
        <v>24354</v>
      </c>
      <c r="B7786" t="s">
        <v>24355</v>
      </c>
      <c r="C7786" t="s">
        <v>24356</v>
      </c>
    </row>
    <row r="7787" spans="1:3" x14ac:dyDescent="0.35">
      <c r="A7787" t="s">
        <v>24357</v>
      </c>
      <c r="B7787" t="s">
        <v>24358</v>
      </c>
      <c r="C7787" t="s">
        <v>24359</v>
      </c>
    </row>
    <row r="7788" spans="1:3" x14ac:dyDescent="0.35">
      <c r="A7788" t="s">
        <v>24360</v>
      </c>
      <c r="B7788" t="s">
        <v>24361</v>
      </c>
      <c r="C7788" t="s">
        <v>24362</v>
      </c>
    </row>
    <row r="7789" spans="1:3" x14ac:dyDescent="0.35">
      <c r="A7789" t="s">
        <v>24363</v>
      </c>
      <c r="B7789" t="s">
        <v>24364</v>
      </c>
      <c r="C7789" t="s">
        <v>24365</v>
      </c>
    </row>
    <row r="7790" spans="1:3" x14ac:dyDescent="0.35">
      <c r="A7790" t="s">
        <v>24366</v>
      </c>
      <c r="B7790" t="s">
        <v>24367</v>
      </c>
      <c r="C7790" t="s">
        <v>24368</v>
      </c>
    </row>
    <row r="7791" spans="1:3" x14ac:dyDescent="0.35">
      <c r="A7791" t="s">
        <v>24369</v>
      </c>
      <c r="B7791" t="s">
        <v>24370</v>
      </c>
      <c r="C7791" t="s">
        <v>24371</v>
      </c>
    </row>
    <row r="7792" spans="1:3" x14ac:dyDescent="0.35">
      <c r="A7792" t="s">
        <v>24372</v>
      </c>
      <c r="B7792" t="s">
        <v>24373</v>
      </c>
      <c r="C7792" t="s">
        <v>24374</v>
      </c>
    </row>
    <row r="7793" spans="1:3" x14ac:dyDescent="0.35">
      <c r="A7793" t="s">
        <v>24375</v>
      </c>
      <c r="B7793" t="s">
        <v>24376</v>
      </c>
      <c r="C7793" t="s">
        <v>24377</v>
      </c>
    </row>
    <row r="7794" spans="1:3" x14ac:dyDescent="0.35">
      <c r="A7794" t="s">
        <v>24378</v>
      </c>
      <c r="B7794" t="s">
        <v>24379</v>
      </c>
      <c r="C7794" t="s">
        <v>24380</v>
      </c>
    </row>
    <row r="7795" spans="1:3" x14ac:dyDescent="0.35">
      <c r="A7795" t="s">
        <v>24381</v>
      </c>
      <c r="B7795" t="s">
        <v>24382</v>
      </c>
      <c r="C7795" t="s">
        <v>24383</v>
      </c>
    </row>
    <row r="7796" spans="1:3" x14ac:dyDescent="0.35">
      <c r="A7796" t="s">
        <v>24384</v>
      </c>
      <c r="B7796" t="s">
        <v>24385</v>
      </c>
      <c r="C7796" t="s">
        <v>24386</v>
      </c>
    </row>
    <row r="7797" spans="1:3" x14ac:dyDescent="0.35">
      <c r="A7797" t="s">
        <v>24387</v>
      </c>
      <c r="B7797" t="s">
        <v>24388</v>
      </c>
      <c r="C7797" t="s">
        <v>24389</v>
      </c>
    </row>
    <row r="7798" spans="1:3" x14ac:dyDescent="0.35">
      <c r="A7798" t="s">
        <v>24390</v>
      </c>
      <c r="B7798" t="s">
        <v>24391</v>
      </c>
      <c r="C7798" t="s">
        <v>24392</v>
      </c>
    </row>
    <row r="7799" spans="1:3" x14ac:dyDescent="0.35">
      <c r="A7799" t="s">
        <v>24393</v>
      </c>
      <c r="B7799" t="s">
        <v>24394</v>
      </c>
      <c r="C7799" t="s">
        <v>24395</v>
      </c>
    </row>
    <row r="7800" spans="1:3" x14ac:dyDescent="0.35">
      <c r="A7800" t="s">
        <v>24396</v>
      </c>
      <c r="B7800" t="s">
        <v>24397</v>
      </c>
      <c r="C7800" t="s">
        <v>24398</v>
      </c>
    </row>
    <row r="7801" spans="1:3" x14ac:dyDescent="0.35">
      <c r="A7801" t="s">
        <v>24399</v>
      </c>
      <c r="B7801" t="s">
        <v>24400</v>
      </c>
      <c r="C7801" t="s">
        <v>24401</v>
      </c>
    </row>
    <row r="7802" spans="1:3" x14ac:dyDescent="0.35">
      <c r="A7802" t="s">
        <v>24402</v>
      </c>
      <c r="B7802" t="s">
        <v>24403</v>
      </c>
      <c r="C7802" t="s">
        <v>24404</v>
      </c>
    </row>
    <row r="7803" spans="1:3" x14ac:dyDescent="0.35">
      <c r="A7803" t="s">
        <v>24405</v>
      </c>
      <c r="B7803" t="s">
        <v>24406</v>
      </c>
      <c r="C7803" t="s">
        <v>24407</v>
      </c>
    </row>
    <row r="7804" spans="1:3" x14ac:dyDescent="0.35">
      <c r="A7804" t="s">
        <v>24408</v>
      </c>
      <c r="B7804" t="s">
        <v>24409</v>
      </c>
      <c r="C7804" t="s">
        <v>24410</v>
      </c>
    </row>
    <row r="7805" spans="1:3" x14ac:dyDescent="0.35">
      <c r="A7805" t="s">
        <v>24411</v>
      </c>
      <c r="B7805" t="s">
        <v>24412</v>
      </c>
      <c r="C7805" t="s">
        <v>24413</v>
      </c>
    </row>
    <row r="7806" spans="1:3" x14ac:dyDescent="0.35">
      <c r="A7806" t="s">
        <v>24414</v>
      </c>
      <c r="B7806" t="s">
        <v>24415</v>
      </c>
      <c r="C7806" t="s">
        <v>24416</v>
      </c>
    </row>
  </sheetData>
  <pageMargins left="0.7" right="0.7" top="0.75" bottom="0.75" header="0.3" footer="0.3"/>
  <pageSetup paperSize="9" orientation="portrait"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CC51010D18BD649A34A0665AEA50E5E" ma:contentTypeVersion="2" ma:contentTypeDescription="Create a new document." ma:contentTypeScope="" ma:versionID="6fc9dc798cb09db624ab420cc1d24cb5">
  <xsd:schema xmlns:xsd="http://www.w3.org/2001/XMLSchema" xmlns:xs="http://www.w3.org/2001/XMLSchema" xmlns:p="http://schemas.microsoft.com/office/2006/metadata/properties" xmlns:ns3="791ca18f-a993-4e2c-aaa7-b5c2fa7afb4c" targetNamespace="http://schemas.microsoft.com/office/2006/metadata/properties" ma:root="true" ma:fieldsID="e37ab4a0ffea58962053c666dc7e7c42" ns3:_="">
    <xsd:import namespace="791ca18f-a993-4e2c-aaa7-b5c2fa7afb4c"/>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91ca18f-a993-4e2c-aaa7-b5c2fa7afb4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 
</file>

<file path=customXml/item6.xml>�� 
</file>

<file path=customXml/itemProps1.xml><?xml version="1.0" encoding="utf-8"?>
<ds:datastoreItem xmlns:ds="http://schemas.openxmlformats.org/officeDocument/2006/customXml" ds:itemID="{D63134CA-AA89-4862-8BC8-3474F8FE67E4}">
  <ds:schemaRefs>
    <ds:schemaRef ds:uri="http://purl.org/dc/elements/1.1/"/>
    <ds:schemaRef ds:uri="791ca18f-a993-4e2c-aaa7-b5c2fa7afb4c"/>
    <ds:schemaRef ds:uri="http://purl.org/dc/dcmitype/"/>
    <ds:schemaRef ds:uri="http://schemas.microsoft.com/office/2006/documentManagement/types"/>
    <ds:schemaRef ds:uri="http://www.w3.org/XML/1998/namespace"/>
    <ds:schemaRef ds:uri="http://purl.org/dc/terms/"/>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40F83CD-D8BE-4BB4-B881-D65071C1AFC8}">
  <ds:schemaRefs>
    <ds:schemaRef ds:uri="http://schemas.microsoft.com/sharepoint/v3/contenttype/forms"/>
  </ds:schemaRefs>
</ds:datastoreItem>
</file>

<file path=customXml/itemProps3.xml><?xml version="1.0" encoding="utf-8"?>
<ds:datastoreItem xmlns:ds="http://schemas.openxmlformats.org/officeDocument/2006/customXml" ds:itemID="{3EAEE8EF-4563-4A04-B7E4-3048173D1B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91ca18f-a993-4e2c-aaa7-b5c2fa7afb4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7838DF2-66AA-45D4-88FA-B6DE98FB7B7C}">
  <ds:schemaRefs>
    <ds:schemaRef ds:uri="http://schemas.microsoft.com/DataMashup"/>
  </ds:schemaRefs>
</ds:datastoreItem>
</file>

<file path=customXml/itemProps5.xml><?xml version="1.0" encoding="utf-8"?>
<ds:datastoreItem xmlns:ds="http://schemas.openxmlformats.org/officeDocument/2006/customXml" ds:itemID="{A299552C-6A2C-4E49-A6EF-0FC391364FDC}">
  <ds:schemaRefs>
    <ds:schemaRef ds:uri="http://www.w3.org/2001/XMLSchema"/>
    <ds:schemaRef ds:uri="http://microsoft.data.visualization.Client.Excel/1.0"/>
  </ds:schemaRefs>
</ds:datastoreItem>
</file>

<file path=customXml/itemProps6.xml><?xml version="1.0" encoding="utf-8"?>
<ds:datastoreItem xmlns:ds="http://schemas.openxmlformats.org/officeDocument/2006/customXml" ds:itemID="{0647A355-0858-4CD8-BA88-F0221E07C1F0}">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81</vt:i4>
      </vt:variant>
    </vt:vector>
  </HeadingPairs>
  <TitlesOfParts>
    <vt:vector size="84" baseType="lpstr">
      <vt:lpstr>Load Plan </vt:lpstr>
      <vt:lpstr>Load Sheet</vt:lpstr>
      <vt:lpstr>Trim Sheet</vt:lpstr>
      <vt:lpstr>c_hold_5</vt:lpstr>
      <vt:lpstr>C_Index</vt:lpstr>
      <vt:lpstr>C_Weight</vt:lpstr>
      <vt:lpstr>CGhold_1</vt:lpstr>
      <vt:lpstr>CGhold_1A</vt:lpstr>
      <vt:lpstr>CGhold_2</vt:lpstr>
      <vt:lpstr>CGhold_3</vt:lpstr>
      <vt:lpstr>CGhold_4</vt:lpstr>
      <vt:lpstr>CGhold_5</vt:lpstr>
      <vt:lpstr>CHold_3</vt:lpstr>
      <vt:lpstr>combofuelindex</vt:lpstr>
      <vt:lpstr>Combofuelindexxx</vt:lpstr>
      <vt:lpstr>Crew</vt:lpstr>
      <vt:lpstr>Crew_bagg</vt:lpstr>
      <vt:lpstr>Fuel</vt:lpstr>
      <vt:lpstr>fuelcombo</vt:lpstr>
      <vt:lpstr>G1_Cons</vt:lpstr>
      <vt:lpstr>hold_1</vt:lpstr>
      <vt:lpstr>hold_1_A</vt:lpstr>
      <vt:lpstr>hold_1A</vt:lpstr>
      <vt:lpstr>hold_2</vt:lpstr>
      <vt:lpstr>hold_2b</vt:lpstr>
      <vt:lpstr>hold_3</vt:lpstr>
      <vt:lpstr>hold_4</vt:lpstr>
      <vt:lpstr>hold_5</vt:lpstr>
      <vt:lpstr>lav_fluid</vt:lpstr>
      <vt:lpstr>NO_of_CREW</vt:lpstr>
      <vt:lpstr>Overlap_1</vt:lpstr>
      <vt:lpstr>Overlap_2</vt:lpstr>
      <vt:lpstr>Overlap_3</vt:lpstr>
      <vt:lpstr>Overlap_4</vt:lpstr>
      <vt:lpstr>Overlap_5</vt:lpstr>
      <vt:lpstr>Overlap_6</vt:lpstr>
      <vt:lpstr>P_1</vt:lpstr>
      <vt:lpstr>P_10</vt:lpstr>
      <vt:lpstr>P_11</vt:lpstr>
      <vt:lpstr>P_2</vt:lpstr>
      <vt:lpstr>P_3</vt:lpstr>
      <vt:lpstr>P_4</vt:lpstr>
      <vt:lpstr>P_5</vt:lpstr>
      <vt:lpstr>P_6</vt:lpstr>
      <vt:lpstr>P_7</vt:lpstr>
      <vt:lpstr>P_8</vt:lpstr>
      <vt:lpstr>P_9</vt:lpstr>
      <vt:lpstr>Pallet_1</vt:lpstr>
      <vt:lpstr>Pallet_10</vt:lpstr>
      <vt:lpstr>Pallet_11</vt:lpstr>
      <vt:lpstr>Pallet_2</vt:lpstr>
      <vt:lpstr>Pallet_3</vt:lpstr>
      <vt:lpstr>Pallet_4</vt:lpstr>
      <vt:lpstr>Pallet_5</vt:lpstr>
      <vt:lpstr>Pallet_6</vt:lpstr>
      <vt:lpstr>Pallet_7</vt:lpstr>
      <vt:lpstr>Pallet_8</vt:lpstr>
      <vt:lpstr>Pallet_9</vt:lpstr>
      <vt:lpstr>Pos_1</vt:lpstr>
      <vt:lpstr>Pos_10</vt:lpstr>
      <vt:lpstr>Pos_11</vt:lpstr>
      <vt:lpstr>Pos_15</vt:lpstr>
      <vt:lpstr>Pos_2</vt:lpstr>
      <vt:lpstr>Pos_3</vt:lpstr>
      <vt:lpstr>Pos_4</vt:lpstr>
      <vt:lpstr>Pos_5</vt:lpstr>
      <vt:lpstr>Pos_6</vt:lpstr>
      <vt:lpstr>Pos_7</vt:lpstr>
      <vt:lpstr>Pos_8</vt:lpstr>
      <vt:lpstr>Pos_9</vt:lpstr>
      <vt:lpstr>Position_1</vt:lpstr>
      <vt:lpstr>Position_10</vt:lpstr>
      <vt:lpstr>Position_11</vt:lpstr>
      <vt:lpstr>Position_2</vt:lpstr>
      <vt:lpstr>Position_3</vt:lpstr>
      <vt:lpstr>Position_4</vt:lpstr>
      <vt:lpstr>Position_5</vt:lpstr>
      <vt:lpstr>Position_6</vt:lpstr>
      <vt:lpstr>Position_7</vt:lpstr>
      <vt:lpstr>Position_8</vt:lpstr>
      <vt:lpstr>Position_9</vt:lpstr>
      <vt:lpstr>'Load Sheet'!Print_Area</vt:lpstr>
      <vt:lpstr>sn</vt:lpstr>
      <vt:lpstr>SNY</vt:lpstr>
    </vt:vector>
  </TitlesOfParts>
  <Manager>Cornelius Muraya</Manager>
  <Company>Astral Aviation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5Y-JSK</dc:title>
  <dc:creator>cornelius.muraya@Astral-Aviation.com</dc:creator>
  <cp:lastModifiedBy>Cornelius Muraya K.</cp:lastModifiedBy>
  <cp:lastPrinted>2025-12-09T08:53:54Z</cp:lastPrinted>
  <dcterms:created xsi:type="dcterms:W3CDTF">2015-09-03T11:51:49Z</dcterms:created>
  <dcterms:modified xsi:type="dcterms:W3CDTF">2025-12-09T08:55:51Z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0x0101000CC51010D18BD649A34A0665AEA50E5E</vt:lpwstr>
  </property>
</Properties>
</file>