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2370" windowHeight="9885" activeTab="1"/>
  </bookViews>
  <sheets>
    <sheet name="Drill" sheetId="1" r:id="rId1"/>
    <sheet name="Seal" sheetId="2" r:id="rId2"/>
  </sheets>
  <calcPr calcId="152511"/>
</workbook>
</file>

<file path=xl/calcChain.xml><?xml version="1.0" encoding="utf-8"?>
<calcChain xmlns="http://schemas.openxmlformats.org/spreadsheetml/2006/main">
  <c r="H66" i="2" l="1"/>
  <c r="V24" i="2" l="1"/>
  <c r="K108" i="2"/>
  <c r="K101" i="2"/>
  <c r="K94" i="2"/>
  <c r="K87" i="2"/>
  <c r="K80" i="2"/>
  <c r="K73" i="2"/>
  <c r="K66" i="2"/>
  <c r="K59" i="2"/>
  <c r="K52" i="2"/>
  <c r="K45" i="2"/>
  <c r="K38" i="2"/>
  <c r="K31" i="2"/>
  <c r="K24" i="2"/>
  <c r="K17" i="2"/>
  <c r="K10" i="2"/>
  <c r="K3" i="2"/>
  <c r="K108" i="1"/>
  <c r="K101" i="1"/>
  <c r="K94" i="1"/>
  <c r="K87" i="1"/>
  <c r="K80" i="1"/>
  <c r="K73" i="1"/>
  <c r="K66" i="1"/>
  <c r="K59" i="1"/>
  <c r="K52" i="1"/>
  <c r="K45" i="1"/>
  <c r="K38" i="1"/>
  <c r="K31" i="1"/>
  <c r="K24" i="1"/>
  <c r="K17" i="1"/>
  <c r="K10" i="1"/>
  <c r="K3" i="1"/>
  <c r="H3" i="1"/>
  <c r="H25" i="2" l="1"/>
  <c r="H26" i="2"/>
  <c r="H27" i="2"/>
  <c r="H28" i="2"/>
  <c r="G25" i="2"/>
  <c r="G26" i="2"/>
  <c r="G27" i="2"/>
  <c r="G28" i="2"/>
  <c r="F25" i="2"/>
  <c r="F26" i="2"/>
  <c r="F27" i="2"/>
  <c r="F28" i="2"/>
  <c r="H24" i="2"/>
  <c r="G24" i="2"/>
  <c r="F24" i="2"/>
  <c r="S26" i="2"/>
  <c r="R25" i="2"/>
  <c r="R26" i="2"/>
  <c r="R27" i="2"/>
  <c r="R28" i="2"/>
  <c r="Q25" i="2"/>
  <c r="Q26" i="2"/>
  <c r="Q27" i="2"/>
  <c r="Q28" i="2"/>
  <c r="G18" i="2"/>
  <c r="G19" i="2"/>
  <c r="G20" i="2"/>
  <c r="G21" i="2"/>
  <c r="F18" i="2"/>
  <c r="F19" i="2"/>
  <c r="F20" i="2"/>
  <c r="F21" i="2"/>
  <c r="G11" i="2"/>
  <c r="G12" i="2"/>
  <c r="G13" i="2"/>
  <c r="G14" i="2"/>
  <c r="F11" i="2"/>
  <c r="F12" i="2"/>
  <c r="F13" i="2"/>
  <c r="F14" i="2"/>
  <c r="G4" i="2"/>
  <c r="G5" i="2"/>
  <c r="G6" i="2"/>
  <c r="G7" i="2"/>
  <c r="F4" i="2"/>
  <c r="F5" i="2"/>
  <c r="F6" i="2"/>
  <c r="F7" i="2"/>
  <c r="R24" i="2"/>
  <c r="Q24" i="2"/>
  <c r="G17" i="2"/>
  <c r="F17" i="2"/>
  <c r="G10" i="2"/>
  <c r="F10" i="2"/>
  <c r="G3" i="2"/>
  <c r="F3" i="2"/>
  <c r="H109" i="2"/>
  <c r="H102" i="2"/>
  <c r="H98" i="2"/>
  <c r="H89" i="2"/>
  <c r="H82" i="2"/>
  <c r="H74" i="2"/>
  <c r="H63" i="2"/>
  <c r="S25" i="2"/>
  <c r="H21" i="2"/>
  <c r="H49" i="2"/>
  <c r="H42" i="2"/>
  <c r="H10" i="2"/>
  <c r="H7" i="2"/>
  <c r="G112" i="2"/>
  <c r="F112" i="2"/>
  <c r="G111" i="2"/>
  <c r="F111" i="2"/>
  <c r="G110" i="2"/>
  <c r="F110" i="2"/>
  <c r="G109" i="2"/>
  <c r="F109" i="2"/>
  <c r="G108" i="2"/>
  <c r="F108" i="2"/>
  <c r="F105" i="2"/>
  <c r="F104" i="2"/>
  <c r="F103" i="2"/>
  <c r="F102" i="2"/>
  <c r="G105" i="2"/>
  <c r="F101" i="2"/>
  <c r="F98" i="2"/>
  <c r="F97" i="2"/>
  <c r="F96" i="2"/>
  <c r="F95" i="2"/>
  <c r="G98" i="2"/>
  <c r="F94" i="2"/>
  <c r="G91" i="2"/>
  <c r="F91" i="2"/>
  <c r="G90" i="2"/>
  <c r="F90" i="2"/>
  <c r="G89" i="2"/>
  <c r="F89" i="2"/>
  <c r="G88" i="2"/>
  <c r="F88" i="2"/>
  <c r="H87" i="2"/>
  <c r="G87" i="2"/>
  <c r="F87" i="2"/>
  <c r="G84" i="2"/>
  <c r="F84" i="2"/>
  <c r="G83" i="2"/>
  <c r="F83" i="2"/>
  <c r="G82" i="2"/>
  <c r="F82" i="2"/>
  <c r="G81" i="2"/>
  <c r="F81" i="2"/>
  <c r="H80" i="2"/>
  <c r="G80" i="2"/>
  <c r="F80" i="2"/>
  <c r="H77" i="2"/>
  <c r="G77" i="2"/>
  <c r="F77" i="2"/>
  <c r="G76" i="2"/>
  <c r="F76" i="2"/>
  <c r="H75" i="2"/>
  <c r="G75" i="2"/>
  <c r="F75" i="2"/>
  <c r="G74" i="2"/>
  <c r="F74" i="2"/>
  <c r="G73" i="2"/>
  <c r="F73" i="2"/>
  <c r="G70" i="2"/>
  <c r="F70" i="2"/>
  <c r="G69" i="2"/>
  <c r="F69" i="2"/>
  <c r="G68" i="2"/>
  <c r="F68" i="2"/>
  <c r="G67" i="2"/>
  <c r="F67" i="2"/>
  <c r="H69" i="2"/>
  <c r="G66" i="2"/>
  <c r="F66" i="2"/>
  <c r="G63" i="2"/>
  <c r="F63" i="2"/>
  <c r="G62" i="2"/>
  <c r="F62" i="2"/>
  <c r="H61" i="2"/>
  <c r="G61" i="2"/>
  <c r="F61" i="2"/>
  <c r="H60" i="2"/>
  <c r="G60" i="2"/>
  <c r="F60" i="2"/>
  <c r="H59" i="2"/>
  <c r="G59" i="2"/>
  <c r="F59" i="2"/>
  <c r="G56" i="2"/>
  <c r="F56" i="2"/>
  <c r="H55" i="2"/>
  <c r="G55" i="2"/>
  <c r="F55" i="2"/>
  <c r="H54" i="2"/>
  <c r="G54" i="2"/>
  <c r="F54" i="2"/>
  <c r="G53" i="2"/>
  <c r="F53" i="2"/>
  <c r="H56" i="2"/>
  <c r="G52" i="2"/>
  <c r="F52" i="2"/>
  <c r="G49" i="2"/>
  <c r="F49" i="2"/>
  <c r="G48" i="2"/>
  <c r="F48" i="2"/>
  <c r="G47" i="2"/>
  <c r="F47" i="2"/>
  <c r="G46" i="2"/>
  <c r="F46" i="2"/>
  <c r="G45" i="2"/>
  <c r="F45" i="2"/>
  <c r="G42" i="2"/>
  <c r="F42" i="2"/>
  <c r="G41" i="2"/>
  <c r="F41" i="2"/>
  <c r="G40" i="2"/>
  <c r="F40" i="2"/>
  <c r="G39" i="2"/>
  <c r="F39" i="2"/>
  <c r="G38" i="2"/>
  <c r="F38" i="2"/>
  <c r="G35" i="2"/>
  <c r="F35" i="2"/>
  <c r="H34" i="2"/>
  <c r="G34" i="2"/>
  <c r="F34" i="2"/>
  <c r="H33" i="2"/>
  <c r="G33" i="2"/>
  <c r="F33" i="2"/>
  <c r="H32" i="2"/>
  <c r="G32" i="2"/>
  <c r="F32" i="2"/>
  <c r="H35" i="2"/>
  <c r="H31" i="2"/>
  <c r="G31" i="2"/>
  <c r="F31" i="2"/>
  <c r="H81" i="1"/>
  <c r="H82" i="1"/>
  <c r="H83" i="1"/>
  <c r="H84" i="1"/>
  <c r="H80" i="1"/>
  <c r="G81" i="1"/>
  <c r="G82" i="1"/>
  <c r="G83" i="1"/>
  <c r="G84" i="1"/>
  <c r="G80" i="1"/>
  <c r="F81" i="1"/>
  <c r="F82" i="1"/>
  <c r="F83" i="1"/>
  <c r="F84" i="1"/>
  <c r="F80" i="1"/>
  <c r="H73" i="1"/>
  <c r="G74" i="1"/>
  <c r="G75" i="1"/>
  <c r="G76" i="1"/>
  <c r="G77" i="1"/>
  <c r="G73" i="1"/>
  <c r="F74" i="1"/>
  <c r="F75" i="1"/>
  <c r="F76" i="1"/>
  <c r="F77" i="1"/>
  <c r="F73" i="1"/>
  <c r="H74" i="1"/>
  <c r="H75" i="1"/>
  <c r="H76" i="1"/>
  <c r="H77" i="1"/>
  <c r="G108" i="1"/>
  <c r="H109" i="1"/>
  <c r="G109" i="1"/>
  <c r="G110" i="1"/>
  <c r="G111" i="1"/>
  <c r="G112" i="1"/>
  <c r="F108" i="1"/>
  <c r="F109" i="1"/>
  <c r="F110" i="1"/>
  <c r="F111" i="1"/>
  <c r="F112" i="1"/>
  <c r="F102" i="1"/>
  <c r="F103" i="1"/>
  <c r="F104" i="1"/>
  <c r="F105" i="1"/>
  <c r="F101" i="1"/>
  <c r="J101" i="1"/>
  <c r="G105" i="1" s="1"/>
  <c r="G97" i="1"/>
  <c r="F95" i="1"/>
  <c r="F96" i="1"/>
  <c r="F97" i="1"/>
  <c r="F98" i="1"/>
  <c r="F94" i="1"/>
  <c r="J94" i="1"/>
  <c r="G98" i="1" s="1"/>
  <c r="G87" i="1"/>
  <c r="H88" i="1"/>
  <c r="H89" i="1"/>
  <c r="H90" i="1"/>
  <c r="H91" i="1"/>
  <c r="H87" i="1"/>
  <c r="G88" i="1"/>
  <c r="G89" i="1"/>
  <c r="G90" i="1"/>
  <c r="G91" i="1"/>
  <c r="F87" i="1"/>
  <c r="F88" i="1"/>
  <c r="F89" i="1"/>
  <c r="F90" i="1"/>
  <c r="F91" i="1"/>
  <c r="R81" i="1"/>
  <c r="R82" i="1"/>
  <c r="R83" i="1"/>
  <c r="R84" i="1"/>
  <c r="S81" i="1"/>
  <c r="S82" i="1"/>
  <c r="S83" i="1"/>
  <c r="S84" i="1"/>
  <c r="S80" i="1"/>
  <c r="R80" i="1"/>
  <c r="Q80" i="1"/>
  <c r="Q81" i="1"/>
  <c r="Q82" i="1"/>
  <c r="Q83" i="1"/>
  <c r="Q84" i="1"/>
  <c r="R74" i="1"/>
  <c r="R75" i="1"/>
  <c r="R76" i="1"/>
  <c r="R77" i="1"/>
  <c r="R73" i="1"/>
  <c r="Q74" i="1"/>
  <c r="Q75" i="1"/>
  <c r="Q76" i="1"/>
  <c r="Q77" i="1"/>
  <c r="Q73" i="1"/>
  <c r="G67" i="1"/>
  <c r="G68" i="1"/>
  <c r="G69" i="1"/>
  <c r="G70" i="1"/>
  <c r="F67" i="1"/>
  <c r="F68" i="1"/>
  <c r="F69" i="1"/>
  <c r="F70" i="1"/>
  <c r="G66" i="1"/>
  <c r="F66" i="1"/>
  <c r="H60" i="1"/>
  <c r="H61" i="1"/>
  <c r="H62" i="1"/>
  <c r="H63" i="1"/>
  <c r="H59" i="1"/>
  <c r="G60" i="1"/>
  <c r="G61" i="1"/>
  <c r="G62" i="1"/>
  <c r="G63" i="1"/>
  <c r="G59" i="1"/>
  <c r="F60" i="1"/>
  <c r="F61" i="1"/>
  <c r="F62" i="1"/>
  <c r="F63" i="1"/>
  <c r="F59" i="1"/>
  <c r="H25" i="1"/>
  <c r="H26" i="1"/>
  <c r="H27" i="1"/>
  <c r="H28" i="1"/>
  <c r="H24" i="1"/>
  <c r="G25" i="1"/>
  <c r="G26" i="1"/>
  <c r="G27" i="1"/>
  <c r="G28" i="1"/>
  <c r="G24" i="1"/>
  <c r="F24" i="1"/>
  <c r="F25" i="1"/>
  <c r="F26" i="1"/>
  <c r="F27" i="1"/>
  <c r="F28" i="1"/>
  <c r="G18" i="1"/>
  <c r="G19" i="1"/>
  <c r="G20" i="1"/>
  <c r="G21" i="1"/>
  <c r="G17" i="1"/>
  <c r="F18" i="1"/>
  <c r="F19" i="1"/>
  <c r="F20" i="1"/>
  <c r="F21" i="1"/>
  <c r="F17" i="1"/>
  <c r="G11" i="1"/>
  <c r="G12" i="1"/>
  <c r="G13" i="1"/>
  <c r="G14" i="1"/>
  <c r="G10" i="1"/>
  <c r="F10" i="1"/>
  <c r="F11" i="1"/>
  <c r="F12" i="1"/>
  <c r="F13" i="1"/>
  <c r="F14" i="1"/>
  <c r="G4" i="1"/>
  <c r="G5" i="1"/>
  <c r="G6" i="1"/>
  <c r="G7" i="1"/>
  <c r="G3" i="1"/>
  <c r="F3" i="1"/>
  <c r="F4" i="1"/>
  <c r="F5" i="1"/>
  <c r="F6" i="1"/>
  <c r="F7" i="1"/>
  <c r="G53" i="1"/>
  <c r="G54" i="1"/>
  <c r="G55" i="1"/>
  <c r="G56" i="1"/>
  <c r="G52" i="1"/>
  <c r="F53" i="1"/>
  <c r="F54" i="1"/>
  <c r="F55" i="1"/>
  <c r="F56" i="1"/>
  <c r="F52" i="1"/>
  <c r="G46" i="1"/>
  <c r="G47" i="1"/>
  <c r="G48" i="1"/>
  <c r="G49" i="1"/>
  <c r="G45" i="1"/>
  <c r="G39" i="1"/>
  <c r="G40" i="1"/>
  <c r="G41" i="1"/>
  <c r="G42" i="1"/>
  <c r="G38" i="1"/>
  <c r="H33" i="1"/>
  <c r="G32" i="1"/>
  <c r="G33" i="1"/>
  <c r="G34" i="1"/>
  <c r="G35" i="1"/>
  <c r="G31" i="1"/>
  <c r="F46" i="1"/>
  <c r="F47" i="1"/>
  <c r="F48" i="1"/>
  <c r="F49" i="1"/>
  <c r="F45" i="1"/>
  <c r="F39" i="1"/>
  <c r="F40" i="1"/>
  <c r="F41" i="1"/>
  <c r="F42" i="1"/>
  <c r="F38" i="1"/>
  <c r="F32" i="1"/>
  <c r="F33" i="1"/>
  <c r="F34" i="1"/>
  <c r="F35" i="1"/>
  <c r="F31" i="1"/>
  <c r="H102" i="1"/>
  <c r="H95" i="1"/>
  <c r="V73" i="1"/>
  <c r="S76" i="1" s="1"/>
  <c r="H70" i="1"/>
  <c r="H18" i="1"/>
  <c r="H11" i="1"/>
  <c r="H4" i="1"/>
  <c r="H54" i="1"/>
  <c r="H48" i="1"/>
  <c r="H39" i="1"/>
  <c r="H32" i="1"/>
  <c r="P6" i="1" l="1"/>
  <c r="O6" i="1"/>
  <c r="Q9" i="1"/>
  <c r="R9" i="1"/>
  <c r="H47" i="1"/>
  <c r="P3" i="1"/>
  <c r="P14" i="1"/>
  <c r="O14" i="1"/>
  <c r="O3" i="1"/>
  <c r="O12" i="1"/>
  <c r="P12" i="1"/>
  <c r="O6" i="2"/>
  <c r="P6" i="2"/>
  <c r="O12" i="2"/>
  <c r="P12" i="2"/>
  <c r="O3" i="2"/>
  <c r="O14" i="2"/>
  <c r="P3" i="2"/>
  <c r="P14" i="2"/>
  <c r="R3" i="1"/>
  <c r="P9" i="1"/>
  <c r="O9" i="1"/>
  <c r="H112" i="1"/>
  <c r="Q3" i="1"/>
  <c r="R6" i="2"/>
  <c r="Q6" i="2"/>
  <c r="P9" i="2"/>
  <c r="O9" i="2"/>
  <c r="R3" i="2"/>
  <c r="Q3" i="2"/>
  <c r="H6" i="2"/>
  <c r="Q6" i="1"/>
  <c r="R6" i="1"/>
  <c r="H111" i="1"/>
  <c r="Q9" i="2"/>
  <c r="R9" i="2"/>
  <c r="H3" i="2"/>
  <c r="H4" i="2"/>
  <c r="H35" i="1"/>
  <c r="H53" i="1"/>
  <c r="T9" i="1"/>
  <c r="H110" i="1"/>
  <c r="H20" i="2"/>
  <c r="H108" i="1"/>
  <c r="H34" i="1"/>
  <c r="S75" i="1"/>
  <c r="H18" i="2"/>
  <c r="H83" i="2"/>
  <c r="H5" i="2"/>
  <c r="H19" i="2"/>
  <c r="H62" i="2"/>
  <c r="H81" i="2"/>
  <c r="H17" i="2"/>
  <c r="H14" i="2"/>
  <c r="S28" i="2"/>
  <c r="H84" i="2"/>
  <c r="H13" i="2"/>
  <c r="S27" i="2"/>
  <c r="H12" i="2"/>
  <c r="S24" i="2"/>
  <c r="H11" i="2"/>
  <c r="H110" i="2"/>
  <c r="H105" i="2"/>
  <c r="H101" i="2"/>
  <c r="H90" i="2"/>
  <c r="H88" i="2"/>
  <c r="H91" i="2"/>
  <c r="H73" i="2"/>
  <c r="H76" i="2"/>
  <c r="H40" i="2"/>
  <c r="H38" i="2"/>
  <c r="H45" i="2"/>
  <c r="H70" i="2"/>
  <c r="H48" i="2"/>
  <c r="H41" i="2"/>
  <c r="H53" i="2"/>
  <c r="H68" i="2"/>
  <c r="G95" i="2"/>
  <c r="H46" i="2"/>
  <c r="H111" i="2"/>
  <c r="H39" i="2"/>
  <c r="H103" i="2"/>
  <c r="H47" i="2"/>
  <c r="H52" i="2"/>
  <c r="G94" i="2"/>
  <c r="R14" i="2" s="1"/>
  <c r="H104" i="2"/>
  <c r="H112" i="2"/>
  <c r="G96" i="2"/>
  <c r="H67" i="2"/>
  <c r="H94" i="2"/>
  <c r="H96" i="2"/>
  <c r="G101" i="2"/>
  <c r="G103" i="2"/>
  <c r="G97" i="2"/>
  <c r="H108" i="2"/>
  <c r="H97" i="2"/>
  <c r="G104" i="2"/>
  <c r="H95" i="2"/>
  <c r="G102" i="2"/>
  <c r="H69" i="1"/>
  <c r="G104" i="1"/>
  <c r="H31" i="1"/>
  <c r="H46" i="1"/>
  <c r="H17" i="1"/>
  <c r="H68" i="1"/>
  <c r="S74" i="1"/>
  <c r="G96" i="1"/>
  <c r="G103" i="1"/>
  <c r="H10" i="1"/>
  <c r="H21" i="1"/>
  <c r="H67" i="1"/>
  <c r="G95" i="1"/>
  <c r="G102" i="1"/>
  <c r="H38" i="1"/>
  <c r="H14" i="1"/>
  <c r="H20" i="1"/>
  <c r="H94" i="1"/>
  <c r="T12" i="1" s="1"/>
  <c r="H101" i="1"/>
  <c r="H42" i="1"/>
  <c r="H52" i="1"/>
  <c r="H7" i="1"/>
  <c r="H13" i="1"/>
  <c r="H19" i="1"/>
  <c r="H98" i="1"/>
  <c r="H105" i="1"/>
  <c r="H41" i="1"/>
  <c r="H45" i="1"/>
  <c r="H56" i="1"/>
  <c r="H6" i="1"/>
  <c r="H12" i="1"/>
  <c r="S73" i="1"/>
  <c r="H97" i="1"/>
  <c r="H104" i="1"/>
  <c r="H40" i="1"/>
  <c r="H49" i="1"/>
  <c r="H55" i="1"/>
  <c r="H5" i="1"/>
  <c r="H66" i="1"/>
  <c r="S9" i="1" s="1"/>
  <c r="S77" i="1"/>
  <c r="G94" i="1"/>
  <c r="Q12" i="1" s="1"/>
  <c r="H96" i="1"/>
  <c r="G101" i="1"/>
  <c r="H103" i="1"/>
  <c r="S12" i="2" l="1"/>
  <c r="T12" i="2"/>
  <c r="T9" i="2"/>
  <c r="T6" i="2"/>
  <c r="R12" i="2"/>
  <c r="S6" i="1"/>
  <c r="T6" i="1"/>
  <c r="R12" i="1"/>
  <c r="Q12" i="2"/>
  <c r="Q14" i="1"/>
  <c r="S14" i="1"/>
  <c r="T3" i="1"/>
  <c r="T14" i="1"/>
  <c r="S3" i="1"/>
  <c r="S12" i="1"/>
  <c r="S6" i="2"/>
  <c r="Q14" i="2"/>
  <c r="R14" i="1"/>
  <c r="S9" i="2"/>
  <c r="T3" i="2"/>
  <c r="T14" i="2"/>
  <c r="S3" i="2"/>
  <c r="S14" i="2"/>
</calcChain>
</file>

<file path=xl/sharedStrings.xml><?xml version="1.0" encoding="utf-8"?>
<sst xmlns="http://schemas.openxmlformats.org/spreadsheetml/2006/main" count="408" uniqueCount="34">
  <si>
    <t>Run 1</t>
  </si>
  <si>
    <t>x_out</t>
  </si>
  <si>
    <t>y_out</t>
  </si>
  <si>
    <t>z_out</t>
  </si>
  <si>
    <t>x</t>
  </si>
  <si>
    <t>y</t>
  </si>
  <si>
    <t>z_actual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</si>
  <si>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</si>
  <si>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</si>
  <si>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</si>
  <si>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</si>
  <si>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</si>
  <si>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</si>
  <si>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</si>
  <si>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</si>
  <si>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</si>
  <si>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</si>
  <si>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</si>
  <si>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</si>
  <si>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</si>
  <si>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</si>
  <si>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x_error</t>
  </si>
  <si>
    <t>y_error</t>
  </si>
  <si>
    <t>z_error</t>
  </si>
  <si>
    <t>Out about 1 cm from Center</t>
  </si>
  <si>
    <t>Out about 2m from Center</t>
  </si>
  <si>
    <t>On Edge Of Circle (or .5 cm from center)</t>
  </si>
  <si>
    <t>Inside Circle (&lt; .5 cm from center)</t>
  </si>
  <si>
    <t>Overall Error</t>
  </si>
  <si>
    <t>Run 16</t>
  </si>
  <si>
    <t>Run 17</t>
  </si>
  <si>
    <t>x_std</t>
  </si>
  <si>
    <t>y_std</t>
  </si>
  <si>
    <t>z_std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</si>
</sst>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2"/>
  <sheetViews>
    <sheetView workbookViewId="0">
      <selection activeCell="S14" sqref="S14:T14"/>
    </sheetView>
  </sheetViews>
  <sheetFormatPr defaultRowHeight="14.25"/>
  <cols>
    <col min="1" max="8" width="10.625" customWidth="1"/>
  </cols>
  <sheetData>
    <row r="1" spans="2:20">
      <c r="O1" s="3" t="s">
        <v>27</v>
      </c>
      <c r="P1" s="3"/>
      <c r="Q1" s="3"/>
      <c r="R1" s="3"/>
      <c r="S1" s="3"/>
      <c r="T1" s="3"/>
    </row>
    <row r="2" spans="2:20">
      <c r="B2" s="1" t="s">
        <v>10</v>
      </c>
      <c r="C2" t="s">
        <v>1</v>
      </c>
      <c r="D2" t="s">
        <v>2</v>
      </c>
      <c r="E2" t="s">
        <v>3</v>
      </c>
      <c r="F2" t="s">
        <v>21</v>
      </c>
      <c r="G2" t="s">
        <v>22</v>
      </c>
      <c r="H2" t="s">
        <v>23</v>
      </c>
      <c r="I2" t="s">
        <v>4</v>
      </c>
      <c r="J2" t="s">
        <v>5</v>
      </c>
      <c r="K2" t="s">
        <v>6</v>
      </c>
      <c r="O2" t="s">
        <v>21</v>
      </c>
      <c r="P2" t="s">
        <v>31</v>
      </c>
      <c r="Q2" t="s">
        <v>22</v>
      </c>
      <c r="R2" t="s">
        <v>32</v>
      </c>
      <c r="S2" t="s">
        <v>23</v>
      </c>
      <c r="T2" t="s">
        <v>33</v>
      </c>
    </row>
    <row r="3" spans="2:20">
      <c r="B3">
        <v>1</v>
      </c>
      <c r="C3">
        <v>-2.8601517172399999</v>
      </c>
      <c r="D3">
        <v>-1.0720565441400001</v>
      </c>
      <c r="E3">
        <v>214.22300099200001</v>
      </c>
      <c r="F3">
        <f>ABS(C3-$I$3)</f>
        <v>1.5001517172399998</v>
      </c>
      <c r="G3">
        <f>ABS(D3-$J$3)</f>
        <v>0.63205654414000012</v>
      </c>
      <c r="H3">
        <f>ABS(E3-($K$3*1000))</f>
        <v>2.2245169633000046</v>
      </c>
      <c r="I3">
        <v>-1.36</v>
      </c>
      <c r="J3">
        <v>-0.44</v>
      </c>
      <c r="K3" s="2">
        <f>0.4-0.203+0.003+0.0119984840287</f>
        <v>0.2119984840287</v>
      </c>
      <c r="O3">
        <f>AVERAGE(F3:F7,F10:F14,F17:F21,F24:F28)</f>
        <v>0.7004587177831999</v>
      </c>
      <c r="P3">
        <f>_xlfn.STDEV.P(F3:F7,F10:F14,F17:F21,F24:F28)</f>
        <v>0.42779289942026016</v>
      </c>
      <c r="Q3">
        <f>AVERAGE(G3:G7,G10:G14,G17:G21,G24:G28)</f>
        <v>0.8226217746508</v>
      </c>
      <c r="R3">
        <f>_xlfn.STDEV.P(G3:G7,G10:G14,G17:G21,G24:G28)</f>
        <v>0.55528034791219627</v>
      </c>
      <c r="S3">
        <f>AVERAGE(H3:H7,H10:H14,H17:H21,H24:H28)</f>
        <v>1.4379256874499888</v>
      </c>
      <c r="T3">
        <f>_xlfn.STDEV.P(H3:H7,H10:H14,H17:H21,H24:H28)</f>
        <v>1.2452117860740748</v>
      </c>
    </row>
    <row r="4" spans="2:20">
      <c r="B4">
        <v>2</v>
      </c>
      <c r="C4">
        <v>-2.8388701942100001</v>
      </c>
      <c r="D4">
        <v>-1.06464913981</v>
      </c>
      <c r="E4">
        <v>214.22159203800001</v>
      </c>
      <c r="F4">
        <f>ABS(C4-$I$3)</f>
        <v>1.47887019421</v>
      </c>
      <c r="G4">
        <f>ABS(D4-$J$3)</f>
        <v>0.62464913981000003</v>
      </c>
      <c r="H4">
        <f>ABS(E4-($K$3*1000))</f>
        <v>2.223108009300006</v>
      </c>
      <c r="O4" s="3" t="s">
        <v>26</v>
      </c>
      <c r="P4" s="3"/>
      <c r="Q4" s="3"/>
      <c r="R4" s="3"/>
      <c r="S4" s="3"/>
      <c r="T4" s="3"/>
    </row>
    <row r="5" spans="2:20">
      <c r="B5">
        <v>3</v>
      </c>
      <c r="C5">
        <v>-2.8627179271999998</v>
      </c>
      <c r="D5">
        <v>-1.1804205482000001</v>
      </c>
      <c r="E5">
        <v>214.63782803999999</v>
      </c>
      <c r="F5">
        <f>ABS(C5-$I$3)</f>
        <v>1.5027179271999997</v>
      </c>
      <c r="G5">
        <f>ABS(D5-$J$3)</f>
        <v>0.74042054820000014</v>
      </c>
      <c r="H5">
        <f>ABS(E5-($K$3*1000))</f>
        <v>2.6393440112999826</v>
      </c>
      <c r="O5" t="s">
        <v>21</v>
      </c>
      <c r="P5" t="s">
        <v>31</v>
      </c>
      <c r="Q5" t="s">
        <v>22</v>
      </c>
      <c r="R5" t="s">
        <v>32</v>
      </c>
      <c r="S5" t="s">
        <v>23</v>
      </c>
      <c r="T5" t="s">
        <v>33</v>
      </c>
    </row>
    <row r="6" spans="2:20">
      <c r="B6">
        <v>4</v>
      </c>
      <c r="C6">
        <v>-2.7292925027399999</v>
      </c>
      <c r="D6">
        <v>-1.0136392811499999</v>
      </c>
      <c r="E6">
        <v>213.92349105</v>
      </c>
      <c r="F6">
        <f>ABS(C6-$I$3)</f>
        <v>1.3692925027399998</v>
      </c>
      <c r="G6">
        <f>ABS(D6-$J$3)</f>
        <v>0.57363928114999996</v>
      </c>
      <c r="H6">
        <f>ABS(E6-($K$3*1000))</f>
        <v>1.9250070212999901</v>
      </c>
      <c r="O6">
        <f>AVERAGE(F31:F35,F38:F42,F45:F49,F52:F56)</f>
        <v>0.6610034153655</v>
      </c>
      <c r="P6">
        <f>_xlfn.STDEV.P(F31:F35,F38:F42,F45:F49,F52:F56)</f>
        <v>0.38951274739045838</v>
      </c>
      <c r="Q6">
        <f>AVERAGE(G31:G35,G38:G42,G45:G49,G52:G56)</f>
        <v>1.8863402021275</v>
      </c>
      <c r="R6">
        <f>_xlfn.STDEV.P(G31:G35,G38:G42,G45:G49,G52:G56)</f>
        <v>0.4624551752617776</v>
      </c>
      <c r="S6">
        <f>AVERAGE(H31:H35,H38:H42,H45:H49,H52:H56)</f>
        <v>1.8904397705199898</v>
      </c>
      <c r="T6">
        <f>_xlfn.STDEV.P(H31:H35,H38:H42,H45:H49,H52:H561)</f>
        <v>1.5553417988587652</v>
      </c>
    </row>
    <row r="7" spans="2:20">
      <c r="B7">
        <v>5</v>
      </c>
      <c r="C7">
        <v>-2.6356281418799998</v>
      </c>
      <c r="D7">
        <v>-0.96980893099099996</v>
      </c>
      <c r="E7">
        <v>213.809608951</v>
      </c>
      <c r="F7">
        <f>ABS(C7-$I$3)</f>
        <v>1.2756281418799997</v>
      </c>
      <c r="G7">
        <f>ABS(D7-$J$3)</f>
        <v>0.5298089309909999</v>
      </c>
      <c r="H7">
        <f>ABS(E7-($K$3*1000))</f>
        <v>1.8111249222999959</v>
      </c>
      <c r="O7" s="3" t="s">
        <v>24</v>
      </c>
      <c r="P7" s="3"/>
      <c r="Q7" s="3"/>
      <c r="R7" s="3"/>
      <c r="S7" s="3"/>
      <c r="T7" s="3"/>
    </row>
    <row r="8" spans="2:20">
      <c r="O8" t="s">
        <v>21</v>
      </c>
      <c r="P8" t="s">
        <v>31</v>
      </c>
      <c r="Q8" t="s">
        <v>22</v>
      </c>
      <c r="R8" t="s">
        <v>32</v>
      </c>
      <c r="S8" t="s">
        <v>23</v>
      </c>
      <c r="T8" t="s">
        <v>33</v>
      </c>
    </row>
    <row r="9" spans="2:20">
      <c r="B9" s="1" t="s">
        <v>11</v>
      </c>
      <c r="C9" t="s">
        <v>1</v>
      </c>
      <c r="D9" t="s">
        <v>2</v>
      </c>
      <c r="E9" t="s">
        <v>3</v>
      </c>
      <c r="F9" t="s">
        <v>21</v>
      </c>
      <c r="G9" t="s">
        <v>22</v>
      </c>
      <c r="H9" t="s">
        <v>23</v>
      </c>
      <c r="I9" t="s">
        <v>4</v>
      </c>
      <c r="J9" t="s">
        <v>5</v>
      </c>
      <c r="K9" t="s">
        <v>6</v>
      </c>
      <c r="O9">
        <f>AVERAGE(F59:F63,F66:F70,F73:F77,F80:F84)</f>
        <v>0.53135775189925016</v>
      </c>
      <c r="P9">
        <f>_xlfn.STDEV.P(F59:F63,F66:F70,F73:F77,F80:F84)</f>
        <v>0.3041001456456614</v>
      </c>
      <c r="Q9">
        <f>AVERAGE(G59:G63,G66:G70,G73:G77,G80:G84)</f>
        <v>4.0568488973765007</v>
      </c>
      <c r="R9">
        <f>_xlfn.STDEV.P(G59:G63,G66:G70,G73:G77,G80:G84)</f>
        <v>0.69631842561330615</v>
      </c>
      <c r="S9">
        <f>AVERAGE(H59:H63,H66:H70,H73:H77,H80:H84)</f>
        <v>2.1545246432799927</v>
      </c>
      <c r="T9">
        <f>_xlfn.STDEV.P(H59:H63,H66:H70,H73:H77,H80:H84)</f>
        <v>1.8262796506149472</v>
      </c>
    </row>
    <row r="10" spans="2:20">
      <c r="B10">
        <v>1</v>
      </c>
      <c r="C10">
        <v>1.1860648362499999</v>
      </c>
      <c r="D10">
        <v>-0.40717922363699999</v>
      </c>
      <c r="E10">
        <v>212.76700901000001</v>
      </c>
      <c r="F10">
        <f>ABS(C10-$I$10)</f>
        <v>0.26393516375000003</v>
      </c>
      <c r="G10">
        <f>ABS(D10-$J$10)</f>
        <v>0.107179223637</v>
      </c>
      <c r="H10">
        <f>ABS(E10-($K$10*1000))</f>
        <v>2.7685249812999757</v>
      </c>
      <c r="I10">
        <v>1.45</v>
      </c>
      <c r="J10">
        <v>-0.3</v>
      </c>
      <c r="K10" s="2">
        <f>0.4-0.205+0.003+0.0119984840287</f>
        <v>0.20999848402870003</v>
      </c>
      <c r="O10" s="3" t="s">
        <v>25</v>
      </c>
      <c r="P10" s="3"/>
      <c r="Q10" s="3"/>
      <c r="R10" s="3"/>
      <c r="S10" s="3"/>
      <c r="T10" s="3"/>
    </row>
    <row r="11" spans="2:20">
      <c r="B11">
        <v>2</v>
      </c>
      <c r="C11">
        <v>0.99933855134600003</v>
      </c>
      <c r="D11">
        <v>-0.57063664233</v>
      </c>
      <c r="E11">
        <v>212.80814324799999</v>
      </c>
      <c r="F11">
        <f>ABS(C11-$I$10)</f>
        <v>0.45066144865399993</v>
      </c>
      <c r="G11">
        <f>ABS(D11-$J$10)</f>
        <v>0.27063664233000001</v>
      </c>
      <c r="H11">
        <f>ABS(E11-($K$10*1000))</f>
        <v>2.8096592192999594</v>
      </c>
      <c r="O11" t="s">
        <v>21</v>
      </c>
      <c r="P11" t="s">
        <v>31</v>
      </c>
      <c r="Q11" t="s">
        <v>22</v>
      </c>
      <c r="R11" t="s">
        <v>32</v>
      </c>
      <c r="S11" t="s">
        <v>23</v>
      </c>
      <c r="T11" t="s">
        <v>33</v>
      </c>
    </row>
    <row r="12" spans="2:20">
      <c r="B12">
        <v>3</v>
      </c>
      <c r="C12">
        <v>0.99113452458100004</v>
      </c>
      <c r="D12">
        <v>-0.63493860262000001</v>
      </c>
      <c r="E12">
        <v>213.01644024999999</v>
      </c>
      <c r="F12">
        <f>ABS(C12-$I$10)</f>
        <v>0.45886547541899991</v>
      </c>
      <c r="G12">
        <f>ABS(D12-$J$10)</f>
        <v>0.33493860262000003</v>
      </c>
      <c r="H12">
        <f>ABS(E12-($K$10*1000))</f>
        <v>3.0179562212999542</v>
      </c>
      <c r="O12">
        <f>AVERAGE(F87:F91,F94:F98,F101:F105,F108:F112)</f>
        <v>0.30866924089999948</v>
      </c>
      <c r="P12">
        <f>_xlfn.STDEV.P(F87:F91,F94:F98,F101:F105,F108:F112)</f>
        <v>0.21153583906201062</v>
      </c>
      <c r="Q12">
        <f>AVERAGE(G87:G91,G94:G98,G101:G105,G108:G112)</f>
        <v>10.254127724689999</v>
      </c>
      <c r="R12">
        <f>_xlfn.STDEV.P(G87:G91,G94:G98,G101:G105,G108:G112)</f>
        <v>1.3841407208010446</v>
      </c>
      <c r="S12">
        <f>AVERAGE(H87:H91,H94:H98,H101:H105,H108:H112)</f>
        <v>2.7089384818500095</v>
      </c>
      <c r="T12">
        <f>_xlfn.STDEV.P(H87:H91,H94:H98,H101:H105,H108:H112)</f>
        <v>0.95925739135161003</v>
      </c>
    </row>
    <row r="13" spans="2:20">
      <c r="B13">
        <v>4</v>
      </c>
      <c r="C13">
        <v>1.0507165188900001</v>
      </c>
      <c r="D13">
        <v>-0.58099504411500003</v>
      </c>
      <c r="E13">
        <v>213.04352275900001</v>
      </c>
      <c r="F13">
        <f>ABS(C13-$I$10)</f>
        <v>0.39928348110999989</v>
      </c>
      <c r="G13">
        <f>ABS(D13-$J$10)</f>
        <v>0.28099504411500004</v>
      </c>
      <c r="H13">
        <f>ABS(E13-($K$10*1000))</f>
        <v>3.0450387302999786</v>
      </c>
      <c r="O13" s="3" t="s">
        <v>28</v>
      </c>
      <c r="P13" s="3"/>
      <c r="Q13" s="3"/>
      <c r="R13" s="3"/>
      <c r="S13" s="3"/>
      <c r="T13" s="3"/>
    </row>
    <row r="14" spans="2:20">
      <c r="B14">
        <v>5</v>
      </c>
      <c r="C14">
        <v>0.99390682090399995</v>
      </c>
      <c r="D14">
        <v>-0.68064079415000001</v>
      </c>
      <c r="E14">
        <v>213.61349068800001</v>
      </c>
      <c r="F14">
        <f>ABS(C14-$I$10)</f>
        <v>0.456093179096</v>
      </c>
      <c r="G14">
        <f>ABS(D14-$J$10)</f>
        <v>0.38064079415000002</v>
      </c>
      <c r="H14">
        <f>ABS(E14-($K$10*1000))</f>
        <v>3.6150066592999792</v>
      </c>
      <c r="O14">
        <f>AVERAGE(F3:F7,F10:F14,F17:F21,F24:F28,F31:F35,F38:F42,F45:F49,F52:F56,F59:F63,F66:F70,F73:F77,F80:F84,F87:F91,F94:F98,F101:F105,F108:F112)</f>
        <v>0.55037228148698758</v>
      </c>
      <c r="P14">
        <f>_xlfn.STDEV.P(F3:F7,F10:F14,F17:F21,F24:F28,F31:F35,F38:F42,F45:F49,F52:F56,F59:F63,F66:F70,F73:F77,F80:F84,F87:F91,F94:F98,F101:F105,F108:F112)</f>
        <v>0.37599812275835148</v>
      </c>
      <c r="Q14">
        <f>AVERAGE(G3:G7,G10:G14,G17:G21,G24:G28,G31:G35,G38:G42,G45:G49,G52:G56,G59:G63,G66:G70,G73:G77,G80:G84,G87:G91,G94:G98,G101:G105,G108:G112)</f>
        <v>4.2549846497111998</v>
      </c>
      <c r="R14">
        <f>_xlfn.STDEV.P(G3:G7,G10:G14,G17:G21,G24:G28,G31:G35,G38:G42,G45:G49,G52:G56,G59:G63,G66:G70,G73:G77,G80:G84,G87:G91,G94:G98,G101:G105,G108:G112)</f>
        <v>3.7531144658241318</v>
      </c>
      <c r="S14">
        <f>AVERAGE(H3:H7,H10:H14,H17:H21,H24:H28,H31:H35,H38:H42,H45:H49,H52:H56,H59:H63,H66:H70,H73:H77,H80:H84,H87:H91,H94:H98,H101:H105,H108:H112)</f>
        <v>2.047957145774995</v>
      </c>
      <c r="T14">
        <f>_xlfn.STDEV.P(H3:H7,H10:H14,H17:H21,H24:H28,H31:H35,H38:H42,H45:H49,H52:H56,H59:H63,H66:H70,H73:H77,H80:H84,H87:H91,H94:H98,H101:H105,H108:H112)</f>
        <v>1.5251230469105566</v>
      </c>
    </row>
    <row r="16" spans="2:20">
      <c r="B16" s="1" t="s">
        <v>12</v>
      </c>
      <c r="C16" t="s">
        <v>1</v>
      </c>
      <c r="D16" t="s">
        <v>2</v>
      </c>
      <c r="E16" t="s">
        <v>3</v>
      </c>
      <c r="F16" t="s">
        <v>21</v>
      </c>
      <c r="G16" t="s">
        <v>22</v>
      </c>
      <c r="H16" t="s">
        <v>23</v>
      </c>
      <c r="I16" t="s">
        <v>4</v>
      </c>
      <c r="J16" t="s">
        <v>5</v>
      </c>
      <c r="K16" t="s">
        <v>6</v>
      </c>
    </row>
    <row r="17" spans="2:11">
      <c r="B17">
        <v>1</v>
      </c>
      <c r="C17">
        <v>-0.950390452414</v>
      </c>
      <c r="D17">
        <v>0.336227681251</v>
      </c>
      <c r="E17">
        <v>211.95670028200001</v>
      </c>
      <c r="F17">
        <f>ABS(C17-$I$17)</f>
        <v>0.44039045241399999</v>
      </c>
      <c r="G17">
        <f>ABS(D17-$J$17)</f>
        <v>1.8337723187489998</v>
      </c>
      <c r="H17">
        <f>ABS(E17-($K$17*1000))</f>
        <v>4.1783746699991298E-2</v>
      </c>
      <c r="I17">
        <v>-0.51</v>
      </c>
      <c r="J17">
        <v>2.17</v>
      </c>
      <c r="K17" s="2">
        <f>0.4-0.203+0.003+0.0119984840287</f>
        <v>0.2119984840287</v>
      </c>
    </row>
    <row r="18" spans="2:11">
      <c r="B18">
        <v>2</v>
      </c>
      <c r="C18">
        <v>-0.99482719674099995</v>
      </c>
      <c r="D18">
        <v>0.42654484308700003</v>
      </c>
      <c r="E18">
        <v>211.54356370900001</v>
      </c>
      <c r="F18">
        <f>ABS(C18-$I$17)</f>
        <v>0.48482719674099994</v>
      </c>
      <c r="G18">
        <f>ABS(D18-$J$17)</f>
        <v>1.7434551569129999</v>
      </c>
      <c r="H18">
        <f>ABS(E18-($K$17*1000))</f>
        <v>0.45492031969999402</v>
      </c>
    </row>
    <row r="19" spans="2:11">
      <c r="B19">
        <v>3</v>
      </c>
      <c r="C19">
        <v>-0.93036601000600005</v>
      </c>
      <c r="D19">
        <v>0.58473908623600002</v>
      </c>
      <c r="E19">
        <v>210.95192523700001</v>
      </c>
      <c r="F19">
        <f>ABS(C19-$I$17)</f>
        <v>0.42036601000600005</v>
      </c>
      <c r="G19">
        <f>ABS(D19-$J$17)</f>
        <v>1.5852609137639999</v>
      </c>
      <c r="H19">
        <f>ABS(E19-($K$17*1000))</f>
        <v>1.0465587916999937</v>
      </c>
    </row>
    <row r="20" spans="2:11">
      <c r="B20">
        <v>4</v>
      </c>
      <c r="C20">
        <v>-0.83424860713500004</v>
      </c>
      <c r="D20">
        <v>0.38396272848500002</v>
      </c>
      <c r="E20">
        <v>211.946875057</v>
      </c>
      <c r="F20">
        <f>ABS(C20-$I$17)</f>
        <v>0.32424860713500003</v>
      </c>
      <c r="G20">
        <f>ABS(D20-$J$17)</f>
        <v>1.7860372715149999</v>
      </c>
      <c r="H20">
        <f>ABS(E20-($K$17*1000))</f>
        <v>5.1608971700005668E-2</v>
      </c>
    </row>
    <row r="21" spans="2:11">
      <c r="B21">
        <v>5</v>
      </c>
      <c r="C21">
        <v>-1.0986304582099999</v>
      </c>
      <c r="D21">
        <v>0.42760529795800001</v>
      </c>
      <c r="E21">
        <v>211.736063446</v>
      </c>
      <c r="F21">
        <f>ABS(C21-$I$17)</f>
        <v>0.58863045820999993</v>
      </c>
      <c r="G21">
        <f>ABS(D21-$J$17)</f>
        <v>1.7423947020419999</v>
      </c>
      <c r="H21">
        <f>ABS(E21-($K$17*1000))</f>
        <v>0.26242058270000257</v>
      </c>
    </row>
    <row r="23" spans="2:11">
      <c r="B23" s="1" t="s">
        <v>13</v>
      </c>
      <c r="C23" t="s">
        <v>1</v>
      </c>
      <c r="D23" t="s">
        <v>2</v>
      </c>
      <c r="E23" t="s">
        <v>3</v>
      </c>
      <c r="F23" t="s">
        <v>21</v>
      </c>
      <c r="G23" t="s">
        <v>22</v>
      </c>
      <c r="H23" t="s">
        <v>23</v>
      </c>
      <c r="I23" t="s">
        <v>4</v>
      </c>
      <c r="J23" t="s">
        <v>5</v>
      </c>
      <c r="K23" t="s">
        <v>6</v>
      </c>
    </row>
    <row r="24" spans="2:11">
      <c r="B24">
        <v>1</v>
      </c>
      <c r="C24">
        <v>-0.95080208284300005</v>
      </c>
      <c r="D24">
        <v>-1.6023219126099999</v>
      </c>
      <c r="E24">
        <v>212.13797646</v>
      </c>
      <c r="F24">
        <f>ABS(C24-$I$24)</f>
        <v>0.53080208284300001</v>
      </c>
      <c r="G24">
        <f>ABS(D24-$J$24)</f>
        <v>0.57232191260999987</v>
      </c>
      <c r="H24">
        <f>ABS(E24-($K$24*1000))</f>
        <v>0.139492431299999</v>
      </c>
      <c r="I24">
        <v>-0.42</v>
      </c>
      <c r="J24">
        <v>-1.03</v>
      </c>
      <c r="K24" s="2">
        <f>0.2+0.0119984840287</f>
        <v>0.2119984840287</v>
      </c>
    </row>
    <row r="25" spans="2:11">
      <c r="B25">
        <v>2</v>
      </c>
      <c r="C25">
        <v>-0.90703883234100002</v>
      </c>
      <c r="D25">
        <v>-1.6028733321899999</v>
      </c>
      <c r="E25">
        <v>212.14784817</v>
      </c>
      <c r="F25">
        <f>ABS(C25-$I$24)</f>
        <v>0.48703883234100004</v>
      </c>
      <c r="G25">
        <f>ABS(D25-$J$24)</f>
        <v>0.57287333218999992</v>
      </c>
      <c r="H25">
        <f>ABS(E25-($K$24*1000))</f>
        <v>0.14936414129999775</v>
      </c>
    </row>
    <row r="26" spans="2:11">
      <c r="B26">
        <v>3</v>
      </c>
      <c r="C26">
        <v>-1.04531397181</v>
      </c>
      <c r="D26">
        <v>-1.6757214337999999</v>
      </c>
      <c r="E26">
        <v>212.147019137</v>
      </c>
      <c r="F26">
        <f>ABS(C26-$I$24)</f>
        <v>0.62531397181000004</v>
      </c>
      <c r="G26">
        <f>ABS(D26-$J$24)</f>
        <v>0.64572143379999991</v>
      </c>
      <c r="H26">
        <f>ABS(E26-($K$24*1000))</f>
        <v>0.1485351082999955</v>
      </c>
    </row>
    <row r="27" spans="2:11">
      <c r="B27">
        <v>4</v>
      </c>
      <c r="C27">
        <v>-0.939869710124</v>
      </c>
      <c r="D27">
        <v>-1.77684572145</v>
      </c>
      <c r="E27">
        <v>212.18031191399999</v>
      </c>
      <c r="F27">
        <f>ABS(C27-$I$24)</f>
        <v>0.51986971012399996</v>
      </c>
      <c r="G27">
        <f>ABS(D27-$J$24)</f>
        <v>0.74684572144999994</v>
      </c>
      <c r="H27">
        <f>ABS(E27-($K$24*1000))</f>
        <v>0.18182788529998106</v>
      </c>
    </row>
    <row r="28" spans="2:11">
      <c r="B28">
        <v>5</v>
      </c>
      <c r="C28">
        <v>-0.85218780274100003</v>
      </c>
      <c r="D28">
        <v>-1.7787879788400001</v>
      </c>
      <c r="E28">
        <v>212.20119905999999</v>
      </c>
      <c r="F28">
        <f>ABS(C28-$I$24)</f>
        <v>0.43218780274100005</v>
      </c>
      <c r="G28">
        <f>ABS(D28-$J$24)</f>
        <v>0.74878797884000003</v>
      </c>
      <c r="H28">
        <f>ABS(E28-($K$24*1000))</f>
        <v>0.20271503129998791</v>
      </c>
    </row>
    <row r="30" spans="2:11">
      <c r="B30" s="1" t="s">
        <v>0</v>
      </c>
      <c r="C30" t="s">
        <v>1</v>
      </c>
      <c r="D30" t="s">
        <v>2</v>
      </c>
      <c r="E30" t="s">
        <v>3</v>
      </c>
      <c r="F30" t="s">
        <v>21</v>
      </c>
      <c r="G30" t="s">
        <v>22</v>
      </c>
      <c r="H30" t="s">
        <v>23</v>
      </c>
      <c r="I30" t="s">
        <v>4</v>
      </c>
      <c r="J30" t="s">
        <v>5</v>
      </c>
      <c r="K30" t="s">
        <v>6</v>
      </c>
    </row>
    <row r="31" spans="2:11">
      <c r="B31">
        <v>1</v>
      </c>
      <c r="C31">
        <v>1.4767988155</v>
      </c>
      <c r="D31">
        <v>-2.7211254890799998</v>
      </c>
      <c r="E31">
        <v>209.54951448</v>
      </c>
      <c r="F31">
        <f>ABS(C31-$I$31)</f>
        <v>0.1932011844999999</v>
      </c>
      <c r="G31">
        <f>ABS(D31-$J$31)</f>
        <v>1.2988745109199997</v>
      </c>
      <c r="H31">
        <f>ABS(E31-($K$31*1000))</f>
        <v>2.5510304512999653</v>
      </c>
      <c r="I31">
        <v>1.67</v>
      </c>
      <c r="J31">
        <v>-4.0199999999999996</v>
      </c>
      <c r="K31">
        <f>0.4-0.208+0.003+0.0119984840287</f>
        <v>0.20699848402870002</v>
      </c>
    </row>
    <row r="32" spans="2:11">
      <c r="B32">
        <v>2</v>
      </c>
      <c r="C32">
        <v>1.3561163415699999</v>
      </c>
      <c r="D32">
        <v>-2.4632272506800001</v>
      </c>
      <c r="E32">
        <v>208.67730962499999</v>
      </c>
      <c r="F32">
        <f>ABS(C32-$I$31)</f>
        <v>0.31388365842999999</v>
      </c>
      <c r="G32">
        <f>ABS(D32-$J$31)</f>
        <v>1.5567727493199994</v>
      </c>
      <c r="H32">
        <f>ABS(E32-($K$31*1000))</f>
        <v>1.6788255962999585</v>
      </c>
    </row>
    <row r="33" spans="2:11">
      <c r="B33">
        <v>3</v>
      </c>
      <c r="C33">
        <v>1.33425155418</v>
      </c>
      <c r="D33">
        <v>-2.94142610866</v>
      </c>
      <c r="E33">
        <v>210.43319617399999</v>
      </c>
      <c r="F33">
        <f>ABS(C33-$I$31)</f>
        <v>0.33574844581999996</v>
      </c>
      <c r="G33">
        <f>ABS(D33-$J$31)</f>
        <v>1.0785738913399996</v>
      </c>
      <c r="H33">
        <f>ABS(E33-($K$31*1000))</f>
        <v>3.4347121452999545</v>
      </c>
    </row>
    <row r="34" spans="2:11">
      <c r="B34">
        <v>4</v>
      </c>
      <c r="C34">
        <v>1.2231012946599999</v>
      </c>
      <c r="D34">
        <v>-2.7026949527499999</v>
      </c>
      <c r="E34">
        <v>209.57692617800001</v>
      </c>
      <c r="F34">
        <f>ABS(C34-$I$31)</f>
        <v>0.44689870533999998</v>
      </c>
      <c r="G34">
        <f>ABS(D34-$J$31)</f>
        <v>1.3173050472499996</v>
      </c>
      <c r="H34">
        <f>ABS(E34-($K$31*1000))</f>
        <v>2.5784421492999741</v>
      </c>
    </row>
    <row r="35" spans="2:11">
      <c r="B35">
        <v>5</v>
      </c>
      <c r="C35">
        <v>1.47339208796</v>
      </c>
      <c r="D35">
        <v>-2.8324570585200002</v>
      </c>
      <c r="E35">
        <v>210.109108943</v>
      </c>
      <c r="F35">
        <f>ABS(C35-$I$31)</f>
        <v>0.19660791203999994</v>
      </c>
      <c r="G35">
        <f>ABS(D35-$J$31)</f>
        <v>1.1875429414799994</v>
      </c>
      <c r="H35">
        <f>ABS(E35-($K$31*1000))</f>
        <v>3.1106249142999616</v>
      </c>
    </row>
    <row r="37" spans="2:11">
      <c r="B37" s="1" t="s">
        <v>7</v>
      </c>
      <c r="C37" t="s">
        <v>1</v>
      </c>
      <c r="D37" t="s">
        <v>2</v>
      </c>
      <c r="E37" t="s">
        <v>3</v>
      </c>
      <c r="F37" t="s">
        <v>21</v>
      </c>
      <c r="G37" t="s">
        <v>22</v>
      </c>
      <c r="H37" t="s">
        <v>23</v>
      </c>
      <c r="I37" t="s">
        <v>4</v>
      </c>
      <c r="J37" t="s">
        <v>5</v>
      </c>
      <c r="K37" t="s">
        <v>6</v>
      </c>
    </row>
    <row r="38" spans="2:11">
      <c r="B38">
        <v>1</v>
      </c>
      <c r="C38">
        <v>-5.0318457991000001</v>
      </c>
      <c r="D38">
        <v>-3.5493788740799999</v>
      </c>
      <c r="E38">
        <v>212.12340353799999</v>
      </c>
      <c r="F38">
        <f>ABS(C38-$I$38)</f>
        <v>1.2618457991000001</v>
      </c>
      <c r="G38">
        <f>ABS(D38-$J$38)</f>
        <v>1.6706211259199999</v>
      </c>
      <c r="H38">
        <f>ABS(E38-($K$38*1000))</f>
        <v>0.12491950929998552</v>
      </c>
      <c r="I38">
        <v>-3.77</v>
      </c>
      <c r="J38">
        <v>-5.22</v>
      </c>
      <c r="K38" s="2">
        <f>0.4-0.203+0.003+0.0119984840287</f>
        <v>0.2119984840287</v>
      </c>
    </row>
    <row r="39" spans="2:11">
      <c r="B39">
        <v>2</v>
      </c>
      <c r="C39">
        <v>-4.9562832877899998</v>
      </c>
      <c r="D39">
        <v>-3.4987101321799998</v>
      </c>
      <c r="E39">
        <v>211.96815886300001</v>
      </c>
      <c r="F39">
        <f>ABS(C39-$I$38)</f>
        <v>1.1862832877899998</v>
      </c>
      <c r="G39">
        <f>ABS(D39-$J$38)</f>
        <v>1.7212898678199999</v>
      </c>
      <c r="H39">
        <f>ABS(E39-($K$38*1000))</f>
        <v>3.0325165699991885E-2</v>
      </c>
    </row>
    <row r="40" spans="2:11">
      <c r="B40">
        <v>3</v>
      </c>
      <c r="C40">
        <v>-4.87208615619</v>
      </c>
      <c r="D40">
        <v>-3.5094126088699999</v>
      </c>
      <c r="E40">
        <v>212.01432958500001</v>
      </c>
      <c r="F40">
        <f>ABS(C40-$I$38)</f>
        <v>1.1020861561899999</v>
      </c>
      <c r="G40">
        <f>ABS(D40-$J$38)</f>
        <v>1.7105873911299998</v>
      </c>
      <c r="H40">
        <f>ABS(E40-($K$38*1000))</f>
        <v>1.5845556300007502E-2</v>
      </c>
    </row>
    <row r="41" spans="2:11">
      <c r="B41">
        <v>4</v>
      </c>
      <c r="C41">
        <v>-4.9122378526199997</v>
      </c>
      <c r="D41">
        <v>-3.61662987908</v>
      </c>
      <c r="E41">
        <v>212.39881326899999</v>
      </c>
      <c r="F41">
        <f>ABS(C41-$I$38)</f>
        <v>1.1422378526199997</v>
      </c>
      <c r="G41">
        <f>ABS(D41-$J$38)</f>
        <v>1.6033701209199998</v>
      </c>
      <c r="H41">
        <f>ABS(E41-($K$38*1000))</f>
        <v>0.40032924029998185</v>
      </c>
    </row>
    <row r="42" spans="2:11">
      <c r="B42">
        <v>5</v>
      </c>
      <c r="C42">
        <v>-4.9614857037200002</v>
      </c>
      <c r="D42">
        <v>-3.7242035581700002</v>
      </c>
      <c r="E42">
        <v>212.78323227499999</v>
      </c>
      <c r="F42">
        <f>ABS(C42-$I$38)</f>
        <v>1.1914857037200002</v>
      </c>
      <c r="G42">
        <f>ABS(D42-$J$38)</f>
        <v>1.4957964418299996</v>
      </c>
      <c r="H42">
        <f>ABS(E42-($K$38*1000))</f>
        <v>0.78474824629998352</v>
      </c>
    </row>
    <row r="44" spans="2:11">
      <c r="B44" s="1" t="s">
        <v>8</v>
      </c>
      <c r="C44" t="s">
        <v>1</v>
      </c>
      <c r="D44" t="s">
        <v>2</v>
      </c>
      <c r="E44" t="s">
        <v>3</v>
      </c>
      <c r="F44" t="s">
        <v>21</v>
      </c>
      <c r="G44" t="s">
        <v>22</v>
      </c>
      <c r="H44" t="s">
        <v>23</v>
      </c>
      <c r="I44" t="s">
        <v>4</v>
      </c>
      <c r="J44" t="s">
        <v>5</v>
      </c>
      <c r="K44" t="s">
        <v>6</v>
      </c>
    </row>
    <row r="45" spans="2:11">
      <c r="B45">
        <v>1</v>
      </c>
      <c r="C45">
        <v>-4.9412315172600003</v>
      </c>
      <c r="D45">
        <v>1.1381538685299999</v>
      </c>
      <c r="E45">
        <v>214.591949626</v>
      </c>
      <c r="F45">
        <f>ABS(C45-$I$45)</f>
        <v>0.37123151726000003</v>
      </c>
      <c r="G45">
        <f>ABS(D45-$J$45)</f>
        <v>2.3018461314700001</v>
      </c>
      <c r="H45">
        <f>ABS(E45-($K$45*1000))</f>
        <v>4.5934655972999678</v>
      </c>
      <c r="I45">
        <v>-4.57</v>
      </c>
      <c r="J45">
        <v>3.44</v>
      </c>
      <c r="K45" s="2">
        <f>0.4-0.205+0.003+0.0119984840287</f>
        <v>0.20999848402870003</v>
      </c>
    </row>
    <row r="46" spans="2:11">
      <c r="B46">
        <v>2</v>
      </c>
      <c r="C46">
        <v>-5.0348762577399997</v>
      </c>
      <c r="D46">
        <v>1.4058061551100001</v>
      </c>
      <c r="E46">
        <v>213.50165204000001</v>
      </c>
      <c r="F46">
        <f>ABS(C46-$I$45)</f>
        <v>0.46487625773999941</v>
      </c>
      <c r="G46">
        <f>ABS(D46-$J$45)</f>
        <v>2.0341938448899999</v>
      </c>
      <c r="H46">
        <f>ABS(E46-($K$45*1000))</f>
        <v>3.5031680112999766</v>
      </c>
    </row>
    <row r="47" spans="2:11">
      <c r="B47">
        <v>3</v>
      </c>
      <c r="C47">
        <v>-4.9729336071499999</v>
      </c>
      <c r="D47">
        <v>1.2454410251800001</v>
      </c>
      <c r="E47">
        <v>214.15853125500001</v>
      </c>
      <c r="F47">
        <f>ABS(C47-$I$45)</f>
        <v>0.4029336071499996</v>
      </c>
      <c r="G47">
        <f>ABS(D47-$J$45)</f>
        <v>2.1945589748199996</v>
      </c>
      <c r="H47">
        <f>ABS(E47-($K$45*1000))</f>
        <v>4.1600472262999801</v>
      </c>
    </row>
    <row r="48" spans="2:11">
      <c r="B48">
        <v>4</v>
      </c>
      <c r="C48">
        <v>-4.80392066851</v>
      </c>
      <c r="D48">
        <v>1.34281556457</v>
      </c>
      <c r="E48">
        <v>213.797916716</v>
      </c>
      <c r="F48">
        <f>ABS(C48-$I$45)</f>
        <v>0.23392066850999971</v>
      </c>
      <c r="G48">
        <f>ABS(D48-$J$45)</f>
        <v>2.09718443543</v>
      </c>
      <c r="H48">
        <f>ABS(E48-($K$45*1000))</f>
        <v>3.7994326872999693</v>
      </c>
    </row>
    <row r="49" spans="2:11">
      <c r="B49">
        <v>5</v>
      </c>
      <c r="C49">
        <v>-4.6041977365299998</v>
      </c>
      <c r="D49">
        <v>1.18238151145</v>
      </c>
      <c r="E49">
        <v>214.421289433</v>
      </c>
      <c r="F49">
        <f>ABS(C49-$I$45)</f>
        <v>3.4197736529999467E-2</v>
      </c>
      <c r="G49">
        <f>ABS(D49-$J$45)</f>
        <v>2.2576184885499999</v>
      </c>
      <c r="H49">
        <f>ABS(E49-($K$45*1000))</f>
        <v>4.4228054042999645</v>
      </c>
    </row>
    <row r="51" spans="2:11">
      <c r="B51" s="1" t="s">
        <v>9</v>
      </c>
      <c r="C51" t="s">
        <v>1</v>
      </c>
      <c r="D51" t="s">
        <v>2</v>
      </c>
      <c r="E51" t="s">
        <v>3</v>
      </c>
      <c r="F51" t="s">
        <v>21</v>
      </c>
      <c r="G51" t="s">
        <v>22</v>
      </c>
      <c r="H51" t="s">
        <v>23</v>
      </c>
      <c r="I51" t="s">
        <v>4</v>
      </c>
      <c r="J51" t="s">
        <v>5</v>
      </c>
      <c r="K51" t="s">
        <v>6</v>
      </c>
    </row>
    <row r="52" spans="2:11">
      <c r="B52">
        <v>1</v>
      </c>
      <c r="C52">
        <v>3.8449600583099999</v>
      </c>
      <c r="D52">
        <v>2.4969949937</v>
      </c>
      <c r="E52">
        <v>210.61770909800001</v>
      </c>
      <c r="F52">
        <f>ABS(C52-$I$52)</f>
        <v>0.8550399416900003</v>
      </c>
      <c r="G52">
        <f>ABS(D52-$J$52)</f>
        <v>2.4830050063000004</v>
      </c>
      <c r="H52">
        <f>ABS(E52-($K$52*1000))</f>
        <v>0.38077493070002788</v>
      </c>
      <c r="I52">
        <v>4.7</v>
      </c>
      <c r="J52">
        <v>4.9800000000000004</v>
      </c>
      <c r="K52" s="2">
        <f>0.4-0.204+0.003+0.0119984840287</f>
        <v>0.21099848402870003</v>
      </c>
    </row>
    <row r="53" spans="2:11">
      <c r="B53">
        <v>2</v>
      </c>
      <c r="C53">
        <v>3.8641936260400001</v>
      </c>
      <c r="D53">
        <v>2.59697371735</v>
      </c>
      <c r="E53">
        <v>210.371870637</v>
      </c>
      <c r="F53">
        <f>ABS(C53-$I$52)</f>
        <v>0.83580637396000013</v>
      </c>
      <c r="G53">
        <f>ABS(D53-$J$52)</f>
        <v>2.3830262826500004</v>
      </c>
      <c r="H53">
        <f>ABS(E53-($K$52*1000))</f>
        <v>0.62661339170003316</v>
      </c>
    </row>
    <row r="54" spans="2:11">
      <c r="B54">
        <v>3</v>
      </c>
      <c r="C54">
        <v>3.8495728255800001</v>
      </c>
      <c r="D54">
        <v>2.4531558434899998</v>
      </c>
      <c r="E54">
        <v>210.817240846</v>
      </c>
      <c r="F54">
        <f>ABS(C54-$I$52)</f>
        <v>0.85042717442000004</v>
      </c>
      <c r="G54">
        <f>ABS(D54-$J$52)</f>
        <v>2.5268441565100006</v>
      </c>
      <c r="H54">
        <f>ABS(E54-($K$52*1000))</f>
        <v>0.18124318270002959</v>
      </c>
    </row>
    <row r="55" spans="2:11">
      <c r="B55">
        <v>4</v>
      </c>
      <c r="C55">
        <v>3.8000143448600001</v>
      </c>
      <c r="D55">
        <v>2.5514993005600002</v>
      </c>
      <c r="E55">
        <v>210.382880081</v>
      </c>
      <c r="F55">
        <f>ABS(C55-$I$52)</f>
        <v>0.89998565514000006</v>
      </c>
      <c r="G55">
        <f>ABS(D55-$J$52)</f>
        <v>2.4285006994400002</v>
      </c>
      <c r="H55">
        <f>ABS(E55-($K$52*1000))</f>
        <v>0.61560394770003768</v>
      </c>
    </row>
    <row r="56" spans="2:11">
      <c r="B56">
        <v>5</v>
      </c>
      <c r="C56">
        <v>3.7986293306399999</v>
      </c>
      <c r="D56">
        <v>2.6007080654400001</v>
      </c>
      <c r="E56">
        <v>210.18264597199999</v>
      </c>
      <c r="F56">
        <f>ABS(C56-$I$52)</f>
        <v>0.90137066936000032</v>
      </c>
      <c r="G56">
        <f>ABS(D56-$J$52)</f>
        <v>2.3792919345600003</v>
      </c>
      <c r="H56">
        <f>ABS(E56-($K$52*1000))</f>
        <v>0.81583805670004494</v>
      </c>
    </row>
    <row r="58" spans="2:11">
      <c r="B58" s="1" t="s">
        <v>14</v>
      </c>
      <c r="C58" t="s">
        <v>1</v>
      </c>
      <c r="D58" t="s">
        <v>2</v>
      </c>
      <c r="E58" t="s">
        <v>3</v>
      </c>
      <c r="F58" t="s">
        <v>21</v>
      </c>
      <c r="G58" t="s">
        <v>22</v>
      </c>
      <c r="H58" t="s">
        <v>23</v>
      </c>
      <c r="I58" t="s">
        <v>4</v>
      </c>
      <c r="J58" t="s">
        <v>5</v>
      </c>
      <c r="K58" t="s">
        <v>6</v>
      </c>
    </row>
    <row r="59" spans="2:11">
      <c r="B59">
        <v>1</v>
      </c>
      <c r="C59">
        <v>-0.42646714654700002</v>
      </c>
      <c r="D59">
        <v>-6.6176893330100004</v>
      </c>
      <c r="E59">
        <v>214.227010111</v>
      </c>
      <c r="F59">
        <f>ABS(C59-$I$59)</f>
        <v>0.11646714654700002</v>
      </c>
      <c r="G59">
        <f>ABS(D59-$J$59)</f>
        <v>3.2523106669899988</v>
      </c>
      <c r="H59">
        <f>ABS(E59-($K$59*1000))</f>
        <v>2.228526082299993</v>
      </c>
      <c r="I59">
        <v>-0.31</v>
      </c>
      <c r="J59">
        <v>-9.8699999999999992</v>
      </c>
      <c r="K59" s="2">
        <f>0.2+0.0119984840287</f>
        <v>0.2119984840287</v>
      </c>
    </row>
    <row r="60" spans="2:11">
      <c r="B60">
        <v>2</v>
      </c>
      <c r="C60">
        <v>-0.74084775461200003</v>
      </c>
      <c r="D60">
        <v>-6.4821762987699998</v>
      </c>
      <c r="E60">
        <v>213.75965893399999</v>
      </c>
      <c r="F60">
        <f t="shared" ref="F60:F63" si="0">ABS(C60-$I$59)</f>
        <v>0.43084775461200003</v>
      </c>
      <c r="G60">
        <f t="shared" ref="G60:G63" si="1">ABS(D60-$J$59)</f>
        <v>3.3878237012299994</v>
      </c>
      <c r="H60">
        <f t="shared" ref="H60:H63" si="2">ABS(E60-($K$59*1000))</f>
        <v>1.7611749052999812</v>
      </c>
    </row>
    <row r="61" spans="2:11">
      <c r="B61">
        <v>3</v>
      </c>
      <c r="C61">
        <v>-0.51174435054</v>
      </c>
      <c r="D61">
        <v>-6.54539355044</v>
      </c>
      <c r="E61">
        <v>214.007085657</v>
      </c>
      <c r="F61">
        <f t="shared" si="0"/>
        <v>0.20174435054000001</v>
      </c>
      <c r="G61">
        <f t="shared" si="1"/>
        <v>3.3246064495599992</v>
      </c>
      <c r="H61">
        <f t="shared" si="2"/>
        <v>2.0086016282999992</v>
      </c>
    </row>
    <row r="62" spans="2:11">
      <c r="B62">
        <v>4</v>
      </c>
      <c r="C62">
        <v>-0.79492798509399998</v>
      </c>
      <c r="D62">
        <v>-6.4845341864400003</v>
      </c>
      <c r="E62">
        <v>213.70402915599999</v>
      </c>
      <c r="F62">
        <f t="shared" si="0"/>
        <v>0.48492798509399998</v>
      </c>
      <c r="G62">
        <f t="shared" si="1"/>
        <v>3.3854658135599989</v>
      </c>
      <c r="H62">
        <f t="shared" si="2"/>
        <v>1.7055451272999846</v>
      </c>
    </row>
    <row r="63" spans="2:11">
      <c r="B63">
        <v>5</v>
      </c>
      <c r="C63">
        <v>-0.65967331007200003</v>
      </c>
      <c r="D63">
        <v>-6.4287475511499999</v>
      </c>
      <c r="E63">
        <v>213.53963708699999</v>
      </c>
      <c r="F63">
        <f t="shared" si="0"/>
        <v>0.34967331007200003</v>
      </c>
      <c r="G63">
        <f t="shared" si="1"/>
        <v>3.4412524488499994</v>
      </c>
      <c r="H63">
        <f t="shared" si="2"/>
        <v>1.5411530582999831</v>
      </c>
    </row>
    <row r="65" spans="2:22">
      <c r="B65" s="1" t="s">
        <v>15</v>
      </c>
      <c r="C65" t="s">
        <v>1</v>
      </c>
      <c r="D65" t="s">
        <v>2</v>
      </c>
      <c r="E65" t="s">
        <v>3</v>
      </c>
      <c r="F65" t="s">
        <v>21</v>
      </c>
      <c r="G65" t="s">
        <v>22</v>
      </c>
      <c r="H65" t="s">
        <v>23</v>
      </c>
      <c r="I65" t="s">
        <v>4</v>
      </c>
      <c r="J65" t="s">
        <v>5</v>
      </c>
      <c r="K65" t="s">
        <v>6</v>
      </c>
    </row>
    <row r="66" spans="2:22">
      <c r="B66">
        <v>1</v>
      </c>
      <c r="C66">
        <v>2.6503930544499998</v>
      </c>
      <c r="D66">
        <v>5.9370742334499997</v>
      </c>
      <c r="E66">
        <v>209.153061992</v>
      </c>
      <c r="F66">
        <f>ABS(C66-$I$66)</f>
        <v>0.64039305445000005</v>
      </c>
      <c r="G66">
        <f>ABS(D66-$J$66)</f>
        <v>3.8929257665500003</v>
      </c>
      <c r="H66">
        <f>ABS(E66-($K$66*1000))</f>
        <v>0.15457796329997109</v>
      </c>
      <c r="I66">
        <v>2.0099999999999998</v>
      </c>
      <c r="J66">
        <v>9.83</v>
      </c>
      <c r="K66" s="2">
        <f>0.4-0.206+0.003+0.0119984840287</f>
        <v>0.20899848402870003</v>
      </c>
    </row>
    <row r="67" spans="2:22">
      <c r="B67">
        <v>2</v>
      </c>
      <c r="C67">
        <v>2.6696677051700002</v>
      </c>
      <c r="D67">
        <v>6.1197148842000004</v>
      </c>
      <c r="E67">
        <v>208.350557657</v>
      </c>
      <c r="F67">
        <f t="shared" ref="F67:F70" si="3">ABS(C67-$I$66)</f>
        <v>0.6596677051700004</v>
      </c>
      <c r="G67">
        <f t="shared" ref="G67:G70" si="4">ABS(D67-$J$66)</f>
        <v>3.7102851157999996</v>
      </c>
      <c r="H67">
        <f t="shared" ref="H67:H70" si="5">ABS(E67-($K$66*1000))</f>
        <v>0.64792637170003786</v>
      </c>
    </row>
    <row r="68" spans="2:22">
      <c r="B68">
        <v>3</v>
      </c>
      <c r="C68">
        <v>2.6920561425299998</v>
      </c>
      <c r="D68">
        <v>5.9887600160299996</v>
      </c>
      <c r="E68">
        <v>208.947526821</v>
      </c>
      <c r="F68">
        <f t="shared" si="3"/>
        <v>0.68205614253000002</v>
      </c>
      <c r="G68">
        <f t="shared" si="4"/>
        <v>3.8412399839700004</v>
      </c>
      <c r="H68">
        <f t="shared" si="5"/>
        <v>5.0957207700037088E-2</v>
      </c>
    </row>
    <row r="69" spans="2:22">
      <c r="B69">
        <v>4</v>
      </c>
      <c r="C69">
        <v>2.6851708264099998</v>
      </c>
      <c r="D69">
        <v>5.9772021307700003</v>
      </c>
      <c r="E69">
        <v>208.95065967599999</v>
      </c>
      <c r="F69">
        <f t="shared" si="3"/>
        <v>0.67517082641000004</v>
      </c>
      <c r="G69">
        <f t="shared" si="4"/>
        <v>3.8527978692299998</v>
      </c>
      <c r="H69">
        <f t="shared" si="5"/>
        <v>4.7824352700047257E-2</v>
      </c>
    </row>
    <row r="70" spans="2:22">
      <c r="B70">
        <v>5</v>
      </c>
      <c r="C70">
        <v>2.7348975854300002</v>
      </c>
      <c r="D70">
        <v>6.1072997798999999</v>
      </c>
      <c r="E70">
        <v>208.35033520600001</v>
      </c>
      <c r="F70">
        <f t="shared" si="3"/>
        <v>0.72489758543000038</v>
      </c>
      <c r="G70">
        <f t="shared" si="4"/>
        <v>3.7227002201000001</v>
      </c>
      <c r="H70">
        <f t="shared" si="5"/>
        <v>0.64814882270002272</v>
      </c>
    </row>
    <row r="72" spans="2:22">
      <c r="B72" s="1" t="s">
        <v>16</v>
      </c>
      <c r="C72" t="s">
        <v>1</v>
      </c>
      <c r="D72" t="s">
        <v>2</v>
      </c>
      <c r="E72" t="s">
        <v>3</v>
      </c>
      <c r="F72" t="s">
        <v>21</v>
      </c>
      <c r="G72" t="s">
        <v>22</v>
      </c>
      <c r="H72" t="s">
        <v>23</v>
      </c>
      <c r="I72" t="s">
        <v>4</v>
      </c>
      <c r="J72" t="s">
        <v>5</v>
      </c>
      <c r="K72" t="s">
        <v>6</v>
      </c>
      <c r="M72" s="1" t="s">
        <v>16</v>
      </c>
      <c r="N72" t="s">
        <v>1</v>
      </c>
      <c r="O72" t="s">
        <v>2</v>
      </c>
      <c r="P72" t="s">
        <v>3</v>
      </c>
      <c r="Q72" t="s">
        <v>21</v>
      </c>
      <c r="R72" t="s">
        <v>22</v>
      </c>
      <c r="S72" t="s">
        <v>23</v>
      </c>
      <c r="T72" t="s">
        <v>4</v>
      </c>
      <c r="U72" t="s">
        <v>5</v>
      </c>
      <c r="V72" t="s">
        <v>6</v>
      </c>
    </row>
    <row r="73" spans="2:22">
      <c r="B73">
        <v>1</v>
      </c>
      <c r="C73">
        <v>-13.854939030200001</v>
      </c>
      <c r="D73">
        <v>6.2020115966500002</v>
      </c>
      <c r="E73">
        <v>215.42826030500001</v>
      </c>
      <c r="F73">
        <f>ABS(C73-$I$73)</f>
        <v>0.97493903019999983</v>
      </c>
      <c r="G73">
        <f>ABS(D73-$J$73)</f>
        <v>5.3479884033500005</v>
      </c>
      <c r="H73">
        <f>ABS(E73-($K$73*1000))</f>
        <v>0.57022372369996788</v>
      </c>
      <c r="I73">
        <v>-12.88</v>
      </c>
      <c r="J73">
        <v>11.55</v>
      </c>
      <c r="K73" s="2">
        <f>0.204+0.0119984840287</f>
        <v>0.21599848402869998</v>
      </c>
      <c r="M73">
        <v>1</v>
      </c>
      <c r="N73">
        <v>-12.2372455443</v>
      </c>
      <c r="O73">
        <v>-1.37434987457</v>
      </c>
      <c r="P73">
        <v>210.388045132</v>
      </c>
      <c r="Q73">
        <f>ABS(N73-$T$73)</f>
        <v>0.28275445569999924</v>
      </c>
      <c r="R73">
        <f>ABS(O73-$U$73)</f>
        <v>8.5650125429999946E-2</v>
      </c>
      <c r="S73">
        <f>ABS(P73-($V$73*1000))</f>
        <v>10.388045132000002</v>
      </c>
      <c r="T73">
        <v>-12.52</v>
      </c>
      <c r="U73">
        <v>-1.46</v>
      </c>
      <c r="V73" s="2">
        <f>0.4-0.203+0.003</f>
        <v>0.2</v>
      </c>
    </row>
    <row r="74" spans="2:22">
      <c r="B74">
        <v>2</v>
      </c>
      <c r="C74">
        <v>-13.8499543338</v>
      </c>
      <c r="D74">
        <v>6.3379880922699998</v>
      </c>
      <c r="E74">
        <v>214.79309449100001</v>
      </c>
      <c r="F74">
        <f t="shared" ref="F74:F77" si="6">ABS(C74-$I$73)</f>
        <v>0.96995433379999874</v>
      </c>
      <c r="G74">
        <f t="shared" ref="G74:G77" si="7">ABS(D74-$J$73)</f>
        <v>5.2120119077300009</v>
      </c>
      <c r="H74">
        <f t="shared" ref="H74:H77" si="8">ABS(E74-($K$73*1000))</f>
        <v>1.2053895376999719</v>
      </c>
      <c r="M74">
        <v>2</v>
      </c>
      <c r="N74">
        <v>-12.279632405399999</v>
      </c>
      <c r="O74">
        <v>-1.3785060928799999</v>
      </c>
      <c r="P74">
        <v>210.39216210500001</v>
      </c>
      <c r="Q74">
        <f>ABS(N74-$T$73)</f>
        <v>0.24036759460000034</v>
      </c>
      <c r="R74">
        <f>ABS(O74-$U$73)</f>
        <v>8.1493907120000042E-2</v>
      </c>
      <c r="S74">
        <f>ABS(P74-($V$73*1000))</f>
        <v>10.392162105000011</v>
      </c>
    </row>
    <row r="75" spans="2:22">
      <c r="B75">
        <v>3</v>
      </c>
      <c r="C75">
        <v>-13.7156112686</v>
      </c>
      <c r="D75">
        <v>6.4226456483799996</v>
      </c>
      <c r="E75">
        <v>214.19640969899999</v>
      </c>
      <c r="F75">
        <f t="shared" si="6"/>
        <v>0.83561126859999924</v>
      </c>
      <c r="G75">
        <f t="shared" si="7"/>
        <v>5.1273543516200011</v>
      </c>
      <c r="H75">
        <f t="shared" si="8"/>
        <v>1.802074329699991</v>
      </c>
      <c r="M75">
        <v>3</v>
      </c>
      <c r="N75">
        <v>-12.269917277299999</v>
      </c>
      <c r="O75">
        <v>-1.1593463236799999</v>
      </c>
      <c r="P75">
        <v>209.58658199499999</v>
      </c>
      <c r="Q75">
        <f>ABS(N75-$T$73)</f>
        <v>0.2500827227000002</v>
      </c>
      <c r="R75">
        <f>ABS(O75-$U$73)</f>
        <v>0.30065367632000006</v>
      </c>
      <c r="S75">
        <f>ABS(P75-($V$73*1000))</f>
        <v>9.5865819949999889</v>
      </c>
    </row>
    <row r="76" spans="2:22">
      <c r="B76">
        <v>4</v>
      </c>
      <c r="C76">
        <v>-13.8436180938</v>
      </c>
      <c r="D76">
        <v>6.4790194301100001</v>
      </c>
      <c r="E76">
        <v>213.96832247899999</v>
      </c>
      <c r="F76">
        <f t="shared" si="6"/>
        <v>0.96361809379999919</v>
      </c>
      <c r="G76">
        <f t="shared" si="7"/>
        <v>5.0709805698900006</v>
      </c>
      <c r="H76">
        <f t="shared" si="8"/>
        <v>2.030161549699983</v>
      </c>
      <c r="M76">
        <v>4</v>
      </c>
      <c r="N76">
        <v>-12.212396463299999</v>
      </c>
      <c r="O76">
        <v>-1.04277747159</v>
      </c>
      <c r="P76">
        <v>209.72366347600001</v>
      </c>
      <c r="Q76">
        <f>ABS(N76-$T$73)</f>
        <v>0.30760353670000029</v>
      </c>
      <c r="R76">
        <f>ABS(O76-$U$73)</f>
        <v>0.41722252840999996</v>
      </c>
      <c r="S76">
        <f>ABS(P76-($V$73*1000))</f>
        <v>9.7236634760000129</v>
      </c>
    </row>
    <row r="77" spans="2:22">
      <c r="B77">
        <v>5</v>
      </c>
      <c r="C77">
        <v>-13.781708051800001</v>
      </c>
      <c r="D77">
        <v>6.2637813748899998</v>
      </c>
      <c r="E77">
        <v>214.830645656</v>
      </c>
      <c r="F77">
        <f t="shared" si="6"/>
        <v>0.90170805180000002</v>
      </c>
      <c r="G77">
        <f t="shared" si="7"/>
        <v>5.286218625110001</v>
      </c>
      <c r="H77">
        <f t="shared" si="8"/>
        <v>1.1678383726999755</v>
      </c>
      <c r="M77">
        <v>5</v>
      </c>
      <c r="N77">
        <v>-12.2252939645</v>
      </c>
      <c r="O77">
        <v>-1.0951087097200001</v>
      </c>
      <c r="P77">
        <v>209.92381008300001</v>
      </c>
      <c r="Q77">
        <f>ABS(N77-$T$73)</f>
        <v>0.29470603549999908</v>
      </c>
      <c r="R77">
        <f>ABS(O77-$U$73)</f>
        <v>0.36489129027999989</v>
      </c>
      <c r="S77">
        <f>ABS(P77-($V$73*1000))</f>
        <v>9.9238100830000064</v>
      </c>
    </row>
    <row r="79" spans="2:22">
      <c r="B79" s="1" t="s">
        <v>17</v>
      </c>
      <c r="C79" t="s">
        <v>1</v>
      </c>
      <c r="D79" t="s">
        <v>2</v>
      </c>
      <c r="E79" t="s">
        <v>3</v>
      </c>
      <c r="F79" t="s">
        <v>21</v>
      </c>
      <c r="G79" t="s">
        <v>22</v>
      </c>
      <c r="H79" t="s">
        <v>23</v>
      </c>
      <c r="I79" t="s">
        <v>4</v>
      </c>
      <c r="J79" t="s">
        <v>5</v>
      </c>
      <c r="K79" t="s">
        <v>6</v>
      </c>
      <c r="M79" s="1" t="s">
        <v>17</v>
      </c>
      <c r="N79" t="s">
        <v>1</v>
      </c>
      <c r="O79" t="s">
        <v>2</v>
      </c>
      <c r="P79" t="s">
        <v>3</v>
      </c>
      <c r="Q79" t="s">
        <v>21</v>
      </c>
      <c r="R79" t="s">
        <v>22</v>
      </c>
      <c r="S79" t="s">
        <v>23</v>
      </c>
      <c r="T79" t="s">
        <v>4</v>
      </c>
      <c r="U79" t="s">
        <v>5</v>
      </c>
      <c r="V79" t="s">
        <v>6</v>
      </c>
    </row>
    <row r="80" spans="2:22">
      <c r="B80">
        <v>1</v>
      </c>
      <c r="C80">
        <v>9.4846533571199991</v>
      </c>
      <c r="D80">
        <v>-5.3022841124399998</v>
      </c>
      <c r="E80">
        <v>216.73320642199999</v>
      </c>
      <c r="F80">
        <f>ABS(C80-$I$80)</f>
        <v>0.14534664288000165</v>
      </c>
      <c r="G80">
        <f>ABS(D80-$J$80)</f>
        <v>3.8477158875600006</v>
      </c>
      <c r="H80">
        <f>ABS(E80-($K$80*1000))</f>
        <v>5.265277606699982</v>
      </c>
      <c r="I80">
        <v>9.6300000000000008</v>
      </c>
      <c r="J80">
        <v>-9.15</v>
      </c>
      <c r="K80" s="2">
        <f>0.21+0.0119984840287</f>
        <v>0.22199848402869998</v>
      </c>
      <c r="M80">
        <v>1</v>
      </c>
      <c r="N80">
        <v>11.5293005519</v>
      </c>
      <c r="O80">
        <v>-0.77869922049999996</v>
      </c>
      <c r="P80">
        <v>207.95435760800001</v>
      </c>
      <c r="Q80">
        <f>ABS(N80-$T$80)</f>
        <v>0.62069944809999988</v>
      </c>
      <c r="R80">
        <f>ABS(O80-$U$80)</f>
        <v>0.22869922049999991</v>
      </c>
      <c r="S80">
        <f>ABS(P80-($V$80*1000))</f>
        <v>7.9543576080000093</v>
      </c>
      <c r="T80">
        <v>12.15</v>
      </c>
      <c r="U80">
        <v>-0.55000000000000004</v>
      </c>
      <c r="V80" s="2">
        <v>0.2</v>
      </c>
    </row>
    <row r="81" spans="2:19">
      <c r="B81">
        <v>2</v>
      </c>
      <c r="C81">
        <v>9.4853917248399995</v>
      </c>
      <c r="D81">
        <v>-5.3004140311199999</v>
      </c>
      <c r="E81">
        <v>216.73268618399999</v>
      </c>
      <c r="F81">
        <f t="shared" ref="F81:F84" si="9">ABS(C81-$I$80)</f>
        <v>0.1446082751600013</v>
      </c>
      <c r="G81">
        <f t="shared" ref="G81:G84" si="10">ABS(D81-$J$80)</f>
        <v>3.8495859688800005</v>
      </c>
      <c r="H81">
        <f t="shared" ref="H81:H84" si="11">ABS(E81-($K$80*1000))</f>
        <v>5.2657978446999891</v>
      </c>
      <c r="M81">
        <v>2</v>
      </c>
      <c r="N81">
        <v>11.5462735031</v>
      </c>
      <c r="O81">
        <v>-0.78890930659299996</v>
      </c>
      <c r="P81">
        <v>207.95794365</v>
      </c>
      <c r="Q81">
        <f>ABS(N81-$T$80)</f>
        <v>0.60372649690000024</v>
      </c>
      <c r="R81">
        <f>ABS(O81-$U$80)</f>
        <v>0.23890930659299991</v>
      </c>
      <c r="S81">
        <f>ABS(P81-($V$80*1000))</f>
        <v>7.9579436500000043</v>
      </c>
    </row>
    <row r="82" spans="2:19">
      <c r="B82">
        <v>3</v>
      </c>
      <c r="C82">
        <v>9.4903122331700001</v>
      </c>
      <c r="D82">
        <v>-5.3037516664200002</v>
      </c>
      <c r="E82">
        <v>216.73383615500001</v>
      </c>
      <c r="F82">
        <f t="shared" si="9"/>
        <v>0.13968776683000073</v>
      </c>
      <c r="G82">
        <f t="shared" si="10"/>
        <v>3.8462483335800002</v>
      </c>
      <c r="H82">
        <f t="shared" si="11"/>
        <v>5.2646478736999711</v>
      </c>
      <c r="M82">
        <v>3</v>
      </c>
      <c r="N82">
        <v>11.5497789202</v>
      </c>
      <c r="O82">
        <v>-0.79379110854699997</v>
      </c>
      <c r="P82">
        <v>207.95949459900001</v>
      </c>
      <c r="Q82">
        <f>ABS(N82-$T$80)</f>
        <v>0.60022107980000072</v>
      </c>
      <c r="R82">
        <f>ABS(O82-$U$80)</f>
        <v>0.24379110854699992</v>
      </c>
      <c r="S82">
        <f>ABS(P82-($V$80*1000))</f>
        <v>7.9594945990000099</v>
      </c>
    </row>
    <row r="83" spans="2:19">
      <c r="B83">
        <v>4</v>
      </c>
      <c r="C83">
        <v>9.4835188004699997</v>
      </c>
      <c r="D83">
        <v>-5.2985961871500002</v>
      </c>
      <c r="E83">
        <v>216.732088503</v>
      </c>
      <c r="F83">
        <f t="shared" si="9"/>
        <v>0.14648119953000105</v>
      </c>
      <c r="G83">
        <f t="shared" si="10"/>
        <v>3.8514038128500001</v>
      </c>
      <c r="H83">
        <f t="shared" si="11"/>
        <v>5.266395525699977</v>
      </c>
      <c r="M83">
        <v>4</v>
      </c>
      <c r="N83">
        <v>11.5513988739</v>
      </c>
      <c r="O83">
        <v>-0.78561633536700004</v>
      </c>
      <c r="P83">
        <v>207.957163382</v>
      </c>
      <c r="Q83">
        <f>ABS(N83-$T$80)</f>
        <v>0.59860112610000016</v>
      </c>
      <c r="R83">
        <f>ABS(O83-$U$80)</f>
        <v>0.235616335367</v>
      </c>
      <c r="S83">
        <f>ABS(P83-($V$80*1000))</f>
        <v>7.9571633820000045</v>
      </c>
    </row>
    <row r="84" spans="2:19">
      <c r="B84">
        <v>5</v>
      </c>
      <c r="C84">
        <v>9.1906454854700002</v>
      </c>
      <c r="D84">
        <v>-5.2639379488799998</v>
      </c>
      <c r="E84">
        <v>217.54023304699999</v>
      </c>
      <c r="F84">
        <f t="shared" si="9"/>
        <v>0.43935451453000063</v>
      </c>
      <c r="G84">
        <f t="shared" si="10"/>
        <v>3.8860620511200006</v>
      </c>
      <c r="H84">
        <f t="shared" si="11"/>
        <v>4.4582509816999902</v>
      </c>
      <c r="M84">
        <v>5</v>
      </c>
      <c r="N84">
        <v>11.542880854</v>
      </c>
      <c r="O84">
        <v>-0.78728534961100005</v>
      </c>
      <c r="P84">
        <v>207.95734867100001</v>
      </c>
      <c r="Q84">
        <f>ABS(N84-$T$80)</f>
        <v>0.6071191460000005</v>
      </c>
      <c r="R84">
        <f>ABS(O84-$U$80)</f>
        <v>0.23728534961100001</v>
      </c>
      <c r="S84">
        <f>ABS(P84-($V$80*1000))</f>
        <v>7.9573486710000054</v>
      </c>
    </row>
    <row r="86" spans="2:19">
      <c r="B86" s="1" t="s">
        <v>18</v>
      </c>
      <c r="C86" t="s">
        <v>1</v>
      </c>
      <c r="D86" t="s">
        <v>2</v>
      </c>
      <c r="E86" t="s">
        <v>3</v>
      </c>
      <c r="F86" t="s">
        <v>21</v>
      </c>
      <c r="G86" t="s">
        <v>22</v>
      </c>
      <c r="H86" t="s">
        <v>23</v>
      </c>
      <c r="I86" t="s">
        <v>4</v>
      </c>
      <c r="J86" t="s">
        <v>5</v>
      </c>
      <c r="K86" t="s">
        <v>6</v>
      </c>
    </row>
    <row r="87" spans="2:19">
      <c r="B87">
        <v>1</v>
      </c>
      <c r="C87">
        <v>12.637923944900001</v>
      </c>
      <c r="D87">
        <v>-12.735123467099999</v>
      </c>
      <c r="E87">
        <v>210.76634058799999</v>
      </c>
      <c r="F87">
        <f>ABS(C87-$I$87)</f>
        <v>0.21792394490000078</v>
      </c>
      <c r="G87">
        <f>ABS(D87-$J$87)</f>
        <v>8.2448765329000011</v>
      </c>
      <c r="H87">
        <f>ABS(E87-($K$87*1000))</f>
        <v>1.232143440700014</v>
      </c>
      <c r="I87">
        <v>12.42</v>
      </c>
      <c r="J87">
        <v>-20.98</v>
      </c>
      <c r="K87" s="2">
        <f>0.2+0.0119984840287</f>
        <v>0.2119984840287</v>
      </c>
    </row>
    <row r="88" spans="2:19">
      <c r="B88">
        <v>2</v>
      </c>
      <c r="C88">
        <v>12.616000315400001</v>
      </c>
      <c r="D88">
        <v>-12.666911692499999</v>
      </c>
      <c r="E88">
        <v>210.56640627600001</v>
      </c>
      <c r="F88">
        <f t="shared" ref="F88:F91" si="12">ABS(C88-$I$87)</f>
        <v>0.19600031540000096</v>
      </c>
      <c r="G88">
        <f t="shared" ref="G88:G91" si="13">ABS(D88-$J$87)</f>
        <v>8.3130883075000011</v>
      </c>
      <c r="H88">
        <f t="shared" ref="H88:H91" si="14">ABS(E88-($K$87*1000))</f>
        <v>1.4320777526999962</v>
      </c>
    </row>
    <row r="89" spans="2:19">
      <c r="B89">
        <v>3</v>
      </c>
      <c r="C89">
        <v>12.5849836678</v>
      </c>
      <c r="D89">
        <v>-12.736003376799999</v>
      </c>
      <c r="E89">
        <v>210.76588130499999</v>
      </c>
      <c r="F89">
        <f t="shared" si="12"/>
        <v>0.16498366779999962</v>
      </c>
      <c r="G89">
        <f t="shared" si="13"/>
        <v>8.243996623200001</v>
      </c>
      <c r="H89">
        <f t="shared" si="14"/>
        <v>1.2326027237000119</v>
      </c>
    </row>
    <row r="90" spans="2:19">
      <c r="B90">
        <v>4</v>
      </c>
      <c r="C90">
        <v>12.624353815299999</v>
      </c>
      <c r="D90">
        <v>-12.666383032000001</v>
      </c>
      <c r="E90">
        <v>210.56654836600001</v>
      </c>
      <c r="F90">
        <f t="shared" si="12"/>
        <v>0.2043538152999993</v>
      </c>
      <c r="G90">
        <f t="shared" si="13"/>
        <v>8.3136169679999998</v>
      </c>
      <c r="H90">
        <f t="shared" si="14"/>
        <v>1.4319356626999991</v>
      </c>
    </row>
    <row r="91" spans="2:19">
      <c r="B91">
        <v>5</v>
      </c>
      <c r="C91">
        <v>12.834768116599999</v>
      </c>
      <c r="D91">
        <v>-12.670086920499999</v>
      </c>
      <c r="E91">
        <v>210.74950400700001</v>
      </c>
      <c r="F91">
        <f t="shared" si="12"/>
        <v>0.41476811659999946</v>
      </c>
      <c r="G91">
        <f t="shared" si="13"/>
        <v>8.3099130795000011</v>
      </c>
      <c r="H91">
        <f t="shared" si="14"/>
        <v>1.2489800216999924</v>
      </c>
    </row>
    <row r="93" spans="2:19">
      <c r="B93" s="1" t="s">
        <v>19</v>
      </c>
      <c r="C93" t="s">
        <v>1</v>
      </c>
      <c r="D93" t="s">
        <v>2</v>
      </c>
      <c r="E93" t="s">
        <v>3</v>
      </c>
      <c r="F93" t="s">
        <v>21</v>
      </c>
      <c r="G93" t="s">
        <v>22</v>
      </c>
      <c r="H93" t="s">
        <v>23</v>
      </c>
      <c r="I93" t="s">
        <v>4</v>
      </c>
      <c r="J93" t="s">
        <v>5</v>
      </c>
      <c r="K93" t="s">
        <v>6</v>
      </c>
    </row>
    <row r="94" spans="2:19">
      <c r="B94">
        <v>1</v>
      </c>
      <c r="C94">
        <v>11.927878463200001</v>
      </c>
      <c r="D94">
        <v>17.710727944399999</v>
      </c>
      <c r="E94">
        <v>201.481637165</v>
      </c>
      <c r="F94">
        <f>ABS(C94-$I$94)</f>
        <v>0.59212153679999879</v>
      </c>
      <c r="G94">
        <f>ABS(D94-$J$94)</f>
        <v>11.769272055600002</v>
      </c>
      <c r="H94">
        <f>ABS(E94-($K$94*1000))</f>
        <v>4.5168468637000387</v>
      </c>
      <c r="I94">
        <v>12.52</v>
      </c>
      <c r="J94">
        <f>30.03-0.55</f>
        <v>29.48</v>
      </c>
      <c r="K94" s="2">
        <f>0.4-0.209+0.003+0.0119984840287</f>
        <v>0.20599848402870002</v>
      </c>
    </row>
    <row r="95" spans="2:19">
      <c r="B95">
        <v>2</v>
      </c>
      <c r="C95">
        <v>11.970808118100001</v>
      </c>
      <c r="D95">
        <v>17.449834963699999</v>
      </c>
      <c r="E95">
        <v>203.00538813</v>
      </c>
      <c r="F95">
        <f t="shared" ref="F95:F98" si="15">ABS(C95-$I$94)</f>
        <v>0.54919188189999879</v>
      </c>
      <c r="G95">
        <f t="shared" ref="G95:G98" si="16">ABS(D95-$J$94)</f>
        <v>12.030165036300001</v>
      </c>
      <c r="H95">
        <f t="shared" ref="H95:H98" si="17">ABS(E95-($K$94*1000))</f>
        <v>2.9930958987000338</v>
      </c>
    </row>
    <row r="96" spans="2:19">
      <c r="B96">
        <v>3</v>
      </c>
      <c r="C96">
        <v>11.991454513100001</v>
      </c>
      <c r="D96">
        <v>17.5268124778</v>
      </c>
      <c r="E96">
        <v>202.62064673399999</v>
      </c>
      <c r="F96">
        <f t="shared" si="15"/>
        <v>0.52854548689999881</v>
      </c>
      <c r="G96">
        <f t="shared" si="16"/>
        <v>11.9531875222</v>
      </c>
      <c r="H96">
        <f t="shared" si="17"/>
        <v>3.3778372947000435</v>
      </c>
    </row>
    <row r="97" spans="2:11">
      <c r="B97">
        <v>4</v>
      </c>
      <c r="C97">
        <v>11.980946152</v>
      </c>
      <c r="D97">
        <v>17.459418756000002</v>
      </c>
      <c r="E97">
        <v>203.00294759900001</v>
      </c>
      <c r="F97">
        <f t="shared" si="15"/>
        <v>0.539053848</v>
      </c>
      <c r="G97">
        <f t="shared" si="16"/>
        <v>12.020581243999999</v>
      </c>
      <c r="H97">
        <f t="shared" si="17"/>
        <v>2.9955364297000244</v>
      </c>
    </row>
    <row r="98" spans="2:11">
      <c r="B98">
        <v>5</v>
      </c>
      <c r="C98">
        <v>11.992162650899999</v>
      </c>
      <c r="D98">
        <v>17.423713600199999</v>
      </c>
      <c r="E98">
        <v>203.19518663400001</v>
      </c>
      <c r="F98">
        <f t="shared" si="15"/>
        <v>0.52783734910000035</v>
      </c>
      <c r="G98">
        <f t="shared" si="16"/>
        <v>12.056286399800001</v>
      </c>
      <c r="H98">
        <f t="shared" si="17"/>
        <v>2.8032973947000244</v>
      </c>
    </row>
    <row r="100" spans="2:11">
      <c r="B100" s="1" t="s">
        <v>20</v>
      </c>
      <c r="C100" t="s">
        <v>1</v>
      </c>
      <c r="D100" t="s">
        <v>2</v>
      </c>
      <c r="E100" t="s">
        <v>3</v>
      </c>
      <c r="F100" t="s">
        <v>21</v>
      </c>
      <c r="G100" t="s">
        <v>22</v>
      </c>
      <c r="H100" t="s">
        <v>23</v>
      </c>
      <c r="I100" t="s">
        <v>4</v>
      </c>
      <c r="J100" t="s">
        <v>5</v>
      </c>
      <c r="K100" t="s">
        <v>6</v>
      </c>
    </row>
    <row r="101" spans="2:11">
      <c r="B101">
        <v>1</v>
      </c>
      <c r="C101">
        <v>-14.008253913100001</v>
      </c>
      <c r="D101">
        <v>16.953188602899999</v>
      </c>
      <c r="E101">
        <v>200.42526861499999</v>
      </c>
      <c r="F101">
        <f>ABS(C101-$I$101)</f>
        <v>0.35825391310000043</v>
      </c>
      <c r="G101">
        <f>ABS(D101-$J$101)</f>
        <v>11.056811397099999</v>
      </c>
      <c r="H101">
        <f>ABS(E101-($K$101*1000))</f>
        <v>3.5732154137000407</v>
      </c>
      <c r="I101">
        <v>-13.65</v>
      </c>
      <c r="J101">
        <f>29.47-1.46</f>
        <v>28.009999999999998</v>
      </c>
      <c r="K101" s="2">
        <f>0.4-0.211+0.003+0.0119984840287</f>
        <v>0.20399848402870002</v>
      </c>
    </row>
    <row r="102" spans="2:11">
      <c r="B102">
        <v>2</v>
      </c>
      <c r="C102">
        <v>-14.003157832499999</v>
      </c>
      <c r="D102">
        <v>16.951104839900001</v>
      </c>
      <c r="E102">
        <v>200.426058428</v>
      </c>
      <c r="F102">
        <f t="shared" ref="F102:F105" si="18">ABS(C102-$I$101)</f>
        <v>0.3531578324999991</v>
      </c>
      <c r="G102">
        <f t="shared" ref="G102:G105" si="19">ABS(D102-$J$101)</f>
        <v>11.058895160099997</v>
      </c>
      <c r="H102">
        <f t="shared" ref="H102:H105" si="20">ABS(E102-($K$101*1000))</f>
        <v>3.5724256007000292</v>
      </c>
    </row>
    <row r="103" spans="2:11">
      <c r="B103">
        <v>3</v>
      </c>
      <c r="C103">
        <v>-14.029602411999999</v>
      </c>
      <c r="D103">
        <v>16.967293362500001</v>
      </c>
      <c r="E103">
        <v>200.42038917900001</v>
      </c>
      <c r="F103">
        <f t="shared" si="18"/>
        <v>0.37960241199999878</v>
      </c>
      <c r="G103">
        <f t="shared" si="19"/>
        <v>11.042706637499997</v>
      </c>
      <c r="H103">
        <f t="shared" si="20"/>
        <v>3.5780948497000225</v>
      </c>
    </row>
    <row r="104" spans="2:11">
      <c r="B104">
        <v>4</v>
      </c>
      <c r="C104">
        <v>-13.9726202874</v>
      </c>
      <c r="D104">
        <v>17.023052844999999</v>
      </c>
      <c r="E104">
        <v>200.23302352799999</v>
      </c>
      <c r="F104">
        <f t="shared" si="18"/>
        <v>0.32262028739999948</v>
      </c>
      <c r="G104">
        <f t="shared" si="19"/>
        <v>10.986947154999999</v>
      </c>
      <c r="H104">
        <f t="shared" si="20"/>
        <v>3.7654605007000441</v>
      </c>
    </row>
    <row r="105" spans="2:11">
      <c r="B105">
        <v>5</v>
      </c>
      <c r="C105">
        <v>-14.3332784782</v>
      </c>
      <c r="D105">
        <v>17.0888627199</v>
      </c>
      <c r="E105">
        <v>200.20098919099999</v>
      </c>
      <c r="F105">
        <f t="shared" si="18"/>
        <v>0.68327847820000009</v>
      </c>
      <c r="G105">
        <f t="shared" si="19"/>
        <v>10.921137280099998</v>
      </c>
      <c r="H105">
        <f t="shared" si="20"/>
        <v>3.797494837700043</v>
      </c>
    </row>
    <row r="107" spans="2:11">
      <c r="B107" s="1" t="s">
        <v>20</v>
      </c>
      <c r="C107" t="s">
        <v>1</v>
      </c>
      <c r="D107" t="s">
        <v>2</v>
      </c>
      <c r="E107" t="s">
        <v>3</v>
      </c>
      <c r="F107" t="s">
        <v>21</v>
      </c>
      <c r="G107" t="s">
        <v>22</v>
      </c>
      <c r="H107" t="s">
        <v>23</v>
      </c>
      <c r="I107" t="s">
        <v>4</v>
      </c>
      <c r="J107" t="s">
        <v>5</v>
      </c>
      <c r="K107" t="s">
        <v>6</v>
      </c>
    </row>
    <row r="108" spans="2:11">
      <c r="B108">
        <v>1</v>
      </c>
      <c r="C108">
        <v>-11.9897935777</v>
      </c>
      <c r="D108">
        <v>-15.153984790499999</v>
      </c>
      <c r="E108">
        <v>210.59997122499999</v>
      </c>
      <c r="F108">
        <f>ABS(C108-$I$108)</f>
        <v>3.0206422299999147E-2</v>
      </c>
      <c r="G108">
        <f>ABS(D108-$J$108)</f>
        <v>9.6160152095000004</v>
      </c>
      <c r="H108">
        <f>ABS(E108-($K$108*1000))</f>
        <v>2.6014871962999564</v>
      </c>
      <c r="I108">
        <v>-12.02</v>
      </c>
      <c r="J108">
        <v>-24.77</v>
      </c>
      <c r="K108" s="2">
        <f>0.4-0.207+0.003+0.0119984840287</f>
        <v>0.20799848402870003</v>
      </c>
    </row>
    <row r="109" spans="2:11">
      <c r="B109">
        <v>2</v>
      </c>
      <c r="C109">
        <v>-12.001399831500001</v>
      </c>
      <c r="D109">
        <v>-15.1571859217</v>
      </c>
      <c r="E109">
        <v>210.60049456900001</v>
      </c>
      <c r="F109">
        <f t="shared" ref="F109:F112" si="21">ABS(C109-$I$108)</f>
        <v>1.8600168499999015E-2</v>
      </c>
      <c r="G109">
        <f t="shared" ref="G109:G112" si="22">ABS(D109-$J$108)</f>
        <v>9.6128140782999996</v>
      </c>
      <c r="H109">
        <f t="shared" ref="H109:H112" si="23">ABS(E109-($K$108*1000))</f>
        <v>2.6020105402999718</v>
      </c>
    </row>
    <row r="110" spans="2:11">
      <c r="B110">
        <v>3</v>
      </c>
      <c r="C110">
        <v>-11.971068706100001</v>
      </c>
      <c r="D110">
        <v>-14.8852827658</v>
      </c>
      <c r="E110">
        <v>210.34173220299999</v>
      </c>
      <c r="F110">
        <f t="shared" si="21"/>
        <v>4.8931293899999062E-2</v>
      </c>
      <c r="G110">
        <f t="shared" si="22"/>
        <v>9.8847172342</v>
      </c>
      <c r="H110">
        <f t="shared" si="23"/>
        <v>2.3432481742999585</v>
      </c>
    </row>
    <row r="111" spans="2:11">
      <c r="B111">
        <v>4</v>
      </c>
      <c r="C111">
        <v>-12.0032672274</v>
      </c>
      <c r="D111">
        <v>-14.947026875600001</v>
      </c>
      <c r="E111">
        <v>210.53901825700001</v>
      </c>
      <c r="F111">
        <f t="shared" si="21"/>
        <v>1.6732772599999279E-2</v>
      </c>
      <c r="G111">
        <f t="shared" si="22"/>
        <v>9.8229731243999989</v>
      </c>
      <c r="H111">
        <f t="shared" si="23"/>
        <v>2.5405342282999754</v>
      </c>
    </row>
    <row r="112" spans="2:11">
      <c r="B112">
        <v>5</v>
      </c>
      <c r="C112">
        <v>-11.992778725200001</v>
      </c>
      <c r="D112">
        <v>-14.9454465514</v>
      </c>
      <c r="E112">
        <v>210.538928841</v>
      </c>
      <c r="F112">
        <f t="shared" si="21"/>
        <v>2.7221274799998696E-2</v>
      </c>
      <c r="G112">
        <f t="shared" si="22"/>
        <v>9.8245534485999997</v>
      </c>
      <c r="H112">
        <f t="shared" si="23"/>
        <v>2.5404448122999668</v>
      </c>
    </row>
  </sheetData>
  <mergeCells count="5">
    <mergeCell ref="O13:T13"/>
    <mergeCell ref="O1:T1"/>
    <mergeCell ref="O4:T4"/>
    <mergeCell ref="O7:T7"/>
    <mergeCell ref="O10:T10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2"/>
  <sheetViews>
    <sheetView tabSelected="1" topLeftCell="A79" workbookViewId="0">
      <selection activeCell="G73" sqref="G73"/>
    </sheetView>
  </sheetViews>
  <sheetFormatPr defaultRowHeight="14.25"/>
  <cols>
    <col min="15" max="15" width="12.5" bestFit="1" customWidth="1"/>
    <col min="16" max="17" width="11.875" bestFit="1" customWidth="1"/>
  </cols>
  <sheetData>
    <row r="1" spans="2:20">
      <c r="O1" s="3" t="s">
        <v>27</v>
      </c>
      <c r="P1" s="3"/>
      <c r="Q1" s="3"/>
      <c r="R1" s="3"/>
      <c r="S1" s="3"/>
      <c r="T1" s="3"/>
    </row>
    <row r="2" spans="2:20">
      <c r="B2" s="1" t="s">
        <v>7</v>
      </c>
      <c r="C2" t="s">
        <v>1</v>
      </c>
      <c r="D2" t="s">
        <v>2</v>
      </c>
      <c r="E2" t="s">
        <v>3</v>
      </c>
      <c r="F2" t="s">
        <v>21</v>
      </c>
      <c r="G2" t="s">
        <v>22</v>
      </c>
      <c r="H2" t="s">
        <v>23</v>
      </c>
      <c r="I2" t="s">
        <v>4</v>
      </c>
      <c r="J2" t="s">
        <v>5</v>
      </c>
      <c r="K2" t="s">
        <v>6</v>
      </c>
      <c r="O2" t="s">
        <v>21</v>
      </c>
      <c r="P2" t="s">
        <v>31</v>
      </c>
      <c r="Q2" t="s">
        <v>22</v>
      </c>
      <c r="R2" t="s">
        <v>32</v>
      </c>
      <c r="S2" t="s">
        <v>23</v>
      </c>
      <c r="T2" t="s">
        <v>33</v>
      </c>
    </row>
    <row r="3" spans="2:20">
      <c r="B3">
        <v>1</v>
      </c>
      <c r="C3">
        <v>0.17969887850800001</v>
      </c>
      <c r="D3">
        <v>2.4605338645199999</v>
      </c>
      <c r="E3">
        <v>210.92627292399999</v>
      </c>
      <c r="F3">
        <f>ABS(C3-$I$3)</f>
        <v>1.410301121492</v>
      </c>
      <c r="G3">
        <f>ABS(D3-$J$3)</f>
        <v>1.14946613548</v>
      </c>
      <c r="H3">
        <f>ABS(E3-($K$3*1000))</f>
        <v>3.0722111047000169</v>
      </c>
      <c r="I3">
        <v>1.59</v>
      </c>
      <c r="J3">
        <v>3.61</v>
      </c>
      <c r="K3" s="2">
        <f>0.4-0.201+0.003+0.0119984840287</f>
        <v>0.2139984840287</v>
      </c>
      <c r="O3">
        <f>AVERAGE(F3:F7,F10:F14,F17:F21,F24:F28)</f>
        <v>1.4623187491849496</v>
      </c>
      <c r="P3">
        <f>_xlfn.STDEV.P(F3:F7,F10:F14,F17:F21,F24:F28)</f>
        <v>0.20569798692045349</v>
      </c>
      <c r="Q3">
        <f>AVERAGE(G3:G7,G10:G14,G17:G21,G24:G28)</f>
        <v>1.1723496824234998</v>
      </c>
      <c r="R3">
        <f>_xlfn.STDEV.P(G3:G7,G10:G14,G17:G21,G24:G28)</f>
        <v>0.71061691307878794</v>
      </c>
      <c r="S3">
        <f>AVERAGE(H3:H7,H10:H14,H17:H21,H24:H28)</f>
        <v>2.3394612909499926</v>
      </c>
      <c r="T3">
        <f>_xlfn.STDEV.P(H3:H7,H10:H14,H17:H21,H24:H28)</f>
        <v>1.2905525335294337</v>
      </c>
    </row>
    <row r="4" spans="2:20">
      <c r="B4">
        <v>2</v>
      </c>
      <c r="C4">
        <v>0.22259518176000001</v>
      </c>
      <c r="D4">
        <v>2.4583916706800002</v>
      </c>
      <c r="E4">
        <v>210.914186895</v>
      </c>
      <c r="F4">
        <f t="shared" ref="F4:F7" si="0">ABS(C4-$I$3)</f>
        <v>1.36740481824</v>
      </c>
      <c r="G4">
        <f t="shared" ref="G4:G7" si="1">ABS(D4-$J$3)</f>
        <v>1.1516083293199997</v>
      </c>
      <c r="H4">
        <f t="shared" ref="H4:H7" si="2">ABS(E4-($K$3*1000))</f>
        <v>3.0842971337000051</v>
      </c>
      <c r="O4" s="3" t="s">
        <v>26</v>
      </c>
      <c r="P4" s="3"/>
      <c r="Q4" s="3"/>
      <c r="R4" s="3"/>
      <c r="S4" s="3"/>
      <c r="T4" s="3"/>
    </row>
    <row r="5" spans="2:20">
      <c r="B5">
        <v>3</v>
      </c>
      <c r="C5">
        <v>0.157964720615</v>
      </c>
      <c r="D5">
        <v>2.2099655119700001</v>
      </c>
      <c r="E5">
        <v>211.97075363900001</v>
      </c>
      <c r="F5">
        <f t="shared" si="0"/>
        <v>1.432035279385</v>
      </c>
      <c r="G5">
        <f t="shared" si="1"/>
        <v>1.4000344880299997</v>
      </c>
      <c r="H5">
        <f t="shared" si="2"/>
        <v>2.0277303896999967</v>
      </c>
      <c r="O5" t="s">
        <v>21</v>
      </c>
      <c r="P5" t="s">
        <v>31</v>
      </c>
      <c r="Q5" t="s">
        <v>22</v>
      </c>
      <c r="R5" t="s">
        <v>32</v>
      </c>
      <c r="S5" t="s">
        <v>23</v>
      </c>
      <c r="T5" t="s">
        <v>33</v>
      </c>
    </row>
    <row r="6" spans="2:20">
      <c r="B6">
        <v>4</v>
      </c>
      <c r="C6">
        <v>0.15148744396399999</v>
      </c>
      <c r="D6">
        <v>2.4138168857500002</v>
      </c>
      <c r="E6">
        <v>211.15328046900001</v>
      </c>
      <c r="F6">
        <f t="shared" si="0"/>
        <v>1.4385125560360001</v>
      </c>
      <c r="G6">
        <f t="shared" si="1"/>
        <v>1.1961831142499997</v>
      </c>
      <c r="H6">
        <f t="shared" si="2"/>
        <v>2.8452035596999963</v>
      </c>
      <c r="O6">
        <f>AVERAGE(F31:F35,F38:F42,F45:F49,F52:F56)</f>
        <v>1.2712261936695</v>
      </c>
      <c r="P6">
        <f>_xlfn.STDEV.P(F31:F35,F38:F42,F45:F49,F52:F56)</f>
        <v>0.21773132733639453</v>
      </c>
      <c r="Q6">
        <f>AVERAGE(G31:G35,G38:G42,G45:G49,G52:G56)</f>
        <v>1.4809864287569001</v>
      </c>
      <c r="R6">
        <f>_xlfn.STDEV.P(G31:G35,G38:G42,G45:G49,G52:G56)</f>
        <v>0.9130975157014134</v>
      </c>
      <c r="S6">
        <f>AVERAGE(H31:H35,H38:H42,H45:H49,H52:H56)</f>
        <v>1.6025620354100241</v>
      </c>
      <c r="T6">
        <f>_xlfn.STDEV.P(H31:H35,H38:H42,H45:H49,H52:H561)</f>
        <v>2.2193070676137543</v>
      </c>
    </row>
    <row r="7" spans="2:20">
      <c r="B7">
        <v>5</v>
      </c>
      <c r="C7">
        <v>0.183089566565</v>
      </c>
      <c r="D7">
        <v>2.4187270590700001</v>
      </c>
      <c r="E7">
        <v>211.14050748599999</v>
      </c>
      <c r="F7">
        <f t="shared" si="0"/>
        <v>1.406910433435</v>
      </c>
      <c r="G7">
        <f t="shared" si="1"/>
        <v>1.1912729409299998</v>
      </c>
      <c r="H7">
        <f t="shared" si="2"/>
        <v>2.8579765427000154</v>
      </c>
      <c r="O7" s="3" t="s">
        <v>24</v>
      </c>
      <c r="P7" s="3"/>
      <c r="Q7" s="3"/>
      <c r="R7" s="3"/>
      <c r="S7" s="3"/>
      <c r="T7" s="3"/>
    </row>
    <row r="8" spans="2:20">
      <c r="O8" t="s">
        <v>21</v>
      </c>
      <c r="P8" t="s">
        <v>31</v>
      </c>
      <c r="Q8" t="s">
        <v>22</v>
      </c>
      <c r="R8" t="s">
        <v>32</v>
      </c>
      <c r="S8" t="s">
        <v>23</v>
      </c>
      <c r="T8" t="s">
        <v>33</v>
      </c>
    </row>
    <row r="9" spans="2:20">
      <c r="B9" s="1" t="s">
        <v>8</v>
      </c>
      <c r="C9" t="s">
        <v>1</v>
      </c>
      <c r="D9" t="s">
        <v>2</v>
      </c>
      <c r="E9" t="s">
        <v>3</v>
      </c>
      <c r="F9" t="s">
        <v>21</v>
      </c>
      <c r="G9" t="s">
        <v>22</v>
      </c>
      <c r="H9" t="s">
        <v>23</v>
      </c>
      <c r="I9" t="s">
        <v>4</v>
      </c>
      <c r="J9" t="s">
        <v>5</v>
      </c>
      <c r="K9" t="s">
        <v>6</v>
      </c>
      <c r="O9">
        <f>AVERAGE(F59:F63,F66:F70,F73:F77,F80:F84)</f>
        <v>0.77643865897499953</v>
      </c>
      <c r="P9">
        <f>_xlfn.STDEV.P(F59:F63,F66:F70,F73:F77,F80:F84)</f>
        <v>0.34194728385708173</v>
      </c>
      <c r="Q9">
        <f>AVERAGE(G59:G63,G66:G70,G73:G77,G80:G84)</f>
        <v>3.8070138477485003</v>
      </c>
      <c r="R9">
        <f>_xlfn.STDEV.P(G59:G63,G66:G70,G73:G77,G80:G84)</f>
        <v>0.32312334800954079</v>
      </c>
      <c r="S9">
        <f>AVERAGE(H59:H63,H66:H70,H73:H77,H80:H84)</f>
        <v>4.3849408243599983</v>
      </c>
      <c r="T9">
        <f>_xlfn.STDEV.P(H59:H63,H66:H70,H73:H77,H80:H84)</f>
        <v>2.4603622093955124</v>
      </c>
    </row>
    <row r="10" spans="2:20">
      <c r="B10">
        <v>1</v>
      </c>
      <c r="C10">
        <v>1.86826562738</v>
      </c>
      <c r="D10">
        <v>-2.5366914616999998</v>
      </c>
      <c r="E10">
        <v>209.98117778100001</v>
      </c>
      <c r="F10">
        <f>ABS(C10-$I$10)</f>
        <v>1.2017343726199998</v>
      </c>
      <c r="G10">
        <f>ABS(D10-$J$10)</f>
        <v>1.3733085383000003</v>
      </c>
      <c r="H10">
        <f>ABS(E10-($K$10*1000))</f>
        <v>4.0173062476999917</v>
      </c>
      <c r="I10">
        <v>3.07</v>
      </c>
      <c r="J10">
        <v>-3.91</v>
      </c>
      <c r="K10" s="2">
        <f>0.4-0.201+0.003+0.0119984840287</f>
        <v>0.2139984840287</v>
      </c>
      <c r="O10" s="3" t="s">
        <v>25</v>
      </c>
      <c r="P10" s="3"/>
      <c r="Q10" s="3"/>
      <c r="R10" s="3"/>
      <c r="S10" s="3"/>
      <c r="T10" s="3"/>
    </row>
    <row r="11" spans="2:20">
      <c r="B11">
        <v>2</v>
      </c>
      <c r="C11">
        <v>1.75109294947</v>
      </c>
      <c r="D11">
        <v>-2.5164271733399999</v>
      </c>
      <c r="E11">
        <v>210.01555203800001</v>
      </c>
      <c r="F11">
        <f t="shared" ref="F11:F14" si="3">ABS(C11-$I$10)</f>
        <v>1.3189070505299998</v>
      </c>
      <c r="G11">
        <f t="shared" ref="G11:G14" si="4">ABS(D11-$J$10)</f>
        <v>1.3935728266600003</v>
      </c>
      <c r="H11">
        <f t="shared" ref="H11:H14" si="5">ABS(E11-($K$10*1000))</f>
        <v>3.9829319906999956</v>
      </c>
      <c r="O11" t="s">
        <v>21</v>
      </c>
      <c r="P11" t="s">
        <v>31</v>
      </c>
      <c r="Q11" t="s">
        <v>22</v>
      </c>
      <c r="R11" t="s">
        <v>32</v>
      </c>
      <c r="S11" t="s">
        <v>23</v>
      </c>
      <c r="T11" t="s">
        <v>33</v>
      </c>
    </row>
    <row r="12" spans="2:20">
      <c r="B12">
        <v>3</v>
      </c>
      <c r="C12">
        <v>1.75255111003</v>
      </c>
      <c r="D12">
        <v>-2.4987895274900001</v>
      </c>
      <c r="E12">
        <v>210.01044995699999</v>
      </c>
      <c r="F12">
        <f t="shared" si="3"/>
        <v>1.3174488899699999</v>
      </c>
      <c r="G12">
        <f t="shared" si="4"/>
        <v>1.4112104725100001</v>
      </c>
      <c r="H12">
        <f t="shared" si="5"/>
        <v>3.9880340717000138</v>
      </c>
      <c r="O12">
        <f>AVERAGE(F87:F91,F94:F98,F101:F105,F108:F112)</f>
        <v>0.79282525708999929</v>
      </c>
      <c r="P12">
        <f>_xlfn.STDEV.P(F87:F91,F94:F98,F101:F105,F108:F112)</f>
        <v>0.59831355441738954</v>
      </c>
      <c r="Q12">
        <f>AVERAGE(G87:G91,G94:G98,G101:G105,G108:G112)</f>
        <v>8.2129777165049997</v>
      </c>
      <c r="R12">
        <f>_xlfn.STDEV.P(G87:G91,G94:G98,G101:G105,G108:G112)</f>
        <v>0.40020607912455636</v>
      </c>
      <c r="S12">
        <f>AVERAGE(H87:H91,H94:H98,H101:H105,H108:H112)</f>
        <v>3.3181921509000007</v>
      </c>
      <c r="T12">
        <f>_xlfn.STDEV.P(H87:H91,H94:H98,H101:H105,H108:H112)</f>
        <v>1.9487186388892102</v>
      </c>
    </row>
    <row r="13" spans="2:20">
      <c r="B13">
        <v>4</v>
      </c>
      <c r="C13">
        <v>1.8669011985899999</v>
      </c>
      <c r="D13">
        <v>-2.4930314629699999</v>
      </c>
      <c r="E13">
        <v>209.76799884799999</v>
      </c>
      <c r="F13">
        <f t="shared" si="3"/>
        <v>1.2030988014099999</v>
      </c>
      <c r="G13">
        <f t="shared" si="4"/>
        <v>1.4169685370300003</v>
      </c>
      <c r="H13">
        <f t="shared" si="5"/>
        <v>4.2304851807000148</v>
      </c>
      <c r="O13" s="3" t="s">
        <v>28</v>
      </c>
      <c r="P13" s="3"/>
      <c r="Q13" s="3"/>
      <c r="R13" s="3"/>
      <c r="S13" s="3"/>
      <c r="T13" s="3"/>
    </row>
    <row r="14" spans="2:20">
      <c r="B14">
        <v>5</v>
      </c>
      <c r="C14">
        <v>1.915541342</v>
      </c>
      <c r="D14">
        <v>-2.4891477701100002</v>
      </c>
      <c r="E14">
        <v>209.75120951</v>
      </c>
      <c r="F14">
        <f t="shared" si="3"/>
        <v>1.1544586579999998</v>
      </c>
      <c r="G14">
        <f t="shared" si="4"/>
        <v>1.4208522298899999</v>
      </c>
      <c r="H14">
        <f t="shared" si="5"/>
        <v>4.24727451870001</v>
      </c>
      <c r="O14">
        <f>AVERAGE(F3:F7,F10:F14,F17:F21,F24:F28,F31:F35,F38:F42,F45:F49,F52:F56,F59:F63,F66:F70,F73:F77,F80:F84,F87:F91,F94:F98,F101:F105,F108:F112)</f>
        <v>1.075702214729862</v>
      </c>
      <c r="P14">
        <f>_xlfn.STDEV.P(F3:F7,F10:F14,F17:F21,F24:F28,F31:F35,F38:F42,F45:F49,F52:F56,F59:F63,F66:F70,F73:F77,F80:F84,F87:F91,F94:F98,F101:F105,F108:F112)</f>
        <v>0.48007959420409652</v>
      </c>
      <c r="Q14">
        <f>AVERAGE(G3:G7,G10:G14,G17:G21,G24:G28,G31:G35,G38:G42,G45:G49,G52:G56,G59:G63,G66:G70,G73:G77,G80:G84,G87:G91,G94:G98,G101:G105,G108:G112)</f>
        <v>3.6683319188584753</v>
      </c>
      <c r="R14">
        <f>_xlfn.STDEV.P(G3:G7,G10:G14,G17:G21,G24:G28,G31:G35,G38:G42,G45:G49,G52:G56,G59:G63,G66:G70,G73:G77,G80:G84,G87:G91,G94:G98,G101:G105,G108:G112)</f>
        <v>2.8849065320762284</v>
      </c>
      <c r="S14">
        <f>AVERAGE(H3:H7,H10:H14,H17:H21,H24:H28,H31:H35,H38:H42,H45:H49,H52:H56,H59:H63,H66:H70,H73:H77,H80:H84,H87:H91,H94:H98,H101:H105,H108:H112)</f>
        <v>2.911289075405004</v>
      </c>
      <c r="T14">
        <f>_xlfn.STDEV.P(H3:H7,H10:H14,H17:H21,H24:H28,H31:H35,H38:H42,H45:H49,H52:H56,H59:H63,H66:H70,H73:H77,H80:H84,H87:H91,H94:H98,H101:H105,H108:H112)</f>
        <v>2.0541105197655893</v>
      </c>
    </row>
    <row r="16" spans="2:20">
      <c r="B16" s="1" t="s">
        <v>11</v>
      </c>
      <c r="C16" t="s">
        <v>1</v>
      </c>
      <c r="D16" t="s">
        <v>2</v>
      </c>
      <c r="E16" t="s">
        <v>3</v>
      </c>
      <c r="F16" t="s">
        <v>21</v>
      </c>
      <c r="G16" t="s">
        <v>22</v>
      </c>
      <c r="H16" t="s">
        <v>23</v>
      </c>
      <c r="I16" t="s">
        <v>4</v>
      </c>
      <c r="J16" t="s">
        <v>5</v>
      </c>
      <c r="K16" t="s">
        <v>6</v>
      </c>
    </row>
    <row r="17" spans="2:22">
      <c r="B17">
        <v>1</v>
      </c>
      <c r="C17">
        <v>0.71409223637200003</v>
      </c>
      <c r="D17">
        <v>0.89073480624500001</v>
      </c>
      <c r="E17">
        <v>206.50174893799999</v>
      </c>
      <c r="F17">
        <f>ABS(C17-$I$17)</f>
        <v>1.445907763628</v>
      </c>
      <c r="G17">
        <f>ABS(D17-$J$17)</f>
        <v>3.9265193755000039E-2</v>
      </c>
      <c r="H17">
        <f>ABS(E17-($K$17*1000))</f>
        <v>0.50326490929995771</v>
      </c>
      <c r="I17">
        <v>2.16</v>
      </c>
      <c r="J17">
        <v>0.93</v>
      </c>
      <c r="K17" s="2">
        <f>0.4-0.209+0.003+0.0119984840287</f>
        <v>0.20599848402870002</v>
      </c>
    </row>
    <row r="18" spans="2:22">
      <c r="B18">
        <v>2</v>
      </c>
      <c r="C18">
        <v>0.71935012517700003</v>
      </c>
      <c r="D18">
        <v>0.842711368347</v>
      </c>
      <c r="E18">
        <v>206.69583522600001</v>
      </c>
      <c r="F18">
        <f t="shared" ref="F18:F21" si="6">ABS(C18-$I$17)</f>
        <v>1.4406498748230001</v>
      </c>
      <c r="G18">
        <f t="shared" ref="G18:G21" si="7">ABS(D18-$J$17)</f>
        <v>8.7288631653000048E-2</v>
      </c>
      <c r="H18">
        <f t="shared" ref="H18:H21" si="8">ABS(E18-($K$17*1000))</f>
        <v>0.69735119729998019</v>
      </c>
    </row>
    <row r="19" spans="2:22">
      <c r="B19">
        <v>3</v>
      </c>
      <c r="C19">
        <v>0.73820922594799998</v>
      </c>
      <c r="D19">
        <v>0.86506372443799995</v>
      </c>
      <c r="E19">
        <v>206.68130907700001</v>
      </c>
      <c r="F19">
        <f t="shared" si="6"/>
        <v>1.4217907740520002</v>
      </c>
      <c r="G19">
        <f t="shared" si="7"/>
        <v>6.4936275562000101E-2</v>
      </c>
      <c r="H19">
        <f t="shared" si="8"/>
        <v>0.68282504829997492</v>
      </c>
    </row>
    <row r="20" spans="2:22">
      <c r="B20">
        <v>4</v>
      </c>
      <c r="C20">
        <v>0.82867928131900004</v>
      </c>
      <c r="D20">
        <v>0.91297437749599997</v>
      </c>
      <c r="E20">
        <v>206.470846524</v>
      </c>
      <c r="F20">
        <f t="shared" si="6"/>
        <v>1.3313207186810001</v>
      </c>
      <c r="G20">
        <f t="shared" si="7"/>
        <v>1.7025622504000082E-2</v>
      </c>
      <c r="H20">
        <f t="shared" si="8"/>
        <v>0.47236249529996144</v>
      </c>
    </row>
    <row r="21" spans="2:22">
      <c r="B21">
        <v>5</v>
      </c>
      <c r="C21">
        <v>0.74982386939300005</v>
      </c>
      <c r="D21">
        <v>0.86114142327400001</v>
      </c>
      <c r="E21">
        <v>206.68286754900001</v>
      </c>
      <c r="F21">
        <f t="shared" si="6"/>
        <v>1.4101761306070002</v>
      </c>
      <c r="G21">
        <f t="shared" si="7"/>
        <v>6.8858576726000043E-2</v>
      </c>
      <c r="H21">
        <f t="shared" si="8"/>
        <v>0.68438352029997418</v>
      </c>
    </row>
    <row r="23" spans="2:22">
      <c r="B23" s="1" t="s">
        <v>13</v>
      </c>
      <c r="C23" t="s">
        <v>1</v>
      </c>
      <c r="D23" t="s">
        <v>2</v>
      </c>
      <c r="E23" t="s">
        <v>3</v>
      </c>
      <c r="F23" t="s">
        <v>21</v>
      </c>
      <c r="G23" t="s">
        <v>22</v>
      </c>
      <c r="H23" t="s">
        <v>23</v>
      </c>
      <c r="I23" t="s">
        <v>4</v>
      </c>
      <c r="J23" t="s">
        <v>5</v>
      </c>
      <c r="K23" t="s">
        <v>6</v>
      </c>
      <c r="M23" s="1" t="s">
        <v>12</v>
      </c>
      <c r="N23" t="s">
        <v>1</v>
      </c>
      <c r="O23" t="s">
        <v>2</v>
      </c>
      <c r="P23" t="s">
        <v>3</v>
      </c>
      <c r="Q23" t="s">
        <v>21</v>
      </c>
      <c r="R23" t="s">
        <v>22</v>
      </c>
      <c r="S23" t="s">
        <v>23</v>
      </c>
      <c r="T23" t="s">
        <v>4</v>
      </c>
      <c r="U23" t="s">
        <v>5</v>
      </c>
      <c r="V23" t="s">
        <v>6</v>
      </c>
    </row>
    <row r="24" spans="2:22">
      <c r="B24">
        <v>1</v>
      </c>
      <c r="C24">
        <v>-3.86151645643</v>
      </c>
      <c r="D24">
        <v>-2.57201898845</v>
      </c>
      <c r="E24">
        <v>208.79018074199999</v>
      </c>
      <c r="F24">
        <f>ABS(C24-$I$24)</f>
        <v>1.7615164564299999</v>
      </c>
      <c r="G24">
        <f>ABS(D24-$J$24)</f>
        <v>2.0479810115500001</v>
      </c>
      <c r="H24">
        <f>ABS(E24-($K$24*1000))</f>
        <v>1.7916967132999844</v>
      </c>
      <c r="I24">
        <v>-2.1</v>
      </c>
      <c r="J24">
        <v>-4.62</v>
      </c>
      <c r="K24" s="2">
        <f>0.195+0.0119984840287</f>
        <v>0.2069984840287</v>
      </c>
      <c r="M24">
        <v>1</v>
      </c>
      <c r="N24">
        <v>-3.88988532671</v>
      </c>
      <c r="O24">
        <v>0.10033925634599999</v>
      </c>
      <c r="P24">
        <v>207.47173099099999</v>
      </c>
      <c r="Q24">
        <f>ABS(N24-$T$24)</f>
        <v>1.8398853267100002</v>
      </c>
      <c r="R24">
        <f>ABS(O24-$U$24)</f>
        <v>0.139660743654</v>
      </c>
      <c r="S24">
        <f>ABS(P24-($V$24*1000))</f>
        <v>0.52675303770004689</v>
      </c>
      <c r="T24">
        <v>-2.0499999999999998</v>
      </c>
      <c r="U24">
        <v>0.24</v>
      </c>
      <c r="V24" s="2">
        <f>0.4-0.207+0.003+0.0119984840287</f>
        <v>0.20799848402870003</v>
      </c>
    </row>
    <row r="25" spans="2:22">
      <c r="B25">
        <v>2</v>
      </c>
      <c r="C25">
        <v>-3.90134776352</v>
      </c>
      <c r="D25">
        <v>-2.6347983212099999</v>
      </c>
      <c r="E25">
        <v>208.99822359199999</v>
      </c>
      <c r="F25">
        <f>ABS(C25-$I$24)</f>
        <v>1.8013477635199999</v>
      </c>
      <c r="G25">
        <f>ABS(D25-$J$24)</f>
        <v>1.9852016787900002</v>
      </c>
      <c r="H25">
        <f>ABS(E25-($K$24*1000))</f>
        <v>1.9997395632999826</v>
      </c>
      <c r="M25">
        <v>2</v>
      </c>
      <c r="N25">
        <v>-3.8510718209400001</v>
      </c>
      <c r="O25">
        <v>-5.8971923098199999E-2</v>
      </c>
      <c r="P25">
        <v>208.05622075400001</v>
      </c>
      <c r="Q25">
        <f>ABS(N25-$T$24)</f>
        <v>1.8010718209400003</v>
      </c>
      <c r="R25">
        <f>ABS(O25-$U$24)</f>
        <v>0.29897192309819998</v>
      </c>
      <c r="S25">
        <f>ABS(P25-($V$24*1000))</f>
        <v>5.7736725299974978E-2</v>
      </c>
    </row>
    <row r="26" spans="2:22">
      <c r="B26">
        <v>3</v>
      </c>
      <c r="C26">
        <v>-3.8659596349099998</v>
      </c>
      <c r="D26">
        <v>-2.5908206423700002</v>
      </c>
      <c r="E26">
        <v>208.79551698</v>
      </c>
      <c r="F26">
        <f>ABS(C26-$I$24)</f>
        <v>1.7659596349099997</v>
      </c>
      <c r="G26">
        <f>ABS(D26-$J$24)</f>
        <v>2.0291793576299999</v>
      </c>
      <c r="H26">
        <f>ABS(E26-($K$24*1000))</f>
        <v>1.7970329512999967</v>
      </c>
      <c r="M26">
        <v>3</v>
      </c>
      <c r="N26">
        <v>-3.8124960156899999</v>
      </c>
      <c r="O26">
        <v>-5.6129535632099999E-2</v>
      </c>
      <c r="P26">
        <v>208.04719122099999</v>
      </c>
      <c r="Q26">
        <f>ABS(N26-$T$24)</f>
        <v>1.76249601569</v>
      </c>
      <c r="R26">
        <f>ABS(O26-$U$24)</f>
        <v>0.29612953563209998</v>
      </c>
      <c r="S26">
        <f>ABS(P26-($V$24*1000))</f>
        <v>4.8707192299957569E-2</v>
      </c>
    </row>
    <row r="27" spans="2:22">
      <c r="B27">
        <v>4</v>
      </c>
      <c r="C27">
        <v>-3.9101385150199999</v>
      </c>
      <c r="D27">
        <v>-2.6463365669200001</v>
      </c>
      <c r="E27">
        <v>209.001283059</v>
      </c>
      <c r="F27">
        <f>ABS(C27-$I$24)</f>
        <v>1.8101385150199998</v>
      </c>
      <c r="G27">
        <f>ABS(D27-$J$24)</f>
        <v>1.97366343308</v>
      </c>
      <c r="H27">
        <f>ABS(E27-($K$24*1000))</f>
        <v>2.0027990302999967</v>
      </c>
      <c r="M27">
        <v>4</v>
      </c>
      <c r="N27">
        <v>-3.8542469134099999</v>
      </c>
      <c r="O27">
        <v>-5.7239052995399997E-2</v>
      </c>
      <c r="P27">
        <v>208.05560167300001</v>
      </c>
      <c r="Q27">
        <f>ABS(N27-$T$24)</f>
        <v>1.8042469134100001</v>
      </c>
      <c r="R27">
        <f>ABS(O27-$U$24)</f>
        <v>0.29723905299539999</v>
      </c>
      <c r="S27">
        <f>ABS(P27-($V$24*1000))</f>
        <v>5.7117644299978565E-2</v>
      </c>
    </row>
    <row r="28" spans="2:22">
      <c r="B28">
        <v>5</v>
      </c>
      <c r="C28">
        <v>-3.90675537091</v>
      </c>
      <c r="D28">
        <v>-2.5908837451800002</v>
      </c>
      <c r="E28">
        <v>208.80280367899999</v>
      </c>
      <c r="F28">
        <f>ABS(C28-$I$24)</f>
        <v>1.8067553709099999</v>
      </c>
      <c r="G28">
        <f>ABS(D28-$J$24)</f>
        <v>2.0291162548199999</v>
      </c>
      <c r="H28">
        <f>ABS(E28-($K$24*1000))</f>
        <v>1.8043196502999876</v>
      </c>
      <c r="M28">
        <v>5</v>
      </c>
      <c r="N28">
        <v>-3.8117580477700002</v>
      </c>
      <c r="O28">
        <v>-0.109828502188</v>
      </c>
      <c r="P28">
        <v>208.24528720000001</v>
      </c>
      <c r="Q28">
        <f>ABS(N28-$T$24)</f>
        <v>1.7617580477700003</v>
      </c>
      <c r="R28">
        <f>ABS(O28-$U$24)</f>
        <v>0.34982850218799999</v>
      </c>
      <c r="S28">
        <f>ABS(P28-($V$24*1000))</f>
        <v>0.2468031712999732</v>
      </c>
    </row>
    <row r="30" spans="2:22">
      <c r="B30" s="1" t="s">
        <v>0</v>
      </c>
      <c r="C30" t="s">
        <v>1</v>
      </c>
      <c r="D30" t="s">
        <v>2</v>
      </c>
      <c r="E30" t="s">
        <v>3</v>
      </c>
      <c r="F30" t="s">
        <v>21</v>
      </c>
      <c r="G30" t="s">
        <v>22</v>
      </c>
      <c r="H30" t="s">
        <v>23</v>
      </c>
      <c r="I30" t="s">
        <v>4</v>
      </c>
      <c r="J30" t="s">
        <v>5</v>
      </c>
      <c r="K30" t="s">
        <v>6</v>
      </c>
    </row>
    <row r="31" spans="2:22">
      <c r="B31">
        <v>1</v>
      </c>
      <c r="C31">
        <v>-7.7475526651199997</v>
      </c>
      <c r="D31">
        <v>2.6656178494299998</v>
      </c>
      <c r="E31">
        <v>205.63108429799999</v>
      </c>
      <c r="F31">
        <f>ABS(C31-$I$31)</f>
        <v>1.4275526651199995</v>
      </c>
      <c r="G31">
        <f>ABS(D31-$J$31)</f>
        <v>1.0743821505700004</v>
      </c>
      <c r="H31">
        <f>ABS(E31-($K$31*1000))</f>
        <v>1.3673997307000434</v>
      </c>
      <c r="I31">
        <v>-6.32</v>
      </c>
      <c r="J31">
        <v>3.74</v>
      </c>
      <c r="K31">
        <f>0.4-0.208+0.003+0.0119984840287</f>
        <v>0.20699848402870002</v>
      </c>
    </row>
    <row r="32" spans="2:22">
      <c r="B32">
        <v>2</v>
      </c>
      <c r="C32">
        <v>-7.7511487317299999</v>
      </c>
      <c r="D32">
        <v>2.6657498711700001</v>
      </c>
      <c r="E32">
        <v>205.630918052</v>
      </c>
      <c r="F32">
        <f>ABS(C32-$I$31)</f>
        <v>1.4311487317299996</v>
      </c>
      <c r="G32">
        <f>ABS(D32-$J$31)</f>
        <v>1.0742501288300002</v>
      </c>
      <c r="H32">
        <f>ABS(E32-($K$31*1000))</f>
        <v>1.3675659767000354</v>
      </c>
    </row>
    <row r="33" spans="2:11">
      <c r="B33">
        <v>3</v>
      </c>
      <c r="C33">
        <v>-7.7374116070100003</v>
      </c>
      <c r="D33">
        <v>2.6562140435799999</v>
      </c>
      <c r="E33">
        <v>205.63419218999999</v>
      </c>
      <c r="F33">
        <f>ABS(C33-$I$31)</f>
        <v>1.41741160701</v>
      </c>
      <c r="G33">
        <f>ABS(D33-$J$31)</f>
        <v>1.0837859564200003</v>
      </c>
      <c r="H33">
        <f>ABS(E33-($K$31*1000))</f>
        <v>1.3642918387000407</v>
      </c>
    </row>
    <row r="34" spans="2:11">
      <c r="B34">
        <v>4</v>
      </c>
      <c r="C34">
        <v>-7.7496217847100004</v>
      </c>
      <c r="D34">
        <v>2.67408041842</v>
      </c>
      <c r="E34">
        <v>205.628538015</v>
      </c>
      <c r="F34">
        <f>ABS(C34-$I$31)</f>
        <v>1.4296217847100001</v>
      </c>
      <c r="G34">
        <f>ABS(D34-$J$31)</f>
        <v>1.0659195815800002</v>
      </c>
      <c r="H34">
        <f>ABS(E34-($K$31*1000))</f>
        <v>1.3699460137000301</v>
      </c>
    </row>
    <row r="35" spans="2:11">
      <c r="B35">
        <v>5</v>
      </c>
      <c r="C35">
        <v>-7.7149628952700002</v>
      </c>
      <c r="D35">
        <v>2.4480364948700002</v>
      </c>
      <c r="E35">
        <v>206.59799618900001</v>
      </c>
      <c r="F35">
        <f>ABS(C35-$I$31)</f>
        <v>1.3949628952699999</v>
      </c>
      <c r="G35">
        <f>ABS(D35-$J$31)</f>
        <v>1.29196350513</v>
      </c>
      <c r="H35">
        <f>ABS(E35-($K$31*1000))</f>
        <v>0.40048783970001978</v>
      </c>
    </row>
    <row r="37" spans="2:11">
      <c r="B37" s="1" t="s">
        <v>9</v>
      </c>
      <c r="C37" t="s">
        <v>1</v>
      </c>
      <c r="D37" t="s">
        <v>2</v>
      </c>
      <c r="E37" t="s">
        <v>3</v>
      </c>
      <c r="F37" t="s">
        <v>21</v>
      </c>
      <c r="G37" t="s">
        <v>22</v>
      </c>
      <c r="H37" t="s">
        <v>23</v>
      </c>
      <c r="I37" t="s">
        <v>4</v>
      </c>
      <c r="J37" t="s">
        <v>5</v>
      </c>
      <c r="K37" t="s">
        <v>6</v>
      </c>
    </row>
    <row r="38" spans="2:11">
      <c r="B38">
        <v>1</v>
      </c>
      <c r="C38">
        <v>-6.8151509774000001</v>
      </c>
      <c r="D38">
        <v>-2.7640453619000001</v>
      </c>
      <c r="E38">
        <v>207.31021940599999</v>
      </c>
      <c r="F38">
        <f>ABS(C38-$I$38)</f>
        <v>1.3351509773999997</v>
      </c>
      <c r="G38">
        <f>ABS(D38-$J$38)</f>
        <v>2.0659546381</v>
      </c>
      <c r="H38">
        <f>ABS(E38-($K$38*1000))</f>
        <v>0.3117353772999536</v>
      </c>
      <c r="I38">
        <v>-5.48</v>
      </c>
      <c r="J38">
        <v>-4.83</v>
      </c>
      <c r="K38" s="2">
        <f>0.4-0.208+0.003+0.0119984840287</f>
        <v>0.20699848402870002</v>
      </c>
    </row>
    <row r="39" spans="2:11">
      <c r="B39">
        <v>2</v>
      </c>
      <c r="C39">
        <v>-6.9211850080500001</v>
      </c>
      <c r="D39">
        <v>-2.7090454719000001</v>
      </c>
      <c r="E39">
        <v>207.12928438200001</v>
      </c>
      <c r="F39">
        <f>ABS(C39-$I$38)</f>
        <v>1.4411850080499997</v>
      </c>
      <c r="G39">
        <f>ABS(D39-$J$38)</f>
        <v>2.1209545281</v>
      </c>
      <c r="H39">
        <f>ABS(E39-($K$38*1000))</f>
        <v>0.13080035329997486</v>
      </c>
    </row>
    <row r="40" spans="2:11">
      <c r="B40">
        <v>3</v>
      </c>
      <c r="C40">
        <v>-6.8166938949900002</v>
      </c>
      <c r="D40">
        <v>-2.5419178439799999</v>
      </c>
      <c r="E40">
        <v>206.52888481900001</v>
      </c>
      <c r="F40">
        <f>ABS(C40-$I$38)</f>
        <v>1.3366938949899998</v>
      </c>
      <c r="G40">
        <f>ABS(D40-$J$38)</f>
        <v>2.2880821560200002</v>
      </c>
      <c r="H40">
        <f>ABS(E40-($K$38*1000))</f>
        <v>0.46959920970002145</v>
      </c>
    </row>
    <row r="41" spans="2:11">
      <c r="B41">
        <v>4</v>
      </c>
      <c r="C41">
        <v>-6.8471323503899999</v>
      </c>
      <c r="D41">
        <v>-2.5460776679600001</v>
      </c>
      <c r="E41">
        <v>206.535995676</v>
      </c>
      <c r="F41">
        <f>ABS(C41-$I$38)</f>
        <v>1.3671323503899995</v>
      </c>
      <c r="G41">
        <f>ABS(D41-$J$38)</f>
        <v>2.2839223320399999</v>
      </c>
      <c r="H41">
        <f>ABS(E41-($K$38*1000))</f>
        <v>0.46248835270003497</v>
      </c>
    </row>
    <row r="42" spans="2:11">
      <c r="B42">
        <v>5</v>
      </c>
      <c r="C42">
        <v>-6.8580950414000004</v>
      </c>
      <c r="D42">
        <v>-2.5428479513800002</v>
      </c>
      <c r="E42">
        <v>206.534662728</v>
      </c>
      <c r="F42">
        <f>ABS(C42-$I$38)</f>
        <v>1.3780950413999999</v>
      </c>
      <c r="G42">
        <f>ABS(D42-$J$38)</f>
        <v>2.2871520486199999</v>
      </c>
      <c r="H42">
        <f>ABS(E42-($K$38*1000))</f>
        <v>0.46382130070003313</v>
      </c>
    </row>
    <row r="44" spans="2:11">
      <c r="B44" s="1" t="s">
        <v>10</v>
      </c>
      <c r="C44" t="s">
        <v>1</v>
      </c>
      <c r="D44" t="s">
        <v>2</v>
      </c>
      <c r="E44" t="s">
        <v>3</v>
      </c>
      <c r="F44" t="s">
        <v>21</v>
      </c>
      <c r="G44" t="s">
        <v>22</v>
      </c>
      <c r="H44" t="s">
        <v>23</v>
      </c>
      <c r="I44" t="s">
        <v>4</v>
      </c>
      <c r="J44" t="s">
        <v>5</v>
      </c>
      <c r="K44" t="s">
        <v>6</v>
      </c>
    </row>
    <row r="45" spans="2:11">
      <c r="B45">
        <v>1</v>
      </c>
      <c r="C45">
        <v>-6.66129750098</v>
      </c>
      <c r="D45">
        <v>0.74063669624600004</v>
      </c>
      <c r="E45">
        <v>205.01537292500001</v>
      </c>
      <c r="F45">
        <f>ABS(C45-$I$45)</f>
        <v>1.3412975009799997</v>
      </c>
      <c r="G45">
        <f>ABS(D45-$J$45)</f>
        <v>0.12936330375399996</v>
      </c>
      <c r="H45">
        <f>ABS(E45-($K$45*1000))</f>
        <v>1.9831111037000255</v>
      </c>
      <c r="I45">
        <v>-5.32</v>
      </c>
      <c r="J45">
        <v>0.87</v>
      </c>
      <c r="K45" s="2">
        <f>0.4-0.208+0.003+0.0119984840287</f>
        <v>0.20699848402870002</v>
      </c>
    </row>
    <row r="46" spans="2:11">
      <c r="B46">
        <v>2</v>
      </c>
      <c r="C46">
        <v>-6.7823755481500001</v>
      </c>
      <c r="D46">
        <v>0.68299850173700005</v>
      </c>
      <c r="E46">
        <v>205.23143097499999</v>
      </c>
      <c r="F46">
        <f>ABS(C46-$I$45)</f>
        <v>1.4623755481499998</v>
      </c>
      <c r="G46">
        <f>ABS(D46-$J$45)</f>
        <v>0.18700149826299994</v>
      </c>
      <c r="H46">
        <f>ABS(E46-($K$45*1000))</f>
        <v>1.7670530537000388</v>
      </c>
    </row>
    <row r="47" spans="2:11">
      <c r="B47">
        <v>3</v>
      </c>
      <c r="C47">
        <v>-6.7897488643299999</v>
      </c>
      <c r="D47">
        <v>0.68965850347900004</v>
      </c>
      <c r="E47">
        <v>205.229223104</v>
      </c>
      <c r="F47">
        <f>ABS(C47-$I$45)</f>
        <v>1.4697488643299996</v>
      </c>
      <c r="G47">
        <f>ABS(D47-$J$45)</f>
        <v>0.18034149652099996</v>
      </c>
      <c r="H47">
        <f>ABS(E47-($K$45*1000))</f>
        <v>1.7692609247000348</v>
      </c>
    </row>
    <row r="48" spans="2:11">
      <c r="B48">
        <v>4</v>
      </c>
      <c r="C48">
        <v>-6.6251797913699999</v>
      </c>
      <c r="D48">
        <v>0.69615843805800004</v>
      </c>
      <c r="E48">
        <v>205.19707837799999</v>
      </c>
      <c r="F48">
        <f>ABS(C48-$I$45)</f>
        <v>1.3051797913699996</v>
      </c>
      <c r="G48">
        <f>ABS(D48-$J$45)</f>
        <v>0.17384156194199996</v>
      </c>
      <c r="H48">
        <f>ABS(E48-($K$45*1000))</f>
        <v>1.8014056507000475</v>
      </c>
    </row>
    <row r="49" spans="2:11">
      <c r="B49">
        <v>5</v>
      </c>
      <c r="C49">
        <v>-6.69793584522</v>
      </c>
      <c r="D49">
        <v>0.73710760260200003</v>
      </c>
      <c r="E49">
        <v>205.024526213</v>
      </c>
      <c r="F49">
        <f>ABS(C49-$I$45)</f>
        <v>1.3779358452199997</v>
      </c>
      <c r="G49">
        <f>ABS(D49-$J$45)</f>
        <v>0.13289239739799996</v>
      </c>
      <c r="H49">
        <f>ABS(E49-($K$45*1000))</f>
        <v>1.9739578157000324</v>
      </c>
    </row>
    <row r="51" spans="2:11">
      <c r="B51" s="1" t="s">
        <v>14</v>
      </c>
      <c r="C51" t="s">
        <v>1</v>
      </c>
      <c r="D51" t="s">
        <v>2</v>
      </c>
      <c r="E51" t="s">
        <v>3</v>
      </c>
      <c r="F51" t="s">
        <v>21</v>
      </c>
      <c r="G51" t="s">
        <v>22</v>
      </c>
      <c r="H51" t="s">
        <v>23</v>
      </c>
      <c r="I51" t="s">
        <v>4</v>
      </c>
      <c r="J51" t="s">
        <v>5</v>
      </c>
      <c r="K51" t="s">
        <v>6</v>
      </c>
    </row>
    <row r="52" spans="2:11">
      <c r="B52">
        <v>1</v>
      </c>
      <c r="C52">
        <v>-5.5036501176600003</v>
      </c>
      <c r="D52">
        <v>4.3039557222599996</v>
      </c>
      <c r="E52">
        <v>201.04098836399999</v>
      </c>
      <c r="F52">
        <f>ABS(C52-$I$52)</f>
        <v>0.87365011766000045</v>
      </c>
      <c r="G52">
        <f>ABS(D52-$J$52)</f>
        <v>2.4460442777400004</v>
      </c>
      <c r="H52">
        <f>ABS(E52-($K$52*1000))</f>
        <v>3.0425043353000092</v>
      </c>
      <c r="I52">
        <v>-4.63</v>
      </c>
      <c r="J52">
        <v>6.75</v>
      </c>
      <c r="K52" s="2">
        <f>0.186+0.0119984840287</f>
        <v>0.19799848402869999</v>
      </c>
    </row>
    <row r="53" spans="2:11">
      <c r="B53">
        <v>2</v>
      </c>
      <c r="C53">
        <v>-5.5046252307800003</v>
      </c>
      <c r="D53">
        <v>4.3075176857599997</v>
      </c>
      <c r="E53">
        <v>201.03991291400001</v>
      </c>
      <c r="F53">
        <f>ABS(C53-$I$52)</f>
        <v>0.87462523078000043</v>
      </c>
      <c r="G53">
        <f>ABS(D53-$J$52)</f>
        <v>2.4424823142400003</v>
      </c>
      <c r="H53">
        <f>ABS(E53-($K$52*1000))</f>
        <v>3.0414288853000357</v>
      </c>
    </row>
    <row r="54" spans="2:11">
      <c r="B54">
        <v>3</v>
      </c>
      <c r="C54">
        <v>-5.54025257216</v>
      </c>
      <c r="D54">
        <v>4.3495929162099998</v>
      </c>
      <c r="E54">
        <v>200.863325976</v>
      </c>
      <c r="F54">
        <f>ABS(C54-$I$52)</f>
        <v>0.91025257216000011</v>
      </c>
      <c r="G54">
        <f>ABS(D54-$J$52)</f>
        <v>2.4004070837900002</v>
      </c>
      <c r="H54">
        <f>ABS(E54-($K$52*1000))</f>
        <v>2.8648419473000217</v>
      </c>
    </row>
    <row r="55" spans="2:11">
      <c r="B55">
        <v>4</v>
      </c>
      <c r="C55">
        <v>-5.5585068573800003</v>
      </c>
      <c r="D55">
        <v>4.3057804618300004</v>
      </c>
      <c r="E55">
        <v>201.047766612</v>
      </c>
      <c r="F55">
        <f>ABS(C55-$I$52)</f>
        <v>0.92850685738000038</v>
      </c>
      <c r="G55">
        <f>ABS(D55-$J$52)</f>
        <v>2.4442195381699996</v>
      </c>
      <c r="H55">
        <f>ABS(E55-($K$52*1000))</f>
        <v>3.0492825833000268</v>
      </c>
    </row>
    <row r="56" spans="2:11">
      <c r="B56">
        <v>5</v>
      </c>
      <c r="C56">
        <v>-5.5519965892899998</v>
      </c>
      <c r="D56">
        <v>4.3032319220900002</v>
      </c>
      <c r="E56">
        <v>201.048742444</v>
      </c>
      <c r="F56">
        <f>ABS(C56-$I$52)</f>
        <v>0.92199658928999995</v>
      </c>
      <c r="G56">
        <f>ABS(D56-$J$52)</f>
        <v>2.4467680779099998</v>
      </c>
      <c r="H56">
        <f>ABS(E56-($K$52*1000))</f>
        <v>3.0502584153000214</v>
      </c>
    </row>
    <row r="58" spans="2:11">
      <c r="B58" s="1" t="s">
        <v>15</v>
      </c>
      <c r="C58" t="s">
        <v>1</v>
      </c>
      <c r="D58" t="s">
        <v>2</v>
      </c>
      <c r="E58" t="s">
        <v>3</v>
      </c>
      <c r="F58" t="s">
        <v>21</v>
      </c>
      <c r="G58" t="s">
        <v>22</v>
      </c>
      <c r="H58" t="s">
        <v>23</v>
      </c>
      <c r="I58" t="s">
        <v>4</v>
      </c>
      <c r="J58" t="s">
        <v>5</v>
      </c>
      <c r="K58" t="s">
        <v>6</v>
      </c>
    </row>
    <row r="59" spans="2:11">
      <c r="B59">
        <v>1</v>
      </c>
      <c r="C59">
        <v>6.8050544211900004</v>
      </c>
      <c r="D59">
        <v>6.6070541609199998</v>
      </c>
      <c r="E59">
        <v>200.126861805</v>
      </c>
      <c r="F59">
        <f>ABS(C59-$I$59)</f>
        <v>0.22494557880999988</v>
      </c>
      <c r="G59">
        <f>ABS(D59-$J$59)</f>
        <v>4.2329458390800001</v>
      </c>
      <c r="H59">
        <f>ABS(E59-($K$59*1000))</f>
        <v>0.12837777629999891</v>
      </c>
      <c r="I59">
        <v>7.03</v>
      </c>
      <c r="J59">
        <v>10.84</v>
      </c>
      <c r="K59" s="2">
        <f>0.4-0.215+0.003+0.0119984840287</f>
        <v>0.19999848402870002</v>
      </c>
    </row>
    <row r="60" spans="2:11">
      <c r="B60">
        <v>2</v>
      </c>
      <c r="C60">
        <v>6.7936500555099997</v>
      </c>
      <c r="D60">
        <v>6.6436480763199999</v>
      </c>
      <c r="E60">
        <v>199.94464471000001</v>
      </c>
      <c r="F60">
        <f>ABS(C60-$I$59)</f>
        <v>0.23634994449000057</v>
      </c>
      <c r="G60">
        <f>ABS(D60-$J$59)</f>
        <v>4.19635192368</v>
      </c>
      <c r="H60">
        <f>ABS(E60-($K$59*1000))</f>
        <v>5.3839318699999694E-2</v>
      </c>
    </row>
    <row r="61" spans="2:11">
      <c r="B61">
        <v>3</v>
      </c>
      <c r="C61">
        <v>6.8521451774199997</v>
      </c>
      <c r="D61">
        <v>6.69297693603</v>
      </c>
      <c r="E61">
        <v>199.73155989</v>
      </c>
      <c r="F61">
        <f>ABS(C61-$I$59)</f>
        <v>0.17785482258000052</v>
      </c>
      <c r="G61">
        <f>ABS(D61-$J$59)</f>
        <v>4.1470230639699999</v>
      </c>
      <c r="H61">
        <f>ABS(E61-($K$59*1000))</f>
        <v>0.26692413870000564</v>
      </c>
    </row>
    <row r="62" spans="2:11">
      <c r="B62">
        <v>4</v>
      </c>
      <c r="C62">
        <v>6.8842051208299999</v>
      </c>
      <c r="D62">
        <v>6.58357837386</v>
      </c>
      <c r="E62">
        <v>200.26635805699999</v>
      </c>
      <c r="F62">
        <f>ABS(C62-$I$59)</f>
        <v>0.14579487917000034</v>
      </c>
      <c r="G62">
        <f>ABS(D62-$J$59)</f>
        <v>4.2564216261399999</v>
      </c>
      <c r="H62">
        <f>ABS(E62-($K$59*1000))</f>
        <v>0.26787402829998541</v>
      </c>
    </row>
    <row r="63" spans="2:11">
      <c r="B63">
        <v>5</v>
      </c>
      <c r="C63">
        <v>6.8519496241500004</v>
      </c>
      <c r="D63">
        <v>6.69310210079</v>
      </c>
      <c r="E63">
        <v>199.73151637399999</v>
      </c>
      <c r="F63">
        <f>ABS(C63-$I$59)</f>
        <v>0.17805037584999983</v>
      </c>
      <c r="G63">
        <f>ABS(D63-$J$59)</f>
        <v>4.1468978992099998</v>
      </c>
      <c r="H63">
        <f>ABS(E63-($K$59*1000))</f>
        <v>0.26696765470001083</v>
      </c>
    </row>
    <row r="65" spans="2:22">
      <c r="B65" s="1" t="s">
        <v>16</v>
      </c>
      <c r="C65" t="s">
        <v>1</v>
      </c>
      <c r="D65" t="s">
        <v>2</v>
      </c>
      <c r="E65" t="s">
        <v>3</v>
      </c>
      <c r="F65" t="s">
        <v>21</v>
      </c>
      <c r="G65" t="s">
        <v>22</v>
      </c>
      <c r="H65" t="s">
        <v>23</v>
      </c>
      <c r="I65" t="s">
        <v>4</v>
      </c>
      <c r="J65" t="s">
        <v>5</v>
      </c>
      <c r="K65" t="s">
        <v>6</v>
      </c>
    </row>
    <row r="66" spans="2:22">
      <c r="B66">
        <v>1</v>
      </c>
      <c r="C66">
        <v>-9.5621641753900004</v>
      </c>
      <c r="D66">
        <v>6.7400228748000002</v>
      </c>
      <c r="E66">
        <v>196.81931556200001</v>
      </c>
      <c r="F66">
        <f>ABS(C66-$I$66)</f>
        <v>0.93216417538999963</v>
      </c>
      <c r="G66">
        <f>ABS(D66-$J$66)</f>
        <v>3.8499771251999997</v>
      </c>
      <c r="H66">
        <f>ABS(E66-($K$66*1000))</f>
        <v>5.8208315333000087</v>
      </c>
      <c r="I66">
        <v>-8.6300000000000008</v>
      </c>
      <c r="J66">
        <v>10.59</v>
      </c>
      <c r="K66" s="2">
        <f>0.4-0.224+0.003+0.0119984840287</f>
        <v>0.19099848402870001</v>
      </c>
    </row>
    <row r="67" spans="2:22">
      <c r="B67">
        <v>2</v>
      </c>
      <c r="C67">
        <v>-9.5052680564600003</v>
      </c>
      <c r="D67">
        <v>6.7476824983499997</v>
      </c>
      <c r="E67">
        <v>196.80319278600001</v>
      </c>
      <c r="F67">
        <f>ABS(C67-$I$66)</f>
        <v>0.8752680564599995</v>
      </c>
      <c r="G67">
        <f>ABS(D67-$J$66)</f>
        <v>3.8423175016500002</v>
      </c>
      <c r="H67">
        <f>ABS(E67-($K$66*1000))</f>
        <v>5.8047087573000056</v>
      </c>
    </row>
    <row r="68" spans="2:22">
      <c r="B68">
        <v>3</v>
      </c>
      <c r="C68">
        <v>-9.4824383973900002</v>
      </c>
      <c r="D68">
        <v>6.7438292260299999</v>
      </c>
      <c r="E68">
        <v>196.79606088</v>
      </c>
      <c r="F68">
        <f>ABS(C68-$I$66)</f>
        <v>0.85243839738999938</v>
      </c>
      <c r="G68">
        <f>ABS(D68-$J$66)</f>
        <v>3.84617077397</v>
      </c>
      <c r="H68">
        <f>ABS(E68-($K$66*1000))</f>
        <v>5.7975768512999935</v>
      </c>
    </row>
    <row r="69" spans="2:22">
      <c r="B69">
        <v>4</v>
      </c>
      <c r="C69">
        <v>-9.5886387188899995</v>
      </c>
      <c r="D69">
        <v>6.9486140623099999</v>
      </c>
      <c r="E69">
        <v>195.927299686</v>
      </c>
      <c r="F69">
        <f>ABS(C69-$I$66)</f>
        <v>0.95863871888999874</v>
      </c>
      <c r="G69">
        <f>ABS(D69-$J$66)</f>
        <v>3.64138593769</v>
      </c>
      <c r="H69">
        <f>ABS(E69-($K$66*1000))</f>
        <v>4.9288156572999924</v>
      </c>
    </row>
    <row r="70" spans="2:22">
      <c r="B70">
        <v>5</v>
      </c>
      <c r="C70">
        <v>-9.5177884495999994</v>
      </c>
      <c r="D70">
        <v>6.8650296795000001</v>
      </c>
      <c r="E70">
        <v>196.26959203000001</v>
      </c>
      <c r="F70">
        <f>ABS(C70-$I$66)</f>
        <v>0.88778844959999859</v>
      </c>
      <c r="G70">
        <f>ABS(D70-$J$66)</f>
        <v>3.7249703204999998</v>
      </c>
      <c r="H70">
        <f>ABS(E70-($K$66*1000))</f>
        <v>5.2711080013000071</v>
      </c>
    </row>
    <row r="72" spans="2:22">
      <c r="B72" s="1" t="s">
        <v>17</v>
      </c>
      <c r="C72" t="s">
        <v>1</v>
      </c>
      <c r="D72" t="s">
        <v>2</v>
      </c>
      <c r="E72" t="s">
        <v>3</v>
      </c>
      <c r="F72" t="s">
        <v>21</v>
      </c>
      <c r="G72" t="s">
        <v>22</v>
      </c>
      <c r="H72" t="s">
        <v>23</v>
      </c>
      <c r="I72" t="s">
        <v>4</v>
      </c>
      <c r="J72" t="s">
        <v>5</v>
      </c>
      <c r="K72" t="s">
        <v>6</v>
      </c>
      <c r="M72" s="1"/>
    </row>
    <row r="73" spans="2:22">
      <c r="B73">
        <v>1</v>
      </c>
      <c r="C73">
        <v>-8.9511785790899996</v>
      </c>
      <c r="D73">
        <v>-5.6976051305100004</v>
      </c>
      <c r="E73">
        <v>200.380369984</v>
      </c>
      <c r="F73">
        <f>ABS(C73-$I$73)</f>
        <v>1.0411785790899994</v>
      </c>
      <c r="G73">
        <f>ABS(D73-$J$73)</f>
        <v>3.9323948694900004</v>
      </c>
      <c r="H73">
        <f>ABS(E73-($K$73*1000))</f>
        <v>5.3818859552999925</v>
      </c>
      <c r="I73">
        <v>-7.91</v>
      </c>
      <c r="J73">
        <v>-9.6300000000000008</v>
      </c>
      <c r="K73" s="2">
        <f>0.4-0.22+0.003+0.0119984840287</f>
        <v>0.19499848402870001</v>
      </c>
      <c r="V73" s="2"/>
    </row>
    <row r="74" spans="2:22">
      <c r="B74">
        <v>2</v>
      </c>
      <c r="C74">
        <v>-8.9463165767999993</v>
      </c>
      <c r="D74">
        <v>-5.6976606409199997</v>
      </c>
      <c r="E74">
        <v>200.38055881700001</v>
      </c>
      <c r="F74">
        <f>ABS(C74-$I$73)</f>
        <v>1.0363165767999991</v>
      </c>
      <c r="G74">
        <f>ABS(D74-$J$73)</f>
        <v>3.9323393590800011</v>
      </c>
      <c r="H74">
        <f>ABS(E74-($K$73*1000))</f>
        <v>5.3820747883000024</v>
      </c>
    </row>
    <row r="75" spans="2:22">
      <c r="B75">
        <v>3</v>
      </c>
      <c r="C75">
        <v>-8.9502261424899991</v>
      </c>
      <c r="D75">
        <v>-5.6944891100600001</v>
      </c>
      <c r="E75">
        <v>200.379493274</v>
      </c>
      <c r="F75">
        <f>ABS(C75-$I$73)</f>
        <v>1.040226142489999</v>
      </c>
      <c r="G75">
        <f>ABS(D75-$J$73)</f>
        <v>3.9355108899400006</v>
      </c>
      <c r="H75">
        <f>ABS(E75-($K$73*1000))</f>
        <v>5.3810092452999925</v>
      </c>
    </row>
    <row r="76" spans="2:22">
      <c r="B76">
        <v>4</v>
      </c>
      <c r="C76">
        <v>-8.8951797268299995</v>
      </c>
      <c r="D76">
        <v>-5.6984779692099998</v>
      </c>
      <c r="E76">
        <v>200.36833926099999</v>
      </c>
      <c r="F76">
        <f>ABS(C76-$I$73)</f>
        <v>0.98517972682999932</v>
      </c>
      <c r="G76">
        <f>ABS(D76-$J$73)</f>
        <v>3.931522030790001</v>
      </c>
      <c r="H76">
        <f>ABS(E76-($K$73*1000))</f>
        <v>5.3698552322999831</v>
      </c>
    </row>
    <row r="77" spans="2:22">
      <c r="B77">
        <v>5</v>
      </c>
      <c r="C77">
        <v>-8.8976878265600003</v>
      </c>
      <c r="D77">
        <v>-5.6964977190799999</v>
      </c>
      <c r="E77">
        <v>200.36767157400001</v>
      </c>
      <c r="F77">
        <f>ABS(C77-$I$73)</f>
        <v>0.9876878265600002</v>
      </c>
      <c r="G77">
        <f>ABS(D77-$J$73)</f>
        <v>3.9335022809200009</v>
      </c>
      <c r="H77">
        <f>ABS(E77-($K$73*1000))</f>
        <v>5.369187545300008</v>
      </c>
    </row>
    <row r="79" spans="2:22">
      <c r="B79" s="1" t="s">
        <v>18</v>
      </c>
      <c r="C79" t="s">
        <v>1</v>
      </c>
      <c r="D79" t="s">
        <v>2</v>
      </c>
      <c r="E79" t="s">
        <v>3</v>
      </c>
      <c r="F79" t="s">
        <v>21</v>
      </c>
      <c r="G79" t="s">
        <v>22</v>
      </c>
      <c r="H79" t="s">
        <v>23</v>
      </c>
      <c r="I79" t="s">
        <v>4</v>
      </c>
      <c r="J79" t="s">
        <v>5</v>
      </c>
      <c r="K79" t="s">
        <v>6</v>
      </c>
      <c r="M79" s="1"/>
    </row>
    <row r="80" spans="2:22">
      <c r="B80">
        <v>1</v>
      </c>
      <c r="C80">
        <v>11.514237315500001</v>
      </c>
      <c r="D80">
        <v>-5.4943669575799996</v>
      </c>
      <c r="E80">
        <v>204.517563913</v>
      </c>
      <c r="F80">
        <f>ABS(C80-$I$80)</f>
        <v>0.99576268449999894</v>
      </c>
      <c r="G80">
        <f>ABS(D80-$J$80)</f>
        <v>3.2956330424199995</v>
      </c>
      <c r="H80">
        <f>ABS(E80-($K$80*1000))</f>
        <v>6.5190798842999982</v>
      </c>
      <c r="I80">
        <v>12.51</v>
      </c>
      <c r="J80">
        <v>-8.7899999999999991</v>
      </c>
      <c r="K80" s="2">
        <f>0.4-0.217+0.003+0.0119984840287</f>
        <v>0.19799848402870002</v>
      </c>
      <c r="V80" s="2"/>
    </row>
    <row r="81" spans="2:11">
      <c r="B81">
        <v>2</v>
      </c>
      <c r="C81">
        <v>11.606876677700001</v>
      </c>
      <c r="D81">
        <v>-5.5439690151500001</v>
      </c>
      <c r="E81">
        <v>204.68860455999999</v>
      </c>
      <c r="F81">
        <f>ABS(C81-$I$80)</f>
        <v>0.90312332229999903</v>
      </c>
      <c r="G81">
        <f>ABS(D81-$J$80)</f>
        <v>3.2460309848499991</v>
      </c>
      <c r="H81">
        <f>ABS(E81-($K$80*1000))</f>
        <v>6.6901205312999821</v>
      </c>
    </row>
    <row r="82" spans="2:11">
      <c r="B82">
        <v>3</v>
      </c>
      <c r="C82">
        <v>11.4996981449</v>
      </c>
      <c r="D82">
        <v>-5.4406462169900003</v>
      </c>
      <c r="E82">
        <v>204.32906375900001</v>
      </c>
      <c r="F82">
        <f>ABS(C82-$I$80)</f>
        <v>1.0103018550999998</v>
      </c>
      <c r="G82">
        <f>ABS(D82-$J$80)</f>
        <v>3.3493537830099989</v>
      </c>
      <c r="H82">
        <f>ABS(E82-($K$80*1000))</f>
        <v>6.330579730300002</v>
      </c>
    </row>
    <row r="83" spans="2:11">
      <c r="B83">
        <v>4</v>
      </c>
      <c r="C83">
        <v>11.4634209566</v>
      </c>
      <c r="D83">
        <v>-5.4365055099299999</v>
      </c>
      <c r="E83">
        <v>204.335034054</v>
      </c>
      <c r="F83">
        <f>ABS(C83-$I$80)</f>
        <v>1.0465790433999995</v>
      </c>
      <c r="G83">
        <f>ABS(D83-$J$80)</f>
        <v>3.3534944900699992</v>
      </c>
      <c r="H83">
        <f>ABS(E83-($K$80*1000))</f>
        <v>6.3365500252999993</v>
      </c>
    </row>
    <row r="84" spans="2:11">
      <c r="B84">
        <v>5</v>
      </c>
      <c r="C84">
        <v>11.4968759762</v>
      </c>
      <c r="D84">
        <v>-5.4439667866899999</v>
      </c>
      <c r="E84">
        <v>204.329933861</v>
      </c>
      <c r="F84">
        <f>ABS(C84-$I$80)</f>
        <v>1.0131240237999997</v>
      </c>
      <c r="G84">
        <f>ABS(D84-$J$80)</f>
        <v>3.3460332133099993</v>
      </c>
      <c r="H84">
        <f>ABS(E84-($K$80*1000))</f>
        <v>6.3314498322999953</v>
      </c>
    </row>
    <row r="86" spans="2:11">
      <c r="B86" s="1" t="s">
        <v>19</v>
      </c>
      <c r="C86" t="s">
        <v>1</v>
      </c>
      <c r="D86" t="s">
        <v>2</v>
      </c>
      <c r="E86" t="s">
        <v>3</v>
      </c>
      <c r="F86" t="s">
        <v>21</v>
      </c>
      <c r="G86" t="s">
        <v>22</v>
      </c>
      <c r="H86" t="s">
        <v>23</v>
      </c>
      <c r="I86" t="s">
        <v>4</v>
      </c>
      <c r="J86" t="s">
        <v>5</v>
      </c>
      <c r="K86" t="s">
        <v>6</v>
      </c>
    </row>
    <row r="87" spans="2:11">
      <c r="B87">
        <v>1</v>
      </c>
      <c r="C87">
        <v>17.842370333200002</v>
      </c>
      <c r="D87">
        <v>-12.7739703585</v>
      </c>
      <c r="E87">
        <v>205.150445776</v>
      </c>
      <c r="F87">
        <f>ABS(C87-$I$87)</f>
        <v>1.5176296667999978</v>
      </c>
      <c r="G87">
        <f>ABS(D87-$J$87)</f>
        <v>8.1560296415</v>
      </c>
      <c r="H87">
        <f>ABS(E87-($K$87*1000))</f>
        <v>5.1519617472999926</v>
      </c>
      <c r="I87">
        <v>19.36</v>
      </c>
      <c r="J87">
        <v>-20.93</v>
      </c>
      <c r="K87" s="2">
        <f>0.4-0.215+0.003+0.0119984840287</f>
        <v>0.19999848402870002</v>
      </c>
    </row>
    <row r="88" spans="2:11">
      <c r="B88">
        <v>2</v>
      </c>
      <c r="C88">
        <v>17.8462875289</v>
      </c>
      <c r="D88">
        <v>-12.773947809499999</v>
      </c>
      <c r="E88">
        <v>205.15057825599999</v>
      </c>
      <c r="F88">
        <f>ABS(C88-$I$87)</f>
        <v>1.5137124710999998</v>
      </c>
      <c r="G88">
        <f>ABS(D88-$J$87)</f>
        <v>8.1560521905000005</v>
      </c>
      <c r="H88">
        <f>ABS(E88-($K$87*1000))</f>
        <v>5.1520942272999832</v>
      </c>
    </row>
    <row r="89" spans="2:11">
      <c r="B89">
        <v>3</v>
      </c>
      <c r="C89">
        <v>17.828985349900002</v>
      </c>
      <c r="D89">
        <v>-12.8280000519</v>
      </c>
      <c r="E89">
        <v>205.34459865100001</v>
      </c>
      <c r="F89">
        <f>ABS(C89-$I$87)</f>
        <v>1.5310146500999977</v>
      </c>
      <c r="G89">
        <f>ABS(D89-$J$87)</f>
        <v>8.1019999480999996</v>
      </c>
      <c r="H89">
        <f>ABS(E89-($K$87*1000))</f>
        <v>5.3461146223000071</v>
      </c>
    </row>
    <row r="90" spans="2:11">
      <c r="B90">
        <v>4</v>
      </c>
      <c r="C90">
        <v>17.8538158514</v>
      </c>
      <c r="D90">
        <v>-12.7782788139</v>
      </c>
      <c r="E90">
        <v>205.15211108099999</v>
      </c>
      <c r="F90">
        <f>ABS(C90-$I$87)</f>
        <v>1.5061841485999992</v>
      </c>
      <c r="G90">
        <f>ABS(D90-$J$87)</f>
        <v>8.1517211860999996</v>
      </c>
      <c r="H90">
        <f>ABS(E90-($K$87*1000))</f>
        <v>5.1536270522999814</v>
      </c>
    </row>
    <row r="91" spans="2:11">
      <c r="B91">
        <v>5</v>
      </c>
      <c r="C91">
        <v>17.845816620400001</v>
      </c>
      <c r="D91">
        <v>-12.7740137232</v>
      </c>
      <c r="E91">
        <v>205.15058079900001</v>
      </c>
      <c r="F91">
        <f>ABS(C91-$I$87)</f>
        <v>1.5141833795999986</v>
      </c>
      <c r="G91">
        <f>ABS(D91-$J$87)</f>
        <v>8.1559862768000002</v>
      </c>
      <c r="H91">
        <f>ABS(E91-($K$87*1000))</f>
        <v>5.1520967703000053</v>
      </c>
    </row>
    <row r="93" spans="2:11">
      <c r="B93" s="1" t="s">
        <v>20</v>
      </c>
      <c r="C93" t="s">
        <v>1</v>
      </c>
      <c r="D93" t="s">
        <v>2</v>
      </c>
      <c r="E93" t="s">
        <v>3</v>
      </c>
      <c r="F93" t="s">
        <v>21</v>
      </c>
      <c r="G93" t="s">
        <v>22</v>
      </c>
      <c r="H93" t="s">
        <v>23</v>
      </c>
      <c r="I93" t="s">
        <v>4</v>
      </c>
      <c r="J93" t="s">
        <v>5</v>
      </c>
      <c r="K93" t="s">
        <v>6</v>
      </c>
    </row>
    <row r="94" spans="2:11">
      <c r="B94">
        <v>1</v>
      </c>
      <c r="C94">
        <v>17.074091650700002</v>
      </c>
      <c r="D94">
        <v>12.4770847507</v>
      </c>
      <c r="E94">
        <v>206.23512982299999</v>
      </c>
      <c r="F94">
        <f>ABS(C94-$I$94)</f>
        <v>0.32590834929999701</v>
      </c>
      <c r="G94">
        <f>ABS(D94-$J$94)</f>
        <v>8.5029152493000009</v>
      </c>
      <c r="H94">
        <f>ABS(E94-($K$94*1000))</f>
        <v>0.76335420570003976</v>
      </c>
      <c r="I94">
        <v>17.399999999999999</v>
      </c>
      <c r="J94">
        <v>20.98</v>
      </c>
      <c r="K94" s="2">
        <f>0.4-0.208+0.003+0.0119984840287</f>
        <v>0.20699848402870002</v>
      </c>
    </row>
    <row r="95" spans="2:11">
      <c r="B95">
        <v>2</v>
      </c>
      <c r="C95">
        <v>17.167697181099999</v>
      </c>
      <c r="D95">
        <v>12.6405021985</v>
      </c>
      <c r="E95">
        <v>205.41316325</v>
      </c>
      <c r="F95">
        <f>ABS(C95-$I$94)</f>
        <v>0.23230281889999915</v>
      </c>
      <c r="G95">
        <f>ABS(D95-$J$94)</f>
        <v>8.3394978015000003</v>
      </c>
      <c r="H95">
        <f>ABS(E95-($K$94*1000))</f>
        <v>1.5853207787000372</v>
      </c>
    </row>
    <row r="96" spans="2:11">
      <c r="B96">
        <v>3</v>
      </c>
      <c r="C96">
        <v>17.2200811507</v>
      </c>
      <c r="D96">
        <v>12.520181259499999</v>
      </c>
      <c r="E96">
        <v>206.00007539800001</v>
      </c>
      <c r="F96">
        <f>ABS(C96-$I$94)</f>
        <v>0.17991884929999813</v>
      </c>
      <c r="G96">
        <f>ABS(D96-$J$94)</f>
        <v>8.4598187405000012</v>
      </c>
      <c r="H96">
        <f>ABS(E96-($K$94*1000))</f>
        <v>0.99840863070002683</v>
      </c>
    </row>
    <row r="97" spans="2:11">
      <c r="B97">
        <v>4</v>
      </c>
      <c r="C97">
        <v>17.2783821636</v>
      </c>
      <c r="D97">
        <v>12.480802284699999</v>
      </c>
      <c r="E97">
        <v>206.18450655699999</v>
      </c>
      <c r="F97">
        <f>ABS(C97-$I$94)</f>
        <v>0.12161783639999868</v>
      </c>
      <c r="G97">
        <f>ABS(D97-$J$94)</f>
        <v>8.4991977153000011</v>
      </c>
      <c r="H97">
        <f>ABS(E97-($K$94*1000))</f>
        <v>0.81397747170004209</v>
      </c>
    </row>
    <row r="98" spans="2:11">
      <c r="B98">
        <v>5</v>
      </c>
      <c r="C98">
        <v>17.179324357599999</v>
      </c>
      <c r="D98">
        <v>12.519375648400001</v>
      </c>
      <c r="E98">
        <v>206.01107057300001</v>
      </c>
      <c r="F98">
        <f>ABS(C98-$I$94)</f>
        <v>0.22067564239999982</v>
      </c>
      <c r="G98">
        <f>ABS(D98-$J$94)</f>
        <v>8.4606243515999999</v>
      </c>
      <c r="H98">
        <f>ABS(E98-($K$94*1000))</f>
        <v>0.98741345570002181</v>
      </c>
    </row>
    <row r="100" spans="2:11">
      <c r="B100" s="1" t="s">
        <v>29</v>
      </c>
      <c r="C100" t="s">
        <v>1</v>
      </c>
      <c r="D100" t="s">
        <v>2</v>
      </c>
      <c r="E100" t="s">
        <v>3</v>
      </c>
      <c r="F100" t="s">
        <v>21</v>
      </c>
      <c r="G100" t="s">
        <v>22</v>
      </c>
      <c r="H100" t="s">
        <v>23</v>
      </c>
      <c r="I100" t="s">
        <v>4</v>
      </c>
      <c r="J100" t="s">
        <v>5</v>
      </c>
      <c r="K100" t="s">
        <v>6</v>
      </c>
    </row>
    <row r="101" spans="2:11">
      <c r="B101">
        <v>1</v>
      </c>
      <c r="C101">
        <v>-20.305517197299999</v>
      </c>
      <c r="D101">
        <v>13.131789684299999</v>
      </c>
      <c r="E101">
        <v>198.49841027799999</v>
      </c>
      <c r="F101">
        <f>ABS(C101-$I$101)</f>
        <v>0.32551719729999817</v>
      </c>
      <c r="G101">
        <f>ABS(D101-$J$101)</f>
        <v>7.6582103156999999</v>
      </c>
      <c r="H101">
        <f>ABS(E101-($K$101*1000))</f>
        <v>1.500073750700011</v>
      </c>
      <c r="I101">
        <v>-19.98</v>
      </c>
      <c r="J101">
        <v>20.79</v>
      </c>
      <c r="K101" s="2">
        <f>0.4-0.215+0.003+0.0119984840287</f>
        <v>0.19999848402870002</v>
      </c>
    </row>
    <row r="102" spans="2:11">
      <c r="B102">
        <v>2</v>
      </c>
      <c r="C102">
        <v>-20.106224225199998</v>
      </c>
      <c r="D102">
        <v>13.210309172200001</v>
      </c>
      <c r="E102">
        <v>198.110383356</v>
      </c>
      <c r="F102">
        <f>ABS(C102-$I$101)</f>
        <v>0.12622422519999787</v>
      </c>
      <c r="G102">
        <f>ABS(D102-$J$101)</f>
        <v>7.5796908277999986</v>
      </c>
      <c r="H102">
        <f>ABS(E102-($K$101*1000))</f>
        <v>1.8881006727000056</v>
      </c>
    </row>
    <row r="103" spans="2:11">
      <c r="B103">
        <v>3</v>
      </c>
      <c r="C103">
        <v>-20.246922282900002</v>
      </c>
      <c r="D103">
        <v>13.170630168900001</v>
      </c>
      <c r="E103">
        <v>198.31061289600001</v>
      </c>
      <c r="F103">
        <f>ABS(C103-$I$101)</f>
        <v>0.26692228290000131</v>
      </c>
      <c r="G103">
        <f>ABS(D103-$J$101)</f>
        <v>7.6193698310999984</v>
      </c>
      <c r="H103">
        <f>ABS(E103-($K$101*1000))</f>
        <v>1.6878711326999962</v>
      </c>
    </row>
    <row r="104" spans="2:11">
      <c r="B104">
        <v>4</v>
      </c>
      <c r="C104">
        <v>-20.1054391654</v>
      </c>
      <c r="D104">
        <v>13.2133175387</v>
      </c>
      <c r="E104">
        <v>198.109532161</v>
      </c>
      <c r="F104">
        <f>ABS(C104-$I$101)</f>
        <v>0.12543916539999955</v>
      </c>
      <c r="G104">
        <f>ABS(D104-$J$101)</f>
        <v>7.576682461299999</v>
      </c>
      <c r="H104">
        <f>ABS(E104-($K$101*1000))</f>
        <v>1.8889518677000012</v>
      </c>
    </row>
    <row r="105" spans="2:11">
      <c r="B105">
        <v>5</v>
      </c>
      <c r="C105">
        <v>-20.1066190176</v>
      </c>
      <c r="D105">
        <v>13.209792093200001</v>
      </c>
      <c r="E105">
        <v>198.11052043399999</v>
      </c>
      <c r="F105">
        <f>ABS(C105-$I$101)</f>
        <v>0.12661901759999949</v>
      </c>
      <c r="G105">
        <f>ABS(D105-$J$101)</f>
        <v>7.5802079067999983</v>
      </c>
      <c r="H105">
        <f>ABS(E105-($K$101*1000))</f>
        <v>1.8879635947000111</v>
      </c>
    </row>
    <row r="107" spans="2:11">
      <c r="B107" s="1" t="s">
        <v>30</v>
      </c>
      <c r="C107" t="s">
        <v>1</v>
      </c>
      <c r="D107" t="s">
        <v>2</v>
      </c>
      <c r="E107" t="s">
        <v>3</v>
      </c>
      <c r="F107" t="s">
        <v>21</v>
      </c>
      <c r="G107" t="s">
        <v>22</v>
      </c>
      <c r="H107" t="s">
        <v>23</v>
      </c>
      <c r="I107" t="s">
        <v>4</v>
      </c>
      <c r="J107" t="s">
        <v>5</v>
      </c>
      <c r="K107" t="s">
        <v>6</v>
      </c>
    </row>
    <row r="108" spans="2:11">
      <c r="B108">
        <v>1</v>
      </c>
      <c r="C108">
        <v>-22.990938590100001</v>
      </c>
      <c r="D108">
        <v>-11.3651887912</v>
      </c>
      <c r="E108">
        <v>206.24550904700001</v>
      </c>
      <c r="F108">
        <f>ABS(C108-$I$108)</f>
        <v>1.2709385901000019</v>
      </c>
      <c r="G108">
        <f>ABS(D108-$J$108)</f>
        <v>8.6648112088000016</v>
      </c>
      <c r="H108">
        <f>ABS(E108-($K$108*1000))</f>
        <v>5.2470250182999791</v>
      </c>
      <c r="I108">
        <v>-21.72</v>
      </c>
      <c r="J108">
        <v>-20.03</v>
      </c>
      <c r="K108" s="2">
        <f>0.4-0.214+0.003+0.0119984840287</f>
        <v>0.20099848402870002</v>
      </c>
    </row>
    <row r="109" spans="2:11">
      <c r="B109">
        <v>2</v>
      </c>
      <c r="C109">
        <v>-22.929425902599998</v>
      </c>
      <c r="D109">
        <v>-11.302671262</v>
      </c>
      <c r="E109">
        <v>206.04812067200001</v>
      </c>
      <c r="F109">
        <f>ABS(C109-$I$108)</f>
        <v>1.2094259025999996</v>
      </c>
      <c r="G109">
        <f>ABS(D109-$J$108)</f>
        <v>8.7273287380000006</v>
      </c>
      <c r="H109">
        <f>ABS(E109-($K$108*1000))</f>
        <v>5.0496366432999764</v>
      </c>
    </row>
    <row r="110" spans="2:11">
      <c r="B110">
        <v>3</v>
      </c>
      <c r="C110">
        <v>-22.929505793400001</v>
      </c>
      <c r="D110">
        <v>-11.302664713</v>
      </c>
      <c r="E110">
        <v>206.04811592199999</v>
      </c>
      <c r="F110">
        <f>ABS(C110-$I$108)</f>
        <v>1.2095057934000017</v>
      </c>
      <c r="G110">
        <f>ABS(D110-$J$108)</f>
        <v>8.7273352870000007</v>
      </c>
      <c r="H110">
        <f>ABS(E110-($K$108*1000))</f>
        <v>5.04963189329996</v>
      </c>
    </row>
    <row r="111" spans="2:11">
      <c r="B111">
        <v>4</v>
      </c>
      <c r="C111">
        <v>-22.955986379199999</v>
      </c>
      <c r="D111">
        <v>-11.366498056799999</v>
      </c>
      <c r="E111">
        <v>206.24019927800001</v>
      </c>
      <c r="F111">
        <f>ABS(C111-$I$108)</f>
        <v>1.2359863791999999</v>
      </c>
      <c r="G111">
        <f>ABS(D111-$J$108)</f>
        <v>8.6635019432000018</v>
      </c>
      <c r="H111">
        <f>ABS(E111-($K$108*1000))</f>
        <v>5.2417152492999719</v>
      </c>
    </row>
    <row r="112" spans="2:11">
      <c r="B112">
        <v>5</v>
      </c>
      <c r="C112">
        <v>-23.016778775599999</v>
      </c>
      <c r="D112">
        <v>-11.5514272908</v>
      </c>
      <c r="E112">
        <v>206.816988262</v>
      </c>
      <c r="F112">
        <f>ABS(C112-$I$108)</f>
        <v>1.2967787756</v>
      </c>
      <c r="G112">
        <f>ABS(D112-$J$108)</f>
        <v>8.4785727092000016</v>
      </c>
      <c r="H112">
        <f>ABS(E112-($K$108*1000))</f>
        <v>5.8185042332999615</v>
      </c>
    </row>
  </sheetData>
  <mergeCells count="5">
    <mergeCell ref="O1:T1"/>
    <mergeCell ref="O4:T4"/>
    <mergeCell ref="O7:T7"/>
    <mergeCell ref="O10:T10"/>
    <mergeCell ref="O13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Drill</vt:lpstr>
      <vt:lpstr>Seal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cp:revision>1</cp:revision>
  <dcterms:created xsi:type="dcterms:W3CDTF">2016-10-14T23:15:04Z</dcterms:created>
  <dcterms:modified xsi:type="dcterms:W3CDTF">2016-11-07T01:40:12Z</dcterms:modified>
</cp:coreProperties>
</file>