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ofy24/Desktop/CSUEastBay/Digital Media Analytics/"/>
    </mc:Choice>
  </mc:AlternateContent>
  <xr:revisionPtr revIDLastSave="0" documentId="8_{32542710-C536-0649-B0F8-87E2171A2ED0}" xr6:coauthVersionLast="47" xr6:coauthVersionMax="47" xr10:uidLastSave="{00000000-0000-0000-0000-000000000000}"/>
  <bookViews>
    <workbookView xWindow="0" yWindow="760" windowWidth="30240" windowHeight="17940" activeTab="2" xr2:uid="{FCB02FBC-05CA-B546-864B-39134CEE77A1}"/>
  </bookViews>
  <sheets>
    <sheet name="Messy" sheetId="1" r:id="rId1"/>
    <sheet name="Clean" sheetId="2" r:id="rId2"/>
    <sheet name="Top 5 Bann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4" l="1"/>
  <c r="H31" i="4"/>
  <c r="G31" i="4"/>
  <c r="I30" i="4"/>
  <c r="H30" i="4"/>
  <c r="G30" i="4"/>
  <c r="I29" i="4"/>
  <c r="H29" i="4"/>
  <c r="G29" i="4"/>
  <c r="I28" i="4"/>
  <c r="H28" i="4"/>
  <c r="G28" i="4"/>
  <c r="I27" i="4"/>
  <c r="H27" i="4"/>
  <c r="G27" i="4"/>
  <c r="I26" i="4"/>
  <c r="H26" i="4"/>
  <c r="G26" i="4"/>
  <c r="I25" i="4"/>
  <c r="H25" i="4"/>
  <c r="G25" i="4"/>
  <c r="I24" i="4"/>
  <c r="H24" i="4"/>
  <c r="G24" i="4"/>
  <c r="I23" i="4"/>
  <c r="H23" i="4"/>
  <c r="G23" i="4"/>
  <c r="I7" i="4"/>
  <c r="H7" i="4"/>
  <c r="G7" i="4"/>
  <c r="I21" i="4"/>
  <c r="H21" i="4"/>
  <c r="G21" i="4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I12" i="4"/>
  <c r="H12" i="4"/>
  <c r="G12" i="4"/>
  <c r="I11" i="4"/>
  <c r="H11" i="4"/>
  <c r="G11" i="4"/>
  <c r="I10" i="4"/>
  <c r="H10" i="4"/>
  <c r="G10" i="4"/>
  <c r="I9" i="4"/>
  <c r="H9" i="4"/>
  <c r="G9" i="4"/>
  <c r="I22" i="4"/>
  <c r="H22" i="4"/>
  <c r="G22" i="4"/>
  <c r="I8" i="4"/>
  <c r="H8" i="4"/>
  <c r="G8" i="4"/>
  <c r="I6" i="4"/>
  <c r="H6" i="4"/>
  <c r="G6" i="4"/>
  <c r="I5" i="4"/>
  <c r="H5" i="4"/>
  <c r="G5" i="4"/>
  <c r="I4" i="4"/>
  <c r="H4" i="4"/>
  <c r="G4" i="4"/>
  <c r="I3" i="4"/>
  <c r="H3" i="4"/>
  <c r="G3" i="4"/>
  <c r="I2" i="4"/>
  <c r="H2" i="4"/>
  <c r="G2" i="4"/>
  <c r="E33" i="2" l="1"/>
  <c r="F33" i="2"/>
  <c r="J33" i="2"/>
  <c r="D33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2" i="2"/>
  <c r="I33" i="2" l="1"/>
  <c r="G33" i="2"/>
  <c r="H33" i="2"/>
</calcChain>
</file>

<file path=xl/sharedStrings.xml><?xml version="1.0" encoding="utf-8"?>
<sst xmlns="http://schemas.openxmlformats.org/spreadsheetml/2006/main" count="117" uniqueCount="20">
  <si>
    <t>date</t>
  </si>
  <si>
    <t>banner</t>
  </si>
  <si>
    <t>impressions</t>
  </si>
  <si>
    <t>clicks</t>
  </si>
  <si>
    <t>leads</t>
  </si>
  <si>
    <t>revenue</t>
  </si>
  <si>
    <t>adA</t>
  </si>
  <si>
    <t>adB</t>
  </si>
  <si>
    <t>adC</t>
  </si>
  <si>
    <t>Campaign</t>
  </si>
  <si>
    <t>Date</t>
  </si>
  <si>
    <t>Banner</t>
  </si>
  <si>
    <t>Impressions</t>
  </si>
  <si>
    <t>Clicks</t>
  </si>
  <si>
    <t>Leads</t>
  </si>
  <si>
    <t>Revenue</t>
  </si>
  <si>
    <t>CTR</t>
  </si>
  <si>
    <t>CPM</t>
  </si>
  <si>
    <t>Conversion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</si>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</sst>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dotted">
        <color theme="1" tint="0.499984740745262"/>
      </right>
      <top style="thin">
        <color indexed="64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64"/>
      </top>
      <bottom style="dotted">
        <color theme="1" tint="0.499984740745262"/>
      </bottom>
      <diagonal/>
    </border>
    <border>
      <left style="dotted">
        <color theme="1" tint="0.499984740745262"/>
      </left>
      <right style="thin">
        <color indexed="64"/>
      </right>
      <top style="thin">
        <color indexed="64"/>
      </top>
      <bottom style="dotted">
        <color theme="1" tint="0.499984740745262"/>
      </bottom>
      <diagonal/>
    </border>
    <border>
      <left style="thin">
        <color indexed="64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thin">
        <color indexed="64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indexed="64"/>
      </left>
      <right style="dotted">
        <color theme="1" tint="0.499984740745262"/>
      </right>
      <top style="dotted">
        <color theme="1" tint="0.499984740745262"/>
      </top>
      <bottom style="thin">
        <color indexed="64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thin">
        <color indexed="64"/>
      </bottom>
      <diagonal/>
    </border>
    <border>
      <left style="dotted">
        <color theme="1" tint="0.499984740745262"/>
      </left>
      <right style="thin">
        <color indexed="64"/>
      </right>
      <top style="dotted">
        <color theme="1" tint="0.499984740745262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right"/>
    </xf>
    <xf numFmtId="14" fontId="0" fillId="0" borderId="11" xfId="0" applyNumberFormat="1" applyBorder="1" applyAlignment="1">
      <alignment horizontal="right"/>
    </xf>
    <xf numFmtId="0" fontId="0" fillId="0" borderId="11" xfId="0" applyBorder="1" applyAlignment="1">
      <alignment horizontal="right"/>
    </xf>
    <xf numFmtId="165" fontId="0" fillId="0" borderId="11" xfId="42" applyNumberFormat="1" applyFon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44" fontId="0" fillId="0" borderId="12" xfId="43" applyFont="1" applyBorder="1" applyAlignment="1">
      <alignment horizontal="right"/>
    </xf>
    <xf numFmtId="0" fontId="0" fillId="0" borderId="13" xfId="0" applyBorder="1" applyAlignment="1">
      <alignment horizontal="right"/>
    </xf>
    <xf numFmtId="14" fontId="0" fillId="0" borderId="14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165" fontId="0" fillId="0" borderId="14" xfId="42" applyNumberFormat="1" applyFont="1" applyBorder="1" applyAlignment="1">
      <alignment horizontal="right"/>
    </xf>
    <xf numFmtId="1" fontId="0" fillId="0" borderId="14" xfId="0" applyNumberFormat="1" applyBorder="1" applyAlignment="1">
      <alignment horizontal="right"/>
    </xf>
    <xf numFmtId="44" fontId="0" fillId="0" borderId="15" xfId="43" applyFont="1" applyBorder="1" applyAlignment="1">
      <alignment horizontal="right"/>
    </xf>
    <xf numFmtId="0" fontId="0" fillId="0" borderId="16" xfId="0" applyBorder="1" applyAlignment="1">
      <alignment horizontal="right"/>
    </xf>
    <xf numFmtId="14" fontId="0" fillId="0" borderId="17" xfId="0" applyNumberFormat="1" applyBorder="1" applyAlignment="1">
      <alignment horizontal="right"/>
    </xf>
    <xf numFmtId="0" fontId="0" fillId="0" borderId="17" xfId="0" applyBorder="1" applyAlignment="1">
      <alignment horizontal="right"/>
    </xf>
    <xf numFmtId="165" fontId="0" fillId="0" borderId="17" xfId="42" applyNumberFormat="1" applyFont="1" applyBorder="1" applyAlignment="1">
      <alignment horizontal="right"/>
    </xf>
    <xf numFmtId="1" fontId="0" fillId="0" borderId="17" xfId="0" applyNumberFormat="1" applyBorder="1" applyAlignment="1">
      <alignment horizontal="right"/>
    </xf>
    <xf numFmtId="44" fontId="0" fillId="0" borderId="18" xfId="43" applyFont="1" applyBorder="1" applyAlignment="1">
      <alignment horizontal="right"/>
    </xf>
    <xf numFmtId="0" fontId="0" fillId="0" borderId="0" xfId="0" applyAlignment="1">
      <alignment horizontal="left" vertical="center"/>
    </xf>
    <xf numFmtId="2" fontId="0" fillId="0" borderId="11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2" fontId="0" fillId="0" borderId="14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2" fontId="0" fillId="0" borderId="17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5" fontId="0" fillId="33" borderId="0" xfId="42" applyNumberFormat="1" applyFont="1" applyFill="1"/>
    <xf numFmtId="43" fontId="0" fillId="33" borderId="0" xfId="42" applyFont="1" applyFill="1"/>
    <xf numFmtId="44" fontId="0" fillId="33" borderId="0" xfId="43" applyFont="1" applyFill="1"/>
    <xf numFmtId="0" fontId="19" fillId="33" borderId="0" xfId="0" applyFont="1" applyFill="1" applyAlignment="1">
      <alignment horizontal="center"/>
    </xf>
    <xf numFmtId="2" fontId="0" fillId="0" borderId="11" xfId="0" applyNumberFormat="1" applyFill="1" applyBorder="1" applyAlignment="1">
      <alignment horizontal="right"/>
    </xf>
    <xf numFmtId="2" fontId="0" fillId="0" borderId="14" xfId="0" applyNumberFormat="1" applyFill="1" applyBorder="1" applyAlignment="1">
      <alignment horizontal="right"/>
    </xf>
    <xf numFmtId="2" fontId="0" fillId="0" borderId="17" xfId="0" applyNumberFormat="1" applyFill="1" applyBorder="1" applyAlignment="1">
      <alignment horizontal="right"/>
    </xf>
    <xf numFmtId="0" fontId="17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center"/>
    </xf>
    <xf numFmtId="165" fontId="0" fillId="0" borderId="0" xfId="42" applyNumberFormat="1" applyFont="1" applyFill="1"/>
    <xf numFmtId="43" fontId="0" fillId="0" borderId="0" xfId="42" applyFont="1" applyFill="1"/>
    <xf numFmtId="44" fontId="0" fillId="0" borderId="0" xfId="43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alignment horizontal="righ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thin">
          <color indexed="64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 outline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</border>
    </dxf>
    <dxf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numFmt numFmtId="1" formatCode="0"/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numFmt numFmtId="165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numFmt numFmtId="19" formatCode="m/d/yy"/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</border>
    </dxf>
    <dxf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thin">
          <color indexed="64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 outline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</border>
    </dxf>
    <dxf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numFmt numFmtId="1" formatCode="0"/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numFmt numFmtId="165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numFmt numFmtId="19" formatCode="m/d/yy"/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alignment horizontal="righ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AAF9A-026E-8649-9323-66273C25E843}" name="Table1" displayName="Table1" ref="A1:J31" totalsRowShown="0" headerRowDxfId="23" dataDxfId="22">
  <autoFilter ref="A1:J31" xr:uid="{53FAAF9A-026E-8649-9323-66273C25E843}"/>
  <sortState xmlns:xlrd2="http://schemas.microsoft.com/office/spreadsheetml/2017/richdata2" ref="A2:J31">
    <sortCondition descending="1" ref="B1:B31"/>
  </sortState>
  <tableColumns count="10">
    <tableColumn id="1" xr3:uid="{5733DD22-1397-C14C-A397-489ABD8D2398}" name="Campaign" dataDxfId="21"/>
    <tableColumn id="2" xr3:uid="{9D88F6E2-9D4F-B84E-BD9A-9099BEDEBE95}" name="Date" dataDxfId="20"/>
    <tableColumn id="3" xr3:uid="{D85E8767-D36D-684C-8B8D-DD5A75781289}" name="Banner" dataDxfId="19"/>
    <tableColumn id="4" xr3:uid="{0BF81823-D2C3-484B-8CEC-DAC6EBB2619C}" name="Impressions" dataDxfId="18" dataCellStyle="Comma"/>
    <tableColumn id="5" xr3:uid="{61C75BC0-80B3-8947-93D7-5562418A4A84}" name="Clicks" dataDxfId="17"/>
    <tableColumn id="6" xr3:uid="{0CBD1995-2C01-E444-B688-B43F8F463F89}" name="Leads" dataDxfId="16"/>
    <tableColumn id="9" xr3:uid="{F1C96D82-14DF-1340-B19A-10EDB44D2E18}" name="CTR" dataDxfId="15">
      <calculatedColumnFormula>Table1[[#This Row],[Clicks]]/Table1[[#This Row],[Impressions]]*100</calculatedColumnFormula>
    </tableColumn>
    <tableColumn id="10" xr3:uid="{D4F139B4-CFDA-7C4D-91E3-4BE4722409FE}" name="Conversion" dataDxfId="12">
      <calculatedColumnFormula>Table1[[#This Row],[Leads]]/Table1[[#This Row],[Clicks]]</calculatedColumnFormula>
    </tableColumn>
    <tableColumn id="11" xr3:uid="{3FA0D3C2-79FE-0949-BA11-B3A8A18C66E9}" name="CPM" dataDxfId="14">
      <calculatedColumnFormula>Table1[[#This Row],[Impressions]]/1000</calculatedColumnFormula>
    </tableColumn>
    <tableColumn id="7" xr3:uid="{E16DA8D9-4569-D049-965C-43C748F4E0A3}" name="Revenue" dataDxfId="1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0AFEE7-BB44-B544-8E59-4C690764D7C3}" name="Table13" displayName="Table13" ref="A1:J31" totalsRowShown="0" headerRowDxfId="1" dataDxfId="0">
  <autoFilter ref="A1:J31" xr:uid="{53FAAF9A-026E-8649-9323-66273C25E843}">
    <filterColumn colId="7">
      <top10 val="5" filterVal="0.05"/>
    </filterColumn>
  </autoFilter>
  <sortState xmlns:xlrd2="http://schemas.microsoft.com/office/spreadsheetml/2017/richdata2" ref="A3:J26">
    <sortCondition descending="1" ref="H1:H31"/>
  </sortState>
  <tableColumns count="10">
    <tableColumn id="1" xr3:uid="{E938DEAA-298C-E641-AAB4-BC295EB9FA5F}" name="Campaign" dataDxfId="11"/>
    <tableColumn id="2" xr3:uid="{C829B2BD-A90F-4549-A716-D8A6B2504B8E}" name="Date" dataDxfId="10"/>
    <tableColumn id="3" xr3:uid="{5CB84867-28E5-CA4D-8EB8-7C7164FF58B3}" name="Banner" dataDxfId="9"/>
    <tableColumn id="4" xr3:uid="{12F1297C-2882-3441-BBA0-F31430C295DB}" name="Impressions" dataDxfId="8" dataCellStyle="Comma"/>
    <tableColumn id="5" xr3:uid="{678A32BF-A59D-7742-8D91-956B53A48E7A}" name="Clicks" dataDxfId="7"/>
    <tableColumn id="6" xr3:uid="{916A8310-2035-7C44-9ADE-416E643764B5}" name="Leads" dataDxfId="6"/>
    <tableColumn id="9" xr3:uid="{169A77C2-09B1-7046-8983-923A81AC8AA7}" name="CTR" dataDxfId="5">
      <calculatedColumnFormula>Table13[[#This Row],[Clicks]]/Table13[[#This Row],[Impressions]]*100</calculatedColumnFormula>
    </tableColumn>
    <tableColumn id="10" xr3:uid="{F756C632-661F-D541-9249-912B0EBFC90A}" name="Conversion" dataDxfId="4">
      <calculatedColumnFormula>Table13[[#This Row],[Leads]]/Table13[[#This Row],[Clicks]]</calculatedColumnFormula>
    </tableColumn>
    <tableColumn id="11" xr3:uid="{F7494D48-BD18-6C47-A167-8C024538BA6D}" name="CPM" dataDxfId="3">
      <calculatedColumnFormula>Table13[[#This Row],[Impressions]]/1000</calculatedColumnFormula>
    </tableColumn>
    <tableColumn id="7" xr3:uid="{3146828A-A79D-8A45-A046-41FE9747F499}" name="Revenue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AD16-DDAD-7F4D-BCB9-D1CE97EA3FA7}">
  <dimension ref="A1:G31"/>
  <sheetViews>
    <sheetView zoomScale="125" workbookViewId="0">
      <selection activeCell="H20" sqref="H20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s="1">
        <v>45719</v>
      </c>
      <c r="C2" t="s">
        <v>6</v>
      </c>
      <c r="D2">
        <v>3309</v>
      </c>
      <c r="E2">
        <v>22</v>
      </c>
      <c r="F2">
        <v>1</v>
      </c>
      <c r="G2">
        <v>13.47</v>
      </c>
    </row>
    <row r="3" spans="1:7" x14ac:dyDescent="0.2">
      <c r="A3">
        <v>1</v>
      </c>
      <c r="B3" s="1">
        <v>45719</v>
      </c>
      <c r="C3" t="s">
        <v>7</v>
      </c>
      <c r="D3">
        <v>2285</v>
      </c>
      <c r="E3">
        <v>25</v>
      </c>
      <c r="F3">
        <v>1</v>
      </c>
      <c r="G3">
        <v>17.350000000000001</v>
      </c>
    </row>
    <row r="4" spans="1:7" x14ac:dyDescent="0.2">
      <c r="A4">
        <v>2</v>
      </c>
      <c r="B4" s="1">
        <v>45719</v>
      </c>
      <c r="C4" t="s">
        <v>8</v>
      </c>
      <c r="D4">
        <v>2178</v>
      </c>
      <c r="E4">
        <v>27</v>
      </c>
      <c r="F4">
        <v>1</v>
      </c>
      <c r="G4">
        <v>12.56</v>
      </c>
    </row>
    <row r="5" spans="1:7" x14ac:dyDescent="0.2">
      <c r="A5">
        <v>3</v>
      </c>
      <c r="B5" s="1">
        <v>45720</v>
      </c>
      <c r="C5" t="s">
        <v>6</v>
      </c>
      <c r="D5">
        <v>2476</v>
      </c>
      <c r="E5">
        <v>20</v>
      </c>
      <c r="F5">
        <v>1</v>
      </c>
      <c r="G5">
        <v>13.19</v>
      </c>
    </row>
    <row r="6" spans="1:7" x14ac:dyDescent="0.2">
      <c r="A6">
        <v>4</v>
      </c>
      <c r="B6" s="1">
        <v>45720</v>
      </c>
      <c r="C6" t="s">
        <v>7</v>
      </c>
      <c r="D6">
        <v>3330</v>
      </c>
      <c r="E6">
        <v>35</v>
      </c>
      <c r="F6">
        <v>1</v>
      </c>
      <c r="G6">
        <v>14.7</v>
      </c>
    </row>
    <row r="7" spans="1:7" x14ac:dyDescent="0.2">
      <c r="A7">
        <v>5</v>
      </c>
      <c r="B7" s="1">
        <v>45720</v>
      </c>
      <c r="C7" t="s">
        <v>8</v>
      </c>
      <c r="D7">
        <v>2569</v>
      </c>
      <c r="E7">
        <v>34</v>
      </c>
      <c r="F7">
        <v>1</v>
      </c>
      <c r="G7">
        <v>16.829999999999998</v>
      </c>
    </row>
    <row r="8" spans="1:7" x14ac:dyDescent="0.2">
      <c r="A8">
        <v>6</v>
      </c>
      <c r="B8" s="1">
        <v>45721</v>
      </c>
      <c r="C8" t="s">
        <v>6</v>
      </c>
      <c r="D8">
        <v>3429</v>
      </c>
      <c r="E8">
        <v>26</v>
      </c>
      <c r="F8">
        <v>1</v>
      </c>
      <c r="G8">
        <v>13.29</v>
      </c>
    </row>
    <row r="9" spans="1:7" x14ac:dyDescent="0.2">
      <c r="A9">
        <v>7</v>
      </c>
      <c r="B9" s="1">
        <v>45721</v>
      </c>
      <c r="C9" t="s">
        <v>7</v>
      </c>
      <c r="D9">
        <v>3563</v>
      </c>
      <c r="E9">
        <v>33</v>
      </c>
      <c r="F9">
        <v>1</v>
      </c>
      <c r="G9">
        <v>12.58</v>
      </c>
    </row>
    <row r="10" spans="1:7" x14ac:dyDescent="0.2">
      <c r="A10">
        <v>8</v>
      </c>
      <c r="B10" s="1">
        <v>45721</v>
      </c>
      <c r="C10" t="s">
        <v>8</v>
      </c>
      <c r="D10">
        <v>3735</v>
      </c>
      <c r="E10">
        <v>42</v>
      </c>
      <c r="F10">
        <v>1</v>
      </c>
      <c r="G10">
        <v>12.26</v>
      </c>
    </row>
    <row r="11" spans="1:7" x14ac:dyDescent="0.2">
      <c r="A11">
        <v>9</v>
      </c>
      <c r="B11" s="1">
        <v>45722</v>
      </c>
      <c r="C11" t="s">
        <v>6</v>
      </c>
      <c r="D11">
        <v>2940</v>
      </c>
      <c r="E11">
        <v>23</v>
      </c>
      <c r="F11">
        <v>1</v>
      </c>
      <c r="G11">
        <v>14.27</v>
      </c>
    </row>
    <row r="12" spans="1:7" x14ac:dyDescent="0.2">
      <c r="A12">
        <v>10</v>
      </c>
      <c r="B12" s="1">
        <v>45722</v>
      </c>
      <c r="C12" t="s">
        <v>7</v>
      </c>
      <c r="D12">
        <v>3130</v>
      </c>
      <c r="E12">
        <v>28</v>
      </c>
      <c r="F12">
        <v>1</v>
      </c>
      <c r="G12">
        <v>17.309999999999999</v>
      </c>
    </row>
    <row r="13" spans="1:7" x14ac:dyDescent="0.2">
      <c r="A13">
        <v>11</v>
      </c>
      <c r="B13" s="1">
        <v>45722</v>
      </c>
      <c r="C13" t="s">
        <v>8</v>
      </c>
      <c r="D13">
        <v>2740</v>
      </c>
      <c r="E13">
        <v>33</v>
      </c>
      <c r="F13">
        <v>2</v>
      </c>
      <c r="G13">
        <v>24.55</v>
      </c>
    </row>
    <row r="14" spans="1:7" x14ac:dyDescent="0.2">
      <c r="A14">
        <v>12</v>
      </c>
      <c r="B14" s="1">
        <v>45723</v>
      </c>
      <c r="C14" t="s">
        <v>6</v>
      </c>
      <c r="D14">
        <v>2466</v>
      </c>
      <c r="E14">
        <v>21</v>
      </c>
      <c r="F14">
        <v>1</v>
      </c>
      <c r="G14">
        <v>17.13</v>
      </c>
    </row>
    <row r="15" spans="1:7" x14ac:dyDescent="0.2">
      <c r="A15">
        <v>13</v>
      </c>
      <c r="B15" s="1">
        <v>45723</v>
      </c>
      <c r="C15" t="s">
        <v>7</v>
      </c>
      <c r="D15">
        <v>3774</v>
      </c>
      <c r="E15">
        <v>31</v>
      </c>
      <c r="F15">
        <v>1</v>
      </c>
      <c r="G15">
        <v>15.81</v>
      </c>
    </row>
    <row r="16" spans="1:7" x14ac:dyDescent="0.2">
      <c r="A16">
        <v>14</v>
      </c>
      <c r="B16" s="1">
        <v>45723</v>
      </c>
      <c r="C16" t="s">
        <v>8</v>
      </c>
      <c r="D16">
        <v>2747</v>
      </c>
      <c r="E16">
        <v>28</v>
      </c>
      <c r="F16">
        <v>1</v>
      </c>
      <c r="G16">
        <v>16.02</v>
      </c>
    </row>
    <row r="17" spans="1:7" x14ac:dyDescent="0.2">
      <c r="A17">
        <v>15</v>
      </c>
      <c r="B17" s="1">
        <v>45726</v>
      </c>
      <c r="C17" t="s">
        <v>6</v>
      </c>
      <c r="D17">
        <v>3437</v>
      </c>
      <c r="E17">
        <v>32</v>
      </c>
      <c r="F17">
        <v>1</v>
      </c>
      <c r="G17">
        <v>15.65</v>
      </c>
    </row>
    <row r="18" spans="1:7" x14ac:dyDescent="0.2">
      <c r="A18">
        <v>16</v>
      </c>
      <c r="B18" s="1">
        <v>45726</v>
      </c>
      <c r="C18" t="s">
        <v>7</v>
      </c>
      <c r="D18">
        <v>2350</v>
      </c>
      <c r="E18">
        <v>23</v>
      </c>
      <c r="F18">
        <v>1</v>
      </c>
      <c r="G18">
        <v>14.77</v>
      </c>
    </row>
    <row r="19" spans="1:7" x14ac:dyDescent="0.2">
      <c r="A19">
        <v>17</v>
      </c>
      <c r="B19" s="1">
        <v>45726</v>
      </c>
      <c r="C19" t="s">
        <v>8</v>
      </c>
      <c r="D19">
        <v>2552</v>
      </c>
      <c r="E19">
        <v>36</v>
      </c>
      <c r="F19">
        <v>2</v>
      </c>
      <c r="G19">
        <v>30.68</v>
      </c>
    </row>
    <row r="20" spans="1:7" x14ac:dyDescent="0.2">
      <c r="A20">
        <v>18</v>
      </c>
      <c r="B20" s="1">
        <v>45727</v>
      </c>
      <c r="C20" t="s">
        <v>6</v>
      </c>
      <c r="D20">
        <v>3402</v>
      </c>
      <c r="E20">
        <v>25</v>
      </c>
      <c r="F20">
        <v>1</v>
      </c>
      <c r="G20">
        <v>12.34</v>
      </c>
    </row>
    <row r="21" spans="1:7" x14ac:dyDescent="0.2">
      <c r="A21">
        <v>19</v>
      </c>
      <c r="B21" s="1">
        <v>45727</v>
      </c>
      <c r="C21" t="s">
        <v>7</v>
      </c>
      <c r="D21">
        <v>3683</v>
      </c>
      <c r="E21">
        <v>29</v>
      </c>
      <c r="F21">
        <v>1</v>
      </c>
      <c r="G21">
        <v>13.61</v>
      </c>
    </row>
    <row r="22" spans="1:7" x14ac:dyDescent="0.2">
      <c r="A22">
        <v>20</v>
      </c>
      <c r="B22" s="1">
        <v>45727</v>
      </c>
      <c r="C22" t="s">
        <v>8</v>
      </c>
      <c r="D22">
        <v>2432</v>
      </c>
      <c r="E22">
        <v>34</v>
      </c>
      <c r="F22">
        <v>1</v>
      </c>
      <c r="G22">
        <v>16.309999999999999</v>
      </c>
    </row>
    <row r="23" spans="1:7" x14ac:dyDescent="0.2">
      <c r="A23">
        <v>21</v>
      </c>
      <c r="B23" s="1">
        <v>45728</v>
      </c>
      <c r="C23" t="s">
        <v>6</v>
      </c>
      <c r="D23">
        <v>2435</v>
      </c>
      <c r="E23">
        <v>20</v>
      </c>
      <c r="F23">
        <v>1</v>
      </c>
      <c r="G23">
        <v>17.489999999999998</v>
      </c>
    </row>
    <row r="24" spans="1:7" x14ac:dyDescent="0.2">
      <c r="A24">
        <v>22</v>
      </c>
      <c r="B24" s="1">
        <v>45728</v>
      </c>
      <c r="C24" t="s">
        <v>7</v>
      </c>
      <c r="D24">
        <v>2939</v>
      </c>
      <c r="E24">
        <v>25</v>
      </c>
      <c r="F24">
        <v>1</v>
      </c>
      <c r="G24">
        <v>16.47</v>
      </c>
    </row>
    <row r="25" spans="1:7" x14ac:dyDescent="0.2">
      <c r="A25">
        <v>23</v>
      </c>
      <c r="B25" s="1">
        <v>45728</v>
      </c>
      <c r="C25" t="s">
        <v>8</v>
      </c>
      <c r="D25">
        <v>3103</v>
      </c>
      <c r="E25">
        <v>33</v>
      </c>
      <c r="F25">
        <v>1</v>
      </c>
      <c r="G25">
        <v>17.39</v>
      </c>
    </row>
    <row r="26" spans="1:7" x14ac:dyDescent="0.2">
      <c r="A26">
        <v>24</v>
      </c>
      <c r="B26" s="1">
        <v>45729</v>
      </c>
      <c r="C26" t="s">
        <v>6</v>
      </c>
      <c r="D26">
        <v>2817</v>
      </c>
      <c r="E26">
        <v>21</v>
      </c>
      <c r="F26">
        <v>1</v>
      </c>
      <c r="G26">
        <v>12.83</v>
      </c>
    </row>
    <row r="27" spans="1:7" x14ac:dyDescent="0.2">
      <c r="A27">
        <v>25</v>
      </c>
      <c r="B27" s="1">
        <v>45729</v>
      </c>
      <c r="C27" t="s">
        <v>7</v>
      </c>
      <c r="D27">
        <v>3010</v>
      </c>
      <c r="E27">
        <v>25</v>
      </c>
      <c r="F27">
        <v>1</v>
      </c>
      <c r="G27">
        <v>12.66</v>
      </c>
    </row>
    <row r="28" spans="1:7" x14ac:dyDescent="0.2">
      <c r="A28">
        <v>26</v>
      </c>
      <c r="B28" s="1">
        <v>45729</v>
      </c>
      <c r="C28" t="s">
        <v>8</v>
      </c>
      <c r="D28">
        <v>3285</v>
      </c>
      <c r="E28">
        <v>34</v>
      </c>
      <c r="F28">
        <v>2</v>
      </c>
      <c r="G28">
        <v>31.16</v>
      </c>
    </row>
    <row r="29" spans="1:7" x14ac:dyDescent="0.2">
      <c r="A29">
        <v>27</v>
      </c>
      <c r="B29" s="1">
        <v>45730</v>
      </c>
      <c r="C29" t="s">
        <v>6</v>
      </c>
      <c r="D29">
        <v>2788</v>
      </c>
      <c r="E29">
        <v>21</v>
      </c>
      <c r="F29">
        <v>1</v>
      </c>
      <c r="G29">
        <v>15.17</v>
      </c>
    </row>
    <row r="30" spans="1:7" x14ac:dyDescent="0.2">
      <c r="A30">
        <v>28</v>
      </c>
      <c r="B30" s="1">
        <v>45730</v>
      </c>
      <c r="C30" t="s">
        <v>7</v>
      </c>
      <c r="D30">
        <v>3988</v>
      </c>
      <c r="E30">
        <v>40</v>
      </c>
      <c r="F30">
        <v>3</v>
      </c>
      <c r="G30">
        <v>48.25</v>
      </c>
    </row>
    <row r="31" spans="1:7" x14ac:dyDescent="0.2">
      <c r="A31">
        <v>29</v>
      </c>
      <c r="B31" s="1">
        <v>45730</v>
      </c>
      <c r="C31" t="s">
        <v>8</v>
      </c>
      <c r="D31">
        <v>2234</v>
      </c>
      <c r="E31">
        <v>28</v>
      </c>
      <c r="F31">
        <v>1</v>
      </c>
      <c r="G31">
        <v>13.6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82D9-08A8-DC40-8B15-F0752734B312}">
  <dimension ref="A1:J33"/>
  <sheetViews>
    <sheetView showGridLines="0" zoomScale="150" workbookViewId="0">
      <selection activeCell="H3" sqref="H3"/>
    </sheetView>
  </sheetViews>
  <sheetFormatPr baseColWidth="10" defaultRowHeight="16" x14ac:dyDescent="0.2"/>
  <cols>
    <col min="1" max="1" width="14.6640625" bestFit="1" customWidth="1"/>
    <col min="2" max="2" width="10.1640625" bestFit="1" customWidth="1"/>
    <col min="3" max="3" width="12" bestFit="1" customWidth="1"/>
    <col min="4" max="4" width="16.5" bestFit="1" customWidth="1"/>
    <col min="5" max="5" width="11.5" bestFit="1" customWidth="1"/>
    <col min="6" max="6" width="11.1640625" bestFit="1" customWidth="1"/>
    <col min="7" max="7" width="9.5" bestFit="1" customWidth="1"/>
    <col min="8" max="8" width="13" bestFit="1" customWidth="1"/>
    <col min="9" max="9" width="10.1640625" bestFit="1" customWidth="1"/>
    <col min="10" max="10" width="13.1640625" bestFit="1" customWidth="1"/>
  </cols>
  <sheetData>
    <row r="1" spans="1:10" x14ac:dyDescent="0.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16</v>
      </c>
      <c r="H1" s="34" t="s">
        <v>18</v>
      </c>
      <c r="I1" s="20" t="s">
        <v>17</v>
      </c>
      <c r="J1" s="20" t="s">
        <v>15</v>
      </c>
    </row>
    <row r="2" spans="1:10" x14ac:dyDescent="0.2">
      <c r="A2" s="2">
        <v>27</v>
      </c>
      <c r="B2" s="3">
        <v>45730</v>
      </c>
      <c r="C2" s="4" t="s">
        <v>6</v>
      </c>
      <c r="D2" s="5">
        <v>2788</v>
      </c>
      <c r="E2" s="6">
        <v>21</v>
      </c>
      <c r="F2" s="4">
        <v>1</v>
      </c>
      <c r="G2" s="21">
        <f>Table1[[#This Row],[Clicks]]/Table1[[#This Row],[Impressions]]*100</f>
        <v>0.75322812051649923</v>
      </c>
      <c r="H2" s="31">
        <f>Table1[[#This Row],[Leads]]/Table1[[#This Row],[Clicks]]</f>
        <v>4.7619047619047616E-2</v>
      </c>
      <c r="I2" s="22">
        <f>Table1[[#This Row],[Impressions]]/1000</f>
        <v>2.7879999999999998</v>
      </c>
      <c r="J2" s="7">
        <v>15.17</v>
      </c>
    </row>
    <row r="3" spans="1:10" x14ac:dyDescent="0.2">
      <c r="A3" s="8">
        <v>28</v>
      </c>
      <c r="B3" s="9">
        <v>45730</v>
      </c>
      <c r="C3" s="10" t="s">
        <v>7</v>
      </c>
      <c r="D3" s="11">
        <v>3988</v>
      </c>
      <c r="E3" s="12">
        <v>40</v>
      </c>
      <c r="F3" s="10">
        <v>3</v>
      </c>
      <c r="G3" s="23">
        <f>Table1[[#This Row],[Clicks]]/Table1[[#This Row],[Impressions]]*100</f>
        <v>1.0030090270812437</v>
      </c>
      <c r="H3" s="32">
        <f>Table1[[#This Row],[Leads]]/Table1[[#This Row],[Clicks]]</f>
        <v>7.4999999999999997E-2</v>
      </c>
      <c r="I3" s="24">
        <f>Table1[[#This Row],[Impressions]]/1000</f>
        <v>3.988</v>
      </c>
      <c r="J3" s="13">
        <v>48.25</v>
      </c>
    </row>
    <row r="4" spans="1:10" x14ac:dyDescent="0.2">
      <c r="A4" s="8">
        <v>29</v>
      </c>
      <c r="B4" s="9">
        <v>45730</v>
      </c>
      <c r="C4" s="10" t="s">
        <v>8</v>
      </c>
      <c r="D4" s="11">
        <v>2234</v>
      </c>
      <c r="E4" s="12">
        <v>28</v>
      </c>
      <c r="F4" s="10">
        <v>1</v>
      </c>
      <c r="G4" s="23">
        <f>Table1[[#This Row],[Clicks]]/Table1[[#This Row],[Impressions]]*100</f>
        <v>1.2533572068039391</v>
      </c>
      <c r="H4" s="32">
        <f>Table1[[#This Row],[Leads]]/Table1[[#This Row],[Clicks]]</f>
        <v>3.5714285714285712E-2</v>
      </c>
      <c r="I4" s="24">
        <f>Table1[[#This Row],[Impressions]]/1000</f>
        <v>2.234</v>
      </c>
      <c r="J4" s="13">
        <v>13.6</v>
      </c>
    </row>
    <row r="5" spans="1:10" x14ac:dyDescent="0.2">
      <c r="A5" s="8">
        <v>24</v>
      </c>
      <c r="B5" s="9">
        <v>45729</v>
      </c>
      <c r="C5" s="10" t="s">
        <v>6</v>
      </c>
      <c r="D5" s="11">
        <v>2817</v>
      </c>
      <c r="E5" s="12">
        <v>21</v>
      </c>
      <c r="F5" s="10">
        <v>1</v>
      </c>
      <c r="G5" s="23">
        <f>Table1[[#This Row],[Clicks]]/Table1[[#This Row],[Impressions]]*100</f>
        <v>0.7454739084132056</v>
      </c>
      <c r="H5" s="32">
        <f>Table1[[#This Row],[Leads]]/Table1[[#This Row],[Clicks]]</f>
        <v>4.7619047619047616E-2</v>
      </c>
      <c r="I5" s="24">
        <f>Table1[[#This Row],[Impressions]]/1000</f>
        <v>2.8170000000000002</v>
      </c>
      <c r="J5" s="13">
        <v>12.83</v>
      </c>
    </row>
    <row r="6" spans="1:10" x14ac:dyDescent="0.2">
      <c r="A6" s="8">
        <v>25</v>
      </c>
      <c r="B6" s="9">
        <v>45729</v>
      </c>
      <c r="C6" s="10" t="s">
        <v>7</v>
      </c>
      <c r="D6" s="11">
        <v>3010</v>
      </c>
      <c r="E6" s="12">
        <v>25</v>
      </c>
      <c r="F6" s="10">
        <v>1</v>
      </c>
      <c r="G6" s="23">
        <f>Table1[[#This Row],[Clicks]]/Table1[[#This Row],[Impressions]]*100</f>
        <v>0.83056478405315626</v>
      </c>
      <c r="H6" s="32">
        <f>Table1[[#This Row],[Leads]]/Table1[[#This Row],[Clicks]]</f>
        <v>0.04</v>
      </c>
      <c r="I6" s="24">
        <f>Table1[[#This Row],[Impressions]]/1000</f>
        <v>3.01</v>
      </c>
      <c r="J6" s="13">
        <v>12.66</v>
      </c>
    </row>
    <row r="7" spans="1:10" x14ac:dyDescent="0.2">
      <c r="A7" s="8">
        <v>26</v>
      </c>
      <c r="B7" s="9">
        <v>45729</v>
      </c>
      <c r="C7" s="10" t="s">
        <v>8</v>
      </c>
      <c r="D7" s="11">
        <v>3285</v>
      </c>
      <c r="E7" s="12">
        <v>34</v>
      </c>
      <c r="F7" s="10">
        <v>2</v>
      </c>
      <c r="G7" s="23">
        <f>Table1[[#This Row],[Clicks]]/Table1[[#This Row],[Impressions]]*100</f>
        <v>1.035007610350076</v>
      </c>
      <c r="H7" s="32">
        <f>Table1[[#This Row],[Leads]]/Table1[[#This Row],[Clicks]]</f>
        <v>5.8823529411764705E-2</v>
      </c>
      <c r="I7" s="24">
        <f>Table1[[#This Row],[Impressions]]/1000</f>
        <v>3.2850000000000001</v>
      </c>
      <c r="J7" s="13">
        <v>31.16</v>
      </c>
    </row>
    <row r="8" spans="1:10" x14ac:dyDescent="0.2">
      <c r="A8" s="8">
        <v>21</v>
      </c>
      <c r="B8" s="9">
        <v>45728</v>
      </c>
      <c r="C8" s="10" t="s">
        <v>6</v>
      </c>
      <c r="D8" s="11">
        <v>2435</v>
      </c>
      <c r="E8" s="12">
        <v>20</v>
      </c>
      <c r="F8" s="10">
        <v>1</v>
      </c>
      <c r="G8" s="23">
        <f>Table1[[#This Row],[Clicks]]/Table1[[#This Row],[Impressions]]*100</f>
        <v>0.82135523613963046</v>
      </c>
      <c r="H8" s="32">
        <f>Table1[[#This Row],[Leads]]/Table1[[#This Row],[Clicks]]</f>
        <v>0.05</v>
      </c>
      <c r="I8" s="24">
        <f>Table1[[#This Row],[Impressions]]/1000</f>
        <v>2.4350000000000001</v>
      </c>
      <c r="J8" s="13">
        <v>17.489999999999998</v>
      </c>
    </row>
    <row r="9" spans="1:10" x14ac:dyDescent="0.2">
      <c r="A9" s="8">
        <v>22</v>
      </c>
      <c r="B9" s="9">
        <v>45728</v>
      </c>
      <c r="C9" s="10" t="s">
        <v>7</v>
      </c>
      <c r="D9" s="11">
        <v>2939</v>
      </c>
      <c r="E9" s="12">
        <v>25</v>
      </c>
      <c r="F9" s="10">
        <v>1</v>
      </c>
      <c r="G9" s="23">
        <f>Table1[[#This Row],[Clicks]]/Table1[[#This Row],[Impressions]]*100</f>
        <v>0.85062946580469545</v>
      </c>
      <c r="H9" s="32">
        <f>Table1[[#This Row],[Leads]]/Table1[[#This Row],[Clicks]]</f>
        <v>0.04</v>
      </c>
      <c r="I9" s="24">
        <f>Table1[[#This Row],[Impressions]]/1000</f>
        <v>2.9390000000000001</v>
      </c>
      <c r="J9" s="13">
        <v>16.47</v>
      </c>
    </row>
    <row r="10" spans="1:10" x14ac:dyDescent="0.2">
      <c r="A10" s="8">
        <v>23</v>
      </c>
      <c r="B10" s="9">
        <v>45728</v>
      </c>
      <c r="C10" s="10" t="s">
        <v>8</v>
      </c>
      <c r="D10" s="11">
        <v>3103</v>
      </c>
      <c r="E10" s="12">
        <v>33</v>
      </c>
      <c r="F10" s="10">
        <v>1</v>
      </c>
      <c r="G10" s="23">
        <f>Table1[[#This Row],[Clicks]]/Table1[[#This Row],[Impressions]]*100</f>
        <v>1.0634869481147275</v>
      </c>
      <c r="H10" s="32">
        <f>Table1[[#This Row],[Leads]]/Table1[[#This Row],[Clicks]]</f>
        <v>3.0303030303030304E-2</v>
      </c>
      <c r="I10" s="24">
        <f>Table1[[#This Row],[Impressions]]/1000</f>
        <v>3.1030000000000002</v>
      </c>
      <c r="J10" s="13">
        <v>17.39</v>
      </c>
    </row>
    <row r="11" spans="1:10" x14ac:dyDescent="0.2">
      <c r="A11" s="8">
        <v>18</v>
      </c>
      <c r="B11" s="9">
        <v>45727</v>
      </c>
      <c r="C11" s="10" t="s">
        <v>6</v>
      </c>
      <c r="D11" s="11">
        <v>3402</v>
      </c>
      <c r="E11" s="12">
        <v>25</v>
      </c>
      <c r="F11" s="10">
        <v>1</v>
      </c>
      <c r="G11" s="23">
        <f>Table1[[#This Row],[Clicks]]/Table1[[#This Row],[Impressions]]*100</f>
        <v>0.73486184597295712</v>
      </c>
      <c r="H11" s="32">
        <f>Table1[[#This Row],[Leads]]/Table1[[#This Row],[Clicks]]</f>
        <v>0.04</v>
      </c>
      <c r="I11" s="24">
        <f>Table1[[#This Row],[Impressions]]/1000</f>
        <v>3.4020000000000001</v>
      </c>
      <c r="J11" s="13">
        <v>12.34</v>
      </c>
    </row>
    <row r="12" spans="1:10" x14ac:dyDescent="0.2">
      <c r="A12" s="8">
        <v>19</v>
      </c>
      <c r="B12" s="9">
        <v>45727</v>
      </c>
      <c r="C12" s="10" t="s">
        <v>7</v>
      </c>
      <c r="D12" s="11">
        <v>3683</v>
      </c>
      <c r="E12" s="12">
        <v>29</v>
      </c>
      <c r="F12" s="10">
        <v>1</v>
      </c>
      <c r="G12" s="23">
        <f>Table1[[#This Row],[Clicks]]/Table1[[#This Row],[Impressions]]*100</f>
        <v>0.78740157480314954</v>
      </c>
      <c r="H12" s="32">
        <f>Table1[[#This Row],[Leads]]/Table1[[#This Row],[Clicks]]</f>
        <v>3.4482758620689655E-2</v>
      </c>
      <c r="I12" s="24">
        <f>Table1[[#This Row],[Impressions]]/1000</f>
        <v>3.6829999999999998</v>
      </c>
      <c r="J12" s="13">
        <v>13.61</v>
      </c>
    </row>
    <row r="13" spans="1:10" x14ac:dyDescent="0.2">
      <c r="A13" s="8">
        <v>20</v>
      </c>
      <c r="B13" s="9">
        <v>45727</v>
      </c>
      <c r="C13" s="10" t="s">
        <v>8</v>
      </c>
      <c r="D13" s="11">
        <v>2432</v>
      </c>
      <c r="E13" s="12">
        <v>34</v>
      </c>
      <c r="F13" s="10">
        <v>1</v>
      </c>
      <c r="G13" s="23">
        <f>Table1[[#This Row],[Clicks]]/Table1[[#This Row],[Impressions]]*100</f>
        <v>1.3980263157894737</v>
      </c>
      <c r="H13" s="32">
        <f>Table1[[#This Row],[Leads]]/Table1[[#This Row],[Clicks]]</f>
        <v>2.9411764705882353E-2</v>
      </c>
      <c r="I13" s="24">
        <f>Table1[[#This Row],[Impressions]]/1000</f>
        <v>2.4319999999999999</v>
      </c>
      <c r="J13" s="13">
        <v>16.309999999999999</v>
      </c>
    </row>
    <row r="14" spans="1:10" x14ac:dyDescent="0.2">
      <c r="A14" s="8">
        <v>15</v>
      </c>
      <c r="B14" s="9">
        <v>45726</v>
      </c>
      <c r="C14" s="10" t="s">
        <v>6</v>
      </c>
      <c r="D14" s="11">
        <v>3437</v>
      </c>
      <c r="E14" s="12">
        <v>32</v>
      </c>
      <c r="F14" s="10">
        <v>1</v>
      </c>
      <c r="G14" s="23">
        <f>Table1[[#This Row],[Clicks]]/Table1[[#This Row],[Impressions]]*100</f>
        <v>0.93104451556590051</v>
      </c>
      <c r="H14" s="32">
        <f>Table1[[#This Row],[Leads]]/Table1[[#This Row],[Clicks]]</f>
        <v>3.125E-2</v>
      </c>
      <c r="I14" s="24">
        <f>Table1[[#This Row],[Impressions]]/1000</f>
        <v>3.4369999999999998</v>
      </c>
      <c r="J14" s="13">
        <v>15.65</v>
      </c>
    </row>
    <row r="15" spans="1:10" x14ac:dyDescent="0.2">
      <c r="A15" s="8">
        <v>16</v>
      </c>
      <c r="B15" s="9">
        <v>45726</v>
      </c>
      <c r="C15" s="10" t="s">
        <v>7</v>
      </c>
      <c r="D15" s="11">
        <v>2350</v>
      </c>
      <c r="E15" s="12">
        <v>23</v>
      </c>
      <c r="F15" s="10">
        <v>1</v>
      </c>
      <c r="G15" s="23">
        <f>Table1[[#This Row],[Clicks]]/Table1[[#This Row],[Impressions]]*100</f>
        <v>0.97872340425531912</v>
      </c>
      <c r="H15" s="32">
        <f>Table1[[#This Row],[Leads]]/Table1[[#This Row],[Clicks]]</f>
        <v>4.3478260869565216E-2</v>
      </c>
      <c r="I15" s="24">
        <f>Table1[[#This Row],[Impressions]]/1000</f>
        <v>2.35</v>
      </c>
      <c r="J15" s="13">
        <v>14.77</v>
      </c>
    </row>
    <row r="16" spans="1:10" x14ac:dyDescent="0.2">
      <c r="A16" s="8">
        <v>17</v>
      </c>
      <c r="B16" s="9">
        <v>45726</v>
      </c>
      <c r="C16" s="10" t="s">
        <v>8</v>
      </c>
      <c r="D16" s="11">
        <v>2552</v>
      </c>
      <c r="E16" s="12">
        <v>36</v>
      </c>
      <c r="F16" s="10">
        <v>2</v>
      </c>
      <c r="G16" s="23">
        <f>Table1[[#This Row],[Clicks]]/Table1[[#This Row],[Impressions]]*100</f>
        <v>1.4106583072100314</v>
      </c>
      <c r="H16" s="32">
        <f>Table1[[#This Row],[Leads]]/Table1[[#This Row],[Clicks]]</f>
        <v>5.5555555555555552E-2</v>
      </c>
      <c r="I16" s="24">
        <f>Table1[[#This Row],[Impressions]]/1000</f>
        <v>2.552</v>
      </c>
      <c r="J16" s="13">
        <v>30.68</v>
      </c>
    </row>
    <row r="17" spans="1:10" x14ac:dyDescent="0.2">
      <c r="A17" s="8">
        <v>12</v>
      </c>
      <c r="B17" s="9">
        <v>45723</v>
      </c>
      <c r="C17" s="10" t="s">
        <v>6</v>
      </c>
      <c r="D17" s="11">
        <v>2466</v>
      </c>
      <c r="E17" s="12">
        <v>21</v>
      </c>
      <c r="F17" s="10">
        <v>1</v>
      </c>
      <c r="G17" s="23">
        <f>Table1[[#This Row],[Clicks]]/Table1[[#This Row],[Impressions]]*100</f>
        <v>0.85158150851581504</v>
      </c>
      <c r="H17" s="32">
        <f>Table1[[#This Row],[Leads]]/Table1[[#This Row],[Clicks]]</f>
        <v>4.7619047619047616E-2</v>
      </c>
      <c r="I17" s="24">
        <f>Table1[[#This Row],[Impressions]]/1000</f>
        <v>2.4660000000000002</v>
      </c>
      <c r="J17" s="13">
        <v>17.13</v>
      </c>
    </row>
    <row r="18" spans="1:10" x14ac:dyDescent="0.2">
      <c r="A18" s="8">
        <v>13</v>
      </c>
      <c r="B18" s="9">
        <v>45723</v>
      </c>
      <c r="C18" s="10" t="s">
        <v>7</v>
      </c>
      <c r="D18" s="11">
        <v>3774</v>
      </c>
      <c r="E18" s="12">
        <v>31</v>
      </c>
      <c r="F18" s="10">
        <v>1</v>
      </c>
      <c r="G18" s="23">
        <f>Table1[[#This Row],[Clicks]]/Table1[[#This Row],[Impressions]]*100</f>
        <v>0.82140964493905666</v>
      </c>
      <c r="H18" s="32">
        <f>Table1[[#This Row],[Leads]]/Table1[[#This Row],[Clicks]]</f>
        <v>3.2258064516129031E-2</v>
      </c>
      <c r="I18" s="24">
        <f>Table1[[#This Row],[Impressions]]/1000</f>
        <v>3.774</v>
      </c>
      <c r="J18" s="13">
        <v>15.81</v>
      </c>
    </row>
    <row r="19" spans="1:10" x14ac:dyDescent="0.2">
      <c r="A19" s="8">
        <v>14</v>
      </c>
      <c r="B19" s="9">
        <v>45723</v>
      </c>
      <c r="C19" s="10" t="s">
        <v>8</v>
      </c>
      <c r="D19" s="11">
        <v>2747</v>
      </c>
      <c r="E19" s="12">
        <v>28</v>
      </c>
      <c r="F19" s="10">
        <v>1</v>
      </c>
      <c r="G19" s="23">
        <f>Table1[[#This Row],[Clicks]]/Table1[[#This Row],[Impressions]]*100</f>
        <v>1.0192937750273026</v>
      </c>
      <c r="H19" s="32">
        <f>Table1[[#This Row],[Leads]]/Table1[[#This Row],[Clicks]]</f>
        <v>3.5714285714285712E-2</v>
      </c>
      <c r="I19" s="24">
        <f>Table1[[#This Row],[Impressions]]/1000</f>
        <v>2.7469999999999999</v>
      </c>
      <c r="J19" s="13">
        <v>16.02</v>
      </c>
    </row>
    <row r="20" spans="1:10" x14ac:dyDescent="0.2">
      <c r="A20" s="8">
        <v>9</v>
      </c>
      <c r="B20" s="9">
        <v>45722</v>
      </c>
      <c r="C20" s="10" t="s">
        <v>6</v>
      </c>
      <c r="D20" s="11">
        <v>2940</v>
      </c>
      <c r="E20" s="12">
        <v>23</v>
      </c>
      <c r="F20" s="10">
        <v>1</v>
      </c>
      <c r="G20" s="23">
        <f>Table1[[#This Row],[Clicks]]/Table1[[#This Row],[Impressions]]*100</f>
        <v>0.78231292517006812</v>
      </c>
      <c r="H20" s="32">
        <f>Table1[[#This Row],[Leads]]/Table1[[#This Row],[Clicks]]</f>
        <v>4.3478260869565216E-2</v>
      </c>
      <c r="I20" s="24">
        <f>Table1[[#This Row],[Impressions]]/1000</f>
        <v>2.94</v>
      </c>
      <c r="J20" s="13">
        <v>14.27</v>
      </c>
    </row>
    <row r="21" spans="1:10" x14ac:dyDescent="0.2">
      <c r="A21" s="8">
        <v>10</v>
      </c>
      <c r="B21" s="9">
        <v>45722</v>
      </c>
      <c r="C21" s="10" t="s">
        <v>7</v>
      </c>
      <c r="D21" s="11">
        <v>3130</v>
      </c>
      <c r="E21" s="12">
        <v>28</v>
      </c>
      <c r="F21" s="10">
        <v>1</v>
      </c>
      <c r="G21" s="23">
        <f>Table1[[#This Row],[Clicks]]/Table1[[#This Row],[Impressions]]*100</f>
        <v>0.89456869009584672</v>
      </c>
      <c r="H21" s="32">
        <f>Table1[[#This Row],[Leads]]/Table1[[#This Row],[Clicks]]</f>
        <v>3.5714285714285712E-2</v>
      </c>
      <c r="I21" s="24">
        <f>Table1[[#This Row],[Impressions]]/1000</f>
        <v>3.13</v>
      </c>
      <c r="J21" s="13">
        <v>17.309999999999999</v>
      </c>
    </row>
    <row r="22" spans="1:10" x14ac:dyDescent="0.2">
      <c r="A22" s="8">
        <v>11</v>
      </c>
      <c r="B22" s="9">
        <v>45722</v>
      </c>
      <c r="C22" s="10" t="s">
        <v>8</v>
      </c>
      <c r="D22" s="11">
        <v>2740</v>
      </c>
      <c r="E22" s="12">
        <v>33</v>
      </c>
      <c r="F22" s="10">
        <v>2</v>
      </c>
      <c r="G22" s="23">
        <f>Table1[[#This Row],[Clicks]]/Table1[[#This Row],[Impressions]]*100</f>
        <v>1.2043795620437956</v>
      </c>
      <c r="H22" s="32">
        <f>Table1[[#This Row],[Leads]]/Table1[[#This Row],[Clicks]]</f>
        <v>6.0606060606060608E-2</v>
      </c>
      <c r="I22" s="24">
        <f>Table1[[#This Row],[Impressions]]/1000</f>
        <v>2.74</v>
      </c>
      <c r="J22" s="13">
        <v>24.55</v>
      </c>
    </row>
    <row r="23" spans="1:10" x14ac:dyDescent="0.2">
      <c r="A23" s="8">
        <v>6</v>
      </c>
      <c r="B23" s="9">
        <v>45721</v>
      </c>
      <c r="C23" s="10" t="s">
        <v>6</v>
      </c>
      <c r="D23" s="11">
        <v>3429</v>
      </c>
      <c r="E23" s="12">
        <v>26</v>
      </c>
      <c r="F23" s="10">
        <v>1</v>
      </c>
      <c r="G23" s="23">
        <f>Table1[[#This Row],[Clicks]]/Table1[[#This Row],[Impressions]]*100</f>
        <v>0.75823855351414404</v>
      </c>
      <c r="H23" s="32">
        <f>Table1[[#This Row],[Leads]]/Table1[[#This Row],[Clicks]]</f>
        <v>3.8461538461538464E-2</v>
      </c>
      <c r="I23" s="24">
        <f>Table1[[#This Row],[Impressions]]/1000</f>
        <v>3.4289999999999998</v>
      </c>
      <c r="J23" s="13">
        <v>13.29</v>
      </c>
    </row>
    <row r="24" spans="1:10" x14ac:dyDescent="0.2">
      <c r="A24" s="8">
        <v>7</v>
      </c>
      <c r="B24" s="9">
        <v>45721</v>
      </c>
      <c r="C24" s="10" t="s">
        <v>7</v>
      </c>
      <c r="D24" s="11">
        <v>3563</v>
      </c>
      <c r="E24" s="12">
        <v>33</v>
      </c>
      <c r="F24" s="10">
        <v>1</v>
      </c>
      <c r="G24" s="23">
        <f>Table1[[#This Row],[Clicks]]/Table1[[#This Row],[Impressions]]*100</f>
        <v>0.92618579848442328</v>
      </c>
      <c r="H24" s="32">
        <f>Table1[[#This Row],[Leads]]/Table1[[#This Row],[Clicks]]</f>
        <v>3.0303030303030304E-2</v>
      </c>
      <c r="I24" s="24">
        <f>Table1[[#This Row],[Impressions]]/1000</f>
        <v>3.5630000000000002</v>
      </c>
      <c r="J24" s="13">
        <v>12.58</v>
      </c>
    </row>
    <row r="25" spans="1:10" x14ac:dyDescent="0.2">
      <c r="A25" s="8">
        <v>8</v>
      </c>
      <c r="B25" s="9">
        <v>45721</v>
      </c>
      <c r="C25" s="10" t="s">
        <v>8</v>
      </c>
      <c r="D25" s="11">
        <v>3735</v>
      </c>
      <c r="E25" s="12">
        <v>42</v>
      </c>
      <c r="F25" s="10">
        <v>1</v>
      </c>
      <c r="G25" s="23">
        <f>Table1[[#This Row],[Clicks]]/Table1[[#This Row],[Impressions]]*100</f>
        <v>1.1244979919678715</v>
      </c>
      <c r="H25" s="32">
        <f>Table1[[#This Row],[Leads]]/Table1[[#This Row],[Clicks]]</f>
        <v>2.3809523809523808E-2</v>
      </c>
      <c r="I25" s="24">
        <f>Table1[[#This Row],[Impressions]]/1000</f>
        <v>3.7349999999999999</v>
      </c>
      <c r="J25" s="13">
        <v>12.26</v>
      </c>
    </row>
    <row r="26" spans="1:10" x14ac:dyDescent="0.2">
      <c r="A26" s="8">
        <v>3</v>
      </c>
      <c r="B26" s="9">
        <v>45720</v>
      </c>
      <c r="C26" s="10" t="s">
        <v>6</v>
      </c>
      <c r="D26" s="11">
        <v>2476</v>
      </c>
      <c r="E26" s="12">
        <v>20</v>
      </c>
      <c r="F26" s="10">
        <v>1</v>
      </c>
      <c r="G26" s="23">
        <f>Table1[[#This Row],[Clicks]]/Table1[[#This Row],[Impressions]]*100</f>
        <v>0.80775444264943452</v>
      </c>
      <c r="H26" s="32">
        <f>Table1[[#This Row],[Leads]]/Table1[[#This Row],[Clicks]]</f>
        <v>0.05</v>
      </c>
      <c r="I26" s="24">
        <f>Table1[[#This Row],[Impressions]]/1000</f>
        <v>2.476</v>
      </c>
      <c r="J26" s="13">
        <v>13.19</v>
      </c>
    </row>
    <row r="27" spans="1:10" x14ac:dyDescent="0.2">
      <c r="A27" s="8">
        <v>4</v>
      </c>
      <c r="B27" s="9">
        <v>45720</v>
      </c>
      <c r="C27" s="10" t="s">
        <v>7</v>
      </c>
      <c r="D27" s="11">
        <v>3330</v>
      </c>
      <c r="E27" s="12">
        <v>35</v>
      </c>
      <c r="F27" s="10">
        <v>1</v>
      </c>
      <c r="G27" s="23">
        <f>Table1[[#This Row],[Clicks]]/Table1[[#This Row],[Impressions]]*100</f>
        <v>1.0510510510510511</v>
      </c>
      <c r="H27" s="32">
        <f>Table1[[#This Row],[Leads]]/Table1[[#This Row],[Clicks]]</f>
        <v>2.8571428571428571E-2</v>
      </c>
      <c r="I27" s="24">
        <f>Table1[[#This Row],[Impressions]]/1000</f>
        <v>3.33</v>
      </c>
      <c r="J27" s="13">
        <v>14.7</v>
      </c>
    </row>
    <row r="28" spans="1:10" x14ac:dyDescent="0.2">
      <c r="A28" s="8">
        <v>5</v>
      </c>
      <c r="B28" s="9">
        <v>45720</v>
      </c>
      <c r="C28" s="10" t="s">
        <v>8</v>
      </c>
      <c r="D28" s="11">
        <v>2569</v>
      </c>
      <c r="E28" s="12">
        <v>34</v>
      </c>
      <c r="F28" s="10">
        <v>1</v>
      </c>
      <c r="G28" s="23">
        <f>Table1[[#This Row],[Clicks]]/Table1[[#This Row],[Impressions]]*100</f>
        <v>1.3234721681588166</v>
      </c>
      <c r="H28" s="32">
        <f>Table1[[#This Row],[Leads]]/Table1[[#This Row],[Clicks]]</f>
        <v>2.9411764705882353E-2</v>
      </c>
      <c r="I28" s="24">
        <f>Table1[[#This Row],[Impressions]]/1000</f>
        <v>2.569</v>
      </c>
      <c r="J28" s="13">
        <v>16.829999999999998</v>
      </c>
    </row>
    <row r="29" spans="1:10" x14ac:dyDescent="0.2">
      <c r="A29" s="8">
        <v>0</v>
      </c>
      <c r="B29" s="9">
        <v>45719</v>
      </c>
      <c r="C29" s="10" t="s">
        <v>6</v>
      </c>
      <c r="D29" s="11">
        <v>3309</v>
      </c>
      <c r="E29" s="12">
        <v>24</v>
      </c>
      <c r="F29" s="10">
        <v>1</v>
      </c>
      <c r="G29" s="23">
        <f>Table1[[#This Row],[Clicks]]/Table1[[#This Row],[Impressions]]*100</f>
        <v>0.72529465095194923</v>
      </c>
      <c r="H29" s="32">
        <f>Table1[[#This Row],[Leads]]/Table1[[#This Row],[Clicks]]</f>
        <v>4.1666666666666664E-2</v>
      </c>
      <c r="I29" s="24">
        <f>Table1[[#This Row],[Impressions]]/1000</f>
        <v>3.3090000000000002</v>
      </c>
      <c r="J29" s="13">
        <v>13.47</v>
      </c>
    </row>
    <row r="30" spans="1:10" x14ac:dyDescent="0.2">
      <c r="A30" s="8">
        <v>1</v>
      </c>
      <c r="B30" s="9">
        <v>45719</v>
      </c>
      <c r="C30" s="10" t="s">
        <v>7</v>
      </c>
      <c r="D30" s="11">
        <v>2285</v>
      </c>
      <c r="E30" s="12">
        <v>25</v>
      </c>
      <c r="F30" s="10">
        <v>1</v>
      </c>
      <c r="G30" s="23">
        <f>Table1[[#This Row],[Clicks]]/Table1[[#This Row],[Impressions]]*100</f>
        <v>1.0940919037199124</v>
      </c>
      <c r="H30" s="32">
        <f>Table1[[#This Row],[Leads]]/Table1[[#This Row],[Clicks]]</f>
        <v>0.04</v>
      </c>
      <c r="I30" s="24">
        <f>Table1[[#This Row],[Impressions]]/1000</f>
        <v>2.2850000000000001</v>
      </c>
      <c r="J30" s="13">
        <v>17.350000000000001</v>
      </c>
    </row>
    <row r="31" spans="1:10" x14ac:dyDescent="0.2">
      <c r="A31" s="14">
        <v>2</v>
      </c>
      <c r="B31" s="15">
        <v>45719</v>
      </c>
      <c r="C31" s="16" t="s">
        <v>8</v>
      </c>
      <c r="D31" s="17">
        <v>2178</v>
      </c>
      <c r="E31" s="18">
        <v>27</v>
      </c>
      <c r="F31" s="16">
        <v>1</v>
      </c>
      <c r="G31" s="25">
        <f>Table1[[#This Row],[Clicks]]/Table1[[#This Row],[Impressions]]*100</f>
        <v>1.2396694214876034</v>
      </c>
      <c r="H31" s="33">
        <f>Table1[[#This Row],[Leads]]/Table1[[#This Row],[Clicks]]</f>
        <v>3.7037037037037035E-2</v>
      </c>
      <c r="I31" s="26">
        <f>Table1[[#This Row],[Impressions]]/1000</f>
        <v>2.1779999999999999</v>
      </c>
      <c r="J31" s="19">
        <v>12.56</v>
      </c>
    </row>
    <row r="33" spans="3:10" x14ac:dyDescent="0.2">
      <c r="C33" s="30" t="s">
        <v>19</v>
      </c>
      <c r="D33" s="27">
        <f>SUM(Table1[Impressions])</f>
        <v>89126</v>
      </c>
      <c r="E33" s="27">
        <f>SUM(Table1[Clicks])</f>
        <v>856</v>
      </c>
      <c r="F33" s="27">
        <f>SUM(Table1[Leads])</f>
        <v>35</v>
      </c>
      <c r="G33" s="28">
        <f>SUM(Table1[CTR])</f>
        <v>29.2206303586511</v>
      </c>
      <c r="H33" s="28">
        <f>SUM(Table1[Conversion])</f>
        <v>1.2339082750133494</v>
      </c>
      <c r="I33" s="28">
        <f>SUM(Table1[CPM])</f>
        <v>89.125999999999991</v>
      </c>
      <c r="J33" s="29">
        <f>SUM(Table1[Revenue])</f>
        <v>519.69999999999993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AD0-DAE1-A844-8ACB-866868EE745C}">
  <dimension ref="A1:J33"/>
  <sheetViews>
    <sheetView showGridLines="0" tabSelected="1" zoomScale="150" workbookViewId="0">
      <selection activeCell="D37" sqref="D37"/>
    </sheetView>
  </sheetViews>
  <sheetFormatPr baseColWidth="10" defaultRowHeight="16" x14ac:dyDescent="0.2"/>
  <cols>
    <col min="1" max="1" width="14.6640625" bestFit="1" customWidth="1"/>
    <col min="2" max="2" width="10.1640625" bestFit="1" customWidth="1"/>
    <col min="3" max="3" width="12" bestFit="1" customWidth="1"/>
    <col min="4" max="4" width="16.5" bestFit="1" customWidth="1"/>
    <col min="5" max="5" width="11.5" bestFit="1" customWidth="1"/>
    <col min="6" max="6" width="11.1640625" bestFit="1" customWidth="1"/>
    <col min="7" max="7" width="9.5" bestFit="1" customWidth="1"/>
    <col min="8" max="8" width="13" bestFit="1" customWidth="1"/>
    <col min="9" max="9" width="10.1640625" bestFit="1" customWidth="1"/>
    <col min="10" max="10" width="13.1640625" bestFit="1" customWidth="1"/>
  </cols>
  <sheetData>
    <row r="1" spans="1:10" x14ac:dyDescent="0.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16</v>
      </c>
      <c r="H1" s="34" t="s">
        <v>18</v>
      </c>
      <c r="I1" s="20" t="s">
        <v>17</v>
      </c>
      <c r="J1" s="20" t="s">
        <v>15</v>
      </c>
    </row>
    <row r="2" spans="1:10" hidden="1" x14ac:dyDescent="0.2">
      <c r="A2" s="2">
        <v>27</v>
      </c>
      <c r="B2" s="3">
        <v>45730</v>
      </c>
      <c r="C2" s="4" t="s">
        <v>6</v>
      </c>
      <c r="D2" s="5">
        <v>2788</v>
      </c>
      <c r="E2" s="6">
        <v>21</v>
      </c>
      <c r="F2" s="4">
        <v>1</v>
      </c>
      <c r="G2" s="21">
        <f>Table13[[#This Row],[Clicks]]/Table13[[#This Row],[Impressions]]*100</f>
        <v>0.75322812051649923</v>
      </c>
      <c r="H2" s="31">
        <f>Table13[[#This Row],[Leads]]/Table13[[#This Row],[Clicks]]</f>
        <v>4.7619047619047616E-2</v>
      </c>
      <c r="I2" s="22">
        <f>Table13[[#This Row],[Impressions]]/1000</f>
        <v>2.7879999999999998</v>
      </c>
      <c r="J2" s="7">
        <v>15.17</v>
      </c>
    </row>
    <row r="3" spans="1:10" x14ac:dyDescent="0.2">
      <c r="A3" s="8">
        <v>28</v>
      </c>
      <c r="B3" s="9">
        <v>45730</v>
      </c>
      <c r="C3" s="10" t="s">
        <v>7</v>
      </c>
      <c r="D3" s="11">
        <v>3988</v>
      </c>
      <c r="E3" s="12">
        <v>40</v>
      </c>
      <c r="F3" s="10">
        <v>3</v>
      </c>
      <c r="G3" s="23">
        <f>Table13[[#This Row],[Clicks]]/Table13[[#This Row],[Impressions]]*100</f>
        <v>1.0030090270812437</v>
      </c>
      <c r="H3" s="32">
        <f>Table13[[#This Row],[Leads]]/Table13[[#This Row],[Clicks]]</f>
        <v>7.4999999999999997E-2</v>
      </c>
      <c r="I3" s="24">
        <f>Table13[[#This Row],[Impressions]]/1000</f>
        <v>3.988</v>
      </c>
      <c r="J3" s="13">
        <v>48.25</v>
      </c>
    </row>
    <row r="4" spans="1:10" hidden="1" x14ac:dyDescent="0.2">
      <c r="A4" s="8">
        <v>29</v>
      </c>
      <c r="B4" s="9">
        <v>45730</v>
      </c>
      <c r="C4" s="10" t="s">
        <v>8</v>
      </c>
      <c r="D4" s="11">
        <v>2234</v>
      </c>
      <c r="E4" s="12">
        <v>28</v>
      </c>
      <c r="F4" s="10">
        <v>1</v>
      </c>
      <c r="G4" s="23">
        <f>Table13[[#This Row],[Clicks]]/Table13[[#This Row],[Impressions]]*100</f>
        <v>1.2533572068039391</v>
      </c>
      <c r="H4" s="32">
        <f>Table13[[#This Row],[Leads]]/Table13[[#This Row],[Clicks]]</f>
        <v>3.5714285714285712E-2</v>
      </c>
      <c r="I4" s="24">
        <f>Table13[[#This Row],[Impressions]]/1000</f>
        <v>2.234</v>
      </c>
      <c r="J4" s="13">
        <v>13.6</v>
      </c>
    </row>
    <row r="5" spans="1:10" hidden="1" x14ac:dyDescent="0.2">
      <c r="A5" s="8">
        <v>24</v>
      </c>
      <c r="B5" s="9">
        <v>45729</v>
      </c>
      <c r="C5" s="10" t="s">
        <v>6</v>
      </c>
      <c r="D5" s="11">
        <v>2817</v>
      </c>
      <c r="E5" s="12">
        <v>21</v>
      </c>
      <c r="F5" s="10">
        <v>1</v>
      </c>
      <c r="G5" s="23">
        <f>Table13[[#This Row],[Clicks]]/Table13[[#This Row],[Impressions]]*100</f>
        <v>0.7454739084132056</v>
      </c>
      <c r="H5" s="32">
        <f>Table13[[#This Row],[Leads]]/Table13[[#This Row],[Clicks]]</f>
        <v>4.7619047619047616E-2</v>
      </c>
      <c r="I5" s="24">
        <f>Table13[[#This Row],[Impressions]]/1000</f>
        <v>2.8170000000000002</v>
      </c>
      <c r="J5" s="13">
        <v>12.83</v>
      </c>
    </row>
    <row r="6" spans="1:10" hidden="1" x14ac:dyDescent="0.2">
      <c r="A6" s="8">
        <v>25</v>
      </c>
      <c r="B6" s="9">
        <v>45729</v>
      </c>
      <c r="C6" s="10" t="s">
        <v>7</v>
      </c>
      <c r="D6" s="11">
        <v>3010</v>
      </c>
      <c r="E6" s="12">
        <v>25</v>
      </c>
      <c r="F6" s="10">
        <v>1</v>
      </c>
      <c r="G6" s="23">
        <f>Table13[[#This Row],[Clicks]]/Table13[[#This Row],[Impressions]]*100</f>
        <v>0.83056478405315626</v>
      </c>
      <c r="H6" s="32">
        <f>Table13[[#This Row],[Leads]]/Table13[[#This Row],[Clicks]]</f>
        <v>0.04</v>
      </c>
      <c r="I6" s="24">
        <f>Table13[[#This Row],[Impressions]]/1000</f>
        <v>3.01</v>
      </c>
      <c r="J6" s="13">
        <v>12.66</v>
      </c>
    </row>
    <row r="7" spans="1:10" x14ac:dyDescent="0.2">
      <c r="A7" s="8">
        <v>11</v>
      </c>
      <c r="B7" s="9">
        <v>45722</v>
      </c>
      <c r="C7" s="10" t="s">
        <v>8</v>
      </c>
      <c r="D7" s="11">
        <v>2740</v>
      </c>
      <c r="E7" s="12">
        <v>33</v>
      </c>
      <c r="F7" s="10">
        <v>2</v>
      </c>
      <c r="G7" s="23">
        <f>Table13[[#This Row],[Clicks]]/Table13[[#This Row],[Impressions]]*100</f>
        <v>1.2043795620437956</v>
      </c>
      <c r="H7" s="32">
        <f>Table13[[#This Row],[Leads]]/Table13[[#This Row],[Clicks]]</f>
        <v>6.0606060606060608E-2</v>
      </c>
      <c r="I7" s="24">
        <f>Table13[[#This Row],[Impressions]]/1000</f>
        <v>2.74</v>
      </c>
      <c r="J7" s="13">
        <v>24.55</v>
      </c>
    </row>
    <row r="8" spans="1:10" x14ac:dyDescent="0.2">
      <c r="A8" s="8">
        <v>26</v>
      </c>
      <c r="B8" s="9">
        <v>45729</v>
      </c>
      <c r="C8" s="10" t="s">
        <v>8</v>
      </c>
      <c r="D8" s="11">
        <v>3285</v>
      </c>
      <c r="E8" s="12">
        <v>34</v>
      </c>
      <c r="F8" s="10">
        <v>2</v>
      </c>
      <c r="G8" s="23">
        <f>Table13[[#This Row],[Clicks]]/Table13[[#This Row],[Impressions]]*100</f>
        <v>1.035007610350076</v>
      </c>
      <c r="H8" s="32">
        <f>Table13[[#This Row],[Leads]]/Table13[[#This Row],[Clicks]]</f>
        <v>5.8823529411764705E-2</v>
      </c>
      <c r="I8" s="24">
        <f>Table13[[#This Row],[Impressions]]/1000</f>
        <v>3.2850000000000001</v>
      </c>
      <c r="J8" s="13">
        <v>31.16</v>
      </c>
    </row>
    <row r="9" spans="1:10" hidden="1" x14ac:dyDescent="0.2">
      <c r="A9" s="8">
        <v>22</v>
      </c>
      <c r="B9" s="9">
        <v>45728</v>
      </c>
      <c r="C9" s="10" t="s">
        <v>7</v>
      </c>
      <c r="D9" s="11">
        <v>2939</v>
      </c>
      <c r="E9" s="12">
        <v>25</v>
      </c>
      <c r="F9" s="10">
        <v>1</v>
      </c>
      <c r="G9" s="23">
        <f>Table13[[#This Row],[Clicks]]/Table13[[#This Row],[Impressions]]*100</f>
        <v>0.85062946580469545</v>
      </c>
      <c r="H9" s="32">
        <f>Table13[[#This Row],[Leads]]/Table13[[#This Row],[Clicks]]</f>
        <v>0.04</v>
      </c>
      <c r="I9" s="24">
        <f>Table13[[#This Row],[Impressions]]/1000</f>
        <v>2.9390000000000001</v>
      </c>
      <c r="J9" s="13">
        <v>16.47</v>
      </c>
    </row>
    <row r="10" spans="1:10" hidden="1" x14ac:dyDescent="0.2">
      <c r="A10" s="8">
        <v>23</v>
      </c>
      <c r="B10" s="9">
        <v>45728</v>
      </c>
      <c r="C10" s="10" t="s">
        <v>8</v>
      </c>
      <c r="D10" s="11">
        <v>3103</v>
      </c>
      <c r="E10" s="12">
        <v>33</v>
      </c>
      <c r="F10" s="10">
        <v>1</v>
      </c>
      <c r="G10" s="23">
        <f>Table13[[#This Row],[Clicks]]/Table13[[#This Row],[Impressions]]*100</f>
        <v>1.0634869481147275</v>
      </c>
      <c r="H10" s="32">
        <f>Table13[[#This Row],[Leads]]/Table13[[#This Row],[Clicks]]</f>
        <v>3.0303030303030304E-2</v>
      </c>
      <c r="I10" s="24">
        <f>Table13[[#This Row],[Impressions]]/1000</f>
        <v>3.1030000000000002</v>
      </c>
      <c r="J10" s="13">
        <v>17.39</v>
      </c>
    </row>
    <row r="11" spans="1:10" hidden="1" x14ac:dyDescent="0.2">
      <c r="A11" s="8">
        <v>18</v>
      </c>
      <c r="B11" s="9">
        <v>45727</v>
      </c>
      <c r="C11" s="10" t="s">
        <v>6</v>
      </c>
      <c r="D11" s="11">
        <v>3402</v>
      </c>
      <c r="E11" s="12">
        <v>25</v>
      </c>
      <c r="F11" s="10">
        <v>1</v>
      </c>
      <c r="G11" s="23">
        <f>Table13[[#This Row],[Clicks]]/Table13[[#This Row],[Impressions]]*100</f>
        <v>0.73486184597295712</v>
      </c>
      <c r="H11" s="32">
        <f>Table13[[#This Row],[Leads]]/Table13[[#This Row],[Clicks]]</f>
        <v>0.04</v>
      </c>
      <c r="I11" s="24">
        <f>Table13[[#This Row],[Impressions]]/1000</f>
        <v>3.4020000000000001</v>
      </c>
      <c r="J11" s="13">
        <v>12.34</v>
      </c>
    </row>
    <row r="12" spans="1:10" hidden="1" x14ac:dyDescent="0.2">
      <c r="A12" s="8">
        <v>19</v>
      </c>
      <c r="B12" s="9">
        <v>45727</v>
      </c>
      <c r="C12" s="10" t="s">
        <v>7</v>
      </c>
      <c r="D12" s="11">
        <v>3683</v>
      </c>
      <c r="E12" s="12">
        <v>29</v>
      </c>
      <c r="F12" s="10">
        <v>1</v>
      </c>
      <c r="G12" s="23">
        <f>Table13[[#This Row],[Clicks]]/Table13[[#This Row],[Impressions]]*100</f>
        <v>0.78740157480314954</v>
      </c>
      <c r="H12" s="32">
        <f>Table13[[#This Row],[Leads]]/Table13[[#This Row],[Clicks]]</f>
        <v>3.4482758620689655E-2</v>
      </c>
      <c r="I12" s="24">
        <f>Table13[[#This Row],[Impressions]]/1000</f>
        <v>3.6829999999999998</v>
      </c>
      <c r="J12" s="13">
        <v>13.61</v>
      </c>
    </row>
    <row r="13" spans="1:10" hidden="1" x14ac:dyDescent="0.2">
      <c r="A13" s="8">
        <v>20</v>
      </c>
      <c r="B13" s="9">
        <v>45727</v>
      </c>
      <c r="C13" s="10" t="s">
        <v>8</v>
      </c>
      <c r="D13" s="11">
        <v>2432</v>
      </c>
      <c r="E13" s="12">
        <v>34</v>
      </c>
      <c r="F13" s="10">
        <v>1</v>
      </c>
      <c r="G13" s="23">
        <f>Table13[[#This Row],[Clicks]]/Table13[[#This Row],[Impressions]]*100</f>
        <v>1.3980263157894737</v>
      </c>
      <c r="H13" s="32">
        <f>Table13[[#This Row],[Leads]]/Table13[[#This Row],[Clicks]]</f>
        <v>2.9411764705882353E-2</v>
      </c>
      <c r="I13" s="24">
        <f>Table13[[#This Row],[Impressions]]/1000</f>
        <v>2.4319999999999999</v>
      </c>
      <c r="J13" s="13">
        <v>16.309999999999999</v>
      </c>
    </row>
    <row r="14" spans="1:10" hidden="1" x14ac:dyDescent="0.2">
      <c r="A14" s="8">
        <v>15</v>
      </c>
      <c r="B14" s="9">
        <v>45726</v>
      </c>
      <c r="C14" s="10" t="s">
        <v>6</v>
      </c>
      <c r="D14" s="11">
        <v>3437</v>
      </c>
      <c r="E14" s="12">
        <v>32</v>
      </c>
      <c r="F14" s="10">
        <v>1</v>
      </c>
      <c r="G14" s="23">
        <f>Table13[[#This Row],[Clicks]]/Table13[[#This Row],[Impressions]]*100</f>
        <v>0.93104451556590051</v>
      </c>
      <c r="H14" s="32">
        <f>Table13[[#This Row],[Leads]]/Table13[[#This Row],[Clicks]]</f>
        <v>3.125E-2</v>
      </c>
      <c r="I14" s="24">
        <f>Table13[[#This Row],[Impressions]]/1000</f>
        <v>3.4369999999999998</v>
      </c>
      <c r="J14" s="13">
        <v>15.65</v>
      </c>
    </row>
    <row r="15" spans="1:10" hidden="1" x14ac:dyDescent="0.2">
      <c r="A15" s="8">
        <v>16</v>
      </c>
      <c r="B15" s="9">
        <v>45726</v>
      </c>
      <c r="C15" s="10" t="s">
        <v>7</v>
      </c>
      <c r="D15" s="11">
        <v>2350</v>
      </c>
      <c r="E15" s="12">
        <v>23</v>
      </c>
      <c r="F15" s="10">
        <v>1</v>
      </c>
      <c r="G15" s="23">
        <f>Table13[[#This Row],[Clicks]]/Table13[[#This Row],[Impressions]]*100</f>
        <v>0.97872340425531912</v>
      </c>
      <c r="H15" s="32">
        <f>Table13[[#This Row],[Leads]]/Table13[[#This Row],[Clicks]]</f>
        <v>4.3478260869565216E-2</v>
      </c>
      <c r="I15" s="24">
        <f>Table13[[#This Row],[Impressions]]/1000</f>
        <v>2.35</v>
      </c>
      <c r="J15" s="13">
        <v>14.77</v>
      </c>
    </row>
    <row r="16" spans="1:10" x14ac:dyDescent="0.2">
      <c r="A16" s="8">
        <v>17</v>
      </c>
      <c r="B16" s="9">
        <v>45726</v>
      </c>
      <c r="C16" s="10" t="s">
        <v>8</v>
      </c>
      <c r="D16" s="11">
        <v>2552</v>
      </c>
      <c r="E16" s="12">
        <v>36</v>
      </c>
      <c r="F16" s="10">
        <v>2</v>
      </c>
      <c r="G16" s="23">
        <f>Table13[[#This Row],[Clicks]]/Table13[[#This Row],[Impressions]]*100</f>
        <v>1.4106583072100314</v>
      </c>
      <c r="H16" s="32">
        <f>Table13[[#This Row],[Leads]]/Table13[[#This Row],[Clicks]]</f>
        <v>5.5555555555555552E-2</v>
      </c>
      <c r="I16" s="24">
        <f>Table13[[#This Row],[Impressions]]/1000</f>
        <v>2.552</v>
      </c>
      <c r="J16" s="13">
        <v>30.68</v>
      </c>
    </row>
    <row r="17" spans="1:10" hidden="1" x14ac:dyDescent="0.2">
      <c r="A17" s="8">
        <v>12</v>
      </c>
      <c r="B17" s="9">
        <v>45723</v>
      </c>
      <c r="C17" s="10" t="s">
        <v>6</v>
      </c>
      <c r="D17" s="11">
        <v>2466</v>
      </c>
      <c r="E17" s="12">
        <v>21</v>
      </c>
      <c r="F17" s="10">
        <v>1</v>
      </c>
      <c r="G17" s="23">
        <f>Table13[[#This Row],[Clicks]]/Table13[[#This Row],[Impressions]]*100</f>
        <v>0.85158150851581504</v>
      </c>
      <c r="H17" s="32">
        <f>Table13[[#This Row],[Leads]]/Table13[[#This Row],[Clicks]]</f>
        <v>4.7619047619047616E-2</v>
      </c>
      <c r="I17" s="24">
        <f>Table13[[#This Row],[Impressions]]/1000</f>
        <v>2.4660000000000002</v>
      </c>
      <c r="J17" s="13">
        <v>17.13</v>
      </c>
    </row>
    <row r="18" spans="1:10" hidden="1" x14ac:dyDescent="0.2">
      <c r="A18" s="8">
        <v>13</v>
      </c>
      <c r="B18" s="9">
        <v>45723</v>
      </c>
      <c r="C18" s="10" t="s">
        <v>7</v>
      </c>
      <c r="D18" s="11">
        <v>3774</v>
      </c>
      <c r="E18" s="12">
        <v>31</v>
      </c>
      <c r="F18" s="10">
        <v>1</v>
      </c>
      <c r="G18" s="23">
        <f>Table13[[#This Row],[Clicks]]/Table13[[#This Row],[Impressions]]*100</f>
        <v>0.82140964493905666</v>
      </c>
      <c r="H18" s="32">
        <f>Table13[[#This Row],[Leads]]/Table13[[#This Row],[Clicks]]</f>
        <v>3.2258064516129031E-2</v>
      </c>
      <c r="I18" s="24">
        <f>Table13[[#This Row],[Impressions]]/1000</f>
        <v>3.774</v>
      </c>
      <c r="J18" s="13">
        <v>15.81</v>
      </c>
    </row>
    <row r="19" spans="1:10" hidden="1" x14ac:dyDescent="0.2">
      <c r="A19" s="8">
        <v>14</v>
      </c>
      <c r="B19" s="9">
        <v>45723</v>
      </c>
      <c r="C19" s="10" t="s">
        <v>8</v>
      </c>
      <c r="D19" s="11">
        <v>2747</v>
      </c>
      <c r="E19" s="12">
        <v>28</v>
      </c>
      <c r="F19" s="10">
        <v>1</v>
      </c>
      <c r="G19" s="23">
        <f>Table13[[#This Row],[Clicks]]/Table13[[#This Row],[Impressions]]*100</f>
        <v>1.0192937750273026</v>
      </c>
      <c r="H19" s="32">
        <f>Table13[[#This Row],[Leads]]/Table13[[#This Row],[Clicks]]</f>
        <v>3.5714285714285712E-2</v>
      </c>
      <c r="I19" s="24">
        <f>Table13[[#This Row],[Impressions]]/1000</f>
        <v>2.7469999999999999</v>
      </c>
      <c r="J19" s="13">
        <v>16.02</v>
      </c>
    </row>
    <row r="20" spans="1:10" hidden="1" x14ac:dyDescent="0.2">
      <c r="A20" s="8">
        <v>9</v>
      </c>
      <c r="B20" s="9">
        <v>45722</v>
      </c>
      <c r="C20" s="10" t="s">
        <v>6</v>
      </c>
      <c r="D20" s="11">
        <v>2940</v>
      </c>
      <c r="E20" s="12">
        <v>23</v>
      </c>
      <c r="F20" s="10">
        <v>1</v>
      </c>
      <c r="G20" s="23">
        <f>Table13[[#This Row],[Clicks]]/Table13[[#This Row],[Impressions]]*100</f>
        <v>0.78231292517006812</v>
      </c>
      <c r="H20" s="32">
        <f>Table13[[#This Row],[Leads]]/Table13[[#This Row],[Clicks]]</f>
        <v>4.3478260869565216E-2</v>
      </c>
      <c r="I20" s="24">
        <f>Table13[[#This Row],[Impressions]]/1000</f>
        <v>2.94</v>
      </c>
      <c r="J20" s="13">
        <v>14.27</v>
      </c>
    </row>
    <row r="21" spans="1:10" hidden="1" x14ac:dyDescent="0.2">
      <c r="A21" s="8">
        <v>10</v>
      </c>
      <c r="B21" s="9">
        <v>45722</v>
      </c>
      <c r="C21" s="10" t="s">
        <v>7</v>
      </c>
      <c r="D21" s="11">
        <v>3130</v>
      </c>
      <c r="E21" s="12">
        <v>28</v>
      </c>
      <c r="F21" s="10">
        <v>1</v>
      </c>
      <c r="G21" s="23">
        <f>Table13[[#This Row],[Clicks]]/Table13[[#This Row],[Impressions]]*100</f>
        <v>0.89456869009584672</v>
      </c>
      <c r="H21" s="32">
        <f>Table13[[#This Row],[Leads]]/Table13[[#This Row],[Clicks]]</f>
        <v>3.5714285714285712E-2</v>
      </c>
      <c r="I21" s="24">
        <f>Table13[[#This Row],[Impressions]]/1000</f>
        <v>3.13</v>
      </c>
      <c r="J21" s="13">
        <v>17.309999999999999</v>
      </c>
    </row>
    <row r="22" spans="1:10" x14ac:dyDescent="0.2">
      <c r="A22" s="8">
        <v>21</v>
      </c>
      <c r="B22" s="9">
        <v>45728</v>
      </c>
      <c r="C22" s="10" t="s">
        <v>6</v>
      </c>
      <c r="D22" s="11">
        <v>2435</v>
      </c>
      <c r="E22" s="12">
        <v>20</v>
      </c>
      <c r="F22" s="10">
        <v>1</v>
      </c>
      <c r="G22" s="23">
        <f>Table13[[#This Row],[Clicks]]/Table13[[#This Row],[Impressions]]*100</f>
        <v>0.82135523613963046</v>
      </c>
      <c r="H22" s="32">
        <f>Table13[[#This Row],[Leads]]/Table13[[#This Row],[Clicks]]</f>
        <v>0.05</v>
      </c>
      <c r="I22" s="24">
        <f>Table13[[#This Row],[Impressions]]/1000</f>
        <v>2.4350000000000001</v>
      </c>
      <c r="J22" s="13">
        <v>17.489999999999998</v>
      </c>
    </row>
    <row r="23" spans="1:10" hidden="1" x14ac:dyDescent="0.2">
      <c r="A23" s="8">
        <v>6</v>
      </c>
      <c r="B23" s="9">
        <v>45721</v>
      </c>
      <c r="C23" s="10" t="s">
        <v>6</v>
      </c>
      <c r="D23" s="11">
        <v>3429</v>
      </c>
      <c r="E23" s="12">
        <v>26</v>
      </c>
      <c r="F23" s="10">
        <v>1</v>
      </c>
      <c r="G23" s="23">
        <f>Table13[[#This Row],[Clicks]]/Table13[[#This Row],[Impressions]]*100</f>
        <v>0.75823855351414404</v>
      </c>
      <c r="H23" s="32">
        <f>Table13[[#This Row],[Leads]]/Table13[[#This Row],[Clicks]]</f>
        <v>3.8461538461538464E-2</v>
      </c>
      <c r="I23" s="24">
        <f>Table13[[#This Row],[Impressions]]/1000</f>
        <v>3.4289999999999998</v>
      </c>
      <c r="J23" s="13">
        <v>13.29</v>
      </c>
    </row>
    <row r="24" spans="1:10" hidden="1" x14ac:dyDescent="0.2">
      <c r="A24" s="8">
        <v>7</v>
      </c>
      <c r="B24" s="9">
        <v>45721</v>
      </c>
      <c r="C24" s="10" t="s">
        <v>7</v>
      </c>
      <c r="D24" s="11">
        <v>3563</v>
      </c>
      <c r="E24" s="12">
        <v>33</v>
      </c>
      <c r="F24" s="10">
        <v>1</v>
      </c>
      <c r="G24" s="23">
        <f>Table13[[#This Row],[Clicks]]/Table13[[#This Row],[Impressions]]*100</f>
        <v>0.92618579848442328</v>
      </c>
      <c r="H24" s="32">
        <f>Table13[[#This Row],[Leads]]/Table13[[#This Row],[Clicks]]</f>
        <v>3.0303030303030304E-2</v>
      </c>
      <c r="I24" s="24">
        <f>Table13[[#This Row],[Impressions]]/1000</f>
        <v>3.5630000000000002</v>
      </c>
      <c r="J24" s="13">
        <v>12.58</v>
      </c>
    </row>
    <row r="25" spans="1:10" hidden="1" x14ac:dyDescent="0.2">
      <c r="A25" s="8">
        <v>8</v>
      </c>
      <c r="B25" s="9">
        <v>45721</v>
      </c>
      <c r="C25" s="10" t="s">
        <v>8</v>
      </c>
      <c r="D25" s="11">
        <v>3735</v>
      </c>
      <c r="E25" s="12">
        <v>42</v>
      </c>
      <c r="F25" s="10">
        <v>1</v>
      </c>
      <c r="G25" s="23">
        <f>Table13[[#This Row],[Clicks]]/Table13[[#This Row],[Impressions]]*100</f>
        <v>1.1244979919678715</v>
      </c>
      <c r="H25" s="32">
        <f>Table13[[#This Row],[Leads]]/Table13[[#This Row],[Clicks]]</f>
        <v>2.3809523809523808E-2</v>
      </c>
      <c r="I25" s="24">
        <f>Table13[[#This Row],[Impressions]]/1000</f>
        <v>3.7349999999999999</v>
      </c>
      <c r="J25" s="13">
        <v>12.26</v>
      </c>
    </row>
    <row r="26" spans="1:10" x14ac:dyDescent="0.2">
      <c r="A26" s="8">
        <v>3</v>
      </c>
      <c r="B26" s="9">
        <v>45720</v>
      </c>
      <c r="C26" s="10" t="s">
        <v>6</v>
      </c>
      <c r="D26" s="11">
        <v>2476</v>
      </c>
      <c r="E26" s="12">
        <v>20</v>
      </c>
      <c r="F26" s="10">
        <v>1</v>
      </c>
      <c r="G26" s="23">
        <f>Table13[[#This Row],[Clicks]]/Table13[[#This Row],[Impressions]]*100</f>
        <v>0.80775444264943452</v>
      </c>
      <c r="H26" s="32">
        <f>Table13[[#This Row],[Leads]]/Table13[[#This Row],[Clicks]]</f>
        <v>0.05</v>
      </c>
      <c r="I26" s="24">
        <f>Table13[[#This Row],[Impressions]]/1000</f>
        <v>2.476</v>
      </c>
      <c r="J26" s="13">
        <v>13.19</v>
      </c>
    </row>
    <row r="27" spans="1:10" hidden="1" x14ac:dyDescent="0.2">
      <c r="A27" s="8">
        <v>4</v>
      </c>
      <c r="B27" s="9">
        <v>45720</v>
      </c>
      <c r="C27" s="10" t="s">
        <v>7</v>
      </c>
      <c r="D27" s="11">
        <v>3330</v>
      </c>
      <c r="E27" s="12">
        <v>35</v>
      </c>
      <c r="F27" s="10">
        <v>1</v>
      </c>
      <c r="G27" s="23">
        <f>Table13[[#This Row],[Clicks]]/Table13[[#This Row],[Impressions]]*100</f>
        <v>1.0510510510510511</v>
      </c>
      <c r="H27" s="32">
        <f>Table13[[#This Row],[Leads]]/Table13[[#This Row],[Clicks]]</f>
        <v>2.8571428571428571E-2</v>
      </c>
      <c r="I27" s="24">
        <f>Table13[[#This Row],[Impressions]]/1000</f>
        <v>3.33</v>
      </c>
      <c r="J27" s="13">
        <v>14.7</v>
      </c>
    </row>
    <row r="28" spans="1:10" hidden="1" x14ac:dyDescent="0.2">
      <c r="A28" s="8">
        <v>5</v>
      </c>
      <c r="B28" s="9">
        <v>45720</v>
      </c>
      <c r="C28" s="10" t="s">
        <v>8</v>
      </c>
      <c r="D28" s="11">
        <v>2569</v>
      </c>
      <c r="E28" s="12">
        <v>34</v>
      </c>
      <c r="F28" s="10">
        <v>1</v>
      </c>
      <c r="G28" s="23">
        <f>Table13[[#This Row],[Clicks]]/Table13[[#This Row],[Impressions]]*100</f>
        <v>1.3234721681588166</v>
      </c>
      <c r="H28" s="32">
        <f>Table13[[#This Row],[Leads]]/Table13[[#This Row],[Clicks]]</f>
        <v>2.9411764705882353E-2</v>
      </c>
      <c r="I28" s="24">
        <f>Table13[[#This Row],[Impressions]]/1000</f>
        <v>2.569</v>
      </c>
      <c r="J28" s="13">
        <v>16.829999999999998</v>
      </c>
    </row>
    <row r="29" spans="1:10" hidden="1" x14ac:dyDescent="0.2">
      <c r="A29" s="8">
        <v>0</v>
      </c>
      <c r="B29" s="9">
        <v>45719</v>
      </c>
      <c r="C29" s="10" t="s">
        <v>6</v>
      </c>
      <c r="D29" s="11">
        <v>3309</v>
      </c>
      <c r="E29" s="12">
        <v>24</v>
      </c>
      <c r="F29" s="10">
        <v>1</v>
      </c>
      <c r="G29" s="23">
        <f>Table13[[#This Row],[Clicks]]/Table13[[#This Row],[Impressions]]*100</f>
        <v>0.72529465095194923</v>
      </c>
      <c r="H29" s="32">
        <f>Table13[[#This Row],[Leads]]/Table13[[#This Row],[Clicks]]</f>
        <v>4.1666666666666664E-2</v>
      </c>
      <c r="I29" s="24">
        <f>Table13[[#This Row],[Impressions]]/1000</f>
        <v>3.3090000000000002</v>
      </c>
      <c r="J29" s="13">
        <v>13.47</v>
      </c>
    </row>
    <row r="30" spans="1:10" hidden="1" x14ac:dyDescent="0.2">
      <c r="A30" s="8">
        <v>1</v>
      </c>
      <c r="B30" s="9">
        <v>45719</v>
      </c>
      <c r="C30" s="10" t="s">
        <v>7</v>
      </c>
      <c r="D30" s="11">
        <v>2285</v>
      </c>
      <c r="E30" s="12">
        <v>25</v>
      </c>
      <c r="F30" s="10">
        <v>1</v>
      </c>
      <c r="G30" s="23">
        <f>Table13[[#This Row],[Clicks]]/Table13[[#This Row],[Impressions]]*100</f>
        <v>1.0940919037199124</v>
      </c>
      <c r="H30" s="32">
        <f>Table13[[#This Row],[Leads]]/Table13[[#This Row],[Clicks]]</f>
        <v>0.04</v>
      </c>
      <c r="I30" s="24">
        <f>Table13[[#This Row],[Impressions]]/1000</f>
        <v>2.2850000000000001</v>
      </c>
      <c r="J30" s="13">
        <v>17.350000000000001</v>
      </c>
    </row>
    <row r="31" spans="1:10" hidden="1" x14ac:dyDescent="0.2">
      <c r="A31" s="14">
        <v>2</v>
      </c>
      <c r="B31" s="15">
        <v>45719</v>
      </c>
      <c r="C31" s="16" t="s">
        <v>8</v>
      </c>
      <c r="D31" s="17">
        <v>2178</v>
      </c>
      <c r="E31" s="18">
        <v>27</v>
      </c>
      <c r="F31" s="16">
        <v>1</v>
      </c>
      <c r="G31" s="25">
        <f>Table13[[#This Row],[Clicks]]/Table13[[#This Row],[Impressions]]*100</f>
        <v>1.2396694214876034</v>
      </c>
      <c r="H31" s="33">
        <f>Table13[[#This Row],[Leads]]/Table13[[#This Row],[Clicks]]</f>
        <v>3.7037037037037035E-2</v>
      </c>
      <c r="I31" s="26">
        <f>Table13[[#This Row],[Impressions]]/1000</f>
        <v>2.1779999999999999</v>
      </c>
      <c r="J31" s="19">
        <v>12.56</v>
      </c>
    </row>
    <row r="33" spans="3:10" x14ac:dyDescent="0.2">
      <c r="C33" s="35"/>
      <c r="D33" s="36"/>
      <c r="E33" s="36"/>
      <c r="F33" s="36"/>
      <c r="G33" s="37"/>
      <c r="H33" s="37"/>
      <c r="I33" s="37"/>
      <c r="J33" s="38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Messy</vt:lpstr>
      <vt:lpstr>Clean</vt:lpstr>
      <vt:lpstr>Top 5 Banner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Munoz</dc:creator>
  <cp:lastModifiedBy>Carlos Munoz</cp:lastModifiedBy>
  <dcterms:created xsi:type="dcterms:W3CDTF">2025-03-27T01:47:40Z</dcterms:created>
  <dcterms:modified xsi:type="dcterms:W3CDTF">2025-05-23T03:55:44Z</dcterms:modified>
</cp:coreProperties>
</file>