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ico.felcini\Desktop\GIT\MatLab_3D_Tracking\Non_linear_Optimization\"/>
    </mc:Choice>
  </mc:AlternateContent>
  <bookViews>
    <workbookView xWindow="480" yWindow="105" windowWidth="27795" windowHeight="12600"/>
  </bookViews>
  <sheets>
    <sheet name="r0 21 mm" sheetId="4" r:id="rId1"/>
    <sheet name="r0 25 mm" sheetId="1" r:id="rId2"/>
    <sheet name="Foglio2" sheetId="2" r:id="rId3"/>
    <sheet name="Foglio3" sheetId="3" r:id="rId4"/>
  </sheets>
  <calcPr calcId="152511"/>
</workbook>
</file>

<file path=xl/calcChain.xml><?xml version="1.0" encoding="utf-8"?>
<calcChain xmlns="http://schemas.openxmlformats.org/spreadsheetml/2006/main">
  <c r="C14" i="4" l="1"/>
  <c r="I17" i="4"/>
  <c r="H17" i="4"/>
  <c r="I16" i="4"/>
  <c r="H16" i="4"/>
  <c r="I15" i="4"/>
  <c r="H15" i="4"/>
  <c r="I14" i="4"/>
  <c r="H14" i="4"/>
  <c r="H6" i="4"/>
  <c r="H5" i="4"/>
  <c r="I15" i="1"/>
  <c r="I16" i="1"/>
  <c r="I17" i="1"/>
  <c r="I14" i="1"/>
  <c r="H15" i="1"/>
  <c r="H16" i="1"/>
  <c r="H17" i="1"/>
  <c r="H14" i="1"/>
  <c r="H6" i="1"/>
  <c r="H5" i="1"/>
  <c r="D20" i="1"/>
  <c r="C20" i="1"/>
  <c r="D19" i="1"/>
  <c r="C19" i="1"/>
  <c r="C20" i="4"/>
  <c r="D20" i="4"/>
  <c r="D19" i="4"/>
  <c r="C19" i="4"/>
  <c r="D14" i="4"/>
  <c r="D15" i="4"/>
  <c r="D16" i="4"/>
  <c r="D17" i="4"/>
  <c r="C15" i="4"/>
  <c r="C16" i="4"/>
  <c r="C17" i="4"/>
  <c r="D16" i="1" l="1"/>
  <c r="D14" i="1"/>
  <c r="D15" i="1"/>
  <c r="D17" i="1"/>
  <c r="C15" i="1"/>
  <c r="C16" i="1"/>
  <c r="C14" i="1"/>
  <c r="B28" i="4"/>
  <c r="B32" i="4"/>
  <c r="B31" i="4"/>
  <c r="B30" i="4"/>
  <c r="B33" i="4"/>
  <c r="B9" i="4"/>
  <c r="B6" i="4"/>
  <c r="B31" i="1"/>
  <c r="B32" i="1"/>
  <c r="B30" i="1"/>
  <c r="B28" i="1"/>
  <c r="B33" i="1" s="1"/>
  <c r="B6" i="1"/>
  <c r="C17" i="1" s="1"/>
  <c r="B9" i="1"/>
</calcChain>
</file>

<file path=xl/sharedStrings.xml><?xml version="1.0" encoding="utf-8"?>
<sst xmlns="http://schemas.openxmlformats.org/spreadsheetml/2006/main" count="92" uniqueCount="37">
  <si>
    <t>Gradients (18-31 deg)</t>
  </si>
  <si>
    <t>K1L [T/m m]</t>
  </si>
  <si>
    <t>K2L [T/m2 m]</t>
  </si>
  <si>
    <t>(-22.5 - 22.5)</t>
  </si>
  <si>
    <t>Tracking &amp; MAD</t>
  </si>
  <si>
    <t>(-20 - 20)</t>
  </si>
  <si>
    <t>Gradients (22.5-31 deg)</t>
  </si>
  <si>
    <t>(-18 - 18)</t>
  </si>
  <si>
    <t>K3L [T/m3 m]</t>
  </si>
  <si>
    <t>K4L[T/m4 m]</t>
  </si>
  <si>
    <t>r0 = 25 mm</t>
  </si>
  <si>
    <t>n</t>
  </si>
  <si>
    <t>r0</t>
  </si>
  <si>
    <t>r0 = 21 mm</t>
  </si>
  <si>
    <t>K1 [T/m]</t>
  </si>
  <si>
    <t>K2 [T/m2]</t>
  </si>
  <si>
    <t>dK1L [units m]</t>
  </si>
  <si>
    <t>d21L [units m]</t>
  </si>
  <si>
    <t>dK3L [units m]</t>
  </si>
  <si>
    <t>B0 [T]=</t>
  </si>
  <si>
    <t>r0 [m] =</t>
  </si>
  <si>
    <t>dK1 [units]</t>
  </si>
  <si>
    <t>dK2 [units]</t>
  </si>
  <si>
    <t>r_input = 21.2 mm</t>
  </si>
  <si>
    <t>Rt [m]</t>
  </si>
  <si>
    <t>L (22.5-31) deg [m]</t>
  </si>
  <si>
    <t>L (18-31) deg [m]</t>
  </si>
  <si>
    <t xml:space="preserve">Difference in Units * m </t>
  </si>
  <si>
    <t xml:space="preserve">Difference in Units  </t>
  </si>
  <si>
    <t>dK1L/L [units]</t>
  </si>
  <si>
    <t>d21L/L [units]</t>
  </si>
  <si>
    <t>dK3L/L [units]</t>
  </si>
  <si>
    <t>dK3L/L[units]</t>
  </si>
  <si>
    <t>K1L*r0^n [T m]</t>
  </si>
  <si>
    <t>K2L*r0^n [T m]</t>
  </si>
  <si>
    <t>K3L*r0^n [T m]</t>
  </si>
  <si>
    <t>K4L*r0^n [T 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</si>
</sst>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30" zoomScaleNormal="130" workbookViewId="0">
      <selection activeCell="D40" sqref="D40"/>
    </sheetView>
  </sheetViews>
  <sheetFormatPr defaultRowHeight="15" x14ac:dyDescent="0.25"/>
  <cols>
    <col min="1" max="1" width="16.42578125" customWidth="1"/>
    <col min="2" max="2" width="17" customWidth="1"/>
    <col min="3" max="3" width="22" customWidth="1"/>
    <col min="4" max="4" width="23.42578125" customWidth="1"/>
    <col min="5" max="5" width="17.42578125" customWidth="1"/>
  </cols>
  <sheetData>
    <row r="1" spans="1:9" x14ac:dyDescent="0.25">
      <c r="B1" t="s">
        <v>23</v>
      </c>
      <c r="C1" t="s">
        <v>13</v>
      </c>
      <c r="D1" t="s">
        <v>13</v>
      </c>
      <c r="G1" t="s">
        <v>19</v>
      </c>
      <c r="H1">
        <v>4</v>
      </c>
    </row>
    <row r="2" spans="1:9" x14ac:dyDescent="0.25">
      <c r="A2" s="2"/>
      <c r="B2" s="2" t="s">
        <v>4</v>
      </c>
      <c r="C2" s="2" t="s">
        <v>6</v>
      </c>
      <c r="D2" s="2" t="s">
        <v>0</v>
      </c>
      <c r="G2" s="2" t="s">
        <v>20</v>
      </c>
      <c r="H2" s="1">
        <v>2.0999999999999999E-3</v>
      </c>
    </row>
    <row r="3" spans="1:9" x14ac:dyDescent="0.25">
      <c r="A3" s="2" t="s">
        <v>1</v>
      </c>
      <c r="B3" s="2">
        <v>8.0856999999999999E-4</v>
      </c>
      <c r="C3" s="2">
        <v>9.0745647185819997E-3</v>
      </c>
      <c r="D3" s="2">
        <v>-1.6190275039013002E-2</v>
      </c>
    </row>
    <row r="4" spans="1:9" x14ac:dyDescent="0.25">
      <c r="A4" s="2" t="s">
        <v>2</v>
      </c>
      <c r="B4" s="2">
        <v>-22.06086445</v>
      </c>
      <c r="C4" s="2">
        <v>30.535821686000599</v>
      </c>
      <c r="D4" s="2">
        <v>17.259538217447901</v>
      </c>
      <c r="G4" t="s">
        <v>24</v>
      </c>
      <c r="H4">
        <v>1.65</v>
      </c>
    </row>
    <row r="5" spans="1:9" x14ac:dyDescent="0.25">
      <c r="A5" s="2" t="s">
        <v>8</v>
      </c>
      <c r="B5" s="2">
        <v>-0.13264614</v>
      </c>
      <c r="C5" s="2">
        <v>-10.351555217698801</v>
      </c>
      <c r="D5" s="2">
        <v>4.2377146621640298</v>
      </c>
      <c r="F5" t="s">
        <v>25</v>
      </c>
      <c r="H5">
        <f>H4*(31-22.5)*PI()/180</f>
        <v>0.2447824275922047</v>
      </c>
    </row>
    <row r="6" spans="1:9" x14ac:dyDescent="0.25">
      <c r="A6" s="2" t="s">
        <v>9</v>
      </c>
      <c r="B6" s="3">
        <f>-11.170893*10000</f>
        <v>-111708.93</v>
      </c>
      <c r="C6" s="3">
        <v>81146.696357099994</v>
      </c>
      <c r="D6" s="3">
        <v>171396.46324223999</v>
      </c>
      <c r="F6" t="s">
        <v>26</v>
      </c>
      <c r="H6">
        <f>H4*(31-18)*PI()/180</f>
        <v>0.37437312455278371</v>
      </c>
    </row>
    <row r="7" spans="1:9" x14ac:dyDescent="0.25">
      <c r="A7" s="2"/>
      <c r="B7" s="2"/>
      <c r="C7" s="2"/>
      <c r="D7" s="2"/>
    </row>
    <row r="8" spans="1:9" x14ac:dyDescent="0.25">
      <c r="A8" s="2"/>
      <c r="B8" s="2"/>
      <c r="C8" s="2" t="s">
        <v>3</v>
      </c>
      <c r="D8" s="2" t="s">
        <v>5</v>
      </c>
      <c r="E8" t="s">
        <v>7</v>
      </c>
    </row>
    <row r="9" spans="1:9" x14ac:dyDescent="0.25">
      <c r="A9" s="2" t="s">
        <v>14</v>
      </c>
      <c r="B9" s="2">
        <f>0.018845*6.6</f>
        <v>0.124377</v>
      </c>
      <c r="C9" s="2">
        <v>-0.13878375090653799</v>
      </c>
      <c r="D9" s="2">
        <v>-0.135787863530721</v>
      </c>
      <c r="E9">
        <v>-0.12539472023988699</v>
      </c>
    </row>
    <row r="10" spans="1:9" x14ac:dyDescent="0.25">
      <c r="A10" s="2" t="s">
        <v>15</v>
      </c>
      <c r="B10" s="2">
        <v>6.94585878</v>
      </c>
      <c r="C10" s="2">
        <v>-19.519258615944</v>
      </c>
      <c r="D10" s="2">
        <v>-3.5812544418421401</v>
      </c>
      <c r="E10">
        <v>0.35458609374212502</v>
      </c>
    </row>
    <row r="13" spans="1:9" x14ac:dyDescent="0.25">
      <c r="B13" s="6" t="s">
        <v>11</v>
      </c>
      <c r="C13" s="5" t="s">
        <v>27</v>
      </c>
      <c r="D13" s="5"/>
      <c r="H13" s="5" t="s">
        <v>28</v>
      </c>
      <c r="I13" s="5"/>
    </row>
    <row r="14" spans="1:9" x14ac:dyDescent="0.25">
      <c r="A14" s="2" t="s">
        <v>16</v>
      </c>
      <c r="B14" s="2">
        <v>1</v>
      </c>
      <c r="C14" s="4">
        <f>($B3+C3)*($H$2^$B14)/$H$1*10000</f>
        <v>5.1886457272555489E-2</v>
      </c>
      <c r="D14" s="4">
        <f>($B3+D3)*($H$2^$B14)/$H$1*10000</f>
        <v>-8.0753951454818257E-2</v>
      </c>
      <c r="F14" s="7" t="s">
        <v>29</v>
      </c>
      <c r="G14" s="7"/>
      <c r="H14" s="4">
        <f>C14/$H$5</f>
        <v>0.21196969808223218</v>
      </c>
      <c r="I14" s="4">
        <f>D14/$H$6</f>
        <v>-0.21570445675363265</v>
      </c>
    </row>
    <row r="15" spans="1:9" x14ac:dyDescent="0.25">
      <c r="A15" s="2" t="s">
        <v>17</v>
      </c>
      <c r="B15" s="2">
        <v>2</v>
      </c>
      <c r="C15" s="4">
        <f t="shared" ref="C15:D17" si="0">($B4+C4)*($H$2^$B15)/$H$1*10000</f>
        <v>9.3436403526906575E-2</v>
      </c>
      <c r="D15" s="4">
        <f t="shared" si="0"/>
        <v>-5.2934621713886895E-2</v>
      </c>
      <c r="F15" s="7" t="s">
        <v>30</v>
      </c>
      <c r="G15" s="7"/>
      <c r="H15" s="4">
        <f>C15/$H$5</f>
        <v>0.38171205525654384</v>
      </c>
      <c r="I15" s="4">
        <f>D15/$H$6</f>
        <v>-0.14139535731129527</v>
      </c>
    </row>
    <row r="16" spans="1:9" x14ac:dyDescent="0.25">
      <c r="A16" s="2" t="s">
        <v>18</v>
      </c>
      <c r="B16" s="2">
        <v>3</v>
      </c>
      <c r="C16" s="4">
        <f t="shared" si="0"/>
        <v>-2.4273547193412142E-4</v>
      </c>
      <c r="D16" s="4">
        <f t="shared" si="0"/>
        <v>9.5042598959402681E-5</v>
      </c>
      <c r="F16" s="7" t="s">
        <v>31</v>
      </c>
      <c r="G16" s="7"/>
      <c r="H16" s="4">
        <f>C16/$H$5</f>
        <v>-9.9163765275874535E-4</v>
      </c>
      <c r="I16" s="4">
        <f>D16/$H$6</f>
        <v>2.5387131908290178E-4</v>
      </c>
    </row>
    <row r="17" spans="1:9" x14ac:dyDescent="0.25">
      <c r="A17" s="2" t="s">
        <v>18</v>
      </c>
      <c r="B17" s="2">
        <v>4</v>
      </c>
      <c r="C17" s="4">
        <f t="shared" si="0"/>
        <v>-1.4859434402762081E-3</v>
      </c>
      <c r="D17" s="4">
        <f t="shared" si="0"/>
        <v>2.9020227881210183E-3</v>
      </c>
      <c r="F17" s="7" t="s">
        <v>32</v>
      </c>
      <c r="G17" s="7"/>
      <c r="H17" s="4">
        <f>C17/$H$5</f>
        <v>-6.0704661478058206E-3</v>
      </c>
      <c r="I17" s="4">
        <f>D17/$H$6</f>
        <v>7.751685678793579E-3</v>
      </c>
    </row>
    <row r="19" spans="1:9" x14ac:dyDescent="0.25">
      <c r="A19" s="2" t="s">
        <v>21</v>
      </c>
      <c r="B19" s="2">
        <v>1</v>
      </c>
      <c r="C19" s="4">
        <f>($B9+C9)*($H$2^$B19)/$H$1*10000</f>
        <v>-7.5635442259324462E-2</v>
      </c>
      <c r="D19" s="4">
        <f>($B9+D9)*($H$2^$B19)/$H$1*10000</f>
        <v>-5.9907033536285251E-2</v>
      </c>
    </row>
    <row r="20" spans="1:9" x14ac:dyDescent="0.25">
      <c r="A20" s="2" t="s">
        <v>22</v>
      </c>
      <c r="B20" s="2">
        <v>2</v>
      </c>
      <c r="C20" s="4">
        <f>($B10+C10)*($H$2^$B20)/$H$1*10000</f>
        <v>-0.1386217331912826</v>
      </c>
      <c r="D20" s="4">
        <f>($B10+D10)*($H$2^$B20)/$H$1*10000</f>
        <v>3.7094762828190395E-2</v>
      </c>
    </row>
    <row r="24" spans="1:9" x14ac:dyDescent="0.25">
      <c r="A24" s="2"/>
      <c r="B24" s="2" t="s">
        <v>4</v>
      </c>
      <c r="C24" s="2" t="s">
        <v>6</v>
      </c>
      <c r="D24" s="2" t="s">
        <v>0</v>
      </c>
      <c r="F24" s="2" t="s">
        <v>11</v>
      </c>
      <c r="G24" s="2" t="s">
        <v>12</v>
      </c>
    </row>
    <row r="25" spans="1:9" x14ac:dyDescent="0.25">
      <c r="A25" s="2" t="s">
        <v>1</v>
      </c>
      <c r="B25" s="2">
        <v>8.0856999999999999E-4</v>
      </c>
      <c r="C25" s="2">
        <v>9.0745647185819997E-3</v>
      </c>
      <c r="D25" s="2">
        <v>-1.6190275039013002E-2</v>
      </c>
      <c r="F25" s="2">
        <v>1</v>
      </c>
      <c r="G25" s="1">
        <v>2.1000000000000001E-2</v>
      </c>
    </row>
    <row r="26" spans="1:9" x14ac:dyDescent="0.25">
      <c r="A26" s="2" t="s">
        <v>2</v>
      </c>
      <c r="B26" s="2">
        <v>-22.06086445</v>
      </c>
      <c r="C26" s="2">
        <v>30.535821686000599</v>
      </c>
      <c r="D26" s="2">
        <v>17.259538217447901</v>
      </c>
      <c r="F26" s="2">
        <v>2</v>
      </c>
      <c r="G26" s="1">
        <v>2.1000000000000001E-2</v>
      </c>
    </row>
    <row r="27" spans="1:9" x14ac:dyDescent="0.25">
      <c r="A27" s="2" t="s">
        <v>8</v>
      </c>
      <c r="B27" s="2">
        <v>-0.13264614</v>
      </c>
      <c r="C27" s="2">
        <v>-10.351555217698801</v>
      </c>
      <c r="D27" s="2">
        <v>4.2377146621640298</v>
      </c>
      <c r="F27" s="2">
        <v>3</v>
      </c>
      <c r="G27" s="1">
        <v>2.1000000000000001E-2</v>
      </c>
    </row>
    <row r="28" spans="1:9" x14ac:dyDescent="0.25">
      <c r="A28" s="2" t="s">
        <v>9</v>
      </c>
      <c r="B28" s="3">
        <f>-11.170893*10000</f>
        <v>-111708.93</v>
      </c>
      <c r="C28" s="3">
        <v>81146.696357099994</v>
      </c>
      <c r="D28" s="3">
        <v>171396.46324223999</v>
      </c>
      <c r="F28" s="2">
        <v>4</v>
      </c>
      <c r="G28" s="1">
        <v>2.1000000000000001E-2</v>
      </c>
    </row>
    <row r="30" spans="1:9" x14ac:dyDescent="0.25">
      <c r="A30" s="2" t="s">
        <v>33</v>
      </c>
      <c r="B30" s="1">
        <f>B25*G25^F25</f>
        <v>1.6979970000000001E-5</v>
      </c>
    </row>
    <row r="31" spans="1:9" x14ac:dyDescent="0.25">
      <c r="A31" s="2" t="s">
        <v>34</v>
      </c>
      <c r="B31" s="1">
        <f t="shared" ref="B31:B33" si="1">B26*G26^F26</f>
        <v>-9.7288412224500014E-3</v>
      </c>
    </row>
    <row r="32" spans="1:9" x14ac:dyDescent="0.25">
      <c r="A32" s="2" t="s">
        <v>35</v>
      </c>
      <c r="B32" s="1">
        <f t="shared" si="1"/>
        <v>-1.2284359025400002E-6</v>
      </c>
    </row>
    <row r="33" spans="1:2" x14ac:dyDescent="0.25">
      <c r="A33" s="2" t="s">
        <v>36</v>
      </c>
      <c r="B33" s="1">
        <f t="shared" si="1"/>
        <v>-2.1725264415330001E-2</v>
      </c>
    </row>
  </sheetData>
  <mergeCells count="6">
    <mergeCell ref="F17:G17"/>
    <mergeCell ref="C13:D13"/>
    <mergeCell ref="H13:I13"/>
    <mergeCell ref="F14:G14"/>
    <mergeCell ref="F15:G15"/>
    <mergeCell ref="F16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zoomScale="130" zoomScaleNormal="130" workbookViewId="0">
      <selection activeCell="A30" sqref="A30:A33"/>
    </sheetView>
  </sheetViews>
  <sheetFormatPr defaultRowHeight="15" x14ac:dyDescent="0.25"/>
  <cols>
    <col min="1" max="1" width="16.42578125" customWidth="1"/>
    <col min="2" max="2" width="17.42578125" customWidth="1"/>
    <col min="3" max="3" width="22" customWidth="1"/>
    <col min="4" max="4" width="23.42578125" customWidth="1"/>
    <col min="5" max="5" width="15" customWidth="1"/>
    <col min="6" max="6" width="11.85546875" customWidth="1"/>
    <col min="7" max="7" width="9.140625" customWidth="1"/>
    <col min="8" max="8" width="9.7109375" customWidth="1"/>
  </cols>
  <sheetData>
    <row r="1" spans="1:9" x14ac:dyDescent="0.25">
      <c r="B1" t="s">
        <v>23</v>
      </c>
      <c r="C1" t="s">
        <v>10</v>
      </c>
      <c r="D1" t="s">
        <v>10</v>
      </c>
      <c r="G1" t="s">
        <v>19</v>
      </c>
      <c r="H1">
        <v>4</v>
      </c>
    </row>
    <row r="2" spans="1:9" x14ac:dyDescent="0.25">
      <c r="A2" s="2"/>
      <c r="B2" s="2" t="s">
        <v>4</v>
      </c>
      <c r="C2" s="2" t="s">
        <v>6</v>
      </c>
      <c r="D2" s="2" t="s">
        <v>0</v>
      </c>
      <c r="G2" s="2" t="s">
        <v>20</v>
      </c>
      <c r="H2" s="1">
        <v>2.5000000000000001E-3</v>
      </c>
    </row>
    <row r="3" spans="1:9" x14ac:dyDescent="0.25">
      <c r="A3" s="2" t="s">
        <v>1</v>
      </c>
      <c r="B3" s="2">
        <v>8.0856999999999999E-4</v>
      </c>
      <c r="C3" s="2">
        <v>9.0865630737259999E-3</v>
      </c>
      <c r="D3" s="2">
        <v>-1.6121326523759999E-2</v>
      </c>
    </row>
    <row r="4" spans="1:9" x14ac:dyDescent="0.25">
      <c r="A4" s="2" t="s">
        <v>2</v>
      </c>
      <c r="B4" s="2">
        <v>-22.06086445</v>
      </c>
      <c r="C4" s="2">
        <v>30.456995284241</v>
      </c>
      <c r="D4" s="2">
        <v>16.5141675363123</v>
      </c>
      <c r="G4" t="s">
        <v>24</v>
      </c>
      <c r="H4">
        <v>1.65</v>
      </c>
    </row>
    <row r="5" spans="1:9" x14ac:dyDescent="0.25">
      <c r="A5" s="2" t="s">
        <v>8</v>
      </c>
      <c r="B5" s="2">
        <v>-0.13264614</v>
      </c>
      <c r="C5" s="2">
        <v>-11.1873210787133</v>
      </c>
      <c r="D5" s="2">
        <v>-0.171688918825884</v>
      </c>
      <c r="F5" t="s">
        <v>25</v>
      </c>
      <c r="H5">
        <f>H4*(31-22.5)*PI()/180</f>
        <v>0.2447824275922047</v>
      </c>
    </row>
    <row r="6" spans="1:9" x14ac:dyDescent="0.25">
      <c r="A6" s="2" t="s">
        <v>9</v>
      </c>
      <c r="B6" s="3">
        <f>-11.170893*10000</f>
        <v>-111708.93</v>
      </c>
      <c r="C6" s="3">
        <v>83810.581606152598</v>
      </c>
      <c r="D6" s="3">
        <v>196316.291735765</v>
      </c>
      <c r="F6" t="s">
        <v>26</v>
      </c>
      <c r="H6">
        <f>H4*(31-18)*PI()/180</f>
        <v>0.37437312455278371</v>
      </c>
    </row>
    <row r="7" spans="1:9" x14ac:dyDescent="0.25">
      <c r="A7" s="2"/>
      <c r="B7" s="2"/>
      <c r="C7" s="2"/>
      <c r="D7" s="2"/>
    </row>
    <row r="8" spans="1:9" x14ac:dyDescent="0.25">
      <c r="A8" s="2"/>
      <c r="B8" s="2"/>
      <c r="C8" s="2" t="s">
        <v>3</v>
      </c>
      <c r="D8" s="2" t="s">
        <v>5</v>
      </c>
      <c r="E8" t="s">
        <v>7</v>
      </c>
    </row>
    <row r="9" spans="1:9" x14ac:dyDescent="0.25">
      <c r="A9" s="2" t="s">
        <v>14</v>
      </c>
      <c r="B9" s="2">
        <f>0.018845*6.6</f>
        <v>0.124377</v>
      </c>
      <c r="C9" s="2">
        <v>-0.13898669436636699</v>
      </c>
      <c r="D9" s="2">
        <v>-0.13582257547995299</v>
      </c>
      <c r="E9">
        <v>-0.125499578062675</v>
      </c>
    </row>
    <row r="10" spans="1:9" x14ac:dyDescent="0.25">
      <c r="A10" s="2" t="s">
        <v>15</v>
      </c>
      <c r="B10" s="2">
        <v>6.94585878</v>
      </c>
      <c r="C10" s="2">
        <v>-20.239305297325799</v>
      </c>
      <c r="D10" s="2">
        <v>-3.3730105435430602</v>
      </c>
      <c r="E10">
        <v>0.62886773147814101</v>
      </c>
    </row>
    <row r="13" spans="1:9" x14ac:dyDescent="0.25">
      <c r="B13" s="6" t="s">
        <v>11</v>
      </c>
      <c r="C13" s="5" t="s">
        <v>27</v>
      </c>
      <c r="D13" s="5"/>
      <c r="H13" s="5" t="s">
        <v>28</v>
      </c>
      <c r="I13" s="5"/>
    </row>
    <row r="14" spans="1:9" x14ac:dyDescent="0.25">
      <c r="A14" s="2" t="s">
        <v>16</v>
      </c>
      <c r="B14" s="2">
        <v>1</v>
      </c>
      <c r="C14" s="4">
        <f>($B3-C3)*($H$2^$B14)/$H$1*10000</f>
        <v>-5.1737456710787499E-2</v>
      </c>
      <c r="D14" s="4">
        <f>($B3-D3)*($H$2^$B14)/$H$1*10000</f>
        <v>0.10581185327350001</v>
      </c>
      <c r="F14" s="7" t="s">
        <v>29</v>
      </c>
      <c r="G14" s="7"/>
      <c r="H14" s="4">
        <f>C14/$H$5</f>
        <v>-0.21136099196213348</v>
      </c>
      <c r="I14" s="4">
        <f>D14/$H$6</f>
        <v>0.28263741795007341</v>
      </c>
    </row>
    <row r="15" spans="1:9" x14ac:dyDescent="0.25">
      <c r="A15" s="2" t="s">
        <v>17</v>
      </c>
      <c r="B15" s="2">
        <v>2</v>
      </c>
      <c r="C15" s="4">
        <f t="shared" ref="C15:D17" si="0">($B4-C4)*($H$2^$B15)/$H$1*10000</f>
        <v>-0.82059155834751563</v>
      </c>
      <c r="D15" s="4">
        <f t="shared" si="0"/>
        <v>-0.60273487478612964</v>
      </c>
      <c r="F15" s="7" t="s">
        <v>30</v>
      </c>
      <c r="G15" s="7"/>
      <c r="H15" s="4">
        <f>C15/$H$5</f>
        <v>-3.3523303384938243</v>
      </c>
      <c r="I15" s="4">
        <f>D15/$H$6</f>
        <v>-1.6099843585357279</v>
      </c>
    </row>
    <row r="16" spans="1:9" x14ac:dyDescent="0.25">
      <c r="A16" s="2" t="s">
        <v>18</v>
      </c>
      <c r="B16" s="2">
        <v>3</v>
      </c>
      <c r="C16" s="4">
        <f t="shared" si="0"/>
        <v>4.3182323979348836E-4</v>
      </c>
      <c r="D16" s="4">
        <f>($B5-D5)*($H$2^$B16)/$H$1*10000</f>
        <v>1.5251085478860941E-6</v>
      </c>
      <c r="F16" s="7" t="s">
        <v>31</v>
      </c>
      <c r="G16" s="7"/>
      <c r="H16" s="4">
        <f>C16/$H$5</f>
        <v>1.7641104553178316E-3</v>
      </c>
      <c r="I16" s="4">
        <f>D16/$H$6</f>
        <v>4.0737661115710394E-6</v>
      </c>
    </row>
    <row r="17" spans="1:9" x14ac:dyDescent="0.25">
      <c r="A17" s="2" t="s">
        <v>18</v>
      </c>
      <c r="B17" s="2">
        <v>4</v>
      </c>
      <c r="C17" s="4">
        <f t="shared" si="0"/>
        <v>-1.9093702305288337E-2</v>
      </c>
      <c r="D17" s="4">
        <f t="shared" si="0"/>
        <v>-3.0080588060133299E-2</v>
      </c>
      <c r="F17" s="7" t="s">
        <v>32</v>
      </c>
      <c r="G17" s="7"/>
      <c r="H17" s="4">
        <f>C17/$H$5</f>
        <v>-7.8002749188750969E-2</v>
      </c>
      <c r="I17" s="4">
        <f>D17/$H$6</f>
        <v>-8.0349218700105085E-2</v>
      </c>
    </row>
    <row r="19" spans="1:9" x14ac:dyDescent="0.25">
      <c r="A19" s="2" t="s">
        <v>21</v>
      </c>
      <c r="B19" s="2">
        <v>1</v>
      </c>
      <c r="C19" s="4">
        <f>($B9+C9)*($H$2^$B19)/$H$1*10000</f>
        <v>-9.1310589789793659E-2</v>
      </c>
      <c r="D19" s="4">
        <f>($B9+D9)*($H$2^$B19)/$H$1*10000</f>
        <v>-7.1534846749706213E-2</v>
      </c>
    </row>
    <row r="20" spans="1:9" x14ac:dyDescent="0.25">
      <c r="A20" s="2" t="s">
        <v>22</v>
      </c>
      <c r="B20" s="2">
        <v>2</v>
      </c>
      <c r="C20" s="4">
        <f>($B10+C10)*($H$2^$B20)/$H$1*10000</f>
        <v>-0.20771010183321564</v>
      </c>
      <c r="D20" s="4">
        <f>($B10+D10)*($H$2^$B20)/$H$1*10000</f>
        <v>5.5825753694639685E-2</v>
      </c>
    </row>
    <row r="24" spans="1:9" x14ac:dyDescent="0.25">
      <c r="A24" s="2"/>
      <c r="B24" s="2" t="s">
        <v>4</v>
      </c>
      <c r="C24" s="2" t="s">
        <v>6</v>
      </c>
      <c r="D24" s="2" t="s">
        <v>0</v>
      </c>
      <c r="F24" s="2" t="s">
        <v>11</v>
      </c>
      <c r="G24" s="2" t="s">
        <v>12</v>
      </c>
    </row>
    <row r="25" spans="1:9" x14ac:dyDescent="0.25">
      <c r="A25" s="2" t="s">
        <v>1</v>
      </c>
      <c r="B25" s="2">
        <v>8.0856999999999999E-4</v>
      </c>
      <c r="C25" s="2">
        <v>9.0865630737259999E-3</v>
      </c>
      <c r="D25" s="2">
        <v>-1.6121326523759999E-2</v>
      </c>
      <c r="F25" s="2">
        <v>1</v>
      </c>
      <c r="G25" s="1">
        <v>2.5000000000000001E-2</v>
      </c>
    </row>
    <row r="26" spans="1:9" x14ac:dyDescent="0.25">
      <c r="A26" s="2" t="s">
        <v>2</v>
      </c>
      <c r="B26" s="2">
        <v>-22.06086445</v>
      </c>
      <c r="C26" s="2">
        <v>30.456995284241</v>
      </c>
      <c r="D26" s="2">
        <v>16.5141675363123</v>
      </c>
      <c r="F26" s="2">
        <v>2</v>
      </c>
      <c r="G26" s="1">
        <v>2.5000000000000001E-2</v>
      </c>
    </row>
    <row r="27" spans="1:9" x14ac:dyDescent="0.25">
      <c r="A27" s="2" t="s">
        <v>8</v>
      </c>
      <c r="B27" s="2">
        <v>-0.13264614</v>
      </c>
      <c r="C27" s="2">
        <v>-11.1873210787133</v>
      </c>
      <c r="D27" s="2">
        <v>-0.171688918825884</v>
      </c>
      <c r="F27" s="2">
        <v>3</v>
      </c>
      <c r="G27" s="1">
        <v>2.5000000000000001E-2</v>
      </c>
    </row>
    <row r="28" spans="1:9" x14ac:dyDescent="0.25">
      <c r="A28" s="2" t="s">
        <v>9</v>
      </c>
      <c r="B28" s="3">
        <f>-11.170893*10000</f>
        <v>-111708.93</v>
      </c>
      <c r="C28" s="3">
        <v>83810.581606152598</v>
      </c>
      <c r="D28" s="3">
        <v>196316.291735765</v>
      </c>
      <c r="F28" s="2">
        <v>4</v>
      </c>
      <c r="G28" s="1">
        <v>2.5000000000000001E-2</v>
      </c>
    </row>
    <row r="30" spans="1:9" x14ac:dyDescent="0.25">
      <c r="A30" s="2" t="s">
        <v>33</v>
      </c>
      <c r="B30" s="1">
        <f>B25*G25^F25</f>
        <v>2.021425E-5</v>
      </c>
    </row>
    <row r="31" spans="1:9" x14ac:dyDescent="0.25">
      <c r="A31" s="2" t="s">
        <v>34</v>
      </c>
      <c r="B31" s="1">
        <f t="shared" ref="B31:B33" si="1">B26*G26^F26</f>
        <v>-1.3788040281250002E-2</v>
      </c>
    </row>
    <row r="32" spans="1:9" x14ac:dyDescent="0.25">
      <c r="A32" s="2" t="s">
        <v>35</v>
      </c>
      <c r="B32" s="1">
        <f t="shared" si="1"/>
        <v>-2.0725959375000004E-6</v>
      </c>
    </row>
    <row r="33" spans="1:2" x14ac:dyDescent="0.25">
      <c r="A33" s="2" t="s">
        <v>36</v>
      </c>
      <c r="B33" s="1">
        <f t="shared" si="1"/>
        <v>-4.3636300781250019E-2</v>
      </c>
    </row>
  </sheetData>
  <mergeCells count="6">
    <mergeCell ref="F16:G16"/>
    <mergeCell ref="F17:G17"/>
    <mergeCell ref="C13:D13"/>
    <mergeCell ref="H13:I13"/>
    <mergeCell ref="F14:G14"/>
    <mergeCell ref="F15:G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 21 mm</vt:lpstr>
      <vt:lpstr>r0 25 mm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Felcini Enrico</dc:creator>
  <cp:lastModifiedBy>Felcini Enrico</cp:lastModifiedBy>
  <dcterms:created xsi:type="dcterms:W3CDTF">2022-05-31T12:38:35Z</dcterms:created>
  <dcterms:modified xsi:type="dcterms:W3CDTF">2022-05-31T14:37:59Z</dcterms:modified>
</cp:coreProperties>
</file>