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9060"/>
  </bookViews>
  <sheets>
    <sheet name="CHS" sheetId="1" r:id="rId1"/>
  </sheets>
  <definedNames>
    <definedName name="_xlnm.Print_Titles" localSheetId="0">CHS!$1:$3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4" name="ID_35F8E2769BE644AE9456BDEA0575F009" descr="2016"/>
        <xdr:cNvPicPr/>
      </xdr:nvPicPr>
      <xdr:blipFill>
        <a:blip r:embed="rId1"/>
        <a:stretch>
          <a:fillRect/>
        </a:stretch>
      </xdr:blipFill>
      <xdr:spPr>
        <a:xfrm>
          <a:off x="0" y="0"/>
          <a:ext cx="6819900" cy="2260600"/>
        </a:xfrm>
        <a:prstGeom prst="rect">
          <a:avLst/>
        </a:prstGeom>
      </xdr:spPr>
    </xdr:pic>
  </etc:cellImage>
  <etc:cellImage>
    <xdr:pic>
      <xdr:nvPicPr>
        <xdr:cNvPr id="15" name="ID_A078D42D5C2C4B6BA77E1B4A497F31A6" descr="2015"/>
        <xdr:cNvPicPr/>
      </xdr:nvPicPr>
      <xdr:blipFill>
        <a:blip r:embed="rId2"/>
        <a:stretch>
          <a:fillRect/>
        </a:stretch>
      </xdr:blipFill>
      <xdr:spPr>
        <a:xfrm>
          <a:off x="0" y="0"/>
          <a:ext cx="6845300" cy="2260600"/>
        </a:xfrm>
        <a:prstGeom prst="rect">
          <a:avLst/>
        </a:prstGeom>
      </xdr:spPr>
    </xdr:pic>
  </etc:cellImage>
  <etc:cellImage>
    <xdr:pic>
      <xdr:nvPicPr>
        <xdr:cNvPr id="16" name="ID_A8526A96ECB04A17837A257E68C28253" descr="2014"/>
        <xdr:cNvPicPr/>
      </xdr:nvPicPr>
      <xdr:blipFill>
        <a:blip r:embed="rId3"/>
        <a:stretch>
          <a:fillRect/>
        </a:stretch>
      </xdr:blipFill>
      <xdr:spPr>
        <a:xfrm>
          <a:off x="0" y="0"/>
          <a:ext cx="6858000" cy="2260600"/>
        </a:xfrm>
        <a:prstGeom prst="rect">
          <a:avLst/>
        </a:prstGeom>
      </xdr:spPr>
    </xdr:pic>
  </etc:cellImage>
  <etc:cellImage>
    <xdr:pic>
      <xdr:nvPicPr>
        <xdr:cNvPr id="26" name="ID_84BB14EAD6654BA9ABE4A8B2002E72B4" descr="2026_1"/>
        <xdr:cNvPicPr/>
      </xdr:nvPicPr>
      <xdr:blipFill>
        <a:blip r:embed="rId4"/>
        <a:stretch>
          <a:fillRect/>
        </a:stretch>
      </xdr:blipFill>
      <xdr:spPr>
        <a:xfrm>
          <a:off x="0" y="0"/>
          <a:ext cx="7239000" cy="2336165"/>
        </a:xfrm>
        <a:prstGeom prst="rect">
          <a:avLst/>
        </a:prstGeom>
      </xdr:spPr>
    </xdr:pic>
  </etc:cellImage>
  <etc:cellImage>
    <xdr:pic>
      <xdr:nvPicPr>
        <xdr:cNvPr id="27" name="ID_4E547BC3B78544D3B2A38F180A93D73E" descr="2025_1"/>
        <xdr:cNvPicPr/>
      </xdr:nvPicPr>
      <xdr:blipFill>
        <a:blip r:embed="rId5"/>
        <a:stretch>
          <a:fillRect/>
        </a:stretch>
      </xdr:blipFill>
      <xdr:spPr>
        <a:xfrm>
          <a:off x="0" y="0"/>
          <a:ext cx="7264400" cy="2336165"/>
        </a:xfrm>
        <a:prstGeom prst="rect">
          <a:avLst/>
        </a:prstGeom>
      </xdr:spPr>
    </xdr:pic>
  </etc:cellImage>
  <etc:cellImage>
    <xdr:pic>
      <xdr:nvPicPr>
        <xdr:cNvPr id="28" name="ID_46A158DC1C334C58818306D50F7FA337" descr="2024_1"/>
        <xdr:cNvPicPr/>
      </xdr:nvPicPr>
      <xdr:blipFill>
        <a:blip r:embed="rId6"/>
        <a:stretch>
          <a:fillRect/>
        </a:stretch>
      </xdr:blipFill>
      <xdr:spPr>
        <a:xfrm>
          <a:off x="0" y="0"/>
          <a:ext cx="7264400" cy="2324100"/>
        </a:xfrm>
        <a:prstGeom prst="rect">
          <a:avLst/>
        </a:prstGeom>
      </xdr:spPr>
    </xdr:pic>
  </etc:cellImage>
  <etc:cellImage>
    <xdr:pic>
      <xdr:nvPicPr>
        <xdr:cNvPr id="29" name="ID_4BFF42534EB94E6781120757AF8D3145" descr="2023_1"/>
        <xdr:cNvPicPr/>
      </xdr:nvPicPr>
      <xdr:blipFill>
        <a:blip r:embed="rId7"/>
        <a:stretch>
          <a:fillRect/>
        </a:stretch>
      </xdr:blipFill>
      <xdr:spPr>
        <a:xfrm>
          <a:off x="0" y="0"/>
          <a:ext cx="7264400" cy="2336165"/>
        </a:xfrm>
        <a:prstGeom prst="rect">
          <a:avLst/>
        </a:prstGeom>
      </xdr:spPr>
    </xdr:pic>
  </etc:cellImage>
  <etc:cellImage>
    <xdr:pic>
      <xdr:nvPicPr>
        <xdr:cNvPr id="30" name="ID_82286097A82C4DF69752F41FE99300DC" descr="2017_1"/>
        <xdr:cNvPicPr/>
      </xdr:nvPicPr>
      <xdr:blipFill>
        <a:blip r:embed="rId8"/>
        <a:stretch>
          <a:fillRect/>
        </a:stretch>
      </xdr:blipFill>
      <xdr:spPr>
        <a:xfrm>
          <a:off x="0" y="0"/>
          <a:ext cx="6845300" cy="2438400"/>
        </a:xfrm>
        <a:prstGeom prst="rect">
          <a:avLst/>
        </a:prstGeom>
      </xdr:spPr>
    </xdr:pic>
  </etc:cellImage>
  <etc:cellImage>
    <xdr:pic>
      <xdr:nvPicPr>
        <xdr:cNvPr id="31" name="ID_C40FAE2C2DDE4B66B30898227BCE459F" descr="2018_1"/>
        <xdr:cNvPicPr/>
      </xdr:nvPicPr>
      <xdr:blipFill>
        <a:blip r:embed="rId9"/>
        <a:stretch>
          <a:fillRect/>
        </a:stretch>
      </xdr:blipFill>
      <xdr:spPr>
        <a:xfrm>
          <a:off x="0" y="0"/>
          <a:ext cx="6883400" cy="2438400"/>
        </a:xfrm>
        <a:prstGeom prst="rect">
          <a:avLst/>
        </a:prstGeom>
      </xdr:spPr>
    </xdr:pic>
  </etc:cellImage>
  <etc:cellImage>
    <xdr:pic>
      <xdr:nvPicPr>
        <xdr:cNvPr id="33" name="ID_195ACC97AD2645CDBAC981CD520020EC" descr="2019_2"/>
        <xdr:cNvPicPr/>
      </xdr:nvPicPr>
      <xdr:blipFill>
        <a:blip r:embed="rId10"/>
        <a:stretch>
          <a:fillRect/>
        </a:stretch>
      </xdr:blipFill>
      <xdr:spPr>
        <a:xfrm>
          <a:off x="0" y="0"/>
          <a:ext cx="6845300" cy="2438400"/>
        </a:xfrm>
        <a:prstGeom prst="rect">
          <a:avLst/>
        </a:prstGeom>
      </xdr:spPr>
    </xdr:pic>
  </etc:cellImage>
  <etc:cellImage>
    <xdr:pic>
      <xdr:nvPicPr>
        <xdr:cNvPr id="34" name="ID_5542738B51794733819D50C03965F754" descr="2020_1"/>
        <xdr:cNvPicPr/>
      </xdr:nvPicPr>
      <xdr:blipFill>
        <a:blip r:embed="rId11"/>
        <a:stretch>
          <a:fillRect/>
        </a:stretch>
      </xdr:blipFill>
      <xdr:spPr>
        <a:xfrm>
          <a:off x="0" y="0"/>
          <a:ext cx="7010400" cy="2438400"/>
        </a:xfrm>
        <a:prstGeom prst="rect">
          <a:avLst/>
        </a:prstGeom>
      </xdr:spPr>
    </xdr:pic>
  </etc:cellImage>
  <etc:cellImage>
    <xdr:pic>
      <xdr:nvPicPr>
        <xdr:cNvPr id="35" name="ID_328310D609A64466A6CF68BABC0D109D" descr="2021_1"/>
        <xdr:cNvPicPr/>
      </xdr:nvPicPr>
      <xdr:blipFill>
        <a:blip r:embed="rId12"/>
        <a:stretch>
          <a:fillRect/>
        </a:stretch>
      </xdr:blipFill>
      <xdr:spPr>
        <a:xfrm>
          <a:off x="0" y="0"/>
          <a:ext cx="6858000" cy="2425700"/>
        </a:xfrm>
        <a:prstGeom prst="rect">
          <a:avLst/>
        </a:prstGeom>
      </xdr:spPr>
    </xdr:pic>
  </etc:cellImage>
  <etc:cellImage>
    <xdr:pic>
      <xdr:nvPicPr>
        <xdr:cNvPr id="36" name="ID_FEED2DE4DAF845CF90658E31D7CC22D4" descr="2022_1"/>
        <xdr:cNvPicPr/>
      </xdr:nvPicPr>
      <xdr:blipFill>
        <a:blip r:embed="rId13"/>
        <a:stretch>
          <a:fillRect/>
        </a:stretch>
      </xdr:blipFill>
      <xdr:spPr>
        <a:xfrm>
          <a:off x="0" y="0"/>
          <a:ext cx="6985000" cy="2425700"/>
        </a:xfrm>
        <a:prstGeom prst="rect">
          <a:avLst/>
        </a:prstGeom>
      </xdr:spPr>
    </xdr:pic>
  </etc:cellImage>
  <etc:cellImage>
    <xdr:pic>
      <xdr:nvPicPr>
        <xdr:cNvPr id="37" name="ID_83183F5D5F4D4B88B5D181F949A80C75" descr="2013"/>
        <xdr:cNvPicPr/>
      </xdr:nvPicPr>
      <xdr:blipFill>
        <a:blip r:embed="rId14"/>
        <a:stretch>
          <a:fillRect/>
        </a:stretch>
      </xdr:blipFill>
      <xdr:spPr>
        <a:xfrm>
          <a:off x="0" y="0"/>
          <a:ext cx="6400800" cy="2413000"/>
        </a:xfrm>
        <a:prstGeom prst="rect">
          <a:avLst/>
        </a:prstGeom>
      </xdr:spPr>
    </xdr:pic>
  </etc:cellImage>
  <etc:cellImage>
    <xdr:pic>
      <xdr:nvPicPr>
        <xdr:cNvPr id="38" name="ID_8096E60940AF4E3E8D09087CB94A775A" descr="2012"/>
        <xdr:cNvPicPr/>
      </xdr:nvPicPr>
      <xdr:blipFill>
        <a:blip r:embed="rId15"/>
        <a:stretch>
          <a:fillRect/>
        </a:stretch>
      </xdr:blipFill>
      <xdr:spPr>
        <a:xfrm>
          <a:off x="0" y="0"/>
          <a:ext cx="6388100" cy="2413000"/>
        </a:xfrm>
        <a:prstGeom prst="rect">
          <a:avLst/>
        </a:prstGeom>
      </xdr:spPr>
    </xdr:pic>
  </etc:cellImage>
  <etc:cellImage>
    <xdr:pic>
      <xdr:nvPicPr>
        <xdr:cNvPr id="39" name="ID_889C3DD29A634AA98BC1D43F067768A1" descr="2011"/>
        <xdr:cNvPicPr/>
      </xdr:nvPicPr>
      <xdr:blipFill>
        <a:blip r:embed="rId16"/>
        <a:stretch>
          <a:fillRect/>
        </a:stretch>
      </xdr:blipFill>
      <xdr:spPr>
        <a:xfrm>
          <a:off x="0" y="0"/>
          <a:ext cx="6248400" cy="2413000"/>
        </a:xfrm>
        <a:prstGeom prst="rect">
          <a:avLst/>
        </a:prstGeom>
      </xdr:spPr>
    </xdr:pic>
  </etc:cellImage>
  <etc:cellImage>
    <xdr:pic>
      <xdr:nvPicPr>
        <xdr:cNvPr id="40" name="ID_2AA63457D0FA4908A93501C9E74C1EB4" descr="2010"/>
        <xdr:cNvPicPr/>
      </xdr:nvPicPr>
      <xdr:blipFill>
        <a:blip r:embed="rId17"/>
        <a:stretch>
          <a:fillRect/>
        </a:stretch>
      </xdr:blipFill>
      <xdr:spPr>
        <a:xfrm>
          <a:off x="0" y="0"/>
          <a:ext cx="6413500" cy="2413000"/>
        </a:xfrm>
        <a:prstGeom prst="rect">
          <a:avLst/>
        </a:prstGeom>
      </xdr:spPr>
    </xdr:pic>
  </etc:cellImage>
  <etc:cellImage>
    <xdr:pic>
      <xdr:nvPicPr>
        <xdr:cNvPr id="41" name="ID_2117E52358D94597BA023FCC433A4B46" descr="2009"/>
        <xdr:cNvPicPr/>
      </xdr:nvPicPr>
      <xdr:blipFill>
        <a:blip r:embed="rId18"/>
        <a:stretch>
          <a:fillRect/>
        </a:stretch>
      </xdr:blipFill>
      <xdr:spPr>
        <a:xfrm>
          <a:off x="0" y="0"/>
          <a:ext cx="6527800" cy="2413000"/>
        </a:xfrm>
        <a:prstGeom prst="rect">
          <a:avLst/>
        </a:prstGeom>
      </xdr:spPr>
    </xdr:pic>
  </etc:cellImage>
  <etc:cellImage>
    <xdr:pic>
      <xdr:nvPicPr>
        <xdr:cNvPr id="42" name="ID_9DE490B04895426894F81C244FFEDF76" descr="2008"/>
        <xdr:cNvPicPr/>
      </xdr:nvPicPr>
      <xdr:blipFill>
        <a:blip r:embed="rId19"/>
        <a:stretch>
          <a:fillRect/>
        </a:stretch>
      </xdr:blipFill>
      <xdr:spPr>
        <a:xfrm>
          <a:off x="0" y="0"/>
          <a:ext cx="7213600" cy="2260600"/>
        </a:xfrm>
        <a:prstGeom prst="rect">
          <a:avLst/>
        </a:prstGeom>
      </xdr:spPr>
    </xdr:pic>
  </etc:cellImage>
  <etc:cellImage>
    <xdr:pic>
      <xdr:nvPicPr>
        <xdr:cNvPr id="43" name="ID_48FB245BB8DE4D11AFB33BFBAE89E681" descr="2007"/>
        <xdr:cNvPicPr/>
      </xdr:nvPicPr>
      <xdr:blipFill>
        <a:blip r:embed="rId20"/>
        <a:stretch>
          <a:fillRect/>
        </a:stretch>
      </xdr:blipFill>
      <xdr:spPr>
        <a:xfrm>
          <a:off x="0" y="0"/>
          <a:ext cx="7188200" cy="2260600"/>
        </a:xfrm>
        <a:prstGeom prst="rect">
          <a:avLst/>
        </a:prstGeom>
      </xdr:spPr>
    </xdr:pic>
  </etc:cellImage>
  <etc:cellImage>
    <xdr:pic>
      <xdr:nvPicPr>
        <xdr:cNvPr id="44" name="ID_5B5139D6F2164F8598AA1CD16ACC586E" descr="2006"/>
        <xdr:cNvPicPr/>
      </xdr:nvPicPr>
      <xdr:blipFill>
        <a:blip r:embed="rId21"/>
        <a:stretch>
          <a:fillRect/>
        </a:stretch>
      </xdr:blipFill>
      <xdr:spPr>
        <a:xfrm>
          <a:off x="0" y="0"/>
          <a:ext cx="7188200" cy="2260600"/>
        </a:xfrm>
        <a:prstGeom prst="rect">
          <a:avLst/>
        </a:prstGeom>
      </xdr:spPr>
    </xdr:pic>
  </etc:cellImage>
  <etc:cellImage>
    <xdr:pic>
      <xdr:nvPicPr>
        <xdr:cNvPr id="4" name="ID_631331F16A19429E89A330C93627A732" descr="1"/>
        <xdr:cNvPicPr/>
      </xdr:nvPicPr>
      <xdr:blipFill>
        <a:blip r:embed="rId22"/>
        <a:stretch>
          <a:fillRect/>
        </a:stretch>
      </xdr:blipFill>
      <xdr:spPr>
        <a:xfrm>
          <a:off x="0" y="0"/>
          <a:ext cx="2450465" cy="1384300"/>
        </a:xfrm>
        <a:prstGeom prst="rect">
          <a:avLst/>
        </a:prstGeom>
      </xdr:spPr>
    </xdr:pic>
  </etc:cellImage>
  <etc:cellImage>
    <xdr:pic>
      <xdr:nvPicPr>
        <xdr:cNvPr id="5" name="ID_AD001901D93947B2887704EC34E1556A" descr="1"/>
        <xdr:cNvPicPr/>
      </xdr:nvPicPr>
      <xdr:blipFill>
        <a:blip r:embed="rId22"/>
        <a:stretch>
          <a:fillRect/>
        </a:stretch>
      </xdr:blipFill>
      <xdr:spPr>
        <a:xfrm>
          <a:off x="0" y="0"/>
          <a:ext cx="2450465" cy="1384300"/>
        </a:xfrm>
        <a:prstGeom prst="rect">
          <a:avLst/>
        </a:prstGeom>
      </xdr:spPr>
    </xdr:pic>
  </etc:cellImage>
  <etc:cellImage>
    <xdr:pic>
      <xdr:nvPicPr>
        <xdr:cNvPr id="6" name="ID_9945A1B3EF3F4F31994EEAE0D32E33F5" descr="1"/>
        <xdr:cNvPicPr/>
      </xdr:nvPicPr>
      <xdr:blipFill>
        <a:blip r:embed="rId22"/>
        <a:stretch>
          <a:fillRect/>
        </a:stretch>
      </xdr:blipFill>
      <xdr:spPr>
        <a:xfrm>
          <a:off x="0" y="0"/>
          <a:ext cx="2450465" cy="1384300"/>
        </a:xfrm>
        <a:prstGeom prst="rect">
          <a:avLst/>
        </a:prstGeom>
      </xdr:spPr>
    </xdr:pic>
  </etc:cellImage>
  <etc:cellImage>
    <xdr:pic>
      <xdr:nvPicPr>
        <xdr:cNvPr id="7" name="ID_4F4224D9923741ADBF3128BAA52FB8C2" descr="2"/>
        <xdr:cNvPicPr/>
      </xdr:nvPicPr>
      <xdr:blipFill>
        <a:blip r:embed="rId23"/>
        <a:stretch>
          <a:fillRect/>
        </a:stretch>
      </xdr:blipFill>
      <xdr:spPr>
        <a:xfrm>
          <a:off x="0" y="0"/>
          <a:ext cx="2450465" cy="1384300"/>
        </a:xfrm>
        <a:prstGeom prst="rect">
          <a:avLst/>
        </a:prstGeom>
      </xdr:spPr>
    </xdr:pic>
  </etc:cellImage>
  <etc:cellImage>
    <xdr:pic>
      <xdr:nvPicPr>
        <xdr:cNvPr id="8" name="ID_3DDE73C233E34C0DABEF77A37E39176E" descr="3"/>
        <xdr:cNvPicPr/>
      </xdr:nvPicPr>
      <xdr:blipFill>
        <a:blip r:embed="rId24"/>
        <a:stretch>
          <a:fillRect/>
        </a:stretch>
      </xdr:blipFill>
      <xdr:spPr>
        <a:xfrm>
          <a:off x="0" y="0"/>
          <a:ext cx="2450465" cy="1384300"/>
        </a:xfrm>
        <a:prstGeom prst="rect">
          <a:avLst/>
        </a:prstGeom>
      </xdr:spPr>
    </xdr:pic>
  </etc:cellImage>
  <etc:cellImage>
    <xdr:pic>
      <xdr:nvPicPr>
        <xdr:cNvPr id="9" name="ID_36FC66BE23264B42A8D5C7B4A7DAA571" descr="4"/>
        <xdr:cNvPicPr/>
      </xdr:nvPicPr>
      <xdr:blipFill>
        <a:blip r:embed="rId25"/>
        <a:stretch>
          <a:fillRect/>
        </a:stretch>
      </xdr:blipFill>
      <xdr:spPr>
        <a:xfrm>
          <a:off x="0" y="0"/>
          <a:ext cx="2413000" cy="1371600"/>
        </a:xfrm>
        <a:prstGeom prst="rect">
          <a:avLst/>
        </a:prstGeom>
      </xdr:spPr>
    </xdr:pic>
  </etc:cellImage>
  <etc:cellImage>
    <xdr:pic>
      <xdr:nvPicPr>
        <xdr:cNvPr id="10" name="ID_65D4363BEFB749F7A3CC1A3FAFD2A5C0" descr="5"/>
        <xdr:cNvPicPr/>
      </xdr:nvPicPr>
      <xdr:blipFill>
        <a:blip r:embed="rId26"/>
        <a:stretch>
          <a:fillRect/>
        </a:stretch>
      </xdr:blipFill>
      <xdr:spPr>
        <a:xfrm>
          <a:off x="0" y="0"/>
          <a:ext cx="2450465" cy="1384300"/>
        </a:xfrm>
        <a:prstGeom prst="rect">
          <a:avLst/>
        </a:prstGeom>
      </xdr:spPr>
    </xdr:pic>
  </etc:cellImage>
  <etc:cellImage>
    <xdr:pic>
      <xdr:nvPicPr>
        <xdr:cNvPr id="11" name="ID_C304979F8D404A4EB59355F78B5C1194" descr="6"/>
        <xdr:cNvPicPr/>
      </xdr:nvPicPr>
      <xdr:blipFill>
        <a:blip r:embed="rId27"/>
        <a:stretch>
          <a:fillRect/>
        </a:stretch>
      </xdr:blipFill>
      <xdr:spPr>
        <a:xfrm>
          <a:off x="0" y="0"/>
          <a:ext cx="2450465" cy="1384300"/>
        </a:xfrm>
        <a:prstGeom prst="rect">
          <a:avLst/>
        </a:prstGeom>
      </xdr:spPr>
    </xdr:pic>
  </etc:cellImage>
  <etc:cellImage>
    <xdr:pic>
      <xdr:nvPicPr>
        <xdr:cNvPr id="12" name="ID_5679C772C02148A7A0683A8092BA25DE" descr="7"/>
        <xdr:cNvPicPr/>
      </xdr:nvPicPr>
      <xdr:blipFill>
        <a:blip r:embed="rId28"/>
        <a:stretch>
          <a:fillRect/>
        </a:stretch>
      </xdr:blipFill>
      <xdr:spPr>
        <a:xfrm>
          <a:off x="0" y="0"/>
          <a:ext cx="1384300" cy="647700"/>
        </a:xfrm>
        <a:prstGeom prst="rect">
          <a:avLst/>
        </a:prstGeom>
      </xdr:spPr>
    </xdr:pic>
  </etc:cellImage>
  <etc:cellImage>
    <xdr:pic>
      <xdr:nvPicPr>
        <xdr:cNvPr id="18" name="ID_CDE9E9F31BD94944AC74F2410216D310" descr="资源 19"/>
        <xdr:cNvPicPr/>
      </xdr:nvPicPr>
      <xdr:blipFill>
        <a:blip r:embed="rId29"/>
        <a:stretch>
          <a:fillRect/>
        </a:stretch>
      </xdr:blipFill>
      <xdr:spPr>
        <a:xfrm>
          <a:off x="0" y="0"/>
          <a:ext cx="1384300" cy="647700"/>
        </a:xfrm>
        <a:prstGeom prst="rect">
          <a:avLst/>
        </a:prstGeom>
      </xdr:spPr>
    </xdr:pic>
  </etc:cellImage>
  <etc:cellImage>
    <xdr:pic>
      <xdr:nvPicPr>
        <xdr:cNvPr id="19" name="ID_A48BC3F534FA4A7681191709FD2C5AE8" descr="8"/>
        <xdr:cNvPicPr/>
      </xdr:nvPicPr>
      <xdr:blipFill>
        <a:blip r:embed="rId30"/>
        <a:stretch>
          <a:fillRect/>
        </a:stretch>
      </xdr:blipFill>
      <xdr:spPr>
        <a:xfrm>
          <a:off x="0" y="0"/>
          <a:ext cx="1384300" cy="647700"/>
        </a:xfrm>
        <a:prstGeom prst="rect">
          <a:avLst/>
        </a:prstGeom>
      </xdr:spPr>
    </xdr:pic>
  </etc:cellImage>
  <etc:cellImage>
    <xdr:pic>
      <xdr:nvPicPr>
        <xdr:cNvPr id="20" name="ID_2E34D11FCFB149CD85C5C1C438F12725" descr="9"/>
        <xdr:cNvPicPr/>
      </xdr:nvPicPr>
      <xdr:blipFill>
        <a:blip r:embed="rId31"/>
        <a:stretch>
          <a:fillRect/>
        </a:stretch>
      </xdr:blipFill>
      <xdr:spPr>
        <a:xfrm>
          <a:off x="0" y="0"/>
          <a:ext cx="1384300" cy="647700"/>
        </a:xfrm>
        <a:prstGeom prst="rect">
          <a:avLst/>
        </a:prstGeom>
      </xdr:spPr>
    </xdr:pic>
  </etc:cellImage>
  <etc:cellImage>
    <xdr:pic>
      <xdr:nvPicPr>
        <xdr:cNvPr id="21" name="ID_D5F470CB09A54150802C0E85B23AC129" descr="17"/>
        <xdr:cNvPicPr/>
      </xdr:nvPicPr>
      <xdr:blipFill>
        <a:blip r:embed="rId32"/>
        <a:stretch>
          <a:fillRect/>
        </a:stretch>
      </xdr:blipFill>
      <xdr:spPr>
        <a:xfrm>
          <a:off x="0" y="0"/>
          <a:ext cx="1409700" cy="647700"/>
        </a:xfrm>
        <a:prstGeom prst="rect">
          <a:avLst/>
        </a:prstGeom>
      </xdr:spPr>
    </xdr:pic>
  </etc:cellImage>
  <etc:cellImage>
    <xdr:pic>
      <xdr:nvPicPr>
        <xdr:cNvPr id="22" name="ID_B0A4AAEF68D2490DBA27A0EFA0C5D097" descr="16"/>
        <xdr:cNvPicPr/>
      </xdr:nvPicPr>
      <xdr:blipFill>
        <a:blip r:embed="rId33"/>
        <a:stretch>
          <a:fillRect/>
        </a:stretch>
      </xdr:blipFill>
      <xdr:spPr>
        <a:xfrm>
          <a:off x="0" y="0"/>
          <a:ext cx="1409700" cy="647700"/>
        </a:xfrm>
        <a:prstGeom prst="rect">
          <a:avLst/>
        </a:prstGeom>
      </xdr:spPr>
    </xdr:pic>
  </etc:cellImage>
  <etc:cellImage>
    <xdr:pic>
      <xdr:nvPicPr>
        <xdr:cNvPr id="23" name="ID_E93EB5B366804BD6BED5F9D0F6F95DBA" descr="14"/>
        <xdr:cNvPicPr/>
      </xdr:nvPicPr>
      <xdr:blipFill>
        <a:blip r:embed="rId34"/>
        <a:stretch>
          <a:fillRect/>
        </a:stretch>
      </xdr:blipFill>
      <xdr:spPr>
        <a:xfrm>
          <a:off x="0" y="0"/>
          <a:ext cx="1409700" cy="647700"/>
        </a:xfrm>
        <a:prstGeom prst="rect">
          <a:avLst/>
        </a:prstGeom>
      </xdr:spPr>
    </xdr:pic>
  </etc:cellImage>
  <etc:cellImage>
    <xdr:pic>
      <xdr:nvPicPr>
        <xdr:cNvPr id="24" name="ID_DA4DF92382114AD68EDF3A4F0675D5B6" descr="13"/>
        <xdr:cNvPicPr/>
      </xdr:nvPicPr>
      <xdr:blipFill>
        <a:blip r:embed="rId35"/>
        <a:stretch>
          <a:fillRect/>
        </a:stretch>
      </xdr:blipFill>
      <xdr:spPr>
        <a:xfrm>
          <a:off x="0" y="0"/>
          <a:ext cx="1371600" cy="647700"/>
        </a:xfrm>
        <a:prstGeom prst="rect">
          <a:avLst/>
        </a:prstGeom>
      </xdr:spPr>
    </xdr:pic>
  </etc:cellImage>
  <etc:cellImage>
    <xdr:pic>
      <xdr:nvPicPr>
        <xdr:cNvPr id="25" name="ID_10A1C21B2BDF4C5099D2AAF79AB28982" descr="12"/>
        <xdr:cNvPicPr/>
      </xdr:nvPicPr>
      <xdr:blipFill>
        <a:blip r:embed="rId36"/>
        <a:stretch>
          <a:fillRect/>
        </a:stretch>
      </xdr:blipFill>
      <xdr:spPr>
        <a:xfrm>
          <a:off x="0" y="0"/>
          <a:ext cx="1371600" cy="647700"/>
        </a:xfrm>
        <a:prstGeom prst="rect">
          <a:avLst/>
        </a:prstGeom>
      </xdr:spPr>
    </xdr:pic>
  </etc:cellImage>
  <etc:cellImage>
    <xdr:pic>
      <xdr:nvPicPr>
        <xdr:cNvPr id="32" name="ID_FB666B0ACBA5435B9F9FED9F2C9108B8" descr="11"/>
        <xdr:cNvPicPr/>
      </xdr:nvPicPr>
      <xdr:blipFill>
        <a:blip r:embed="rId37"/>
        <a:stretch>
          <a:fillRect/>
        </a:stretch>
      </xdr:blipFill>
      <xdr:spPr>
        <a:xfrm>
          <a:off x="0" y="0"/>
          <a:ext cx="1371600" cy="6477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<sst xmlns="http://schemas.openxmlformats.org/spreadsheetml/2006/main" count="140" uniqueCount="121">
  <si>
    <t>AutoCAD开发版本对照表[2025]</t>
  </si>
  <si>
    <t>序号</t>
  </si>
  <si>
    <t>CAD版本</t>
  </si>
  <si>
    <t>版本号</t>
  </si>
  <si>
    <t>二进制兼容版本</t>
  </si>
  <si>
    <t>NET</t>
  </si>
  <si>
    <t>兼容</t>
  </si>
  <si>
    <t>ObjectARX开发环境</t>
  </si>
  <si>
    <t>VC版本号</t>
  </si>
  <si>
    <t>VSIDEVER</t>
  </si>
  <si>
    <t>CAD架构</t>
  </si>
  <si>
    <t>LISP</t>
  </si>
  <si>
    <t>MAC OS平台</t>
  </si>
  <si>
    <t>WINDOWS平台</t>
  </si>
  <si>
    <t>VC版本</t>
  </si>
  <si>
    <t>_MSC_VER</t>
  </si>
  <si>
    <t>R14</t>
  </si>
  <si>
    <t>R14.0</t>
  </si>
  <si>
    <t>None</t>
  </si>
  <si>
    <t>Visual C++ 5.0</t>
  </si>
  <si>
    <t>VC++ 5.0</t>
  </si>
  <si>
    <t>x86</t>
  </si>
  <si>
    <t>....</t>
  </si>
  <si>
    <t>AutoCAD 2000</t>
  </si>
  <si>
    <t>R15.0</t>
  </si>
  <si>
    <t>N/A</t>
  </si>
  <si>
    <t>VC++ 6.0</t>
  </si>
  <si>
    <t>AutoCAD 2000i</t>
  </si>
  <si>
    <t>R15.1</t>
  </si>
  <si>
    <t>AutoCAD 2000i
AutoCAD 2000</t>
  </si>
  <si>
    <t>AutoCAD 2002</t>
  </si>
  <si>
    <t>R15.2</t>
  </si>
  <si>
    <t>AutoCAD 2002
AutoCAD 2000i
AutoCAD 2000</t>
  </si>
  <si>
    <t>AutoCAD 2004</t>
  </si>
  <si>
    <t>R16.0</t>
  </si>
  <si>
    <t>VC++ 7.0</t>
  </si>
  <si>
    <t>AutoCAD 2005</t>
  </si>
  <si>
    <t>R16.1</t>
  </si>
  <si>
    <t>AutoCAD 2005
AutoCAD 2004</t>
  </si>
  <si>
    <t>R16.2</t>
  </si>
  <si>
    <t>AutoCAD 2006
AutoCAD 2005
AutoCAD 2004</t>
  </si>
  <si>
    <t>1.1 SP1</t>
  </si>
  <si>
    <t>R17.0</t>
  </si>
  <si>
    <t>AutoCAD 2007</t>
  </si>
  <si>
    <r>
      <rPr>
        <sz val="11"/>
        <color theme="1"/>
        <rFont val="宋体"/>
        <charset val="134"/>
      </rPr>
      <t>旧系列</t>
    </r>
    <r>
      <rPr>
        <sz val="11"/>
        <color theme="1"/>
        <rFont val="Segoe UI"/>
        <charset val="134"/>
      </rPr>
      <t>[CLR v2]</t>
    </r>
  </si>
  <si>
    <t>VC++ 8.0</t>
  </si>
  <si>
    <t>动态块引入、COM接口扩展</t>
  </si>
  <si>
    <t>R17.1</t>
  </si>
  <si>
    <t>AutoCAD 2008
AutoCAD 2007</t>
  </si>
  <si>
    <t>x86 x64</t>
  </si>
  <si>
    <t>R17.2</t>
  </si>
  <si>
    <t>AutoCAD 2009
AutoCAD 2008
AutoCAD 2007</t>
  </si>
  <si>
    <t>R18.0</t>
  </si>
  <si>
    <t>AutoCAD 2010</t>
  </si>
  <si>
    <t>3.51 SP1</t>
  </si>
  <si>
    <t>VC++ 9.0</t>
  </si>
  <si>
    <t>参数化设计、界面重构</t>
  </si>
  <si>
    <t>R18.1</t>
  </si>
  <si>
    <t>AutoCAD 2011
AutoCAD 2010</t>
  </si>
  <si>
    <t>Mac OS X (10.6.4+)
Xcode: 3.2.5
Qt: 4.6.3 Patched/4.6.3.1 Patched (SP1)
Mono: 2.6.7_3</t>
  </si>
  <si>
    <t>R18.2</t>
  </si>
  <si>
    <t>AutoCAD 2012
AutoCAD 2011
AutoCAD 2010</t>
  </si>
  <si>
    <t>Mac OS X (10.6.4+)
Xcode: 3.2.5
Qt: 4.7.2 Patched
Mono: 2.10.2_5</t>
  </si>
  <si>
    <t>R19.0</t>
  </si>
  <si>
    <t>AutoCAD 2013</t>
  </si>
  <si>
    <r>
      <t>新系列</t>
    </r>
    <r>
      <rPr>
        <sz val="11"/>
        <color theme="1"/>
        <rFont val="Segoe UI"/>
        <charset val="134"/>
      </rPr>
      <t>[CLR v4]</t>
    </r>
  </si>
  <si>
    <t>Mac OS X (10.8)
Xcode: 4.4
Qt: 4.8.1
Mono: 2.10.5
Mac OS X (10.7.3)
Xcode: 4.3.2+
Qt: 4.8.1
Mono: 2.10.5</t>
  </si>
  <si>
    <t>VC++ 10.0</t>
  </si>
  <si>
    <t>点云支持、曲面建模增强、API现代化</t>
  </si>
  <si>
    <t>R19.1</t>
  </si>
  <si>
    <t>AutoCAD 2013 AutoCAD 2014</t>
  </si>
  <si>
    <t>Mac OS X (10.8)
Xcode: 4.4
Qt: 4.8.2
Mono: 2.10.5</t>
  </si>
  <si>
    <t>R20.0</t>
  </si>
  <si>
    <t>AutoCAD 2015</t>
  </si>
  <si>
    <t>Mac OS X (10.9)
Xcode: 5.0.2
Qt: 4.8.5
Mono: 3.2.7</t>
  </si>
  <si>
    <t>VC++ 11.0</t>
  </si>
  <si>
    <t>R20.1</t>
  </si>
  <si>
    <t>AutoCAD 2015 AutoCAD 2016</t>
  </si>
  <si>
    <t>Mac OS X (10.9/10.10)
Xcode: 5.0.2
Qt: 4.8.5
Mono: 3.2.7</t>
  </si>
  <si>
    <t>64位优化、性能提升、新对象模型</t>
  </si>
  <si>
    <t>R21.0</t>
  </si>
  <si>
    <t>AutoCAD 2017</t>
  </si>
  <si>
    <t>Mac OS X (10.10 or later)
Xcode: 7.1
Qt: 4.8.5
Mono: 4.2.1</t>
  </si>
  <si>
    <t>VC++ 14.0</t>
  </si>
  <si>
    <t>R22.0</t>
  </si>
  <si>
    <t>AutoCAD 2018</t>
  </si>
  <si>
    <t>Mac OS (10.12 or later)
Xcode: 8.3.2
Mono: 4.6.2.7</t>
  </si>
  <si>
    <t>R23.0</t>
  </si>
  <si>
    <t>AutoCAD 2019</t>
  </si>
  <si>
    <t>Mac OS (10.13 or later)
Xcode: 9.3
Mono: 5.10.0.160</t>
  </si>
  <si>
    <t>VC++ 14.1</t>
  </si>
  <si>
    <t>高DPI支持、Web技术集成</t>
  </si>
  <si>
    <t>R23.1</t>
  </si>
  <si>
    <t>AutoCAD 2019
AutoCAD 2020</t>
  </si>
  <si>
    <t>x64</t>
  </si>
  <si>
    <t>R24.0</t>
  </si>
  <si>
    <t>AutoCAD 2021</t>
  </si>
  <si>
    <t>Mac OS (10.15 or later)
Xcode: 11.3.1
Mono:6.4.0
Mac OS (10.14 or later)
Xcode: 11.2.1
Mono: 5.10.0.160</t>
  </si>
  <si>
    <t>VC++ 14.2</t>
  </si>
  <si>
    <t>...</t>
  </si>
  <si>
    <t>R24.1</t>
  </si>
  <si>
    <t>AutoCAD 2021
AutoCAD 2022</t>
  </si>
  <si>
    <t>Mac OS (10.15 or later)
Xcode: 11.3.1
Mono:6.4.0
Mac OS (10.14 or later)
Xcode: 11.3.1
Mono: 5.10.0.160</t>
  </si>
  <si>
    <t>云协作、机器学习功能、API进一步现代化</t>
  </si>
  <si>
    <t>R24.2</t>
  </si>
  <si>
    <t>AutoCAD 2021
AutoCAD 2022
AutoCAD 2023</t>
  </si>
  <si>
    <t>Mac OS (11.2.3 or later) 
Xcode: 12.4 
Mono: 6.1.2</t>
  </si>
  <si>
    <t>R24.3</t>
  </si>
  <si>
    <t>AutoCAD 2021 AutoCAD 2022 AutoCAD 2023 AutoCAD 2024</t>
  </si>
  <si>
    <t>Mac OS (12.3 or later) 
Xcode: 13.3.1 
Mono: 6.1.2</t>
  </si>
  <si>
    <t>VC++ 14.3</t>
  </si>
  <si>
    <t>R25.0</t>
  </si>
  <si>
    <t>AutoCAD 2025</t>
  </si>
  <si>
    <t>.NET 8 [4.8]</t>
  </si>
  <si>
    <t>CoreCLR 8.0</t>
  </si>
  <si>
    <t>Mac OS (13.3 or later) 
Xcode: 14.3 
Mono: 6.1.2</t>
  </si>
  <si>
    <t>R25.1</t>
  </si>
  <si>
    <t>AutoCAD 2025 AutoCAD 2026</t>
  </si>
  <si>
    <t>.NET 8</t>
  </si>
  <si>
    <t>Mac OS (14.3.1 or later) 
Xcode: 15.4 
Mono: 6.1.2</t>
  </si>
  <si>
    <r>
      <t xml:space="preserve">This AutoCAD development version comparison table was authored by Devin Bell, with reference to and refinements made from the first edition published by </t>
    </r>
    <r>
      <rPr>
        <u/>
        <sz val="11"/>
        <color theme="1"/>
        <rFont val="华文仿宋"/>
        <charset val="134"/>
      </rPr>
      <t>edata</t>
    </r>
    <r>
      <rPr>
        <sz val="11"/>
        <color theme="1"/>
        <rFont val="华文仿宋"/>
        <charset val="13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</si>
</sst>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30">
    <font>
      <sz val="11"/>
      <color theme="1"/>
      <name val="宋体"/>
      <charset val="134"/>
      <scheme val="minor"/>
    </font>
    <font>
      <b/>
      <sz val="16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color theme="1"/>
      <name val="Segoe UI"/>
      <charset val="134"/>
    </font>
    <font>
      <sz val="11"/>
      <color theme="1"/>
      <name val="Segoe UI"/>
      <charset val="134"/>
    </font>
    <font>
      <sz val="11"/>
      <color theme="1"/>
      <name val="仿宋_GB2312"/>
      <charset val="134"/>
    </font>
    <font>
      <sz val="9"/>
      <color theme="1"/>
      <name val="Segoe UI"/>
      <charset val="134"/>
    </font>
    <font>
      <sz val="11"/>
      <color theme="1"/>
      <name val="华文仿宋"/>
      <charset val="134"/>
    </font>
    <font>
      <sz val="10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u/>
      <sz val="11"/>
      <color theme="1"/>
      <name val="华文仿宋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A4D66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 textRotation="255"/>
    </xf>
    <xf numFmtId="49" fontId="3" fillId="4" borderId="3" xfId="0" applyNumberFormat="1" applyFont="1" applyFill="1" applyBorder="1" applyAlignment="1">
      <alignment horizontal="center" vertical="center" textRotation="255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textRotation="255"/>
    </xf>
    <xf numFmtId="0" fontId="3" fillId="4" borderId="2" xfId="0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76" fontId="3" fillId="8" borderId="4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textRotation="255"/>
    </xf>
    <xf numFmtId="0" fontId="3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textRotation="255"/>
    </xf>
    <xf numFmtId="0" fontId="3" fillId="10" borderId="4" xfId="0" applyFont="1" applyFill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4" xfId="0" applyNumberFormat="1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/>
    </xf>
    <xf numFmtId="0" fontId="3" fillId="12" borderId="4" xfId="0" applyNumberFormat="1" applyFont="1" applyFill="1" applyBorder="1" applyAlignment="1">
      <alignment horizontal="center" vertical="center"/>
    </xf>
    <xf numFmtId="49" fontId="3" fillId="12" borderId="4" xfId="0" applyNumberFormat="1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176" fontId="3" fillId="9" borderId="4" xfId="0" applyNumberFormat="1" applyFont="1" applyFill="1" applyBorder="1" applyAlignment="1">
      <alignment horizontal="center" vertical="center"/>
    </xf>
    <xf numFmtId="49" fontId="3" fillId="9" borderId="4" xfId="0" applyNumberFormat="1" applyFont="1" applyFill="1" applyBorder="1" applyAlignment="1">
      <alignment horizontal="center" vertical="center" wrapText="1"/>
    </xf>
    <xf numFmtId="0" fontId="3" fillId="9" borderId="4" xfId="0" applyNumberFormat="1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 wrapText="1"/>
    </xf>
    <xf numFmtId="49" fontId="3" fillId="13" borderId="4" xfId="0" applyNumberFormat="1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 textRotation="255" wrapText="1"/>
    </xf>
    <xf numFmtId="49" fontId="3" fillId="13" borderId="4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 textRotation="255" wrapText="1"/>
    </xf>
    <xf numFmtId="0" fontId="7" fillId="1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76" fontId="4" fillId="15" borderId="4" xfId="0" applyNumberFormat="1" applyFont="1" applyFill="1" applyBorder="1">
      <alignment vertical="center"/>
    </xf>
    <xf numFmtId="0" fontId="3" fillId="4" borderId="4" xfId="0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176" fontId="4" fillId="15" borderId="4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176" fontId="4" fillId="15" borderId="5" xfId="0" applyNumberFormat="1" applyFont="1" applyFill="1" applyBorder="1" applyAlignment="1">
      <alignment horizontal="center" vertical="center"/>
    </xf>
    <xf numFmtId="176" fontId="4" fillId="15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176" fontId="8" fillId="0" borderId="5" xfId="0" applyNumberFormat="1" applyFont="1" applyFill="1" applyBorder="1" applyAlignment="1">
      <alignment horizontal="center" vertical="center" textRotation="90" wrapText="1"/>
    </xf>
    <xf numFmtId="0" fontId="4" fillId="15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176" fontId="8" fillId="0" borderId="3" xfId="0" applyNumberFormat="1" applyFont="1" applyFill="1" applyBorder="1" applyAlignment="1">
      <alignment horizontal="center" vertical="center" textRotation="90" wrapText="1"/>
    </xf>
    <xf numFmtId="0" fontId="4" fillId="15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176" fontId="8" fillId="0" borderId="2" xfId="0" applyNumberFormat="1" applyFont="1" applyFill="1" applyBorder="1" applyAlignment="1">
      <alignment horizontal="center" vertical="center" textRotation="90" wrapText="1"/>
    </xf>
    <xf numFmtId="49" fontId="8" fillId="0" borderId="5" xfId="0" applyNumberFormat="1" applyFont="1" applyFill="1" applyBorder="1" applyAlignment="1">
      <alignment horizontal="center" vertical="center" textRotation="90" wrapText="1"/>
    </xf>
    <xf numFmtId="49" fontId="8" fillId="0" borderId="3" xfId="0" applyNumberFormat="1" applyFont="1" applyFill="1" applyBorder="1" applyAlignment="1">
      <alignment horizontal="center" vertical="center" textRotation="90" wrapText="1"/>
    </xf>
    <xf numFmtId="49" fontId="8" fillId="0" borderId="2" xfId="0" applyNumberFormat="1" applyFont="1" applyFill="1" applyBorder="1" applyAlignment="1">
      <alignment horizontal="center" vertical="center" textRotation="90" wrapText="1"/>
    </xf>
    <xf numFmtId="0" fontId="8" fillId="0" borderId="5" xfId="0" applyNumberFormat="1" applyFont="1" applyFill="1" applyBorder="1" applyAlignment="1">
      <alignment horizontal="center" vertical="center" textRotation="90" wrapText="1" readingOrder="2"/>
    </xf>
    <xf numFmtId="0" fontId="8" fillId="0" borderId="3" xfId="0" applyNumberFormat="1" applyFont="1" applyFill="1" applyBorder="1" applyAlignment="1">
      <alignment horizontal="center" vertical="center" textRotation="90" wrapText="1" readingOrder="2"/>
    </xf>
    <xf numFmtId="0" fontId="8" fillId="0" borderId="2" xfId="0" applyNumberFormat="1" applyFont="1" applyFill="1" applyBorder="1" applyAlignment="1">
      <alignment horizontal="center" vertical="center" textRotation="90" wrapText="1" readingOrder="2"/>
    </xf>
    <xf numFmtId="0" fontId="8" fillId="0" borderId="5" xfId="0" applyNumberFormat="1" applyFont="1" applyFill="1" applyBorder="1" applyAlignment="1">
      <alignment horizontal="center" vertical="center" textRotation="90" wrapText="1"/>
    </xf>
    <xf numFmtId="0" fontId="4" fillId="9" borderId="4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 textRotation="90" wrapText="1"/>
    </xf>
    <xf numFmtId="0" fontId="3" fillId="9" borderId="5" xfId="0" applyFont="1" applyFill="1" applyBorder="1" applyAlignment="1">
      <alignment horizontal="center" vertical="center"/>
    </xf>
    <xf numFmtId="176" fontId="4" fillId="15" borderId="5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textRotation="90" wrapText="1"/>
    </xf>
    <xf numFmtId="0" fontId="3" fillId="9" borderId="3" xfId="0" applyFont="1" applyFill="1" applyBorder="1" applyAlignment="1">
      <alignment horizontal="center" vertical="center"/>
    </xf>
    <xf numFmtId="176" fontId="4" fillId="15" borderId="3" xfId="0" applyNumberFormat="1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 textRotation="90" wrapText="1"/>
    </xf>
    <xf numFmtId="0" fontId="3" fillId="9" borderId="2" xfId="0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 textRotation="90" wrapText="1"/>
    </xf>
    <xf numFmtId="177" fontId="8" fillId="0" borderId="2" xfId="0" applyNumberFormat="1" applyFont="1" applyFill="1" applyBorder="1" applyAlignment="1">
      <alignment horizontal="center" vertical="center" textRotation="90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4D663"/>
      <color rgb="00672D91"/>
      <color rgb="0093E312"/>
      <color rgb="00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28</xdr:row>
      <xdr:rowOff>0</xdr:rowOff>
    </xdr:from>
    <xdr:to>
      <xdr:col>14</xdr:col>
      <xdr:colOff>243840</xdr:colOff>
      <xdr:row>28</xdr:row>
      <xdr:rowOff>243840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11026140" y="17797780"/>
          <a:ext cx="243840" cy="243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31"/>
  <sheetViews>
    <sheetView tabSelected="1" zoomScale="75" zoomScaleNormal="75" workbookViewId="0">
      <selection activeCell="A31" sqref="A1:M31"/>
    </sheetView>
  </sheetViews>
  <sheetFormatPr defaultColWidth="9" defaultRowHeight="14.4"/>
  <cols>
    <col min="1" max="1" width="3.7037037037037" style="1" customWidth="1"/>
    <col min="2" max="2" width="16.7407407407407" style="1" customWidth="1"/>
    <col min="3" max="3" width="7.11111111111111" style="1" customWidth="1"/>
    <col min="4" max="4" width="16.6666666666667" style="1" customWidth="1"/>
    <col min="5" max="5" width="6" style="1" customWidth="1"/>
    <col min="6" max="6" width="4.55555555555556" style="2" customWidth="1"/>
    <col min="7" max="7" width="20.8888888888889" style="2" customWidth="1"/>
    <col min="8" max="8" width="38.5555555555556" customWidth="1"/>
    <col min="9" max="9" width="10.5555555555556" style="1" customWidth="1"/>
    <col min="10" max="10" width="10.7777777777778" style="1" customWidth="1"/>
    <col min="11" max="11" width="5.66666666666667" style="1" customWidth="1"/>
    <col min="12" max="12" width="4.88888888888889" style="1" customWidth="1"/>
    <col min="13" max="13" width="5.66666666666667" customWidth="1"/>
  </cols>
  <sheetData>
    <row r="1" ht="32.25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5.6" spans="1:13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5" t="s">
        <v>7</v>
      </c>
      <c r="H2" s="5"/>
      <c r="I2" s="5" t="s">
        <v>8</v>
      </c>
      <c r="J2" s="5"/>
      <c r="K2" s="67" t="s">
        <v>9</v>
      </c>
      <c r="L2" s="67" t="s">
        <v>10</v>
      </c>
      <c r="M2" s="68" t="s">
        <v>11</v>
      </c>
    </row>
    <row r="3" ht="15.6" spans="1:13">
      <c r="A3" s="8"/>
      <c r="B3" s="8"/>
      <c r="C3" s="8"/>
      <c r="D3" s="8"/>
      <c r="E3" s="9"/>
      <c r="F3" s="5"/>
      <c r="G3" s="8" t="s">
        <v>12</v>
      </c>
      <c r="H3" s="8" t="s">
        <v>13</v>
      </c>
      <c r="I3" s="8" t="s">
        <v>14</v>
      </c>
      <c r="J3" s="8" t="s">
        <v>15</v>
      </c>
      <c r="K3" s="69"/>
      <c r="L3" s="69"/>
      <c r="M3" s="6"/>
    </row>
    <row r="4" ht="16.8" spans="1:13">
      <c r="A4" s="10">
        <v>1</v>
      </c>
      <c r="B4" s="10" t="s">
        <v>16</v>
      </c>
      <c r="C4" s="10" t="s">
        <v>17</v>
      </c>
      <c r="D4" s="10" t="s">
        <v>16</v>
      </c>
      <c r="E4" s="11"/>
      <c r="F4" s="12" t="s">
        <v>18</v>
      </c>
      <c r="G4" s="10"/>
      <c r="H4" s="10" t="s">
        <v>19</v>
      </c>
      <c r="I4" s="10" t="s">
        <v>20</v>
      </c>
      <c r="J4" s="10">
        <v>1100</v>
      </c>
      <c r="K4" s="70">
        <v>5</v>
      </c>
      <c r="L4" s="71" t="s">
        <v>21</v>
      </c>
      <c r="M4" s="72" t="s">
        <v>22</v>
      </c>
    </row>
    <row r="5" ht="32" customHeight="1" spans="1:13">
      <c r="A5" s="10">
        <v>2</v>
      </c>
      <c r="B5" s="10" t="s">
        <v>23</v>
      </c>
      <c r="C5" s="10" t="s">
        <v>24</v>
      </c>
      <c r="D5" s="10" t="s">
        <v>23</v>
      </c>
      <c r="E5" s="11" t="s">
        <v>25</v>
      </c>
      <c r="F5" s="13"/>
      <c r="G5" s="11" t="s">
        <v>25</v>
      </c>
      <c r="H5" s="10" t="str">
        <f>_xlfn.DISPIMG("ID_631331F16A19429E89A330C93627A732",1)</f>
        <v>=DISPIMG("ID_631331F16A19429E89A330C93627A732",1)</v>
      </c>
      <c r="I5" s="10" t="s">
        <v>26</v>
      </c>
      <c r="J5" s="10">
        <v>1200</v>
      </c>
      <c r="K5" s="73">
        <v>6</v>
      </c>
      <c r="L5" s="71"/>
      <c r="M5" s="74"/>
    </row>
    <row r="6" ht="32" customHeight="1" spans="1:13">
      <c r="A6" s="10">
        <v>3</v>
      </c>
      <c r="B6" s="10" t="s">
        <v>27</v>
      </c>
      <c r="C6" s="10" t="s">
        <v>28</v>
      </c>
      <c r="D6" s="14" t="s">
        <v>29</v>
      </c>
      <c r="E6" s="11" t="s">
        <v>25</v>
      </c>
      <c r="F6" s="13"/>
      <c r="G6" s="11" t="s">
        <v>25</v>
      </c>
      <c r="H6" s="10" t="str">
        <f>_xlfn.DISPIMG("ID_AD001901D93947B2887704EC34E1556A",1)</f>
        <v>=DISPIMG("ID_AD001901D93947B2887704EC34E1556A",1)</v>
      </c>
      <c r="I6" s="10"/>
      <c r="J6" s="10"/>
      <c r="K6" s="75"/>
      <c r="L6" s="71"/>
      <c r="M6" s="74"/>
    </row>
    <row r="7" ht="32" customHeight="1" spans="1:13">
      <c r="A7" s="10">
        <v>4</v>
      </c>
      <c r="B7" s="10" t="s">
        <v>30</v>
      </c>
      <c r="C7" s="10" t="s">
        <v>31</v>
      </c>
      <c r="D7" s="14" t="s">
        <v>32</v>
      </c>
      <c r="E7" s="11" t="s">
        <v>25</v>
      </c>
      <c r="F7" s="13"/>
      <c r="G7" s="11" t="s">
        <v>25</v>
      </c>
      <c r="H7" s="10" t="str">
        <f>_xlfn.DISPIMG("ID_9945A1B3EF3F4F31994EEAE0D32E33F5",1)</f>
        <v>=DISPIMG("ID_9945A1B3EF3F4F31994EEAE0D32E33F5",1)</v>
      </c>
      <c r="I7" s="10"/>
      <c r="J7" s="10"/>
      <c r="K7" s="75"/>
      <c r="L7" s="71"/>
      <c r="M7" s="74"/>
    </row>
    <row r="8" ht="15" spans="1:13">
      <c r="A8" s="10">
        <v>5</v>
      </c>
      <c r="B8" s="10" t="s">
        <v>33</v>
      </c>
      <c r="C8" s="10" t="s">
        <v>34</v>
      </c>
      <c r="D8" s="10" t="s">
        <v>33</v>
      </c>
      <c r="E8" s="11"/>
      <c r="F8" s="13"/>
      <c r="G8" s="11" t="s">
        <v>25</v>
      </c>
      <c r="H8" s="15" t="str">
        <f>_xlfn.DISPIMG("ID_4F4224D9923741ADBF3128BAA52FB8C2",1)</f>
        <v>=DISPIMG("ID_4F4224D9923741ADBF3128BAA52FB8C2",1)</v>
      </c>
      <c r="I8" s="10" t="s">
        <v>35</v>
      </c>
      <c r="J8" s="10">
        <v>1300</v>
      </c>
      <c r="K8" s="76">
        <v>7</v>
      </c>
      <c r="L8" s="71"/>
      <c r="M8" s="74"/>
    </row>
    <row r="9" ht="30" spans="1:13">
      <c r="A9" s="10">
        <v>6</v>
      </c>
      <c r="B9" s="10" t="s">
        <v>36</v>
      </c>
      <c r="C9" s="10" t="s">
        <v>37</v>
      </c>
      <c r="D9" s="14" t="s">
        <v>38</v>
      </c>
      <c r="E9" s="11">
        <v>1.1</v>
      </c>
      <c r="F9" s="16"/>
      <c r="G9" s="11" t="s">
        <v>25</v>
      </c>
      <c r="H9" s="17"/>
      <c r="I9" s="10"/>
      <c r="J9" s="10"/>
      <c r="K9" s="77"/>
      <c r="L9" s="71"/>
      <c r="M9" s="74"/>
    </row>
    <row r="10" ht="45" spans="1:13">
      <c r="A10" s="10">
        <v>7</v>
      </c>
      <c r="B10" s="10" t="str">
        <f>_xlfn.DISPIMG("ID_5B5139D6F2164F8598AA1CD16ACC586E",1)</f>
        <v>=DISPIMG("ID_5B5139D6F2164F8598AA1CD16ACC586E",1)</v>
      </c>
      <c r="C10" s="10" t="s">
        <v>39</v>
      </c>
      <c r="D10" s="14" t="s">
        <v>40</v>
      </c>
      <c r="E10" s="18" t="s">
        <v>41</v>
      </c>
      <c r="F10" s="19">
        <v>1.1</v>
      </c>
      <c r="G10" s="11" t="s">
        <v>25</v>
      </c>
      <c r="H10" s="14" t="str">
        <f>_xlfn.DISPIMG("ID_3DDE73C233E34C0DABEF77A37E39176E",1)</f>
        <v>=DISPIMG("ID_3DDE73C233E34C0DABEF77A37E39176E",1)</v>
      </c>
      <c r="I10" s="10"/>
      <c r="J10" s="10"/>
      <c r="K10" s="75">
        <v>7.1</v>
      </c>
      <c r="L10" s="71"/>
      <c r="M10" s="78"/>
    </row>
    <row r="11" ht="27.65" spans="1:13">
      <c r="A11" s="20">
        <v>8</v>
      </c>
      <c r="B11" s="20" t="str">
        <f>_xlfn.DISPIMG("ID_48FB245BB8DE4D11AFB33BFBAE89E681",1)</f>
        <v>=DISPIMG("ID_48FB245BB8DE4D11AFB33BFBAE89E681",1)</v>
      </c>
      <c r="C11" s="20" t="s">
        <v>42</v>
      </c>
      <c r="D11" s="20" t="s">
        <v>43</v>
      </c>
      <c r="E11" s="21">
        <v>2</v>
      </c>
      <c r="F11" s="22" t="s">
        <v>44</v>
      </c>
      <c r="G11" s="23" t="s">
        <v>25</v>
      </c>
      <c r="H11" s="24" t="str">
        <f>_xlfn.DISPIMG("ID_36FC66BE23264B42A8D5C7B4A7DAA571",1)</f>
        <v>=DISPIMG("ID_36FC66BE23264B42A8D5C7B4A7DAA571",1)</v>
      </c>
      <c r="I11" s="20" t="s">
        <v>45</v>
      </c>
      <c r="J11" s="20">
        <v>1400</v>
      </c>
      <c r="K11" s="76">
        <v>8</v>
      </c>
      <c r="L11" s="71"/>
      <c r="M11" s="79" t="s">
        <v>46</v>
      </c>
    </row>
    <row r="12" ht="30" spans="1:13">
      <c r="A12" s="20">
        <v>9</v>
      </c>
      <c r="B12" s="20" t="str">
        <f>_xlfn.DISPIMG("ID_9DE490B04895426894F81C244FFEDF76",1)</f>
        <v>=DISPIMG("ID_9DE490B04895426894F81C244FFEDF76",1)</v>
      </c>
      <c r="C12" s="20" t="s">
        <v>47</v>
      </c>
      <c r="D12" s="25" t="s">
        <v>48</v>
      </c>
      <c r="E12" s="21">
        <v>2</v>
      </c>
      <c r="F12" s="26"/>
      <c r="G12" s="23" t="s">
        <v>25</v>
      </c>
      <c r="H12" s="27"/>
      <c r="I12" s="20"/>
      <c r="J12" s="20"/>
      <c r="K12" s="80"/>
      <c r="L12" s="81" t="s">
        <v>49</v>
      </c>
      <c r="M12" s="82"/>
    </row>
    <row r="13" ht="45" spans="1:13">
      <c r="A13" s="20">
        <v>10</v>
      </c>
      <c r="B13" s="20" t="str">
        <f>_xlfn.DISPIMG("ID_2117E52358D94597BA023FCC433A4B46",1)</f>
        <v>=DISPIMG("ID_2117E52358D94597BA023FCC433A4B46",1)</v>
      </c>
      <c r="C13" s="20" t="s">
        <v>50</v>
      </c>
      <c r="D13" s="25" t="s">
        <v>51</v>
      </c>
      <c r="E13" s="21">
        <v>3</v>
      </c>
      <c r="F13" s="26"/>
      <c r="G13" s="23" t="s">
        <v>25</v>
      </c>
      <c r="H13" s="28"/>
      <c r="I13" s="20"/>
      <c r="J13" s="20"/>
      <c r="K13" s="83"/>
      <c r="L13" s="84"/>
      <c r="M13" s="85"/>
    </row>
    <row r="14" ht="32.7" spans="1:13">
      <c r="A14" s="29">
        <v>11</v>
      </c>
      <c r="B14" s="29" t="str">
        <f>_xlfn.DISPIMG("ID_2AA63457D0FA4908A93501C9E74C1EB4",1)</f>
        <v>=DISPIMG("ID_2AA63457D0FA4908A93501C9E74C1EB4",1)</v>
      </c>
      <c r="C14" s="29" t="s">
        <v>52</v>
      </c>
      <c r="D14" s="29" t="s">
        <v>53</v>
      </c>
      <c r="E14" s="30" t="s">
        <v>54</v>
      </c>
      <c r="F14" s="26"/>
      <c r="G14" s="31" t="s">
        <v>25</v>
      </c>
      <c r="H14" s="32" t="str">
        <f>_xlfn.DISPIMG("ID_65D4363BEFB749F7A3CC1A3FAFD2A5C0",1)</f>
        <v>=DISPIMG("ID_65D4363BEFB749F7A3CC1A3FAFD2A5C0",1)</v>
      </c>
      <c r="I14" s="32" t="s">
        <v>55</v>
      </c>
      <c r="J14" s="32">
        <v>1500</v>
      </c>
      <c r="K14" s="76">
        <v>9</v>
      </c>
      <c r="L14" s="84"/>
      <c r="M14" s="86" t="s">
        <v>56</v>
      </c>
    </row>
    <row r="15" ht="90" spans="1:13">
      <c r="A15" s="29">
        <v>12</v>
      </c>
      <c r="B15" s="29" t="str">
        <f>_xlfn.DISPIMG("ID_889C3DD29A634AA98BC1D43F067768A1",1)</f>
        <v>=DISPIMG("ID_889C3DD29A634AA98BC1D43F067768A1",1)</v>
      </c>
      <c r="C15" s="29" t="s">
        <v>57</v>
      </c>
      <c r="D15" s="33" t="s">
        <v>58</v>
      </c>
      <c r="E15" s="30" t="s">
        <v>54</v>
      </c>
      <c r="F15" s="26"/>
      <c r="G15" s="33" t="s">
        <v>59</v>
      </c>
      <c r="H15" s="34"/>
      <c r="I15" s="34"/>
      <c r="J15" s="34"/>
      <c r="K15" s="80"/>
      <c r="L15" s="84"/>
      <c r="M15" s="87"/>
    </row>
    <row r="16" ht="60" spans="1:13">
      <c r="A16" s="29">
        <v>13</v>
      </c>
      <c r="B16" s="29" t="str">
        <f>_xlfn.DISPIMG("ID_8096E60940AF4E3E8D09087CB94A775A",1)</f>
        <v>=DISPIMG("ID_8096E60940AF4E3E8D09087CB94A775A",1)</v>
      </c>
      <c r="C16" s="29" t="s">
        <v>60</v>
      </c>
      <c r="D16" s="33" t="s">
        <v>61</v>
      </c>
      <c r="E16" s="30" t="s">
        <v>54</v>
      </c>
      <c r="F16" s="26"/>
      <c r="G16" s="33" t="s">
        <v>62</v>
      </c>
      <c r="H16" s="35"/>
      <c r="I16" s="35"/>
      <c r="J16" s="35"/>
      <c r="K16" s="83"/>
      <c r="L16" s="84"/>
      <c r="M16" s="88"/>
    </row>
    <row r="17" ht="120" spans="1:13">
      <c r="A17" s="36">
        <v>14</v>
      </c>
      <c r="B17" s="36" t="str">
        <f>_xlfn.DISPIMG("ID_83183F5D5F4D4B88B5D181F949A80C75",1)</f>
        <v>=DISPIMG("ID_83183F5D5F4D4B88B5D181F949A80C75",1)</v>
      </c>
      <c r="C17" s="36" t="s">
        <v>63</v>
      </c>
      <c r="D17" s="36" t="s">
        <v>64</v>
      </c>
      <c r="E17" s="37">
        <v>4</v>
      </c>
      <c r="F17" s="38" t="s">
        <v>65</v>
      </c>
      <c r="G17" s="39" t="s">
        <v>66</v>
      </c>
      <c r="H17" s="36" t="str">
        <f>_xlfn.DISPIMG("ID_C304979F8D404A4EB59355F78B5C1194",1)</f>
        <v>=DISPIMG("ID_C304979F8D404A4EB59355F78B5C1194",1)</v>
      </c>
      <c r="I17" s="36" t="s">
        <v>67</v>
      </c>
      <c r="J17" s="36">
        <v>1600</v>
      </c>
      <c r="K17" s="76">
        <v>10</v>
      </c>
      <c r="L17" s="84"/>
      <c r="M17" s="79" t="s">
        <v>68</v>
      </c>
    </row>
    <row r="18" ht="60" spans="1:13">
      <c r="A18" s="36">
        <v>15</v>
      </c>
      <c r="B18" s="36" t="str">
        <f>_xlfn.DISPIMG("ID_A8526A96ECB04A17837A257E68C28253",1)</f>
        <v>=DISPIMG("ID_A8526A96ECB04A17837A257E68C28253",1)</v>
      </c>
      <c r="C18" s="36" t="s">
        <v>69</v>
      </c>
      <c r="D18" s="39" t="s">
        <v>70</v>
      </c>
      <c r="E18" s="37">
        <v>4</v>
      </c>
      <c r="F18" s="40"/>
      <c r="G18" s="39" t="s">
        <v>71</v>
      </c>
      <c r="H18" s="36"/>
      <c r="I18" s="36"/>
      <c r="J18" s="36"/>
      <c r="K18" s="83"/>
      <c r="L18" s="84"/>
      <c r="M18" s="82"/>
    </row>
    <row r="19" ht="60" spans="1:13">
      <c r="A19" s="41">
        <v>16</v>
      </c>
      <c r="B19" s="41" t="str">
        <f>_xlfn.DISPIMG("ID_A078D42D5C2C4B6BA77E1B4A497F31A6",1)</f>
        <v>=DISPIMG("ID_A078D42D5C2C4B6BA77E1B4A497F31A6",1)</v>
      </c>
      <c r="C19" s="41" t="s">
        <v>72</v>
      </c>
      <c r="D19" s="41" t="s">
        <v>73</v>
      </c>
      <c r="E19" s="42">
        <v>4.5</v>
      </c>
      <c r="F19" s="40"/>
      <c r="G19" s="43" t="s">
        <v>74</v>
      </c>
      <c r="H19" s="44" t="str">
        <f>_xlfn.DISPIMG("ID_5679C772C02148A7A0683A8092BA25DE",1)</f>
        <v>=DISPIMG("ID_5679C772C02148A7A0683A8092BA25DE",1)</v>
      </c>
      <c r="I19" s="44" t="s">
        <v>75</v>
      </c>
      <c r="J19" s="44">
        <v>1700</v>
      </c>
      <c r="K19" s="76">
        <v>11</v>
      </c>
      <c r="L19" s="84"/>
      <c r="M19" s="85"/>
    </row>
    <row r="20" ht="60" spans="1:13">
      <c r="A20" s="41">
        <v>17</v>
      </c>
      <c r="B20" s="41" t="str">
        <f>_xlfn.DISPIMG("ID_35F8E2769BE644AE9456BDEA0575F009",1)</f>
        <v>=DISPIMG("ID_35F8E2769BE644AE9456BDEA0575F009",1)</v>
      </c>
      <c r="C20" s="41" t="s">
        <v>76</v>
      </c>
      <c r="D20" s="43" t="s">
        <v>77</v>
      </c>
      <c r="E20" s="42">
        <v>4.5</v>
      </c>
      <c r="F20" s="40"/>
      <c r="G20" s="43" t="s">
        <v>78</v>
      </c>
      <c r="H20" s="45"/>
      <c r="I20" s="45"/>
      <c r="J20" s="45"/>
      <c r="K20" s="83"/>
      <c r="L20" s="84"/>
      <c r="M20" s="89" t="s">
        <v>79</v>
      </c>
    </row>
    <row r="21" ht="75" spans="1:13">
      <c r="A21" s="46">
        <v>18</v>
      </c>
      <c r="B21" s="46" t="str">
        <f>_xlfn.DISPIMG("ID_82286097A82C4DF69752F41FE99300DC",1)</f>
        <v>=DISPIMG("ID_82286097A82C4DF69752F41FE99300DC",1)</v>
      </c>
      <c r="C21" s="46" t="s">
        <v>80</v>
      </c>
      <c r="D21" s="46" t="s">
        <v>81</v>
      </c>
      <c r="E21" s="47">
        <v>4.6</v>
      </c>
      <c r="F21" s="40"/>
      <c r="G21" s="48" t="s">
        <v>82</v>
      </c>
      <c r="H21" s="46" t="str">
        <f>_xlfn.DISPIMG("ID_CDE9E9F31BD94944AC74F2410216D310",1)</f>
        <v>=DISPIMG("ID_CDE9E9F31BD94944AC74F2410216D310",1)</v>
      </c>
      <c r="I21" s="46" t="s">
        <v>83</v>
      </c>
      <c r="J21" s="46">
        <v>1900</v>
      </c>
      <c r="K21" s="76">
        <v>14</v>
      </c>
      <c r="L21" s="84"/>
      <c r="M21" s="90"/>
    </row>
    <row r="22" ht="52.8" spans="1:13">
      <c r="A22" s="46">
        <v>19</v>
      </c>
      <c r="B22" s="46" t="str">
        <f>_xlfn.DISPIMG("ID_C40FAE2C2DDE4B66B30898227BCE459F",1)</f>
        <v>=DISPIMG("ID_C40FAE2C2DDE4B66B30898227BCE459F",1)</v>
      </c>
      <c r="C22" s="46" t="s">
        <v>84</v>
      </c>
      <c r="D22" s="46" t="s">
        <v>85</v>
      </c>
      <c r="E22" s="47">
        <v>4.6</v>
      </c>
      <c r="F22" s="40"/>
      <c r="G22" s="48" t="s">
        <v>86</v>
      </c>
      <c r="H22" s="46" t="str">
        <f>_xlfn.DISPIMG("ID_A48BC3F534FA4A7681191709FD2C5AE8",1)</f>
        <v>=DISPIMG("ID_A48BC3F534FA4A7681191709FD2C5AE8",1)</v>
      </c>
      <c r="I22" s="46"/>
      <c r="J22" s="46"/>
      <c r="K22" s="83"/>
      <c r="L22" s="84"/>
      <c r="M22" s="91"/>
    </row>
    <row r="23" ht="45" spans="1:13">
      <c r="A23" s="49">
        <v>20</v>
      </c>
      <c r="B23" s="49" t="str">
        <f>_xlfn.DISPIMG("ID_195ACC97AD2645CDBAC981CD520020EC",1)</f>
        <v>=DISPIMG("ID_195ACC97AD2645CDBAC981CD520020EC",1)</v>
      </c>
      <c r="C23" s="49" t="s">
        <v>87</v>
      </c>
      <c r="D23" s="49" t="s">
        <v>88</v>
      </c>
      <c r="E23" s="50">
        <v>4.7</v>
      </c>
      <c r="F23" s="40"/>
      <c r="G23" s="51" t="s">
        <v>89</v>
      </c>
      <c r="H23" s="52" t="str">
        <f>_xlfn.DISPIMG("ID_2E34D11FCFB149CD85C5C1C438F12725",1)</f>
        <v>=DISPIMG("ID_2E34D11FCFB149CD85C5C1C438F12725",1)</v>
      </c>
      <c r="I23" s="52" t="s">
        <v>90</v>
      </c>
      <c r="J23" s="52">
        <v>1910</v>
      </c>
      <c r="K23" s="76">
        <v>15</v>
      </c>
      <c r="L23" s="84"/>
      <c r="M23" s="92" t="s">
        <v>91</v>
      </c>
    </row>
    <row r="24" ht="45" spans="1:13">
      <c r="A24" s="49">
        <v>21</v>
      </c>
      <c r="B24" s="49" t="str">
        <f>_xlfn.DISPIMG("ID_5542738B51794733819D50C03965F754",1)</f>
        <v>=DISPIMG("ID_5542738B51794733819D50C03965F754",1)</v>
      </c>
      <c r="C24" s="49" t="s">
        <v>92</v>
      </c>
      <c r="D24" s="53" t="s">
        <v>93</v>
      </c>
      <c r="E24" s="50">
        <v>4.7</v>
      </c>
      <c r="F24" s="40"/>
      <c r="G24" s="51" t="s">
        <v>89</v>
      </c>
      <c r="H24" s="54"/>
      <c r="I24" s="54"/>
      <c r="J24" s="54"/>
      <c r="K24" s="83"/>
      <c r="L24" s="93" t="s">
        <v>94</v>
      </c>
      <c r="M24" s="94"/>
    </row>
    <row r="25" ht="90" spans="1:13">
      <c r="A25" s="55">
        <v>22</v>
      </c>
      <c r="B25" s="55" t="str">
        <f>_xlfn.DISPIMG("ID_328310D609A64466A6CF68BABC0D109D",1)</f>
        <v>=DISPIMG("ID_328310D609A64466A6CF68BABC0D109D",1)</v>
      </c>
      <c r="C25" s="55" t="s">
        <v>95</v>
      </c>
      <c r="D25" s="56" t="s">
        <v>96</v>
      </c>
      <c r="E25" s="57">
        <v>4.8</v>
      </c>
      <c r="F25" s="40"/>
      <c r="G25" s="58" t="s">
        <v>97</v>
      </c>
      <c r="H25" s="55" t="str">
        <f>_xlfn.DISPIMG("ID_FB666B0ACBA5435B9F9FED9F2C9108B8",1)</f>
        <v>=DISPIMG("ID_FB666B0ACBA5435B9F9FED9F2C9108B8",1)</v>
      </c>
      <c r="I25" s="95" t="s">
        <v>98</v>
      </c>
      <c r="J25" s="55">
        <v>1920</v>
      </c>
      <c r="K25" s="96" t="s">
        <v>99</v>
      </c>
      <c r="L25" s="97"/>
      <c r="M25" s="98"/>
    </row>
    <row r="26" ht="90" spans="1:13">
      <c r="A26" s="55">
        <v>23</v>
      </c>
      <c r="B26" s="55" t="str">
        <f>_xlfn.DISPIMG("ID_FEED2DE4DAF845CF90658E31D7CC22D4",1)</f>
        <v>=DISPIMG("ID_FEED2DE4DAF845CF90658E31D7CC22D4",1)</v>
      </c>
      <c r="C26" s="55" t="s">
        <v>100</v>
      </c>
      <c r="D26" s="56" t="s">
        <v>101</v>
      </c>
      <c r="E26" s="57">
        <v>4.8</v>
      </c>
      <c r="F26" s="40"/>
      <c r="G26" s="58" t="s">
        <v>102</v>
      </c>
      <c r="H26" s="56" t="str">
        <f>_xlfn.DISPIMG("ID_10A1C21B2BDF4C5099D2AAF79AB28982",1)</f>
        <v>=DISPIMG("ID_10A1C21B2BDF4C5099D2AAF79AB28982",1)</v>
      </c>
      <c r="I26" s="99"/>
      <c r="J26" s="55">
        <v>1927</v>
      </c>
      <c r="K26" s="100"/>
      <c r="L26" s="97"/>
      <c r="M26" s="101" t="s">
        <v>103</v>
      </c>
    </row>
    <row r="27" ht="76" customHeight="1" spans="1:13">
      <c r="A27" s="55">
        <v>24</v>
      </c>
      <c r="B27" s="55" t="str">
        <f>_xlfn.DISPIMG("ID_4BFF42534EB94E6781120757AF8D3145",1)</f>
        <v>=DISPIMG("ID_4BFF42534EB94E6781120757AF8D3145",1)</v>
      </c>
      <c r="C27" s="55" t="s">
        <v>104</v>
      </c>
      <c r="D27" s="56" t="s">
        <v>105</v>
      </c>
      <c r="E27" s="59">
        <v>4.8</v>
      </c>
      <c r="F27" s="40"/>
      <c r="G27" s="58" t="s">
        <v>106</v>
      </c>
      <c r="H27" s="56" t="str">
        <f>_xlfn.DISPIMG("ID_DA4DF92382114AD68EDF3A4F0675D5B6",1)</f>
        <v>=DISPIMG("ID_DA4DF92382114AD68EDF3A4F0675D5B6",1)</v>
      </c>
      <c r="I27" s="102"/>
      <c r="J27" s="55">
        <v>1929</v>
      </c>
      <c r="K27" s="100"/>
      <c r="L27" s="97"/>
      <c r="M27" s="103"/>
    </row>
    <row r="28" ht="76" customHeight="1" spans="1:13">
      <c r="A28" s="55">
        <v>25</v>
      </c>
      <c r="B28" s="55" t="str">
        <f>_xlfn.DISPIMG("ID_46A158DC1C334C58818306D50F7FA337",1)</f>
        <v>=DISPIMG("ID_46A158DC1C334C58818306D50F7FA337",1)</v>
      </c>
      <c r="C28" s="55" t="s">
        <v>107</v>
      </c>
      <c r="D28" s="56" t="s">
        <v>108</v>
      </c>
      <c r="E28" s="59">
        <v>4.8</v>
      </c>
      <c r="F28" s="40"/>
      <c r="G28" s="58" t="s">
        <v>109</v>
      </c>
      <c r="H28" s="56" t="str">
        <f>_xlfn.DISPIMG("ID_E93EB5B366804BD6BED5F9D0F6F95DBA",1)</f>
        <v>=DISPIMG("ID_E93EB5B366804BD6BED5F9D0F6F95DBA",1)</v>
      </c>
      <c r="I28" s="95" t="s">
        <v>110</v>
      </c>
      <c r="J28" s="55">
        <v>1932</v>
      </c>
      <c r="K28" s="100"/>
      <c r="L28" s="97"/>
      <c r="M28" s="104"/>
    </row>
    <row r="29" ht="76" customHeight="1" spans="1:13">
      <c r="A29" s="60">
        <v>26</v>
      </c>
      <c r="B29" s="60" t="str">
        <f>_xlfn.DISPIMG("ID_4E547BC3B78544D3B2A38F180A93D73E",1)</f>
        <v>=DISPIMG("ID_4E547BC3B78544D3B2A38F180A93D73E",1)</v>
      </c>
      <c r="C29" s="60" t="s">
        <v>111</v>
      </c>
      <c r="D29" s="61" t="s">
        <v>112</v>
      </c>
      <c r="E29" s="62" t="s">
        <v>113</v>
      </c>
      <c r="F29" s="63" t="s">
        <v>114</v>
      </c>
      <c r="G29" s="62" t="s">
        <v>115</v>
      </c>
      <c r="H29" s="61" t="str">
        <f>_xlfn.DISPIMG("ID_B0A4AAEF68D2490DBA27A0EFA0C5D097",1)</f>
        <v>=DISPIMG("ID_B0A4AAEF68D2490DBA27A0EFA0C5D097",1)</v>
      </c>
      <c r="I29" s="99"/>
      <c r="J29" s="60">
        <v>1938</v>
      </c>
      <c r="K29" s="100"/>
      <c r="L29" s="97"/>
      <c r="M29" s="72" t="s">
        <v>22</v>
      </c>
    </row>
    <row r="30" ht="76" customHeight="1" spans="1:13">
      <c r="A30" s="60">
        <v>27</v>
      </c>
      <c r="B30" s="60" t="str">
        <f>_xlfn.DISPIMG("ID_84BB14EAD6654BA9ABE4A8B2002E72B4",1)</f>
        <v>=DISPIMG("ID_84BB14EAD6654BA9ABE4A8B2002E72B4",1)</v>
      </c>
      <c r="C30" s="60" t="s">
        <v>116</v>
      </c>
      <c r="D30" s="61" t="s">
        <v>117</v>
      </c>
      <c r="E30" s="64" t="s">
        <v>118</v>
      </c>
      <c r="F30" s="65"/>
      <c r="G30" s="62" t="s">
        <v>119</v>
      </c>
      <c r="H30" s="61" t="str">
        <f>_xlfn.DISPIMG("ID_D5F470CB09A54150802C0E85B23AC129",1)</f>
        <v>=DISPIMG("ID_D5F470CB09A54150802C0E85B23AC129",1)</v>
      </c>
      <c r="I30" s="102"/>
      <c r="J30" s="60">
        <v>1939</v>
      </c>
      <c r="K30" s="77"/>
      <c r="L30" s="97"/>
      <c r="M30" s="78"/>
    </row>
    <row r="31" ht="23" customHeight="1" spans="1:13">
      <c r="A31" s="66" t="s">
        <v>120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</row>
  </sheetData>
  <mergeCells count="61">
    <mergeCell ref="A1:M1"/>
    <mergeCell ref="G2:H2"/>
    <mergeCell ref="I2:J2"/>
    <mergeCell ref="A31:M31"/>
    <mergeCell ref="A2:A3"/>
    <mergeCell ref="B2:B3"/>
    <mergeCell ref="C2:C3"/>
    <mergeCell ref="D2:D3"/>
    <mergeCell ref="E2:E3"/>
    <mergeCell ref="F2:F3"/>
    <mergeCell ref="F4:F9"/>
    <mergeCell ref="F11:F16"/>
    <mergeCell ref="F17:F28"/>
    <mergeCell ref="F29:F30"/>
    <mergeCell ref="H8:H9"/>
    <mergeCell ref="H11:H13"/>
    <mergeCell ref="H14:H16"/>
    <mergeCell ref="H17:H18"/>
    <mergeCell ref="H19:H20"/>
    <mergeCell ref="H23:H24"/>
    <mergeCell ref="I5:I7"/>
    <mergeCell ref="I8:I10"/>
    <mergeCell ref="I11:I13"/>
    <mergeCell ref="I14:I16"/>
    <mergeCell ref="I17:I18"/>
    <mergeCell ref="I19:I20"/>
    <mergeCell ref="I21:I22"/>
    <mergeCell ref="I23:I24"/>
    <mergeCell ref="I25:I27"/>
    <mergeCell ref="I28:I30"/>
    <mergeCell ref="J5:J7"/>
    <mergeCell ref="J8:J10"/>
    <mergeCell ref="J11:J13"/>
    <mergeCell ref="J14:J16"/>
    <mergeCell ref="J17:J18"/>
    <mergeCell ref="J19:J20"/>
    <mergeCell ref="J21:J22"/>
    <mergeCell ref="J23:J24"/>
    <mergeCell ref="K2:K3"/>
    <mergeCell ref="K5:K7"/>
    <mergeCell ref="K8:K9"/>
    <mergeCell ref="K11:K13"/>
    <mergeCell ref="K14:K16"/>
    <mergeCell ref="K17:K18"/>
    <mergeCell ref="K19:K20"/>
    <mergeCell ref="K21:K22"/>
    <mergeCell ref="K23:K24"/>
    <mergeCell ref="K25:K30"/>
    <mergeCell ref="L2:L3"/>
    <mergeCell ref="L4:L11"/>
    <mergeCell ref="L12:L23"/>
    <mergeCell ref="L24:L30"/>
    <mergeCell ref="M2:M3"/>
    <mergeCell ref="M4:M10"/>
    <mergeCell ref="M11:M13"/>
    <mergeCell ref="M14:M16"/>
    <mergeCell ref="M17:M19"/>
    <mergeCell ref="M20:M22"/>
    <mergeCell ref="M23:M25"/>
    <mergeCell ref="M26:M28"/>
    <mergeCell ref="M29:M30"/>
  </mergeCells>
  <pageMargins left="0.236220472440945" right="0.236220472440945" top="0.748031496062992" bottom="0.748031496062992" header="0.31496062992126" footer="0.31496062992126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AutoCAD二开对照表</dc:title>
  <dc:creator>Devin Bell</dc:creator>
  <cp:lastModifiedBy>DevinTTX@Gmail.com</cp:lastModifiedBy>
  <dcterms:created xsi:type="dcterms:W3CDTF">2018-04-02T06:59:00Z</dcterms:created>
  <cp:lastPrinted>2018-04-02T08:27:00Z</cp:lastPrinted>
  <dcterms:modified xsi:type="dcterms:W3CDTF">2025-10-31T13:27:57Z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94539CDEC202499CBDC9A11392A7DF2E_13</vt:lpwstr>
  </property>
  <property fmtid="{D5CDD505-2E9C-101B-9397-08002B2CF9AE}" pid="3" name="KSOProductBuildVer">
    <vt:lpwstr>2052-12.8.2.21555</vt:lpwstr>
  </property>
</Properties>
</file>