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hshaw\Documents\GitHub\movingstims\IETwo\analysis\"/>
    </mc:Choice>
  </mc:AlternateContent>
  <bookViews>
    <workbookView xWindow="0" yWindow="0" windowWidth="21570" windowHeight="8055"/>
  </bookViews>
  <sheets>
    <sheet name="Group N + RM Tests" sheetId="2" r:id="rId1"/>
    <sheet name="Group NM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2" l="1"/>
  <c r="R2" i="2" l="1"/>
  <c r="R3" i="2"/>
  <c r="R4" i="2"/>
  <c r="R5" i="2"/>
  <c r="Q2" i="2"/>
  <c r="Q3" i="2"/>
  <c r="Q4" i="2"/>
  <c r="Q5" i="2"/>
  <c r="P3" i="2"/>
  <c r="P4" i="2"/>
  <c r="P5" i="2"/>
  <c r="P2" i="2"/>
  <c r="R7" i="2" l="1"/>
  <c r="R8" i="2"/>
  <c r="R10" i="2" s="1"/>
  <c r="P7" i="2"/>
  <c r="P8" i="2"/>
  <c r="P10" i="2" s="1"/>
  <c r="Q7" i="2"/>
  <c r="Q8" i="2"/>
  <c r="Q10" i="2" s="1"/>
  <c r="N3" i="2"/>
  <c r="AA3" i="2" s="1"/>
  <c r="N4" i="2"/>
  <c r="AA4" i="2" s="1"/>
  <c r="N5" i="2"/>
  <c r="AA5" i="2" s="1"/>
  <c r="N2" i="2"/>
  <c r="AA2" i="2" s="1"/>
  <c r="M3" i="2"/>
  <c r="Z3" i="2" s="1"/>
  <c r="M4" i="2"/>
  <c r="Z4" i="2" s="1"/>
  <c r="M5" i="2"/>
  <c r="Z5" i="2" s="1"/>
  <c r="M2" i="2"/>
  <c r="Z2" i="2" s="1"/>
  <c r="L3" i="2"/>
  <c r="L4" i="2"/>
  <c r="Y4" i="2" s="1"/>
  <c r="L5" i="2"/>
  <c r="L2" i="2"/>
  <c r="B8" i="2"/>
  <c r="B7" i="2"/>
  <c r="C7" i="2"/>
  <c r="D7" i="2"/>
  <c r="E7" i="2"/>
  <c r="F7" i="2"/>
  <c r="G7" i="2"/>
  <c r="H7" i="2"/>
  <c r="I7" i="2"/>
  <c r="J7" i="2"/>
  <c r="C8" i="2"/>
  <c r="D8" i="2"/>
  <c r="E8" i="2"/>
  <c r="F8" i="2"/>
  <c r="G8" i="2"/>
  <c r="H8" i="2"/>
  <c r="I8" i="2"/>
  <c r="J8" i="2"/>
  <c r="C9" i="2"/>
  <c r="D9" i="2"/>
  <c r="E9" i="2"/>
  <c r="F9" i="2"/>
  <c r="G9" i="2"/>
  <c r="H9" i="2"/>
  <c r="I9" i="2"/>
  <c r="J9" i="2"/>
  <c r="B9" i="2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B9" i="1"/>
  <c r="C8" i="1"/>
  <c r="C10" i="1" s="1"/>
  <c r="D8" i="1"/>
  <c r="D10" i="1" s="1"/>
  <c r="E8" i="1"/>
  <c r="F8" i="1"/>
  <c r="G8" i="1"/>
  <c r="H8" i="1"/>
  <c r="H10" i="1" s="1"/>
  <c r="I8" i="1"/>
  <c r="I10" i="1" s="1"/>
  <c r="J8" i="1"/>
  <c r="J10" i="1" s="1"/>
  <c r="K8" i="1"/>
  <c r="K10" i="1" s="1"/>
  <c r="L8" i="1"/>
  <c r="L10" i="1" s="1"/>
  <c r="M8" i="1"/>
  <c r="N8" i="1"/>
  <c r="O8" i="1"/>
  <c r="P8" i="1"/>
  <c r="P10" i="1" s="1"/>
  <c r="Q8" i="1"/>
  <c r="Q10" i="1" s="1"/>
  <c r="R8" i="1"/>
  <c r="R10" i="1" s="1"/>
  <c r="S8" i="1"/>
  <c r="S10" i="1" s="1"/>
  <c r="T8" i="1"/>
  <c r="T10" i="1" s="1"/>
  <c r="U8" i="1"/>
  <c r="V8" i="1"/>
  <c r="W8" i="1"/>
  <c r="X8" i="1"/>
  <c r="X10" i="1" s="1"/>
  <c r="Y8" i="1"/>
  <c r="Y10" i="1" s="1"/>
  <c r="Z8" i="1"/>
  <c r="Z10" i="1" s="1"/>
  <c r="AA8" i="1"/>
  <c r="AA10" i="1" s="1"/>
  <c r="AB8" i="1"/>
  <c r="AB10" i="1" s="1"/>
  <c r="B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7" i="1"/>
  <c r="S3" i="2" l="1"/>
  <c r="Y3" i="2"/>
  <c r="AA8" i="2"/>
  <c r="V2" i="2"/>
  <c r="S2" i="2"/>
  <c r="Y2" i="2"/>
  <c r="S5" i="2"/>
  <c r="Y5" i="2"/>
  <c r="U4" i="2"/>
  <c r="X4" i="2"/>
  <c r="X3" i="2"/>
  <c r="U3" i="2"/>
  <c r="W2" i="2"/>
  <c r="T2" i="2"/>
  <c r="W5" i="2"/>
  <c r="T5" i="2"/>
  <c r="W4" i="2"/>
  <c r="T4" i="2"/>
  <c r="W3" i="2"/>
  <c r="T3" i="2"/>
  <c r="X2" i="2"/>
  <c r="U2" i="2"/>
  <c r="U5" i="2"/>
  <c r="X5" i="2"/>
  <c r="M9" i="2"/>
  <c r="T9" i="2" s="1"/>
  <c r="C10" i="2"/>
  <c r="H10" i="2"/>
  <c r="N7" i="2"/>
  <c r="X7" i="2" s="1"/>
  <c r="F10" i="2"/>
  <c r="V4" i="2"/>
  <c r="S4" i="2"/>
  <c r="V5" i="2"/>
  <c r="V3" i="2"/>
  <c r="M7" i="2"/>
  <c r="W7" i="2" s="1"/>
  <c r="D10" i="2"/>
  <c r="N8" i="2"/>
  <c r="M8" i="2"/>
  <c r="Z8" i="2" s="1"/>
  <c r="L8" i="2"/>
  <c r="Y8" i="2" s="1"/>
  <c r="N9" i="2"/>
  <c r="U9" i="2" s="1"/>
  <c r="E10" i="2"/>
  <c r="L9" i="2"/>
  <c r="L7" i="2"/>
  <c r="Y7" i="2" s="1"/>
  <c r="J10" i="2"/>
  <c r="B10" i="2"/>
  <c r="I10" i="2"/>
  <c r="G10" i="2"/>
  <c r="W10" i="1"/>
  <c r="O10" i="1"/>
  <c r="G10" i="1"/>
  <c r="V10" i="1"/>
  <c r="N10" i="1"/>
  <c r="F10" i="1"/>
  <c r="B10" i="1"/>
  <c r="U10" i="1"/>
  <c r="M10" i="1"/>
  <c r="E10" i="1"/>
  <c r="S8" i="2" l="1"/>
  <c r="S10" i="2" s="1"/>
  <c r="T10" i="2"/>
  <c r="Z7" i="2"/>
  <c r="U8" i="2"/>
  <c r="U7" i="2"/>
  <c r="U10" i="2"/>
  <c r="AA7" i="2"/>
  <c r="T8" i="2"/>
  <c r="T7" i="2"/>
  <c r="L10" i="2"/>
  <c r="Y10" i="2" s="1"/>
  <c r="M10" i="2"/>
  <c r="Z10" i="2" s="1"/>
  <c r="N10" i="2"/>
  <c r="AA10" i="2" s="1"/>
  <c r="V7" i="2"/>
</calcChain>
</file>

<file path=xl/sharedStrings.xml><?xml version="1.0" encoding="utf-8"?>
<sst xmlns="http://schemas.openxmlformats.org/spreadsheetml/2006/main" count="103" uniqueCount="68">
  <si>
    <t>Participant</t>
  </si>
  <si>
    <t>VL-VH (4-6)</t>
  </si>
  <si>
    <t>VM-VL (5-4)</t>
  </si>
  <si>
    <t>VM-VM (5-5)</t>
  </si>
  <si>
    <t>VM-VH (5-6)</t>
  </si>
  <si>
    <t>vH-VL (6-4)</t>
  </si>
  <si>
    <t>VH-VM (6-5)</t>
  </si>
  <si>
    <t>VH-VH (6-6)</t>
  </si>
  <si>
    <t>AVL-AVL (7-7)</t>
  </si>
  <si>
    <t>AVL-AVM (7-8)</t>
  </si>
  <si>
    <t>AVL-AVH (7-9)</t>
  </si>
  <si>
    <t>AVM-AVL (8-7)</t>
  </si>
  <si>
    <t>AVM-AVM (8-8)</t>
  </si>
  <si>
    <t>AVM-AVH (8-9)</t>
  </si>
  <si>
    <t>AVH-AVL (9-7)</t>
  </si>
  <si>
    <t>AVH-AVM (9-8)</t>
  </si>
  <si>
    <t>AVH-AVH (9-9)</t>
  </si>
  <si>
    <t>AL-AL (1-1)</t>
  </si>
  <si>
    <t>AL-AM (1-2)</t>
  </si>
  <si>
    <t>AL-AH (1-3)</t>
  </si>
  <si>
    <t>AM-AL (2-1)</t>
  </si>
  <si>
    <t>AM-AM (2-2)</t>
  </si>
  <si>
    <t>AM-AH (2-3)</t>
  </si>
  <si>
    <t>AH-AL (3-1)</t>
  </si>
  <si>
    <t>AH-AM (3-2)</t>
  </si>
  <si>
    <t>AH-AH (3-3)</t>
  </si>
  <si>
    <t>VL-VL (4-4)</t>
  </si>
  <si>
    <t>VL-VM (4-5)</t>
  </si>
  <si>
    <t>Allen</t>
  </si>
  <si>
    <t>Eric</t>
  </si>
  <si>
    <t>Cody</t>
  </si>
  <si>
    <t>Matt</t>
  </si>
  <si>
    <t>SEM</t>
  </si>
  <si>
    <t>STD</t>
  </si>
  <si>
    <t>N</t>
  </si>
  <si>
    <t>Mean</t>
  </si>
  <si>
    <t>AL</t>
  </si>
  <si>
    <t>AM</t>
  </si>
  <si>
    <t>AH</t>
  </si>
  <si>
    <t>VL</t>
  </si>
  <si>
    <t>VM</t>
  </si>
  <si>
    <t>VH</t>
  </si>
  <si>
    <t>AVL</t>
  </si>
  <si>
    <t>AVM</t>
  </si>
  <si>
    <t>AVH</t>
  </si>
  <si>
    <t>AL + VL</t>
  </si>
  <si>
    <t>AM + VM</t>
  </si>
  <si>
    <t>AH + VH</t>
  </si>
  <si>
    <t>P(AL + VL)</t>
  </si>
  <si>
    <t>P(AVL) - [P(AL) + P(VL) - P(AL+VL)]</t>
  </si>
  <si>
    <t>30% Stimuli</t>
  </si>
  <si>
    <t>60% Stimuli</t>
  </si>
  <si>
    <t>90% Stimuli</t>
  </si>
  <si>
    <t>Stimuli Detectability Plot</t>
  </si>
  <si>
    <t>Subject 1</t>
  </si>
  <si>
    <t>Subject 2</t>
  </si>
  <si>
    <t>Subject 3</t>
  </si>
  <si>
    <t>Subject 4</t>
  </si>
  <si>
    <t>Race-Model (30%)</t>
  </si>
  <si>
    <t>Race-Model (60%)</t>
  </si>
  <si>
    <t>P(AVM) - [P(AM) + P(VM) - P(AM+VM)]</t>
  </si>
  <si>
    <t>P(AM + VM)</t>
  </si>
  <si>
    <t>P(AH + VH)</t>
  </si>
  <si>
    <t>P(AVH) - [P(AH) + P(VH) - P(AH+VH)]</t>
  </si>
  <si>
    <t>Race-Model (90%)</t>
  </si>
  <si>
    <t>Violation Inequalities 2: P(AB) - PA + PB - P(A)*P(B)</t>
  </si>
  <si>
    <t>Violation Inequalities 1: P(AB) - PA + PB</t>
  </si>
  <si>
    <t>RM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</si>
</sst>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Stimuli</a:t>
            </a:r>
            <a:r>
              <a:rPr lang="en-US" baseline="0"/>
              <a:t> Detectability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78937007874016"/>
          <c:y val="0.12507044096123496"/>
          <c:w val="0.65953915135608054"/>
          <c:h val="0.70578981365647053"/>
        </c:manualLayout>
      </c:layout>
      <c:barChart>
        <c:barDir val="col"/>
        <c:grouping val="clustered"/>
        <c:varyColors val="0"/>
        <c:ser>
          <c:idx val="0"/>
          <c:order val="0"/>
          <c:tx>
            <c:v>Auditory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907580477673943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C988-4FE1-88C3-A0B9DCE61C5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7.47663551401869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C988-4FE1-88C3-A0B9DCE61C5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8265455444429766E-3"/>
                  <c:y val="-4.98442367601246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C988-4FE1-88C3-A0B9DCE61C5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'Group N + RM Tests'!$D$15:$D$17</c:f>
                <c:numCache>
                  <c:formatCode>General</c:formatCode>
                  <c:ptCount val="3"/>
                  <c:pt idx="0">
                    <c:v>5.8597571188784364E-2</c:v>
                  </c:pt>
                  <c:pt idx="1">
                    <c:v>0.11199666332152813</c:v>
                  </c:pt>
                  <c:pt idx="2">
                    <c:v>9.2814197199811196E-2</c:v>
                  </c:pt>
                </c:numCache>
              </c:numRef>
            </c:plus>
            <c:minus>
              <c:numRef>
                <c:f>'Group N + RM Tests'!$D$15:$D$17</c:f>
                <c:numCache>
                  <c:formatCode>General</c:formatCode>
                  <c:ptCount val="3"/>
                  <c:pt idx="0">
                    <c:v>5.8597571188784364E-2</c:v>
                  </c:pt>
                  <c:pt idx="1">
                    <c:v>0.11199666332152813</c:v>
                  </c:pt>
                  <c:pt idx="2">
                    <c:v>9.2814197199811196E-2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'Group N + RM Tests'!$A$15:$A$17</c:f>
              <c:strCache>
                <c:ptCount val="3"/>
                <c:pt idx="0">
                  <c:v>30% Stimuli</c:v>
                </c:pt>
                <c:pt idx="1">
                  <c:v>60% Stimuli</c:v>
                </c:pt>
                <c:pt idx="2">
                  <c:v>90% Stimuli</c:v>
                </c:pt>
              </c:strCache>
            </c:strRef>
          </c:cat>
          <c:val>
            <c:numRef>
              <c:f>'Group N + RM Tests'!$C$15:$C$17</c:f>
              <c:numCache>
                <c:formatCode>General</c:formatCode>
                <c:ptCount val="3"/>
                <c:pt idx="0">
                  <c:v>0.32965686274509826</c:v>
                </c:pt>
                <c:pt idx="1">
                  <c:v>0.67156862745098023</c:v>
                </c:pt>
                <c:pt idx="2">
                  <c:v>0.86274509803921573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88-4FE1-88C3-A0B9DCE61C5E}"/>
            </c:ext>
          </c:extLst>
        </c:ser>
        <c:ser>
          <c:idx val="1"/>
          <c:order val="1"/>
          <c:tx>
            <c:v>Visual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6.2305295950155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C988-4FE1-88C3-A0B9DCE61C5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8.8485646121051519E-17"/>
                  <c:y val="-7.06126687435098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C988-4FE1-88C3-A0B9DCE61C5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4132727722215325E-3"/>
                  <c:y val="-2.18009748781402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C988-4FE1-88C3-A0B9DCE61C5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'Group N + RM Tests'!$D$18:$D$20</c:f>
                <c:numCache>
                  <c:formatCode>General</c:formatCode>
                  <c:ptCount val="3"/>
                  <c:pt idx="0">
                    <c:v>0.1124494382797086</c:v>
                  </c:pt>
                  <c:pt idx="1">
                    <c:v>0.10209149803754175</c:v>
                  </c:pt>
                  <c:pt idx="2">
                    <c:v>4.4524269913198411E-2</c:v>
                  </c:pt>
                </c:numCache>
              </c:numRef>
            </c:plus>
            <c:minus>
              <c:numRef>
                <c:f>'Group N + RM Tests'!$D$18:$D$20</c:f>
                <c:numCache>
                  <c:formatCode>General</c:formatCode>
                  <c:ptCount val="3"/>
                  <c:pt idx="0">
                    <c:v>0.1124494382797086</c:v>
                  </c:pt>
                  <c:pt idx="1">
                    <c:v>0.10209149803754175</c:v>
                  </c:pt>
                  <c:pt idx="2">
                    <c:v>4.4524269913198411E-2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'Group N + RM Tests'!$A$15:$A$17</c:f>
              <c:strCache>
                <c:ptCount val="3"/>
                <c:pt idx="0">
                  <c:v>30% Stimuli</c:v>
                </c:pt>
                <c:pt idx="1">
                  <c:v>60% Stimuli</c:v>
                </c:pt>
                <c:pt idx="2">
                  <c:v>90% Stimuli</c:v>
                </c:pt>
              </c:strCache>
            </c:strRef>
          </c:cat>
          <c:val>
            <c:numRef>
              <c:f>'Group N + RM Tests'!$C$18:$C$20</c:f>
              <c:numCache>
                <c:formatCode>General</c:formatCode>
                <c:ptCount val="3"/>
                <c:pt idx="0">
                  <c:v>0.37622549019607854</c:v>
                </c:pt>
                <c:pt idx="1">
                  <c:v>0.54166666666666674</c:v>
                </c:pt>
                <c:pt idx="2">
                  <c:v>0.89215686274509776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88-4FE1-88C3-A0B9DCE61C5E}"/>
            </c:ext>
          </c:extLst>
        </c:ser>
        <c:ser>
          <c:idx val="2"/>
          <c:order val="2"/>
          <c:tx>
            <c:v>Audiovisual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9.55347871235721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C988-4FE1-88C3-A0B9DCE61C5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8.8485646121051519E-17"/>
                  <c:y val="-5.39979231568016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C988-4FE1-88C3-A0B9DCE61C5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'Group N + RM Tests'!$D$21:$D$23</c:f>
                <c:numCache>
                  <c:formatCode>General</c:formatCode>
                  <c:ptCount val="3"/>
                  <c:pt idx="0">
                    <c:v>0.14484132862114904</c:v>
                  </c:pt>
                  <c:pt idx="1">
                    <c:v>9.3115752591873407E-2</c:v>
                  </c:pt>
                  <c:pt idx="2">
                    <c:v>2.6774460144075144E-2</c:v>
                  </c:pt>
                </c:numCache>
              </c:numRef>
            </c:plus>
            <c:minus>
              <c:numRef>
                <c:f>'Group N + RM Tests'!$D$21:$D$23</c:f>
                <c:numCache>
                  <c:formatCode>General</c:formatCode>
                  <c:ptCount val="3"/>
                  <c:pt idx="0">
                    <c:v>0.14484132862114904</c:v>
                  </c:pt>
                  <c:pt idx="1">
                    <c:v>9.3115752591873407E-2</c:v>
                  </c:pt>
                  <c:pt idx="2">
                    <c:v>2.6774460144075144E-2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'Group N + RM Tests'!$A$15:$A$17</c:f>
              <c:strCache>
                <c:ptCount val="3"/>
                <c:pt idx="0">
                  <c:v>30% Stimuli</c:v>
                </c:pt>
                <c:pt idx="1">
                  <c:v>60% Stimuli</c:v>
                </c:pt>
                <c:pt idx="2">
                  <c:v>90% Stimuli</c:v>
                </c:pt>
              </c:strCache>
            </c:strRef>
          </c:cat>
          <c:val>
            <c:numRef>
              <c:f>'Group N + RM Tests'!$C$21:$C$23</c:f>
              <c:numCache>
                <c:formatCode>General</c:formatCode>
                <c:ptCount val="3"/>
                <c:pt idx="0">
                  <c:v>0.5453431372549018</c:v>
                </c:pt>
                <c:pt idx="1">
                  <c:v>0.77941176470588225</c:v>
                </c:pt>
                <c:pt idx="2">
                  <c:v>0.95588235294117674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988-4FE1-88C3-A0B9DCE61C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467760"/>
        <c:axId val="172660224"/>
      </c:barChart>
      <c:catAx>
        <c:axId val="9746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Stimuli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Intensity &amp; Type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60224"/>
        <c:crosses val="autoZero"/>
        <c:auto val="1"/>
        <c:lblAlgn val="ctr"/>
        <c:lblOffset val="100"/>
        <c:noMultiLvlLbl val="0"/>
      </c:catAx>
      <c:valAx>
        <c:axId val="172660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Detectability (% Correct)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88407699037624"/>
          <c:y val="0.37376057159521725"/>
          <c:w val="0.14099916544240054"/>
          <c:h val="0.19285849268841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Violation Inequality #2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30% Stimuli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 N + RM Tests'!$B$33:$B$37</c:f>
              <c:strCache>
                <c:ptCount val="5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  <c:pt idx="3">
                  <c:v>Subject 4</c:v>
                </c:pt>
                <c:pt idx="4">
                  <c:v>Mean</c:v>
                </c:pt>
              </c:strCache>
            </c:strRef>
          </c:cat>
          <c:val>
            <c:numRef>
              <c:f>'Group N + RM Tests'!$C$33:$C$37</c:f>
              <c:numCache>
                <c:formatCode>General</c:formatCode>
                <c:ptCount val="5"/>
                <c:pt idx="0">
                  <c:v>-4.9500192233755957E-3</c:v>
                </c:pt>
                <c:pt idx="1">
                  <c:v>-9.6020761245675268E-2</c:v>
                </c:pt>
                <c:pt idx="2">
                  <c:v>8.1314878892733089E-2</c:v>
                </c:pt>
                <c:pt idx="3">
                  <c:v>-5.0653594771242628E-2</c:v>
                </c:pt>
                <c:pt idx="4">
                  <c:v>-1.7577374086890099E-2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C5-4B71-A175-6365D29783F4}"/>
            </c:ext>
          </c:extLst>
        </c:ser>
        <c:ser>
          <c:idx val="1"/>
          <c:order val="1"/>
          <c:tx>
            <c:v>60% Stimuli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'Group N + RM Tests'!$B$33:$B$37</c:f>
              <c:strCache>
                <c:ptCount val="5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  <c:pt idx="3">
                  <c:v>Subject 4</c:v>
                </c:pt>
                <c:pt idx="4">
                  <c:v>Mean</c:v>
                </c:pt>
              </c:strCache>
            </c:strRef>
          </c:cat>
          <c:val>
            <c:numRef>
              <c:f>'Group N + RM Tests'!$D$33:$D$37</c:f>
              <c:numCache>
                <c:formatCode>General</c:formatCode>
                <c:ptCount val="5"/>
                <c:pt idx="0">
                  <c:v>-5.5074971164936537E-2</c:v>
                </c:pt>
                <c:pt idx="1">
                  <c:v>-4.1666666666666852E-2</c:v>
                </c:pt>
                <c:pt idx="2">
                  <c:v>-3.4145520953479835E-2</c:v>
                </c:pt>
                <c:pt idx="3">
                  <c:v>-0.12391868512110715</c:v>
                </c:pt>
                <c:pt idx="4">
                  <c:v>-6.3701460976547594E-2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FC5-4B71-A175-6365D29783F4}"/>
            </c:ext>
          </c:extLst>
        </c:ser>
        <c:ser>
          <c:idx val="2"/>
          <c:order val="2"/>
          <c:tx>
            <c:v>90% Stimuli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'Group N + RM Tests'!$B$33:$B$37</c:f>
              <c:strCache>
                <c:ptCount val="5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  <c:pt idx="3">
                  <c:v>Subject 4</c:v>
                </c:pt>
                <c:pt idx="4">
                  <c:v>Mean</c:v>
                </c:pt>
              </c:strCache>
            </c:strRef>
          </c:cat>
          <c:val>
            <c:numRef>
              <c:f>'Group N + RM Tests'!$E$33:$E$37</c:f>
              <c:numCache>
                <c:formatCode>General</c:formatCode>
                <c:ptCount val="5"/>
                <c:pt idx="0">
                  <c:v>-1.5522875816993298E-2</c:v>
                </c:pt>
                <c:pt idx="1">
                  <c:v>-9.3233371780079288E-3</c:v>
                </c:pt>
                <c:pt idx="2">
                  <c:v>-9.4194540561316487E-3</c:v>
                </c:pt>
                <c:pt idx="3">
                  <c:v>-4.0777585544021333E-2</c:v>
                </c:pt>
                <c:pt idx="4">
                  <c:v>-1.8760813148788552E-2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FC5-4B71-A175-6365D297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45192"/>
        <c:axId val="171545584"/>
      </c:barChart>
      <c:catAx>
        <c:axId val="171545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45584"/>
        <c:crosses val="autoZero"/>
        <c:auto val="1"/>
        <c:lblAlgn val="ctr"/>
        <c:lblOffset val="100"/>
        <c:noMultiLvlLbl val="0"/>
      </c:catAx>
      <c:valAx>
        <c:axId val="171545584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Violation Inequality #2</a:t>
                </a:r>
              </a:p>
            </c:rich>
          </c:tx>
          <c:layout>
            <c:manualLayout>
              <c:xMode val="edge"/>
              <c:yMode val="edge"/>
              <c:x val="2.42204033822363E-2"/>
              <c:y val="0.29937481027254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4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Violation Inequality  #1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30% Stimuli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 N + RM Tests'!$B$46:$B$50</c:f>
              <c:strCache>
                <c:ptCount val="5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  <c:pt idx="3">
                  <c:v>Subject 4</c:v>
                </c:pt>
                <c:pt idx="4">
                  <c:v>Mean</c:v>
                </c:pt>
              </c:strCache>
            </c:strRef>
          </c:cat>
          <c:val>
            <c:numRef>
              <c:f>'Group N + RM Tests'!$C$46:$C$50</c:f>
              <c:numCache>
                <c:formatCode>General</c:formatCode>
                <c:ptCount val="5"/>
                <c:pt idx="0">
                  <c:v>-0.1960784313725491</c:v>
                </c:pt>
                <c:pt idx="1">
                  <c:v>-0.191176470588236</c:v>
                </c:pt>
                <c:pt idx="2">
                  <c:v>-0.18627450980392202</c:v>
                </c:pt>
                <c:pt idx="3">
                  <c:v>-6.8627450980392996E-2</c:v>
                </c:pt>
                <c:pt idx="4">
                  <c:v>-0.16053921568627494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CB-438C-9A70-88B187D3C341}"/>
            </c:ext>
          </c:extLst>
        </c:ser>
        <c:ser>
          <c:idx val="1"/>
          <c:order val="1"/>
          <c:tx>
            <c:v>60% Stimuli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'Group N + RM Tests'!$B$46:$B$50</c:f>
              <c:strCache>
                <c:ptCount val="5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  <c:pt idx="3">
                  <c:v>Subject 4</c:v>
                </c:pt>
                <c:pt idx="4">
                  <c:v>Mean</c:v>
                </c:pt>
              </c:strCache>
            </c:strRef>
          </c:cat>
          <c:val>
            <c:numRef>
              <c:f>'Group N + RM Tests'!$D$46:$D$50</c:f>
              <c:numCache>
                <c:formatCode>General</c:formatCode>
                <c:ptCount val="5"/>
                <c:pt idx="0">
                  <c:v>-0.32352941176470584</c:v>
                </c:pt>
                <c:pt idx="1">
                  <c:v>-0.6176470588235291</c:v>
                </c:pt>
                <c:pt idx="2">
                  <c:v>-0.50980392156862808</c:v>
                </c:pt>
                <c:pt idx="3">
                  <c:v>-0.28431372549019596</c:v>
                </c:pt>
                <c:pt idx="4">
                  <c:v>-0.43382352941176472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CB-438C-9A70-88B187D3C341}"/>
            </c:ext>
          </c:extLst>
        </c:ser>
        <c:ser>
          <c:idx val="2"/>
          <c:order val="2"/>
          <c:tx>
            <c:v>90% Stimuli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'Group N + RM Tests'!$B$46:$B$50</c:f>
              <c:strCache>
                <c:ptCount val="5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  <c:pt idx="3">
                  <c:v>Subject 4</c:v>
                </c:pt>
                <c:pt idx="4">
                  <c:v>Mean</c:v>
                </c:pt>
              </c:strCache>
            </c:strRef>
          </c:cat>
          <c:val>
            <c:numRef>
              <c:f>'Group N + RM Tests'!$E$46:$E$50</c:f>
              <c:numCache>
                <c:formatCode>General</c:formatCode>
                <c:ptCount val="5"/>
                <c:pt idx="0">
                  <c:v>-0.75490196078431304</c:v>
                </c:pt>
                <c:pt idx="1">
                  <c:v>-0.96568627450980293</c:v>
                </c:pt>
                <c:pt idx="2">
                  <c:v>-0.96078431372548989</c:v>
                </c:pt>
                <c:pt idx="3">
                  <c:v>-0.51470588235294101</c:v>
                </c:pt>
                <c:pt idx="4">
                  <c:v>-0.79901960784313697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ACB-438C-9A70-88B187D3C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07664"/>
        <c:axId val="206908056"/>
      </c:barChart>
      <c:catAx>
        <c:axId val="20690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8056"/>
        <c:crosses val="autoZero"/>
        <c:auto val="1"/>
        <c:lblAlgn val="ctr"/>
        <c:lblOffset val="100"/>
        <c:noMultiLvlLbl val="0"/>
      </c:catAx>
      <c:valAx>
        <c:axId val="206908056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Violation Inequality #1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'Group N + RM Tests'!$C$38:$E$38</c:f>
                <c:numCache>
                  <c:formatCode>General</c:formatCode>
                  <c:ptCount val="3"/>
                  <c:pt idx="0">
                    <c:v>3.7844560544788519E-2</c:v>
                  </c:pt>
                  <c:pt idx="1">
                    <c:v>2.0533744911470087E-2</c:v>
                  </c:pt>
                  <c:pt idx="2">
                    <c:v>7.4808057011769733E-3</c:v>
                  </c:pt>
                </c:numCache>
              </c:numRef>
            </c:plus>
            <c:minus>
              <c:numRef>
                <c:f>'Group N + RM Tests'!$C$38:$E$38</c:f>
                <c:numCache>
                  <c:formatCode>General</c:formatCode>
                  <c:ptCount val="3"/>
                  <c:pt idx="0">
                    <c:v>3.7844560544788519E-2</c:v>
                  </c:pt>
                  <c:pt idx="1">
                    <c:v>2.0533744911470087E-2</c:v>
                  </c:pt>
                  <c:pt idx="2">
                    <c:v>7.4808057011769733E-3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'Group N + RM Tests'!$C$37:$E$37</c:f>
              <c:numCache>
                <c:formatCode>General</c:formatCode>
                <c:ptCount val="3"/>
                <c:pt idx="0">
                  <c:v>-1.7577374086890099E-2</c:v>
                </c:pt>
                <c:pt idx="1">
                  <c:v>-6.3701460976547594E-2</c:v>
                </c:pt>
                <c:pt idx="2">
                  <c:v>-1.8760813148788552E-2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25-4D3C-B7A3-1D61933E2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08840"/>
        <c:axId val="206909232"/>
      </c:barChart>
      <c:catAx>
        <c:axId val="206908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9232"/>
        <c:crosses val="autoZero"/>
        <c:auto val="1"/>
        <c:lblAlgn val="ctr"/>
        <c:lblOffset val="100"/>
        <c:noMultiLvlLbl val="0"/>
      </c:catAx>
      <c:valAx>
        <c:axId val="2069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8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309561</xdr:colOff>
      <xdr:row>10</xdr:row>
      <xdr:rowOff>66676</xdr:rowOff>
    </xdr:from>
    <xdr:to>
      <xdr:col>16</xdr:col>
      <xdr:colOff>76199</xdr:colOff>
      <xdr:row>27</xdr:row>
      <xdr:rowOff>161926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271462</xdr:colOff>
      <xdr:row>28</xdr:row>
      <xdr:rowOff>76199</xdr:rowOff>
    </xdr:from>
    <xdr:to>
      <xdr:col>16</xdr:col>
      <xdr:colOff>19050</xdr:colOff>
      <xdr:row>43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280987</xdr:colOff>
      <xdr:row>43</xdr:row>
      <xdr:rowOff>142875</xdr:rowOff>
    </xdr:from>
    <xdr:to>
      <xdr:col>16</xdr:col>
      <xdr:colOff>19050</xdr:colOff>
      <xdr:row>59</xdr:row>
      <xdr:rowOff>123825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591910</xdr:colOff>
      <xdr:row>25</xdr:row>
      <xdr:rowOff>186417</xdr:rowOff>
    </xdr:from>
    <xdr:to>
      <xdr:col>14</xdr:col>
      <xdr:colOff>265339</xdr:colOff>
      <xdr:row>40</xdr:row>
      <xdr:rowOff>72117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abSelected="1" zoomScale="70" zoomScaleNormal="70" workbookViewId="0">
      <selection activeCell="F42" sqref="F42"/>
    </sheetView>
  </sheetViews>
  <sheetFormatPr defaultRowHeight="15" x14ac:dyDescent="0.25"/>
  <cols>
    <col min="1" max="1" width="15.7109375" customWidth="1"/>
    <col min="2" max="2" width="11.7109375" customWidth="1"/>
    <col min="3" max="3" width="17.28515625" customWidth="1"/>
    <col min="16" max="16" width="27.5703125" customWidth="1"/>
    <col min="17" max="17" width="31.85546875" customWidth="1"/>
    <col min="18" max="18" width="30.42578125" customWidth="1"/>
    <col min="19" max="19" width="34.42578125" customWidth="1"/>
    <col min="20" max="20" width="33.42578125" customWidth="1"/>
    <col min="21" max="21" width="27.42578125" customWidth="1"/>
    <col min="22" max="22" width="19.140625" customWidth="1"/>
    <col min="23" max="23" width="17.28515625" customWidth="1"/>
    <col min="24" max="24" width="17.140625" customWidth="1"/>
    <col min="25" max="25" width="37" customWidth="1"/>
    <col min="26" max="26" width="39.7109375" customWidth="1"/>
    <col min="27" max="27" width="35.28515625" customWidth="1"/>
  </cols>
  <sheetData>
    <row r="1" spans="1:27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L1" t="s">
        <v>45</v>
      </c>
      <c r="M1" t="s">
        <v>46</v>
      </c>
      <c r="N1" t="s">
        <v>47</v>
      </c>
      <c r="P1" t="s">
        <v>48</v>
      </c>
      <c r="Q1" t="s">
        <v>61</v>
      </c>
      <c r="R1" t="s">
        <v>62</v>
      </c>
      <c r="S1" t="s">
        <v>49</v>
      </c>
      <c r="T1" t="s">
        <v>60</v>
      </c>
      <c r="U1" t="s">
        <v>63</v>
      </c>
      <c r="V1" t="s">
        <v>58</v>
      </c>
      <c r="W1" t="s">
        <v>59</v>
      </c>
      <c r="X1" t="s">
        <v>64</v>
      </c>
      <c r="Y1" t="s">
        <v>49</v>
      </c>
      <c r="Z1" t="s">
        <v>60</v>
      </c>
      <c r="AA1" t="s">
        <v>63</v>
      </c>
    </row>
    <row r="2" spans="1:27" x14ac:dyDescent="0.25">
      <c r="A2" t="s">
        <v>28</v>
      </c>
      <c r="B2">
        <v>0.40196078431372601</v>
      </c>
      <c r="C2">
        <v>0.72058823529411797</v>
      </c>
      <c r="D2">
        <v>0.88725490196078405</v>
      </c>
      <c r="E2">
        <v>0.47549019607843102</v>
      </c>
      <c r="F2">
        <v>0.37254901960784298</v>
      </c>
      <c r="G2">
        <v>0.83333333333333304</v>
      </c>
      <c r="H2">
        <v>0.68137254901960798</v>
      </c>
      <c r="I2">
        <v>0.76960784313725505</v>
      </c>
      <c r="J2">
        <v>0.96568627450980404</v>
      </c>
      <c r="L2">
        <f xml:space="preserve"> B2 + E2</f>
        <v>0.87745098039215708</v>
      </c>
      <c r="M2">
        <f>C2+F2</f>
        <v>1.0931372549019609</v>
      </c>
      <c r="N2">
        <f>D2+G2</f>
        <v>1.7205882352941171</v>
      </c>
      <c r="P2">
        <f>B2*E2</f>
        <v>0.1911284121491735</v>
      </c>
      <c r="Q2">
        <f>C2*F2</f>
        <v>0.26845444059976931</v>
      </c>
      <c r="R2">
        <f>D2*G2</f>
        <v>0.73937908496731974</v>
      </c>
      <c r="S2">
        <f xml:space="preserve"> H2 - L2 + P2</f>
        <v>-4.9500192233755957E-3</v>
      </c>
      <c r="T2">
        <f t="shared" ref="S2:U5" si="0" xml:space="preserve"> I2 - M2 + Q2</f>
        <v>-5.5074971164936537E-2</v>
      </c>
      <c r="U2">
        <f t="shared" si="0"/>
        <v>-1.5522875816993298E-2</v>
      </c>
      <c r="V2" t="b">
        <f t="shared" ref="V2:X5" si="1">H2 &gt; (L2 - B2*E2)</f>
        <v>0</v>
      </c>
      <c r="W2" t="b">
        <f t="shared" si="1"/>
        <v>0</v>
      </c>
      <c r="X2" t="b">
        <f t="shared" si="1"/>
        <v>0</v>
      </c>
      <c r="Y2">
        <f>H2- L2</f>
        <v>-0.1960784313725491</v>
      </c>
      <c r="Z2">
        <f>I2- M2</f>
        <v>-0.32352941176470584</v>
      </c>
      <c r="AA2">
        <f>J2- N2</f>
        <v>-0.75490196078431304</v>
      </c>
    </row>
    <row r="3" spans="1:27" x14ac:dyDescent="0.25">
      <c r="A3" t="s">
        <v>29</v>
      </c>
      <c r="B3">
        <v>0.32352941176470601</v>
      </c>
      <c r="C3">
        <v>0.69117647058823495</v>
      </c>
      <c r="D3">
        <v>0.98039215686274495</v>
      </c>
      <c r="E3">
        <v>0.29411764705882398</v>
      </c>
      <c r="F3">
        <v>0.83333333333333304</v>
      </c>
      <c r="G3">
        <v>0.97549019607843102</v>
      </c>
      <c r="H3">
        <v>0.42647058823529399</v>
      </c>
      <c r="I3">
        <v>0.90686274509803899</v>
      </c>
      <c r="J3">
        <v>0.99019607843137303</v>
      </c>
      <c r="L3">
        <f t="shared" ref="L3:L5" si="2" xml:space="preserve"> B3 + E3</f>
        <v>0.61764705882352999</v>
      </c>
      <c r="M3">
        <f t="shared" ref="M3:M5" si="3">C3+F3</f>
        <v>1.5245098039215681</v>
      </c>
      <c r="N3">
        <f t="shared" ref="N3:N5" si="4">D3+G3</f>
        <v>1.955882352941176</v>
      </c>
      <c r="P3">
        <f t="shared" ref="P3:R5" si="5">B3*E3</f>
        <v>9.5155709342560735E-2</v>
      </c>
      <c r="Q3">
        <f t="shared" si="5"/>
        <v>0.57598039215686225</v>
      </c>
      <c r="R3">
        <f t="shared" si="5"/>
        <v>0.956362937331795</v>
      </c>
      <c r="S3">
        <f xml:space="preserve"> H3 - L3 + P3</f>
        <v>-9.6020761245675268E-2</v>
      </c>
      <c r="T3">
        <f t="shared" si="0"/>
        <v>-4.1666666666666852E-2</v>
      </c>
      <c r="U3">
        <f t="shared" si="0"/>
        <v>-9.3233371780079288E-3</v>
      </c>
      <c r="V3" t="b">
        <f t="shared" si="1"/>
        <v>0</v>
      </c>
      <c r="W3" t="b">
        <f t="shared" si="1"/>
        <v>0</v>
      </c>
      <c r="X3" t="b">
        <f t="shared" si="1"/>
        <v>0</v>
      </c>
      <c r="Y3">
        <f t="shared" ref="Y3:Y10" si="6">H3- L3</f>
        <v>-0.191176470588236</v>
      </c>
      <c r="Z3">
        <f t="shared" ref="Z3:AA8" si="7">I3- M3</f>
        <v>-0.6176470588235291</v>
      </c>
      <c r="AA3">
        <f t="shared" si="7"/>
        <v>-0.96568627450980293</v>
      </c>
    </row>
    <row r="4" spans="1:27" x14ac:dyDescent="0.25">
      <c r="A4" t="s">
        <v>31</v>
      </c>
      <c r="B4">
        <v>0.42647058823529399</v>
      </c>
      <c r="C4">
        <v>0.90686274509803899</v>
      </c>
      <c r="D4">
        <v>0.99019607843137303</v>
      </c>
      <c r="E4">
        <v>0.62745098039215697</v>
      </c>
      <c r="F4">
        <v>0.52450980392156898</v>
      </c>
      <c r="G4">
        <v>0.96078431372549</v>
      </c>
      <c r="H4">
        <v>0.86764705882352899</v>
      </c>
      <c r="I4">
        <v>0.92156862745098</v>
      </c>
      <c r="J4">
        <v>0.99019607843137303</v>
      </c>
      <c r="L4">
        <f t="shared" si="2"/>
        <v>1.053921568627451</v>
      </c>
      <c r="M4">
        <f t="shared" si="3"/>
        <v>1.4313725490196081</v>
      </c>
      <c r="N4">
        <f t="shared" si="4"/>
        <v>1.9509803921568629</v>
      </c>
      <c r="P4">
        <f t="shared" si="5"/>
        <v>0.26758938869665511</v>
      </c>
      <c r="Q4">
        <f t="shared" si="5"/>
        <v>0.47565840061514825</v>
      </c>
      <c r="R4">
        <f t="shared" si="5"/>
        <v>0.95136485966935824</v>
      </c>
      <c r="S4">
        <f t="shared" si="0"/>
        <v>8.1314878892733089E-2</v>
      </c>
      <c r="T4">
        <f t="shared" si="0"/>
        <v>-3.4145520953479835E-2</v>
      </c>
      <c r="U4">
        <f t="shared" si="0"/>
        <v>-9.4194540561316487E-3</v>
      </c>
      <c r="V4" t="b">
        <f t="shared" si="1"/>
        <v>1</v>
      </c>
      <c r="W4" t="b">
        <f t="shared" si="1"/>
        <v>0</v>
      </c>
      <c r="X4" t="b">
        <f t="shared" si="1"/>
        <v>0</v>
      </c>
      <c r="Y4">
        <f t="shared" si="6"/>
        <v>-0.18627450980392202</v>
      </c>
      <c r="Z4">
        <f t="shared" si="7"/>
        <v>-0.50980392156862808</v>
      </c>
      <c r="AA4">
        <f t="shared" si="7"/>
        <v>-0.96078431372548989</v>
      </c>
    </row>
    <row r="5" spans="1:27" x14ac:dyDescent="0.25">
      <c r="A5" t="s">
        <v>30</v>
      </c>
      <c r="B5">
        <v>0.16666666666666699</v>
      </c>
      <c r="C5">
        <v>0.36764705882352899</v>
      </c>
      <c r="D5">
        <v>0.59313725490196101</v>
      </c>
      <c r="E5">
        <v>0.10784313725490199</v>
      </c>
      <c r="F5">
        <v>0.43627450980392202</v>
      </c>
      <c r="G5">
        <v>0.79901960784313697</v>
      </c>
      <c r="H5">
        <v>0.20588235294117599</v>
      </c>
      <c r="I5">
        <v>0.51960784313725505</v>
      </c>
      <c r="J5">
        <v>0.87745098039215697</v>
      </c>
      <c r="L5">
        <f t="shared" si="2"/>
        <v>0.27450980392156898</v>
      </c>
      <c r="M5">
        <f t="shared" si="3"/>
        <v>0.80392156862745101</v>
      </c>
      <c r="N5">
        <f t="shared" si="4"/>
        <v>1.392156862745098</v>
      </c>
      <c r="P5">
        <f t="shared" si="5"/>
        <v>1.7973856209150367E-2</v>
      </c>
      <c r="Q5">
        <f t="shared" si="5"/>
        <v>0.1603950403690888</v>
      </c>
      <c r="R5">
        <f t="shared" si="5"/>
        <v>0.47392829680891968</v>
      </c>
      <c r="S5">
        <f xml:space="preserve"> H5 - L5 + P5</f>
        <v>-5.0653594771242628E-2</v>
      </c>
      <c r="T5">
        <f t="shared" si="0"/>
        <v>-0.12391868512110715</v>
      </c>
      <c r="U5">
        <f t="shared" si="0"/>
        <v>-4.0777585544021333E-2</v>
      </c>
      <c r="V5" t="b">
        <f t="shared" si="1"/>
        <v>0</v>
      </c>
      <c r="W5" t="b">
        <f t="shared" si="1"/>
        <v>0</v>
      </c>
      <c r="X5" t="b">
        <f t="shared" si="1"/>
        <v>0</v>
      </c>
      <c r="Y5">
        <f t="shared" si="6"/>
        <v>-6.8627450980392996E-2</v>
      </c>
      <c r="Z5">
        <f t="shared" si="7"/>
        <v>-0.28431372549019596</v>
      </c>
      <c r="AA5">
        <f t="shared" si="7"/>
        <v>-0.51470588235294101</v>
      </c>
    </row>
    <row r="7" spans="1:27" x14ac:dyDescent="0.25">
      <c r="A7" t="s">
        <v>35</v>
      </c>
      <c r="B7">
        <f>AVERAGE(B2:B5)</f>
        <v>0.32965686274509826</v>
      </c>
      <c r="C7">
        <f t="shared" ref="C7:N7" si="8">AVERAGE(C2:C5)</f>
        <v>0.67156862745098023</v>
      </c>
      <c r="D7">
        <f t="shared" si="8"/>
        <v>0.86274509803921573</v>
      </c>
      <c r="E7">
        <f t="shared" si="8"/>
        <v>0.37622549019607854</v>
      </c>
      <c r="F7">
        <f t="shared" si="8"/>
        <v>0.54166666666666674</v>
      </c>
      <c r="G7">
        <f t="shared" si="8"/>
        <v>0.89215686274509776</v>
      </c>
      <c r="H7">
        <f t="shared" si="8"/>
        <v>0.5453431372549018</v>
      </c>
      <c r="I7">
        <f t="shared" si="8"/>
        <v>0.77941176470588225</v>
      </c>
      <c r="J7">
        <f t="shared" si="8"/>
        <v>0.95588235294117674</v>
      </c>
      <c r="L7">
        <f t="shared" si="8"/>
        <v>0.70588235294117674</v>
      </c>
      <c r="M7">
        <f t="shared" si="8"/>
        <v>1.213235294117647</v>
      </c>
      <c r="N7">
        <f t="shared" si="8"/>
        <v>1.7549019607843137</v>
      </c>
      <c r="P7">
        <f>AVERAGE(P2:P5)</f>
        <v>0.14296184159938494</v>
      </c>
      <c r="Q7">
        <f>AVERAGE(Q2:Q5)</f>
        <v>0.37012206843521717</v>
      </c>
      <c r="R7">
        <f>AVERAGE(R2:R5)</f>
        <v>0.78025879469434811</v>
      </c>
      <c r="S7">
        <f xml:space="preserve"> AVERAGE(S2:S5)</f>
        <v>-1.7577374086890099E-2</v>
      </c>
      <c r="T7">
        <f t="shared" ref="T7:U7" si="9" xml:space="preserve"> AVERAGE(T2:T5)</f>
        <v>-6.3701460976547594E-2</v>
      </c>
      <c r="U7">
        <f t="shared" si="9"/>
        <v>-1.8760813148788552E-2</v>
      </c>
      <c r="V7" t="b">
        <f>H7 &gt; (L7 - B7*E7)</f>
        <v>0</v>
      </c>
      <c r="W7" t="b">
        <f>I7 &gt; (M7 - C7*F7)</f>
        <v>0</v>
      </c>
      <c r="X7" t="b">
        <f>J7 &gt; (N7 - D7*G7)</f>
        <v>0</v>
      </c>
      <c r="Y7">
        <f>H7- L7</f>
        <v>-0.16053921568627494</v>
      </c>
      <c r="Z7">
        <f t="shared" si="7"/>
        <v>-0.43382352941176472</v>
      </c>
      <c r="AA7">
        <f t="shared" si="7"/>
        <v>-0.79901960784313697</v>
      </c>
    </row>
    <row r="8" spans="1:27" x14ac:dyDescent="0.25">
      <c r="A8" t="s">
        <v>33</v>
      </c>
      <c r="B8">
        <f>STDEV(B2:B5)</f>
        <v>0.11719514237756873</v>
      </c>
      <c r="C8">
        <f t="shared" ref="C8:J8" si="10">STDEV(C2:C5)</f>
        <v>0.22399332664305627</v>
      </c>
      <c r="D8">
        <f t="shared" si="10"/>
        <v>0.18562839439962239</v>
      </c>
      <c r="E8">
        <f t="shared" si="10"/>
        <v>0.2248988765594172</v>
      </c>
      <c r="F8">
        <f t="shared" si="10"/>
        <v>0.2041829960750835</v>
      </c>
      <c r="G8">
        <f t="shared" si="10"/>
        <v>8.9048539826396822E-2</v>
      </c>
      <c r="H8">
        <f t="shared" si="10"/>
        <v>0.28968265724229808</v>
      </c>
      <c r="I8">
        <f t="shared" si="10"/>
        <v>0.18623150518374681</v>
      </c>
      <c r="J8">
        <f t="shared" si="10"/>
        <v>5.3548920288150288E-2</v>
      </c>
      <c r="L8">
        <f t="shared" ref="L8:N8" si="11">STDEV(L2:L5)</f>
        <v>0.33883862076049887</v>
      </c>
      <c r="M8">
        <f t="shared" si="11"/>
        <v>0.32986711836129373</v>
      </c>
      <c r="N8">
        <f t="shared" si="11"/>
        <v>0.26558194415882125</v>
      </c>
      <c r="P8">
        <f>STDEV(P2:P5)</f>
        <v>0.10917793853350365</v>
      </c>
      <c r="Q8">
        <f>STDEV(Q2:Q5)</f>
        <v>0.1895936881039873</v>
      </c>
      <c r="R8">
        <f>STDEV(R2:R5)</f>
        <v>0.22788848086100033</v>
      </c>
      <c r="S8">
        <f xml:space="preserve"> STDEV(S2:S5)</f>
        <v>7.5689121089577038E-2</v>
      </c>
      <c r="T8">
        <f t="shared" ref="T8:U8" si="12" xml:space="preserve"> STDEV(T2:T5)</f>
        <v>4.1067489822940173E-2</v>
      </c>
      <c r="U8">
        <f t="shared" si="12"/>
        <v>1.4961611402353947E-2</v>
      </c>
      <c r="Y8">
        <f t="shared" si="6"/>
        <v>-4.9155963518200785E-2</v>
      </c>
      <c r="Z8">
        <f t="shared" si="7"/>
        <v>-0.14363561317754692</v>
      </c>
      <c r="AA8">
        <f t="shared" si="7"/>
        <v>-0.21203302387067097</v>
      </c>
    </row>
    <row r="9" spans="1:27" x14ac:dyDescent="0.25">
      <c r="A9" t="s">
        <v>34</v>
      </c>
      <c r="B9">
        <f>COUNT(B2:B5)</f>
        <v>4</v>
      </c>
      <c r="C9">
        <f t="shared" ref="C9:J9" si="13">COUNT(C2:C5)</f>
        <v>4</v>
      </c>
      <c r="D9">
        <f t="shared" si="13"/>
        <v>4</v>
      </c>
      <c r="E9">
        <f t="shared" si="13"/>
        <v>4</v>
      </c>
      <c r="F9">
        <f t="shared" si="13"/>
        <v>4</v>
      </c>
      <c r="G9">
        <f t="shared" si="13"/>
        <v>4</v>
      </c>
      <c r="H9">
        <f t="shared" si="13"/>
        <v>4</v>
      </c>
      <c r="I9">
        <f t="shared" si="13"/>
        <v>4</v>
      </c>
      <c r="J9">
        <f t="shared" si="13"/>
        <v>4</v>
      </c>
      <c r="L9">
        <f t="shared" ref="L9:N9" si="14">COUNT(L2:L5)</f>
        <v>4</v>
      </c>
      <c r="M9">
        <f t="shared" si="14"/>
        <v>4</v>
      </c>
      <c r="N9">
        <f t="shared" si="14"/>
        <v>4</v>
      </c>
      <c r="P9">
        <v>4</v>
      </c>
      <c r="Q9">
        <v>4</v>
      </c>
      <c r="R9">
        <v>4</v>
      </c>
      <c r="S9">
        <v>4</v>
      </c>
      <c r="T9">
        <f t="shared" ref="T9" si="15" xml:space="preserve"> I9 - M9 + Q9</f>
        <v>4</v>
      </c>
      <c r="U9">
        <f t="shared" ref="U9" si="16" xml:space="preserve"> J9 - N9 + R9</f>
        <v>4</v>
      </c>
      <c r="Y9">
        <v>4</v>
      </c>
      <c r="Z9">
        <v>4</v>
      </c>
      <c r="AA9">
        <v>4</v>
      </c>
    </row>
    <row r="10" spans="1:27" x14ac:dyDescent="0.25">
      <c r="A10" t="s">
        <v>32</v>
      </c>
      <c r="B10">
        <f>B8/SQRT(B9)</f>
        <v>5.8597571188784364E-2</v>
      </c>
      <c r="C10">
        <f t="shared" ref="C10:J10" si="17">C8/SQRT(C9)</f>
        <v>0.11199666332152813</v>
      </c>
      <c r="D10">
        <f t="shared" si="17"/>
        <v>9.2814197199811196E-2</v>
      </c>
      <c r="E10">
        <f t="shared" si="17"/>
        <v>0.1124494382797086</v>
      </c>
      <c r="F10">
        <f t="shared" si="17"/>
        <v>0.10209149803754175</v>
      </c>
      <c r="G10">
        <f t="shared" si="17"/>
        <v>4.4524269913198411E-2</v>
      </c>
      <c r="H10">
        <f t="shared" si="17"/>
        <v>0.14484132862114904</v>
      </c>
      <c r="I10">
        <f t="shared" si="17"/>
        <v>9.3115752591873407E-2</v>
      </c>
      <c r="J10">
        <f t="shared" si="17"/>
        <v>2.6774460144075144E-2</v>
      </c>
      <c r="L10">
        <f t="shared" ref="L10" si="18">L8/SQRT(L9)</f>
        <v>0.16941931038024943</v>
      </c>
      <c r="M10">
        <f t="shared" ref="M10" si="19">M8/SQRT(M9)</f>
        <v>0.16493355918064687</v>
      </c>
      <c r="N10">
        <f t="shared" ref="N10" si="20">N8/SQRT(N9)</f>
        <v>0.13279097207941062</v>
      </c>
      <c r="P10">
        <f>P8/SQRT(4)</f>
        <v>5.4588969266751823E-2</v>
      </c>
      <c r="Q10">
        <f>Q8/SQRT(4)</f>
        <v>9.4796844051993651E-2</v>
      </c>
      <c r="R10">
        <f>R8/SQRT(4)</f>
        <v>0.11394424043050017</v>
      </c>
      <c r="S10">
        <f xml:space="preserve"> S8/SQRT(S9)</f>
        <v>3.7844560544788519E-2</v>
      </c>
      <c r="T10">
        <f t="shared" ref="T10" si="21" xml:space="preserve"> T8/SQRT(T9)</f>
        <v>2.0533744911470087E-2</v>
      </c>
      <c r="U10">
        <f xml:space="preserve"> U8/SQRT(U9)</f>
        <v>7.4808057011769733E-3</v>
      </c>
      <c r="Y10">
        <f t="shared" si="6"/>
        <v>-2.4577981759100392E-2</v>
      </c>
      <c r="Z10">
        <f t="shared" ref="Z10" si="22">I10- M10</f>
        <v>-7.1817806588773458E-2</v>
      </c>
      <c r="AA10">
        <f t="shared" ref="AA10" si="23">J10- N10</f>
        <v>-0.10601651193533548</v>
      </c>
    </row>
    <row r="12" spans="1:27" x14ac:dyDescent="0.25">
      <c r="Y12" t="s">
        <v>67</v>
      </c>
    </row>
    <row r="13" spans="1:27" x14ac:dyDescent="0.25">
      <c r="A13" t="s">
        <v>53</v>
      </c>
    </row>
    <row r="14" spans="1:27" x14ac:dyDescent="0.25">
      <c r="C14" t="s">
        <v>35</v>
      </c>
      <c r="D14" t="s">
        <v>32</v>
      </c>
      <c r="E14" t="s">
        <v>28</v>
      </c>
      <c r="F14" t="s">
        <v>29</v>
      </c>
      <c r="G14" t="s">
        <v>31</v>
      </c>
      <c r="H14" t="s">
        <v>30</v>
      </c>
    </row>
    <row r="15" spans="1:27" x14ac:dyDescent="0.25">
      <c r="A15" t="s">
        <v>50</v>
      </c>
      <c r="B15" t="s">
        <v>36</v>
      </c>
      <c r="C15">
        <v>0.32965686274509826</v>
      </c>
      <c r="D15">
        <v>5.8597571188784364E-2</v>
      </c>
      <c r="E15">
        <v>0.40196078431372601</v>
      </c>
      <c r="F15">
        <v>0.32352941176470601</v>
      </c>
      <c r="G15">
        <v>0.42647058823529399</v>
      </c>
      <c r="H15">
        <v>0.16666666666666699</v>
      </c>
    </row>
    <row r="16" spans="1:27" x14ac:dyDescent="0.25">
      <c r="A16" t="s">
        <v>51</v>
      </c>
      <c r="B16" t="s">
        <v>37</v>
      </c>
      <c r="C16">
        <v>0.67156862745098023</v>
      </c>
      <c r="D16">
        <v>0.11199666332152813</v>
      </c>
      <c r="E16">
        <v>0.72058823529411797</v>
      </c>
      <c r="F16">
        <v>0.69117647058823495</v>
      </c>
      <c r="G16">
        <v>0.90686274509803899</v>
      </c>
      <c r="H16">
        <v>0.36764705882352899</v>
      </c>
    </row>
    <row r="17" spans="1:8" x14ac:dyDescent="0.25">
      <c r="A17" t="s">
        <v>52</v>
      </c>
      <c r="B17" t="s">
        <v>38</v>
      </c>
      <c r="C17">
        <v>0.86274509803921573</v>
      </c>
      <c r="D17">
        <v>9.2814197199811196E-2</v>
      </c>
      <c r="E17">
        <v>0.88725490196078405</v>
      </c>
      <c r="F17">
        <v>0.98039215686274495</v>
      </c>
      <c r="G17">
        <v>0.99019607843137303</v>
      </c>
      <c r="H17">
        <v>0.59313725490196101</v>
      </c>
    </row>
    <row r="18" spans="1:8" x14ac:dyDescent="0.25">
      <c r="B18" t="s">
        <v>39</v>
      </c>
      <c r="C18">
        <v>0.37622549019607854</v>
      </c>
      <c r="D18">
        <v>0.1124494382797086</v>
      </c>
      <c r="E18">
        <v>0.47549019607843102</v>
      </c>
      <c r="F18">
        <v>0.29411764705882398</v>
      </c>
      <c r="G18">
        <v>0.62745098039215697</v>
      </c>
      <c r="H18">
        <v>0.10784313725490199</v>
      </c>
    </row>
    <row r="19" spans="1:8" x14ac:dyDescent="0.25">
      <c r="B19" t="s">
        <v>40</v>
      </c>
      <c r="C19">
        <v>0.54166666666666674</v>
      </c>
      <c r="D19">
        <v>0.10209149803754175</v>
      </c>
      <c r="E19">
        <v>0.37254901960784298</v>
      </c>
      <c r="F19">
        <v>0.83333333333333304</v>
      </c>
      <c r="G19">
        <v>0.52450980392156898</v>
      </c>
      <c r="H19">
        <v>0.43627450980392202</v>
      </c>
    </row>
    <row r="20" spans="1:8" x14ac:dyDescent="0.25">
      <c r="B20" t="s">
        <v>41</v>
      </c>
      <c r="C20">
        <v>0.89215686274509776</v>
      </c>
      <c r="D20">
        <v>4.4524269913198411E-2</v>
      </c>
      <c r="E20">
        <v>0.83333333333333304</v>
      </c>
      <c r="F20">
        <v>0.97549019607843102</v>
      </c>
      <c r="G20">
        <v>0.96078431372549</v>
      </c>
      <c r="H20">
        <v>0.79901960784313697</v>
      </c>
    </row>
    <row r="21" spans="1:8" x14ac:dyDescent="0.25">
      <c r="B21" t="s">
        <v>42</v>
      </c>
      <c r="C21">
        <v>0.5453431372549018</v>
      </c>
      <c r="D21">
        <v>0.14484132862114904</v>
      </c>
      <c r="E21">
        <v>0.68137254901960798</v>
      </c>
      <c r="F21">
        <v>0.42647058823529399</v>
      </c>
      <c r="G21">
        <v>0.86764705882352899</v>
      </c>
      <c r="H21">
        <v>0.20588235294117599</v>
      </c>
    </row>
    <row r="22" spans="1:8" x14ac:dyDescent="0.25">
      <c r="B22" t="s">
        <v>43</v>
      </c>
      <c r="C22">
        <v>0.77941176470588225</v>
      </c>
      <c r="D22">
        <v>9.3115752591873407E-2</v>
      </c>
      <c r="E22">
        <v>0.76960784313725505</v>
      </c>
      <c r="F22">
        <v>0.90686274509803899</v>
      </c>
      <c r="G22">
        <v>0.92156862745098</v>
      </c>
      <c r="H22">
        <v>0.51960784313725505</v>
      </c>
    </row>
    <row r="23" spans="1:8" x14ac:dyDescent="0.25">
      <c r="B23" t="s">
        <v>44</v>
      </c>
      <c r="C23">
        <v>0.95588235294117674</v>
      </c>
      <c r="D23">
        <v>2.6774460144075144E-2</v>
      </c>
      <c r="E23">
        <v>0.96568627450980404</v>
      </c>
      <c r="F23">
        <v>0.99019607843137303</v>
      </c>
      <c r="G23">
        <v>0.99019607843137303</v>
      </c>
      <c r="H23">
        <v>0.87745098039215697</v>
      </c>
    </row>
    <row r="31" spans="1:8" x14ac:dyDescent="0.25">
      <c r="B31" t="s">
        <v>65</v>
      </c>
    </row>
    <row r="32" spans="1:8" x14ac:dyDescent="0.25">
      <c r="C32" s="1">
        <v>0.3</v>
      </c>
      <c r="D32" s="1">
        <v>0.6</v>
      </c>
      <c r="E32" s="1">
        <v>0.9</v>
      </c>
    </row>
    <row r="33" spans="2:5" x14ac:dyDescent="0.25">
      <c r="B33" t="s">
        <v>54</v>
      </c>
      <c r="C33">
        <v>-4.9500192233755957E-3</v>
      </c>
      <c r="D33">
        <v>-5.5074971164936537E-2</v>
      </c>
      <c r="E33">
        <v>-1.5522875816993298E-2</v>
      </c>
    </row>
    <row r="34" spans="2:5" x14ac:dyDescent="0.25">
      <c r="B34" t="s">
        <v>55</v>
      </c>
      <c r="C34">
        <v>-9.6020761245675268E-2</v>
      </c>
      <c r="D34">
        <v>-4.1666666666666852E-2</v>
      </c>
      <c r="E34">
        <v>-9.3233371780079288E-3</v>
      </c>
    </row>
    <row r="35" spans="2:5" x14ac:dyDescent="0.25">
      <c r="B35" t="s">
        <v>56</v>
      </c>
      <c r="C35">
        <v>8.1314878892733089E-2</v>
      </c>
      <c r="D35">
        <v>-3.4145520953479835E-2</v>
      </c>
      <c r="E35">
        <v>-9.4194540561316487E-3</v>
      </c>
    </row>
    <row r="36" spans="2:5" x14ac:dyDescent="0.25">
      <c r="B36" t="s">
        <v>57</v>
      </c>
      <c r="C36">
        <v>-5.0653594771242628E-2</v>
      </c>
      <c r="D36">
        <v>-0.12391868512110715</v>
      </c>
      <c r="E36">
        <v>-4.0777585544021333E-2</v>
      </c>
    </row>
    <row r="37" spans="2:5" x14ac:dyDescent="0.25">
      <c r="B37" t="s">
        <v>35</v>
      </c>
      <c r="C37">
        <v>-1.7577374086890099E-2</v>
      </c>
      <c r="D37">
        <v>-6.3701460976547594E-2</v>
      </c>
      <c r="E37">
        <v>-1.8760813148788552E-2</v>
      </c>
    </row>
    <row r="38" spans="2:5" x14ac:dyDescent="0.25">
      <c r="B38" t="s">
        <v>32</v>
      </c>
      <c r="C38">
        <v>3.7844560544788519E-2</v>
      </c>
      <c r="D38">
        <v>2.0533744911470087E-2</v>
      </c>
      <c r="E38">
        <v>7.4808057011769733E-3</v>
      </c>
    </row>
    <row r="45" spans="2:5" x14ac:dyDescent="0.25">
      <c r="B45" t="s">
        <v>66</v>
      </c>
    </row>
    <row r="46" spans="2:5" x14ac:dyDescent="0.25">
      <c r="B46" t="s">
        <v>54</v>
      </c>
      <c r="C46">
        <v>-0.1960784313725491</v>
      </c>
      <c r="D46">
        <v>-0.32352941176470584</v>
      </c>
      <c r="E46">
        <v>-0.75490196078431304</v>
      </c>
    </row>
    <row r="47" spans="2:5" x14ac:dyDescent="0.25">
      <c r="B47" t="s">
        <v>55</v>
      </c>
      <c r="C47">
        <v>-0.191176470588236</v>
      </c>
      <c r="D47">
        <v>-0.6176470588235291</v>
      </c>
      <c r="E47">
        <v>-0.96568627450980293</v>
      </c>
    </row>
    <row r="48" spans="2:5" x14ac:dyDescent="0.25">
      <c r="B48" t="s">
        <v>56</v>
      </c>
      <c r="C48">
        <v>-0.18627450980392202</v>
      </c>
      <c r="D48">
        <v>-0.50980392156862808</v>
      </c>
      <c r="E48">
        <v>-0.96078431372548989</v>
      </c>
    </row>
    <row r="49" spans="2:5" x14ac:dyDescent="0.25">
      <c r="B49" t="s">
        <v>57</v>
      </c>
      <c r="C49">
        <v>-6.8627450980392996E-2</v>
      </c>
      <c r="D49">
        <v>-0.28431372549019596</v>
      </c>
      <c r="E49">
        <v>-0.51470588235294101</v>
      </c>
    </row>
    <row r="50" spans="2:5" x14ac:dyDescent="0.25">
      <c r="B50" t="s">
        <v>35</v>
      </c>
      <c r="C50">
        <v>-0.16053921568627494</v>
      </c>
      <c r="D50">
        <v>-0.43382352941176472</v>
      </c>
      <c r="E50">
        <v>-0.79901960784313697</v>
      </c>
    </row>
    <row r="51" spans="2:5" x14ac:dyDescent="0.25">
      <c r="B51" t="s">
        <v>32</v>
      </c>
      <c r="C51">
        <v>-1.7988717794366355E-2</v>
      </c>
      <c r="D51">
        <v>-6.0383899455072443E-2</v>
      </c>
      <c r="E51">
        <v>-0.10188402756743427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topLeftCell="T1" workbookViewId="0">
      <selection activeCell="A7" sqref="A7:A10"/>
    </sheetView>
  </sheetViews>
  <sheetFormatPr defaultRowHeight="15" x14ac:dyDescent="0.25"/>
  <cols>
    <col min="1" max="2" width="13" customWidth="1"/>
    <col min="3" max="3" width="14.28515625" customWidth="1"/>
    <col min="4" max="4" width="13.140625" customWidth="1"/>
    <col min="5" max="5" width="14" customWidth="1"/>
    <col min="6" max="6" width="15.28515625" customWidth="1"/>
    <col min="7" max="7" width="15.42578125" customWidth="1"/>
    <col min="8" max="8" width="13.85546875" customWidth="1"/>
    <col min="9" max="9" width="15.42578125" customWidth="1"/>
    <col min="10" max="10" width="14" customWidth="1"/>
    <col min="11" max="11" width="11.28515625" customWidth="1"/>
    <col min="12" max="12" width="11.42578125" bestFit="1" customWidth="1"/>
    <col min="13" max="13" width="11.85546875" customWidth="1"/>
    <col min="14" max="14" width="12.42578125" customWidth="1"/>
    <col min="15" max="15" width="13.5703125" customWidth="1"/>
    <col min="16" max="16" width="12" customWidth="1"/>
    <col min="17" max="17" width="11.28515625" customWidth="1"/>
    <col min="18" max="18" width="11.7109375" customWidth="1"/>
    <col min="19" max="19" width="11.5703125" customWidth="1"/>
    <col min="20" max="20" width="13.28515625" customWidth="1"/>
    <col min="21" max="21" width="14.28515625" customWidth="1"/>
    <col min="22" max="22" width="14" customWidth="1"/>
    <col min="23" max="23" width="14.140625" customWidth="1"/>
    <col min="24" max="24" width="14.7109375" customWidth="1"/>
    <col min="25" max="25" width="15.140625" customWidth="1"/>
    <col min="26" max="26" width="13.7109375" customWidth="1"/>
    <col min="27" max="27" width="14.85546875" customWidth="1"/>
    <col min="28" max="28" width="14.5703125" customWidth="1"/>
  </cols>
  <sheetData>
    <row r="1" spans="1:28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</row>
    <row r="2" spans="1:28" x14ac:dyDescent="0.25">
      <c r="A2" t="s">
        <v>28</v>
      </c>
      <c r="B2">
        <v>0.41538461538461502</v>
      </c>
      <c r="C2">
        <v>0.69014084507042295</v>
      </c>
      <c r="D2">
        <v>0.92647058823529405</v>
      </c>
      <c r="E2">
        <v>0.42857142857142899</v>
      </c>
      <c r="F2">
        <v>0.80645161290322598</v>
      </c>
      <c r="G2">
        <v>0.85</v>
      </c>
      <c r="H2">
        <v>0.355932203389831</v>
      </c>
      <c r="I2">
        <v>0.66176470588235303</v>
      </c>
      <c r="J2">
        <v>0.90540540540540504</v>
      </c>
      <c r="K2">
        <v>0.49206349206349198</v>
      </c>
      <c r="L2">
        <v>0.36986301369863001</v>
      </c>
      <c r="M2">
        <v>0.84375</v>
      </c>
      <c r="N2">
        <v>0.38028169014084501</v>
      </c>
      <c r="O2">
        <v>0.38596491228070201</v>
      </c>
      <c r="P2">
        <v>0.8</v>
      </c>
      <c r="Q2">
        <v>0.57575757575757602</v>
      </c>
      <c r="R2">
        <v>0.35616438356164398</v>
      </c>
      <c r="S2">
        <v>0.85483870967741904</v>
      </c>
      <c r="T2">
        <v>0.67567567567567599</v>
      </c>
      <c r="U2">
        <v>0.828125</v>
      </c>
      <c r="V2">
        <v>0.92063492063492103</v>
      </c>
      <c r="W2">
        <v>0.73015873015873001</v>
      </c>
      <c r="X2">
        <v>0.72307692307692295</v>
      </c>
      <c r="Y2">
        <v>0.98591549295774705</v>
      </c>
      <c r="Z2">
        <v>0.65625</v>
      </c>
      <c r="AA2">
        <v>0.74647887323943696</v>
      </c>
      <c r="AB2">
        <v>0.98484848484848497</v>
      </c>
    </row>
    <row r="3" spans="1:28" x14ac:dyDescent="0.25">
      <c r="A3" t="s">
        <v>29</v>
      </c>
      <c r="B3">
        <v>0.36923076923076897</v>
      </c>
      <c r="C3">
        <v>0.70967741935483897</v>
      </c>
      <c r="D3">
        <v>0.971830985915493</v>
      </c>
      <c r="E3">
        <v>0.26865671641791</v>
      </c>
      <c r="F3">
        <v>0.6875</v>
      </c>
      <c r="G3">
        <v>0.97222222222222199</v>
      </c>
      <c r="H3">
        <v>0.30303030303030298</v>
      </c>
      <c r="I3">
        <v>0.69736842105263197</v>
      </c>
      <c r="J3">
        <v>1</v>
      </c>
      <c r="K3">
        <v>0.317460317460317</v>
      </c>
      <c r="L3">
        <v>0.871428571428571</v>
      </c>
      <c r="M3">
        <v>0.98550724637681197</v>
      </c>
      <c r="N3">
        <v>0.33846153846153898</v>
      </c>
      <c r="O3">
        <v>0.86764705882352899</v>
      </c>
      <c r="P3">
        <v>0.98507462686567204</v>
      </c>
      <c r="Q3">
        <v>0.20547945205479501</v>
      </c>
      <c r="R3">
        <v>0.73770491803278704</v>
      </c>
      <c r="S3">
        <v>0.95588235294117696</v>
      </c>
      <c r="T3">
        <v>0.38235294117647101</v>
      </c>
      <c r="U3">
        <v>0.967741935483871</v>
      </c>
      <c r="V3">
        <v>1</v>
      </c>
      <c r="W3">
        <v>0.42622950819672101</v>
      </c>
      <c r="X3">
        <v>0.90277777777777801</v>
      </c>
      <c r="Y3">
        <v>0.984375</v>
      </c>
      <c r="Z3">
        <v>0.46478873239436602</v>
      </c>
      <c r="AA3">
        <v>0.86363636363636398</v>
      </c>
      <c r="AB3">
        <v>0.98484848484848497</v>
      </c>
    </row>
    <row r="4" spans="1:28" x14ac:dyDescent="0.25">
      <c r="A4" t="s">
        <v>31</v>
      </c>
      <c r="B4">
        <v>0.57894736842105299</v>
      </c>
      <c r="C4">
        <v>0.90909090909090895</v>
      </c>
      <c r="D4">
        <v>0.987179487179487</v>
      </c>
      <c r="E4">
        <v>0.49206349206349198</v>
      </c>
      <c r="F4">
        <v>0.87323943661971803</v>
      </c>
      <c r="G4">
        <v>0.95588235294117696</v>
      </c>
      <c r="H4">
        <v>0.625</v>
      </c>
      <c r="I4">
        <v>0.83582089552238803</v>
      </c>
      <c r="J4">
        <v>0.94339622641509402</v>
      </c>
      <c r="K4">
        <v>0.67142857142857104</v>
      </c>
      <c r="L4">
        <v>0.51666666666666705</v>
      </c>
      <c r="M4">
        <v>0.95890410958904104</v>
      </c>
      <c r="N4">
        <v>0.68571428571428605</v>
      </c>
      <c r="O4">
        <v>0.52307692307692299</v>
      </c>
      <c r="P4">
        <v>0.98412698412698396</v>
      </c>
      <c r="Q4">
        <v>0.52380952380952395</v>
      </c>
      <c r="R4">
        <v>0.53333333333333299</v>
      </c>
      <c r="S4">
        <v>0.95384615384615401</v>
      </c>
      <c r="T4">
        <v>0.88571428571428601</v>
      </c>
      <c r="U4">
        <v>0.95454545454545503</v>
      </c>
      <c r="V4">
        <v>0.96923076923076901</v>
      </c>
      <c r="W4">
        <v>0.92307692307692302</v>
      </c>
      <c r="X4">
        <v>0.89705882352941202</v>
      </c>
      <c r="Y4">
        <v>1</v>
      </c>
      <c r="Z4">
        <v>0.78787878787878796</v>
      </c>
      <c r="AA4">
        <v>0.91044776119403004</v>
      </c>
      <c r="AB4">
        <v>1</v>
      </c>
    </row>
    <row r="5" spans="1:28" x14ac:dyDescent="0.25">
      <c r="A5" t="s">
        <v>30</v>
      </c>
      <c r="B5">
        <v>0.13235294117647101</v>
      </c>
      <c r="C5">
        <v>0.379746835443038</v>
      </c>
      <c r="D5">
        <v>0.66666666666666696</v>
      </c>
      <c r="E5">
        <v>0.23529411764705899</v>
      </c>
      <c r="F5">
        <v>0.34328358208955201</v>
      </c>
      <c r="G5">
        <v>0.60606060606060597</v>
      </c>
      <c r="H5">
        <v>0.14516129032258099</v>
      </c>
      <c r="I5">
        <v>0.4</v>
      </c>
      <c r="J5">
        <v>0.53749999999999998</v>
      </c>
      <c r="K5">
        <v>0.11864406779661001</v>
      </c>
      <c r="L5">
        <v>0.49275362318840599</v>
      </c>
      <c r="M5">
        <v>0.83333333333333304</v>
      </c>
      <c r="N5">
        <v>9.3333333333333296E-2</v>
      </c>
      <c r="O5">
        <v>0.39682539682539703</v>
      </c>
      <c r="P5">
        <v>0.74603174603174605</v>
      </c>
      <c r="Q5">
        <v>0.119402985074627</v>
      </c>
      <c r="R5">
        <v>0.42253521126760601</v>
      </c>
      <c r="S5">
        <v>0.83870967741935498</v>
      </c>
      <c r="T5">
        <v>0.20588235294117599</v>
      </c>
      <c r="U5">
        <v>0.54545454545454497</v>
      </c>
      <c r="V5">
        <v>0.95522388059701502</v>
      </c>
      <c r="W5">
        <v>0.109090909090909</v>
      </c>
      <c r="X5">
        <v>0.51428571428571401</v>
      </c>
      <c r="Y5">
        <v>0.88</v>
      </c>
      <c r="Z5">
        <v>0.28205128205128199</v>
      </c>
      <c r="AA5">
        <v>0.52380952380952395</v>
      </c>
      <c r="AB5">
        <v>0.8</v>
      </c>
    </row>
    <row r="7" spans="1:28" x14ac:dyDescent="0.25">
      <c r="A7" t="s">
        <v>35</v>
      </c>
      <c r="B7">
        <f t="shared" ref="B7:AB7" si="0">AVERAGE(B2:B5)</f>
        <v>0.37397892355322704</v>
      </c>
      <c r="C7">
        <f t="shared" si="0"/>
        <v>0.67216400223980233</v>
      </c>
      <c r="D7">
        <f t="shared" si="0"/>
        <v>0.88803693199923517</v>
      </c>
      <c r="E7">
        <f t="shared" si="0"/>
        <v>0.35614643867497242</v>
      </c>
      <c r="F7">
        <f t="shared" si="0"/>
        <v>0.67761865790312403</v>
      </c>
      <c r="G7">
        <f t="shared" si="0"/>
        <v>0.84604129530600125</v>
      </c>
      <c r="H7">
        <f t="shared" si="0"/>
        <v>0.35728094918567876</v>
      </c>
      <c r="I7">
        <f t="shared" si="0"/>
        <v>0.64873850561434321</v>
      </c>
      <c r="J7">
        <f t="shared" si="0"/>
        <v>0.84657540795512476</v>
      </c>
      <c r="K7">
        <f t="shared" si="0"/>
        <v>0.39989911218724755</v>
      </c>
      <c r="L7">
        <f t="shared" si="0"/>
        <v>0.56267796874556852</v>
      </c>
      <c r="M7">
        <f t="shared" si="0"/>
        <v>0.90537367232479649</v>
      </c>
      <c r="N7">
        <f t="shared" si="0"/>
        <v>0.37444771191250081</v>
      </c>
      <c r="O7">
        <f t="shared" si="0"/>
        <v>0.54337857275163781</v>
      </c>
      <c r="P7">
        <f t="shared" si="0"/>
        <v>0.87880833925610058</v>
      </c>
      <c r="Q7">
        <f t="shared" si="0"/>
        <v>0.35611238417413049</v>
      </c>
      <c r="R7">
        <f t="shared" si="0"/>
        <v>0.51243446154884253</v>
      </c>
      <c r="S7">
        <f t="shared" si="0"/>
        <v>0.90081922347102628</v>
      </c>
      <c r="T7">
        <f t="shared" si="0"/>
        <v>0.5374063138769023</v>
      </c>
      <c r="U7">
        <f t="shared" si="0"/>
        <v>0.82396673387096775</v>
      </c>
      <c r="V7">
        <f t="shared" si="0"/>
        <v>0.96127239261567621</v>
      </c>
      <c r="W7">
        <f t="shared" si="0"/>
        <v>0.54713901763082073</v>
      </c>
      <c r="X7">
        <f t="shared" si="0"/>
        <v>0.7592998096674568</v>
      </c>
      <c r="Y7">
        <f t="shared" si="0"/>
        <v>0.96257262323943671</v>
      </c>
      <c r="Z7">
        <f t="shared" si="0"/>
        <v>0.54774220058110901</v>
      </c>
      <c r="AA7">
        <f t="shared" si="0"/>
        <v>0.76109313046983873</v>
      </c>
      <c r="AB7">
        <f t="shared" si="0"/>
        <v>0.94242424242424239</v>
      </c>
    </row>
    <row r="8" spans="1:28" x14ac:dyDescent="0.25">
      <c r="A8" t="s">
        <v>33</v>
      </c>
      <c r="B8">
        <f t="shared" ref="B8:AB8" si="1">STDEV(B2:B5)</f>
        <v>0.184510302365092</v>
      </c>
      <c r="C8">
        <f t="shared" si="1"/>
        <v>0.21861120889933219</v>
      </c>
      <c r="D8">
        <f t="shared" si="1"/>
        <v>0.14981391793874763</v>
      </c>
      <c r="E8">
        <f t="shared" si="1"/>
        <v>0.12379897625017131</v>
      </c>
      <c r="F8">
        <f t="shared" si="1"/>
        <v>0.2357562322970117</v>
      </c>
      <c r="G8">
        <f t="shared" si="1"/>
        <v>0.16891130494374834</v>
      </c>
      <c r="H8">
        <f t="shared" si="1"/>
        <v>0.1996773994627464</v>
      </c>
      <c r="I8">
        <f t="shared" si="1"/>
        <v>0.18203041445311655</v>
      </c>
      <c r="J8">
        <f t="shared" si="1"/>
        <v>0.20968385149554833</v>
      </c>
      <c r="K8">
        <f t="shared" si="1"/>
        <v>0.23672985660527812</v>
      </c>
      <c r="L8">
        <f t="shared" si="1"/>
        <v>0.21564708481487649</v>
      </c>
      <c r="M8">
        <f t="shared" si="1"/>
        <v>7.8047389101856851E-2</v>
      </c>
      <c r="N8">
        <f t="shared" si="1"/>
        <v>0.24306460992355189</v>
      </c>
      <c r="O8">
        <f t="shared" si="1"/>
        <v>0.22495859020109882</v>
      </c>
      <c r="P8">
        <f t="shared" si="1"/>
        <v>0.12413019896373473</v>
      </c>
      <c r="Q8">
        <f t="shared" si="1"/>
        <v>0.22736751504157124</v>
      </c>
      <c r="R8">
        <f t="shared" si="1"/>
        <v>0.1670187154000041</v>
      </c>
      <c r="S8">
        <f t="shared" si="1"/>
        <v>6.2757753655156706E-2</v>
      </c>
      <c r="T8">
        <f t="shared" si="1"/>
        <v>0.30242715085234623</v>
      </c>
      <c r="U8">
        <f t="shared" si="1"/>
        <v>0.1960513888121527</v>
      </c>
      <c r="V8">
        <f t="shared" si="1"/>
        <v>3.2919862082986404E-2</v>
      </c>
      <c r="W8">
        <f t="shared" si="1"/>
        <v>0.35652525800752188</v>
      </c>
      <c r="X8">
        <f t="shared" si="1"/>
        <v>0.18340072490039305</v>
      </c>
      <c r="Y8">
        <f t="shared" si="1"/>
        <v>5.5495584926234375E-2</v>
      </c>
      <c r="Z8">
        <f t="shared" si="1"/>
        <v>0.22129351938631045</v>
      </c>
      <c r="AA8">
        <f t="shared" si="1"/>
        <v>0.17256786770343188</v>
      </c>
      <c r="AB8">
        <f t="shared" si="1"/>
        <v>9.5217759864925006E-2</v>
      </c>
    </row>
    <row r="9" spans="1:28" x14ac:dyDescent="0.25">
      <c r="A9" t="s">
        <v>34</v>
      </c>
      <c r="B9">
        <f t="shared" ref="B9:AB9" si="2">COUNT(B2:B5)</f>
        <v>4</v>
      </c>
      <c r="C9">
        <f t="shared" si="2"/>
        <v>4</v>
      </c>
      <c r="D9">
        <f t="shared" si="2"/>
        <v>4</v>
      </c>
      <c r="E9">
        <f t="shared" si="2"/>
        <v>4</v>
      </c>
      <c r="F9">
        <f t="shared" si="2"/>
        <v>4</v>
      </c>
      <c r="G9">
        <f t="shared" si="2"/>
        <v>4</v>
      </c>
      <c r="H9">
        <f t="shared" si="2"/>
        <v>4</v>
      </c>
      <c r="I9">
        <f t="shared" si="2"/>
        <v>4</v>
      </c>
      <c r="J9">
        <f t="shared" si="2"/>
        <v>4</v>
      </c>
      <c r="K9">
        <f t="shared" si="2"/>
        <v>4</v>
      </c>
      <c r="L9">
        <f t="shared" si="2"/>
        <v>4</v>
      </c>
      <c r="M9">
        <f t="shared" si="2"/>
        <v>4</v>
      </c>
      <c r="N9">
        <f t="shared" si="2"/>
        <v>4</v>
      </c>
      <c r="O9">
        <f t="shared" si="2"/>
        <v>4</v>
      </c>
      <c r="P9">
        <f t="shared" si="2"/>
        <v>4</v>
      </c>
      <c r="Q9">
        <f t="shared" si="2"/>
        <v>4</v>
      </c>
      <c r="R9">
        <f t="shared" si="2"/>
        <v>4</v>
      </c>
      <c r="S9">
        <f t="shared" si="2"/>
        <v>4</v>
      </c>
      <c r="T9">
        <f t="shared" si="2"/>
        <v>4</v>
      </c>
      <c r="U9">
        <f t="shared" si="2"/>
        <v>4</v>
      </c>
      <c r="V9">
        <f t="shared" si="2"/>
        <v>4</v>
      </c>
      <c r="W9">
        <f t="shared" si="2"/>
        <v>4</v>
      </c>
      <c r="X9">
        <f t="shared" si="2"/>
        <v>4</v>
      </c>
      <c r="Y9">
        <f t="shared" si="2"/>
        <v>4</v>
      </c>
      <c r="Z9">
        <f t="shared" si="2"/>
        <v>4</v>
      </c>
      <c r="AA9">
        <f t="shared" si="2"/>
        <v>4</v>
      </c>
      <c r="AB9">
        <f t="shared" si="2"/>
        <v>4</v>
      </c>
    </row>
    <row r="10" spans="1:28" x14ac:dyDescent="0.25">
      <c r="A10" t="s">
        <v>32</v>
      </c>
      <c r="B10">
        <f t="shared" ref="B10:AB10" si="3">B8/SQRT(B9)</f>
        <v>9.2255151182546E-2</v>
      </c>
      <c r="C10">
        <f t="shared" si="3"/>
        <v>0.1093056044496661</v>
      </c>
      <c r="D10">
        <f t="shared" si="3"/>
        <v>7.4906958969373813E-2</v>
      </c>
      <c r="E10">
        <f t="shared" si="3"/>
        <v>6.1899488125085653E-2</v>
      </c>
      <c r="F10">
        <f t="shared" si="3"/>
        <v>0.11787811614850585</v>
      </c>
      <c r="G10">
        <f t="shared" si="3"/>
        <v>8.4455652471874171E-2</v>
      </c>
      <c r="H10">
        <f t="shared" si="3"/>
        <v>9.9838699731373201E-2</v>
      </c>
      <c r="I10">
        <f t="shared" si="3"/>
        <v>9.1015207226558273E-2</v>
      </c>
      <c r="J10">
        <f t="shared" si="3"/>
        <v>0.10484192574777416</v>
      </c>
      <c r="K10">
        <f t="shared" si="3"/>
        <v>0.11836492830263906</v>
      </c>
      <c r="L10">
        <f t="shared" si="3"/>
        <v>0.10782354240743824</v>
      </c>
      <c r="M10">
        <f t="shared" si="3"/>
        <v>3.9023694550928426E-2</v>
      </c>
      <c r="N10">
        <f t="shared" si="3"/>
        <v>0.12153230496177594</v>
      </c>
      <c r="O10">
        <f t="shared" si="3"/>
        <v>0.11247929510054941</v>
      </c>
      <c r="P10">
        <f t="shared" si="3"/>
        <v>6.2065099481867364E-2</v>
      </c>
      <c r="Q10">
        <f t="shared" si="3"/>
        <v>0.11368375752078562</v>
      </c>
      <c r="R10">
        <f t="shared" si="3"/>
        <v>8.3509357700002049E-2</v>
      </c>
      <c r="S10">
        <f t="shared" si="3"/>
        <v>3.1378876827578353E-2</v>
      </c>
      <c r="T10">
        <f t="shared" si="3"/>
        <v>0.15121357542617311</v>
      </c>
      <c r="U10">
        <f t="shared" si="3"/>
        <v>9.802569440607635E-2</v>
      </c>
      <c r="V10">
        <f t="shared" si="3"/>
        <v>1.6459931041493202E-2</v>
      </c>
      <c r="W10">
        <f t="shared" si="3"/>
        <v>0.17826262900376094</v>
      </c>
      <c r="X10">
        <f t="shared" si="3"/>
        <v>9.1700362450196526E-2</v>
      </c>
      <c r="Y10">
        <f t="shared" si="3"/>
        <v>2.7747792463117187E-2</v>
      </c>
      <c r="Z10">
        <f t="shared" si="3"/>
        <v>0.11064675969315522</v>
      </c>
      <c r="AA10">
        <f t="shared" si="3"/>
        <v>8.6283933851715941E-2</v>
      </c>
      <c r="AB10">
        <f t="shared" si="3"/>
        <v>4.7608879932462503E-2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N + RM Tests</vt:lpstr>
      <vt:lpstr>Group NM1</vt:lpstr>
    </vt:vector>
  </TitlesOfParts>
  <Company>URMC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Rochester</dc:creator>
  <cp:lastModifiedBy>Shaw, Luke H</cp:lastModifiedBy>
  <cp:lastPrinted>2018-03-29T12:37:50Z</cp:lastPrinted>
  <dcterms:created xsi:type="dcterms:W3CDTF">2018-03-25T18:03:59Z</dcterms:created>
  <dcterms:modified xsi:type="dcterms:W3CDTF">2018-04-25T18:43:31Z</dcterms:modified>
</cp:coreProperties>
</file>