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innesd_uoguelph_ca/Documents/UoG/UoG Python/ASAS_IOFC/"/>
    </mc:Choice>
  </mc:AlternateContent>
  <xr:revisionPtr revIDLastSave="241" documentId="8_{80CE7810-8E4D-4C4F-906B-83E0ECF4FDB9}" xr6:coauthVersionLast="47" xr6:coauthVersionMax="47" xr10:uidLastSave="{7F98126C-B994-CE48-9B4C-1CC734AFA620}"/>
  <bookViews>
    <workbookView xWindow="0" yWindow="760" windowWidth="30240" windowHeight="17760" xr2:uid="{E95AB66F-6927-1A44-BDA6-9540ADFA4144}"/>
  </bookViews>
  <sheets>
    <sheet name="IOFC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E5" i="2"/>
  <c r="D5" i="2"/>
  <c r="E11" i="2"/>
  <c r="D11" i="2"/>
  <c r="G11" i="2" s="1"/>
  <c r="E10" i="2"/>
  <c r="G10" i="2" s="1"/>
  <c r="D10" i="2"/>
  <c r="D9" i="2"/>
  <c r="E9" i="2" s="1"/>
  <c r="G9" i="2" s="1"/>
  <c r="D23" i="2"/>
  <c r="F17" i="2"/>
  <c r="D7" i="2"/>
  <c r="E7" i="2" s="1"/>
  <c r="G7" i="2" s="1"/>
  <c r="D8" i="2"/>
  <c r="E8" i="2" s="1"/>
  <c r="G8" i="2" s="1"/>
  <c r="D6" i="2"/>
  <c r="E6" i="2" s="1"/>
  <c r="G6" i="2" s="1"/>
  <c r="G17" i="2" l="1"/>
  <c r="B31" i="2" s="1"/>
  <c r="B33" i="2" s="1"/>
  <c r="D25" i="2" l="1"/>
  <c r="E25" i="2" s="1"/>
  <c r="D24" i="2"/>
  <c r="E24" i="2" s="1"/>
  <c r="E23" i="2"/>
  <c r="E26" i="2" l="1"/>
  <c r="B32" i="2" l="1"/>
  <c r="F26" i="2"/>
</calcChain>
</file>

<file path=xl/sharedStrings.xml><?xml version="1.0" encoding="utf-8"?>
<sst xmlns="http://schemas.openxmlformats.org/spreadsheetml/2006/main" count="32" uniqueCount="32">
  <si>
    <t>Milk Income</t>
  </si>
  <si>
    <t>IOFC</t>
  </si>
  <si>
    <t>Butterfat</t>
  </si>
  <si>
    <t>Protein</t>
  </si>
  <si>
    <t>Price ($ as-fed/t)</t>
  </si>
  <si>
    <t>revenue:</t>
  </si>
  <si>
    <t>DM %</t>
  </si>
  <si>
    <t>price $ / kg DM</t>
  </si>
  <si>
    <t>Daily cost, $ / d</t>
  </si>
  <si>
    <t>Diet inclusion kg DM/d (one cow)</t>
  </si>
  <si>
    <t>price $ / t DM</t>
  </si>
  <si>
    <t>TOTAL:</t>
  </si>
  <si>
    <t>Income Over Feed Cost</t>
  </si>
  <si>
    <t>Milk production, kg/d:</t>
  </si>
  <si>
    <t>Cow revenue, $ / d</t>
  </si>
  <si>
    <t>Cow diet cost, $ / d</t>
  </si>
  <si>
    <t>Income Over Feed Cost Calculator</t>
  </si>
  <si>
    <t>Updated: 25 Nov 2023</t>
  </si>
  <si>
    <t>Ingredient</t>
  </si>
  <si>
    <t>Milk revenue, $/d</t>
  </si>
  <si>
    <t>Cow production, kg/d</t>
  </si>
  <si>
    <t>Cow production, %</t>
  </si>
  <si>
    <t>Milk Cheque price, $/kg</t>
  </si>
  <si>
    <t>Component</t>
  </si>
  <si>
    <t>Other solids</t>
  </si>
  <si>
    <t>Wheat straw, Elora</t>
  </si>
  <si>
    <t>Alfalfa Silage</t>
  </si>
  <si>
    <t>Corn silage, Elora</t>
  </si>
  <si>
    <t>Corn Grain HM</t>
  </si>
  <si>
    <t>Soybean meal 47%</t>
  </si>
  <si>
    <t>Canola</t>
  </si>
  <si>
    <t>Vitamin/mineral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</si>
</sst>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0" fontId="0" fillId="0" borderId="0" xfId="0" applyAlignment="1">
      <alignment horizontal="right"/>
    </xf>
    <xf numFmtId="44" fontId="0" fillId="3" borderId="0" xfId="1" applyFont="1" applyFill="1"/>
    <xf numFmtId="0" fontId="0" fillId="4" borderId="0" xfId="0" applyFill="1"/>
    <xf numFmtId="0" fontId="3" fillId="0" borderId="0" xfId="0" applyFont="1"/>
    <xf numFmtId="44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5" borderId="1" xfId="0" applyFill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484D-0C48-BF41-9190-4B4EC47257D7}">
  <sheetPr codeName="Sheet1"/>
  <dimension ref="A1:O33"/>
  <sheetViews>
    <sheetView tabSelected="1" zoomScale="125" workbookViewId="0">
      <selection activeCell="C14" sqref="C14"/>
    </sheetView>
  </sheetViews>
  <sheetFormatPr baseColWidth="10" defaultRowHeight="16" x14ac:dyDescent="0.2"/>
  <cols>
    <col min="1" max="1" width="21.83203125" bestFit="1" customWidth="1"/>
    <col min="2" max="3" width="17.5" customWidth="1"/>
    <col min="4" max="5" width="23.33203125" customWidth="1"/>
    <col min="6" max="7" width="19" customWidth="1"/>
    <col min="17" max="17" width="13.5" customWidth="1"/>
  </cols>
  <sheetData>
    <row r="1" spans="1:15" ht="21" x14ac:dyDescent="0.25">
      <c r="A1" s="9" t="s">
        <v>16</v>
      </c>
    </row>
    <row r="2" spans="1:15" x14ac:dyDescent="0.2">
      <c r="A2" t="s">
        <v>17</v>
      </c>
    </row>
    <row r="4" spans="1:15" s="11" customFormat="1" ht="34" x14ac:dyDescent="0.2">
      <c r="A4" s="10" t="s">
        <v>18</v>
      </c>
      <c r="B4" s="10" t="s">
        <v>4</v>
      </c>
      <c r="C4" s="10" t="s">
        <v>6</v>
      </c>
      <c r="D4" s="10" t="s">
        <v>10</v>
      </c>
      <c r="E4" s="10" t="s">
        <v>7</v>
      </c>
      <c r="F4" s="10" t="s">
        <v>9</v>
      </c>
      <c r="G4" s="10" t="s">
        <v>8</v>
      </c>
      <c r="I4"/>
      <c r="J4"/>
      <c r="K4"/>
      <c r="L4"/>
      <c r="M4"/>
      <c r="N4"/>
      <c r="O4"/>
    </row>
    <row r="5" spans="1:15" x14ac:dyDescent="0.2">
      <c r="A5" t="s">
        <v>25</v>
      </c>
      <c r="B5">
        <v>200</v>
      </c>
      <c r="C5">
        <v>90</v>
      </c>
      <c r="D5" s="1">
        <f>B5/C5*100</f>
        <v>222.22222222222223</v>
      </c>
      <c r="E5" s="1">
        <f>D5/1000</f>
        <v>0.22222222222222224</v>
      </c>
      <c r="F5">
        <v>0.5</v>
      </c>
      <c r="G5" s="2">
        <f>F5*E5</f>
        <v>0.11111111111111112</v>
      </c>
    </row>
    <row r="6" spans="1:15" x14ac:dyDescent="0.2">
      <c r="A6" t="s">
        <v>26</v>
      </c>
      <c r="B6">
        <v>230</v>
      </c>
      <c r="C6">
        <v>35</v>
      </c>
      <c r="D6" s="1">
        <f>B6/C6*100</f>
        <v>657.14285714285711</v>
      </c>
      <c r="E6" s="1">
        <f t="shared" ref="E6:E16" si="0">D6/1000</f>
        <v>0.65714285714285714</v>
      </c>
      <c r="F6">
        <v>8.1999999999999993</v>
      </c>
      <c r="G6" s="2">
        <f t="shared" ref="G6:G16" si="1">F6*E6</f>
        <v>5.3885714285714279</v>
      </c>
    </row>
    <row r="7" spans="1:15" x14ac:dyDescent="0.2">
      <c r="A7" t="s">
        <v>27</v>
      </c>
      <c r="B7">
        <v>180</v>
      </c>
      <c r="C7">
        <v>33</v>
      </c>
      <c r="D7" s="1">
        <f t="shared" ref="D7:D16" si="2">B7/C7*100</f>
        <v>545.45454545454538</v>
      </c>
      <c r="E7" s="1">
        <f t="shared" si="0"/>
        <v>0.54545454545454541</v>
      </c>
      <c r="F7">
        <v>8.1999999999999993</v>
      </c>
      <c r="G7" s="2">
        <f t="shared" si="1"/>
        <v>4.4727272727272718</v>
      </c>
    </row>
    <row r="8" spans="1:15" x14ac:dyDescent="0.2">
      <c r="A8" t="s">
        <v>28</v>
      </c>
      <c r="B8">
        <v>250</v>
      </c>
      <c r="C8">
        <v>87</v>
      </c>
      <c r="D8" s="1">
        <f t="shared" si="2"/>
        <v>287.35632183908046</v>
      </c>
      <c r="E8" s="1">
        <f t="shared" si="0"/>
        <v>0.28735632183908044</v>
      </c>
      <c r="F8">
        <v>3.7</v>
      </c>
      <c r="G8" s="2">
        <f t="shared" si="1"/>
        <v>1.0632183908045978</v>
      </c>
    </row>
    <row r="9" spans="1:15" x14ac:dyDescent="0.2">
      <c r="A9" t="s">
        <v>29</v>
      </c>
      <c r="B9">
        <v>600</v>
      </c>
      <c r="C9">
        <v>88</v>
      </c>
      <c r="D9" s="1">
        <f t="shared" ref="D9:D11" si="3">B9/C9*100</f>
        <v>681.81818181818187</v>
      </c>
      <c r="E9" s="1">
        <f t="shared" ref="E9:E11" si="4">D9/1000</f>
        <v>0.68181818181818188</v>
      </c>
      <c r="F9">
        <v>2</v>
      </c>
      <c r="G9" s="2">
        <f t="shared" ref="G9:G11" si="5">F9*E9</f>
        <v>1.3636363636363638</v>
      </c>
    </row>
    <row r="10" spans="1:15" x14ac:dyDescent="0.2">
      <c r="A10" t="s">
        <v>30</v>
      </c>
      <c r="B10">
        <v>600</v>
      </c>
      <c r="C10">
        <v>91</v>
      </c>
      <c r="D10" s="1">
        <f t="shared" si="3"/>
        <v>659.34065934065927</v>
      </c>
      <c r="E10" s="1">
        <f t="shared" si="4"/>
        <v>0.65934065934065922</v>
      </c>
      <c r="F10">
        <v>1</v>
      </c>
      <c r="G10" s="2">
        <f t="shared" si="5"/>
        <v>0.65934065934065922</v>
      </c>
    </row>
    <row r="11" spans="1:15" x14ac:dyDescent="0.2">
      <c r="A11" t="s">
        <v>31</v>
      </c>
      <c r="B11">
        <v>2000</v>
      </c>
      <c r="C11">
        <v>100</v>
      </c>
      <c r="D11" s="1">
        <f t="shared" si="3"/>
        <v>2000</v>
      </c>
      <c r="E11" s="1">
        <f>D11/1000</f>
        <v>2</v>
      </c>
      <c r="F11">
        <v>0.2</v>
      </c>
      <c r="G11" s="2">
        <f t="shared" si="5"/>
        <v>0.4</v>
      </c>
    </row>
    <row r="12" spans="1:15" x14ac:dyDescent="0.2">
      <c r="D12" s="1"/>
      <c r="E12" s="1"/>
      <c r="G12" s="2"/>
    </row>
    <row r="13" spans="1:15" x14ac:dyDescent="0.2">
      <c r="D13" s="1"/>
      <c r="E13" s="1"/>
      <c r="G13" s="2"/>
    </row>
    <row r="14" spans="1:15" x14ac:dyDescent="0.2">
      <c r="D14" s="1"/>
      <c r="E14" s="1"/>
      <c r="G14" s="2"/>
    </row>
    <row r="15" spans="1:15" x14ac:dyDescent="0.2">
      <c r="D15" s="1"/>
      <c r="E15" s="1"/>
      <c r="G15" s="2"/>
    </row>
    <row r="16" spans="1:15" x14ac:dyDescent="0.2">
      <c r="D16" s="1"/>
      <c r="E16" s="1"/>
      <c r="G16" s="2"/>
    </row>
    <row r="17" spans="1:15" x14ac:dyDescent="0.2">
      <c r="E17" s="4" t="s">
        <v>11</v>
      </c>
      <c r="F17">
        <f>SUM(F5:F16)</f>
        <v>23.799999999999997</v>
      </c>
      <c r="G17" s="3">
        <f>SUM(G5:G16)</f>
        <v>13.458605226191432</v>
      </c>
    </row>
    <row r="19" spans="1:15" x14ac:dyDescent="0.2">
      <c r="A19" s="14" t="s">
        <v>0</v>
      </c>
      <c r="B19" s="12"/>
      <c r="C19" s="12"/>
      <c r="D19" s="12"/>
      <c r="E19" s="12"/>
      <c r="F19" s="12"/>
      <c r="G19" s="12"/>
    </row>
    <row r="20" spans="1:15" x14ac:dyDescent="0.2">
      <c r="A20" t="s">
        <v>13</v>
      </c>
      <c r="C20" s="6">
        <v>31</v>
      </c>
    </row>
    <row r="22" spans="1:15" s="11" customFormat="1" ht="34" x14ac:dyDescent="0.2">
      <c r="A22" s="10" t="s">
        <v>23</v>
      </c>
      <c r="B22" s="10" t="s">
        <v>22</v>
      </c>
      <c r="C22" s="10" t="s">
        <v>21</v>
      </c>
      <c r="D22" s="10" t="s">
        <v>20</v>
      </c>
      <c r="E22" s="10" t="s">
        <v>19</v>
      </c>
      <c r="I22"/>
      <c r="J22"/>
      <c r="K22"/>
      <c r="L22"/>
      <c r="M22"/>
      <c r="N22"/>
      <c r="O22"/>
    </row>
    <row r="23" spans="1:15" x14ac:dyDescent="0.2">
      <c r="A23" t="s">
        <v>2</v>
      </c>
      <c r="B23">
        <v>13.3157</v>
      </c>
      <c r="C23">
        <v>3.6</v>
      </c>
      <c r="D23">
        <f>C23*$C$20/100</f>
        <v>1.1160000000000001</v>
      </c>
      <c r="E23" s="1">
        <f>D23*B23</f>
        <v>14.860321200000001</v>
      </c>
    </row>
    <row r="24" spans="1:15" x14ac:dyDescent="0.2">
      <c r="A24" t="s">
        <v>3</v>
      </c>
      <c r="B24">
        <v>10.960800000000001</v>
      </c>
      <c r="C24">
        <v>3.3</v>
      </c>
      <c r="D24">
        <f>C24*$C$20/100</f>
        <v>1.0229999999999999</v>
      </c>
      <c r="E24" s="1">
        <f t="shared" ref="E24:E25" si="6">D24*B24</f>
        <v>11.2128984</v>
      </c>
    </row>
    <row r="25" spans="1:15" x14ac:dyDescent="0.2">
      <c r="A25" t="s">
        <v>24</v>
      </c>
      <c r="B25">
        <v>0.9</v>
      </c>
      <c r="C25">
        <v>5.7</v>
      </c>
      <c r="D25">
        <f>C25*$C$20/100</f>
        <v>1.7670000000000001</v>
      </c>
      <c r="E25" s="1">
        <f t="shared" si="6"/>
        <v>1.5903</v>
      </c>
    </row>
    <row r="26" spans="1:15" x14ac:dyDescent="0.2">
      <c r="D26" t="s">
        <v>5</v>
      </c>
      <c r="E26" s="5">
        <f>SUM(E23:E25)</f>
        <v>27.663519600000001</v>
      </c>
      <c r="F26" s="2">
        <f>E26/C20</f>
        <v>0.89237160000000004</v>
      </c>
    </row>
    <row r="29" spans="1:15" x14ac:dyDescent="0.2">
      <c r="A29" s="14" t="s">
        <v>12</v>
      </c>
      <c r="B29" s="12"/>
      <c r="C29" s="12"/>
      <c r="D29" s="12"/>
      <c r="E29" s="12"/>
      <c r="F29" s="12"/>
      <c r="G29" s="12"/>
    </row>
    <row r="31" spans="1:15" x14ac:dyDescent="0.2">
      <c r="A31" t="s">
        <v>15</v>
      </c>
      <c r="B31" s="3">
        <f>G17</f>
        <v>13.458605226191432</v>
      </c>
    </row>
    <row r="32" spans="1:15" x14ac:dyDescent="0.2">
      <c r="A32" s="12" t="s">
        <v>14</v>
      </c>
      <c r="B32" s="13">
        <f>E26</f>
        <v>27.663519600000001</v>
      </c>
    </row>
    <row r="33" spans="1:2" x14ac:dyDescent="0.2">
      <c r="A33" s="7" t="s">
        <v>1</v>
      </c>
      <c r="B33" s="8">
        <f>B32-B31</f>
        <v>14.204914373808569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IOFC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Innes</dc:creator>
  <cp:lastModifiedBy>David Innes</cp:lastModifiedBy>
  <dcterms:created xsi:type="dcterms:W3CDTF">2023-10-31T18:48:54Z</dcterms:created>
  <dcterms:modified xsi:type="dcterms:W3CDTF">2024-05-25T15:55:47Z</dcterms:modified>
</cp:coreProperties>
</file>