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fan/Documents/2022fallb/OMG402/Assignment2/"/>
    </mc:Choice>
  </mc:AlternateContent>
  <xr:revisionPtr revIDLastSave="0" documentId="13_ncr:1_{002DF7C9-5713-3C40-AC05-B0DDF6505928}" xr6:coauthVersionLast="47" xr6:coauthVersionMax="47" xr10:uidLastSave="{00000000-0000-0000-0000-000000000000}"/>
  <bookViews>
    <workbookView xWindow="1220" yWindow="4240" windowWidth="30240" windowHeight="17540" xr2:uid="{F7D33D46-FBEB-4E03-8963-E09967D4C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1" i="1"/>
  <c r="B12" i="1"/>
  <c r="B10" i="1"/>
  <c r="B9" i="1"/>
  <c r="B8" i="1"/>
  <c r="G28" i="1"/>
  <c r="G26" i="1"/>
  <c r="H11" i="1"/>
  <c r="H12" i="1" s="1"/>
  <c r="H9" i="1"/>
  <c r="H8" i="1"/>
  <c r="B19" i="1"/>
  <c r="B17" i="1" l="1"/>
  <c r="B18" i="1" s="1"/>
  <c r="B20" i="1" l="1"/>
  <c r="B21" i="1" s="1"/>
</calcChain>
</file>

<file path=xl/sharedStrings.xml><?xml version="1.0" encoding="utf-8"?>
<sst xmlns="http://schemas.openxmlformats.org/spreadsheetml/2006/main" count="42" uniqueCount="21">
  <si>
    <t>Newsvendor model with normal demand</t>
  </si>
  <si>
    <t>Mean demand</t>
  </si>
  <si>
    <t>Standard deviation of demand</t>
  </si>
  <si>
    <t>Purchase cost</t>
  </si>
  <si>
    <t>Selling price</t>
  </si>
  <si>
    <t>Shortage cost for unmet demand</t>
  </si>
  <si>
    <t>Salvage value</t>
  </si>
  <si>
    <r>
      <t xml:space="preserve">Cost of shortage, </t>
    </r>
    <r>
      <rPr>
        <i/>
        <sz val="10"/>
        <rFont val="Arial"/>
        <family val="2"/>
      </rPr>
      <t>Cu</t>
    </r>
  </si>
  <si>
    <r>
      <t xml:space="preserve">Cost of excess, </t>
    </r>
    <r>
      <rPr>
        <i/>
        <sz val="10"/>
        <rFont val="Arial"/>
        <family val="2"/>
      </rPr>
      <t>Co</t>
    </r>
  </si>
  <si>
    <t>Critical ratio</t>
  </si>
  <si>
    <t>Normal distribution z-value</t>
  </si>
  <si>
    <r>
      <t>Commitment Quantity (</t>
    </r>
    <r>
      <rPr>
        <b/>
        <i/>
        <sz val="10"/>
        <rFont val="Arial"/>
        <family val="2"/>
      </rPr>
      <t>Q</t>
    </r>
    <r>
      <rPr>
        <b/>
        <sz val="10"/>
        <rFont val="Arial"/>
        <family val="2"/>
      </rPr>
      <t>)</t>
    </r>
  </si>
  <si>
    <t>Expected lost sales, units</t>
  </si>
  <si>
    <t>Expected sales, units</t>
  </si>
  <si>
    <t>Expected unsold inventory, units</t>
  </si>
  <si>
    <t>Fill rate</t>
  </si>
  <si>
    <t>In stock probability</t>
  </si>
  <si>
    <t>Stockout probability</t>
  </si>
  <si>
    <t>Expected profit with perfect information</t>
  </si>
  <si>
    <t>Expected cost of uncertainty</t>
  </si>
  <si>
    <t>Expected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</si>
</sst>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"/>
    <numFmt numFmtId="178" formatCode="&quot;$&quot;#,##0"/>
  </numFmts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3" fontId="0" fillId="0" borderId="0" xfId="0" applyNumberFormat="1"/>
    <xf numFmtId="0" fontId="0" fillId="0" borderId="0" xfId="0" quotePrefix="1" applyAlignment="1">
      <alignment horizontal="left"/>
    </xf>
    <xf numFmtId="176" fontId="0" fillId="0" borderId="0" xfId="0" applyNumberFormat="1"/>
    <xf numFmtId="176" fontId="0" fillId="2" borderId="1" xfId="0" applyNumberFormat="1" applyFill="1" applyBorder="1"/>
    <xf numFmtId="9" fontId="0" fillId="2" borderId="1" xfId="1" applyFont="1" applyFill="1" applyBorder="1"/>
    <xf numFmtId="4" fontId="0" fillId="2" borderId="1" xfId="1" applyNumberFormat="1" applyFont="1" applyFill="1" applyBorder="1"/>
    <xf numFmtId="0" fontId="2" fillId="0" borderId="0" xfId="0" applyFont="1"/>
    <xf numFmtId="3" fontId="2" fillId="2" borderId="1" xfId="0" applyNumberFormat="1" applyFon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0" fontId="7" fillId="0" borderId="0" xfId="0" applyFont="1"/>
    <xf numFmtId="3" fontId="7" fillId="0" borderId="0" xfId="0" applyNumberFormat="1" applyFont="1"/>
    <xf numFmtId="0" fontId="7" fillId="0" borderId="0" xfId="0" applyFont="1" applyAlignment="1">
      <alignment horizontal="left"/>
    </xf>
    <xf numFmtId="176" fontId="7" fillId="0" borderId="0" xfId="0" applyNumberFormat="1" applyFont="1"/>
    <xf numFmtId="176" fontId="7" fillId="3" borderId="2" xfId="0" applyNumberFormat="1" applyFont="1" applyFill="1" applyBorder="1"/>
    <xf numFmtId="176" fontId="7" fillId="3" borderId="3" xfId="0" applyNumberFormat="1" applyFont="1" applyFill="1" applyBorder="1"/>
    <xf numFmtId="9" fontId="7" fillId="3" borderId="3" xfId="0" applyNumberFormat="1" applyFont="1" applyFill="1" applyBorder="1"/>
    <xf numFmtId="0" fontId="8" fillId="0" borderId="0" xfId="0" applyFont="1"/>
    <xf numFmtId="3" fontId="8" fillId="3" borderId="3" xfId="0" applyNumberFormat="1" applyFont="1" applyFill="1" applyBorder="1"/>
    <xf numFmtId="177" fontId="7" fillId="3" borderId="3" xfId="0" applyNumberFormat="1" applyFont="1" applyFill="1" applyBorder="1"/>
    <xf numFmtId="178" fontId="7" fillId="3" borderId="3" xfId="0" applyNumberFormat="1" applyFont="1" applyFill="1" applyBorder="1"/>
    <xf numFmtId="0" fontId="7" fillId="3" borderId="3" xfId="0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E487-039E-48DA-BCDB-8F8CC1E70BE1}">
  <dimension ref="A1:H28"/>
  <sheetViews>
    <sheetView tabSelected="1" zoomScale="125" workbookViewId="0">
      <selection activeCell="B16" sqref="B16"/>
    </sheetView>
  </sheetViews>
  <sheetFormatPr baseColWidth="10" defaultColWidth="8.83203125" defaultRowHeight="15"/>
  <cols>
    <col min="1" max="1" width="37.83203125" bestFit="1" customWidth="1"/>
    <col min="7" max="7" width="26.6640625" customWidth="1"/>
  </cols>
  <sheetData>
    <row r="1" spans="1:8">
      <c r="A1" s="1" t="s">
        <v>0</v>
      </c>
      <c r="G1" s="1" t="s">
        <v>0</v>
      </c>
      <c r="H1" s="12"/>
    </row>
    <row r="2" spans="1:8">
      <c r="A2" t="s">
        <v>1</v>
      </c>
      <c r="B2" s="2">
        <v>1000</v>
      </c>
      <c r="G2" s="12" t="s">
        <v>1</v>
      </c>
      <c r="H2" s="13">
        <v>3192</v>
      </c>
    </row>
    <row r="3" spans="1:8">
      <c r="A3" t="s">
        <v>2</v>
      </c>
      <c r="B3">
        <v>200</v>
      </c>
      <c r="G3" s="12" t="s">
        <v>2</v>
      </c>
      <c r="H3" s="12">
        <v>1181</v>
      </c>
    </row>
    <row r="4" spans="1:8">
      <c r="A4" s="3" t="s">
        <v>3</v>
      </c>
      <c r="B4" s="4">
        <v>40</v>
      </c>
      <c r="G4" s="14" t="s">
        <v>3</v>
      </c>
      <c r="H4" s="15">
        <v>110</v>
      </c>
    </row>
    <row r="5" spans="1:8">
      <c r="A5" s="3" t="s">
        <v>4</v>
      </c>
      <c r="B5" s="4">
        <v>100</v>
      </c>
      <c r="G5" s="14" t="s">
        <v>4</v>
      </c>
      <c r="H5" s="15">
        <v>190</v>
      </c>
    </row>
    <row r="6" spans="1:8">
      <c r="A6" s="3" t="s">
        <v>5</v>
      </c>
      <c r="B6" s="4">
        <v>5</v>
      </c>
      <c r="G6" s="14" t="s">
        <v>5</v>
      </c>
      <c r="H6" s="15">
        <v>0</v>
      </c>
    </row>
    <row r="7" spans="1:8">
      <c r="A7" t="s">
        <v>6</v>
      </c>
      <c r="B7" s="4">
        <v>10</v>
      </c>
      <c r="G7" s="12" t="s">
        <v>6</v>
      </c>
      <c r="H7" s="15">
        <v>90</v>
      </c>
    </row>
    <row r="8" spans="1:8">
      <c r="A8" s="3" t="s">
        <v>7</v>
      </c>
      <c r="B8" s="5">
        <f>B5-B4+B6</f>
        <v>65</v>
      </c>
      <c r="G8" s="14" t="s">
        <v>7</v>
      </c>
      <c r="H8" s="16">
        <f>H5-H4+H6</f>
        <v>80</v>
      </c>
    </row>
    <row r="9" spans="1:8">
      <c r="A9" s="3" t="s">
        <v>8</v>
      </c>
      <c r="B9" s="5">
        <f>B4-B7</f>
        <v>30</v>
      </c>
      <c r="G9" s="14" t="s">
        <v>8</v>
      </c>
      <c r="H9" s="17">
        <f>H4-H7</f>
        <v>20</v>
      </c>
    </row>
    <row r="10" spans="1:8">
      <c r="A10" t="s">
        <v>9</v>
      </c>
      <c r="B10" s="6">
        <f>B8/(B8+B9)</f>
        <v>0.68421052631578949</v>
      </c>
      <c r="G10" s="12" t="s">
        <v>9</v>
      </c>
      <c r="H10" s="18">
        <v>0.8</v>
      </c>
    </row>
    <row r="11" spans="1:8">
      <c r="A11" s="3" t="s">
        <v>10</v>
      </c>
      <c r="B11" s="7">
        <f>_xlfn.NORM.S.INV(B10)</f>
        <v>0.47950565333095035</v>
      </c>
      <c r="G11" s="14" t="s">
        <v>10</v>
      </c>
      <c r="H11" s="23">
        <f>_xlfn.NORM.S.INV(H10)</f>
        <v>0.84162123357291474</v>
      </c>
    </row>
    <row r="12" spans="1:8">
      <c r="A12" s="8" t="s">
        <v>11</v>
      </c>
      <c r="B12" s="9">
        <f>$B2+$B3*B11</f>
        <v>1095.9011306661901</v>
      </c>
      <c r="G12" s="19" t="s">
        <v>11</v>
      </c>
      <c r="H12" s="20">
        <f>$H2+$H3*H11</f>
        <v>4185.954676849612</v>
      </c>
    </row>
    <row r="13" spans="1:8">
      <c r="A13" s="3" t="s">
        <v>12</v>
      </c>
      <c r="B13" s="10">
        <f>$B3*(_xlfn.NORM.S.DIST(B11,FALSE)-B11*_xlfn.NORM.S.DIST(-B11,TRUE))</f>
        <v>40.838804040700168</v>
      </c>
      <c r="G13" s="14" t="s">
        <v>12</v>
      </c>
      <c r="H13" s="21">
        <v>40.799999999999997</v>
      </c>
    </row>
    <row r="14" spans="1:8">
      <c r="A14" s="3" t="s">
        <v>13</v>
      </c>
      <c r="B14" s="10">
        <f>$B2-B13</f>
        <v>959.16119595929979</v>
      </c>
      <c r="G14" s="14" t="s">
        <v>13</v>
      </c>
      <c r="H14" s="21">
        <v>959.2</v>
      </c>
    </row>
    <row r="15" spans="1:8">
      <c r="A15" s="3" t="s">
        <v>14</v>
      </c>
      <c r="B15" s="10">
        <f>B12-B14</f>
        <v>136.73993470689027</v>
      </c>
      <c r="G15" s="14" t="s">
        <v>14</v>
      </c>
      <c r="H15" s="21">
        <v>136.69999999999999</v>
      </c>
    </row>
    <row r="16" spans="1:8">
      <c r="A16" t="s">
        <v>15</v>
      </c>
      <c r="B16" s="6">
        <f>B14/$B2</f>
        <v>0.95916119595929983</v>
      </c>
      <c r="G16" s="12" t="s">
        <v>15</v>
      </c>
      <c r="H16" s="18">
        <v>0.96</v>
      </c>
    </row>
    <row r="17" spans="1:8">
      <c r="A17" t="s">
        <v>16</v>
      </c>
      <c r="B17" s="6">
        <f>_xlfn.NORM.S.DIST(B11,TRUE)</f>
        <v>0.6842105263157896</v>
      </c>
      <c r="G17" s="12" t="s">
        <v>16</v>
      </c>
      <c r="H17" s="18">
        <v>0.68</v>
      </c>
    </row>
    <row r="18" spans="1:8">
      <c r="A18" t="s">
        <v>17</v>
      </c>
      <c r="B18" s="6">
        <f>1-B17</f>
        <v>0.3157894736842104</v>
      </c>
      <c r="G18" s="12" t="s">
        <v>17</v>
      </c>
      <c r="H18" s="18">
        <v>0.32</v>
      </c>
    </row>
    <row r="19" spans="1:8">
      <c r="A19" t="s">
        <v>18</v>
      </c>
      <c r="B19" s="11">
        <f>$B2*$B8</f>
        <v>65000</v>
      </c>
      <c r="G19" s="12" t="s">
        <v>18</v>
      </c>
      <c r="H19" s="22">
        <v>65000</v>
      </c>
    </row>
    <row r="20" spans="1:8">
      <c r="A20" t="s">
        <v>19</v>
      </c>
      <c r="B20" s="11">
        <f>B13*$B8+B15*$B9</f>
        <v>6756.7203038522184</v>
      </c>
      <c r="G20" s="12" t="s">
        <v>19</v>
      </c>
      <c r="H20" s="22">
        <v>6757</v>
      </c>
    </row>
    <row r="21" spans="1:8">
      <c r="A21" t="s">
        <v>20</v>
      </c>
      <c r="B21" s="11">
        <f>B19-B20</f>
        <v>58243.27969614778</v>
      </c>
      <c r="G21" s="12" t="s">
        <v>20</v>
      </c>
      <c r="H21" s="22">
        <v>58243</v>
      </c>
    </row>
    <row r="26" spans="1:8">
      <c r="G26">
        <f>-0.2*_xlfn.NORM.S.INV(80%)</f>
        <v>-0.16832424671458296</v>
      </c>
    </row>
    <row r="28" spans="1:8">
      <c r="G28">
        <f>4186*((_xlfn.NORM.S.DIST(_xlfn.NORM.S.INV(80%),FALSE))-0.2*_xlfn.NORM.S.INV(80%))</f>
        <v>467.31530207984088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Rochester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Raffensperger, John F.</dc:creator>
  <cp:lastModifiedBy>Chen, Fan</cp:lastModifiedBy>
  <dcterms:created xsi:type="dcterms:W3CDTF">2022-11-10T16:54:10Z</dcterms:created>
  <dcterms:modified xsi:type="dcterms:W3CDTF">2022-11-13T20:26:09Z</dcterms:modified>
</cp:coreProperties>
</file>