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735" yWindow="735" windowWidth="20730" windowHeight="11760"/>
  </bookViews>
  <sheets>
    <sheet name="GanttChart" sheetId="9" r:id="rId1"/>
  </sheets>
  <definedNames>
    <definedName name="prevWBS" localSheetId="0">GanttChart!$A1048576</definedName>
    <definedName name="_xlnm.Print_Area" localSheetId="0">GanttChart!$A$1:$BN$37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9" l="1"/>
  <c r="F26" i="9"/>
  <c r="I26" i="9" s="1"/>
  <c r="F27" i="9"/>
  <c r="I27" i="9" s="1"/>
  <c r="F28" i="9"/>
  <c r="I28" i="9" s="1"/>
  <c r="F29" i="9"/>
  <c r="F24" i="9"/>
  <c r="F23" i="9"/>
  <c r="I23" i="9" s="1"/>
  <c r="F20" i="9"/>
  <c r="I20" i="9" s="1"/>
  <c r="F21" i="9"/>
  <c r="I21" i="9" s="1"/>
  <c r="F22" i="9"/>
  <c r="I22" i="9" s="1"/>
  <c r="F14" i="9"/>
  <c r="I14" i="9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F8" i="9"/>
  <c r="I8" i="9" s="1"/>
  <c r="F9" i="9"/>
  <c r="I9" i="9" s="1"/>
  <c r="F10" i="9"/>
  <c r="I10" i="9" s="1"/>
  <c r="F11" i="9"/>
  <c r="I11" i="9" s="1"/>
  <c r="F12" i="9"/>
  <c r="I12" i="9" s="1"/>
  <c r="F13" i="9"/>
  <c r="I13" i="9" s="1"/>
  <c r="F15" i="9"/>
  <c r="I15" i="9" s="1"/>
  <c r="F16" i="9"/>
  <c r="I16" i="9" s="1"/>
  <c r="F17" i="9"/>
  <c r="I17" i="9" s="1"/>
  <c r="F18" i="9"/>
  <c r="I18" i="9" s="1"/>
  <c r="F19" i="9"/>
  <c r="I19" i="9" s="1"/>
  <c r="K6" i="9" l="1"/>
  <c r="K7" i="9" s="1"/>
  <c r="K4" i="9" l="1"/>
  <c r="L6" i="9"/>
  <c r="L7" i="9" s="1"/>
  <c r="M6" i="9" l="1"/>
  <c r="M7" i="9" s="1"/>
  <c r="N6" i="9" l="1"/>
  <c r="N7" i="9" s="1"/>
  <c r="O6" i="9" l="1"/>
  <c r="O7" i="9" s="1"/>
  <c r="K5" i="9"/>
  <c r="P6" i="9" l="1"/>
  <c r="P7" i="9" s="1"/>
  <c r="Q6" i="9" l="1"/>
  <c r="Q7" i="9" s="1"/>
  <c r="R6" i="9" l="1"/>
  <c r="R4" i="9" l="1"/>
  <c r="R7" i="9"/>
  <c r="S6" i="9"/>
  <c r="S7" i="9" s="1"/>
  <c r="T6" i="9" l="1"/>
  <c r="T7" i="9" s="1"/>
  <c r="U6" i="9" l="1"/>
  <c r="U7" i="9" s="1"/>
  <c r="V6" i="9" l="1"/>
  <c r="V7" i="9" s="1"/>
  <c r="R5" i="9"/>
  <c r="W6" i="9" l="1"/>
  <c r="W7" i="9" s="1"/>
  <c r="X6" i="9" l="1"/>
  <c r="X7" i="9" s="1"/>
  <c r="Y6" i="9" l="1"/>
  <c r="Y7" i="9" s="1"/>
  <c r="Z6" i="9" l="1"/>
  <c r="Z7" i="9" s="1"/>
  <c r="AA6" i="9" l="1"/>
  <c r="AA7" i="9" s="1"/>
  <c r="AB6" i="9" l="1"/>
  <c r="AB7" i="9" s="1"/>
  <c r="Y5" i="9"/>
  <c r="Y4" i="9"/>
  <c r="AC6" i="9" l="1"/>
  <c r="AC7" i="9" s="1"/>
  <c r="AD6" i="9" l="1"/>
  <c r="AD7" i="9" s="1"/>
  <c r="AE6" i="9" l="1"/>
  <c r="AE7" i="9" s="1"/>
  <c r="AF6" i="9" l="1"/>
  <c r="AF7" i="9" s="1"/>
  <c r="AG6" i="9" l="1"/>
  <c r="AG7" i="9" s="1"/>
  <c r="AH6" i="9" l="1"/>
  <c r="AH7" i="9" s="1"/>
  <c r="AI6" i="9" l="1"/>
  <c r="AI7" i="9" s="1"/>
  <c r="AF4" i="9"/>
  <c r="AF5" i="9"/>
  <c r="AJ6" i="9" l="1"/>
  <c r="AJ7" i="9" s="1"/>
  <c r="AK6" i="9" l="1"/>
  <c r="AK7" i="9" s="1"/>
  <c r="AL6" i="9" l="1"/>
  <c r="AL7" i="9" s="1"/>
  <c r="AM6" i="9" l="1"/>
  <c r="AM7" i="9" s="1"/>
  <c r="AN6" i="9" l="1"/>
  <c r="AN7" i="9" s="1"/>
  <c r="AO6" i="9" l="1"/>
  <c r="AO7" i="9" s="1"/>
  <c r="AP6" i="9" l="1"/>
  <c r="AP7" i="9" s="1"/>
  <c r="AM5" i="9"/>
  <c r="AM4" i="9"/>
  <c r="AQ6" i="9" l="1"/>
  <c r="AQ7" i="9" s="1"/>
  <c r="AR6" i="9" l="1"/>
  <c r="AR7" i="9" s="1"/>
  <c r="AS6" i="9" l="1"/>
  <c r="AS7" i="9" s="1"/>
  <c r="AT6" i="9" l="1"/>
  <c r="AT7" i="9" s="1"/>
  <c r="AU6" i="9" l="1"/>
  <c r="AU7" i="9" s="1"/>
  <c r="AV6" i="9" l="1"/>
  <c r="AV7" i="9" s="1"/>
  <c r="AW6" i="9" l="1"/>
  <c r="AW7" i="9" s="1"/>
  <c r="AT5" i="9"/>
  <c r="AT4" i="9"/>
  <c r="AX6" i="9" l="1"/>
  <c r="AX7" i="9" s="1"/>
  <c r="AY6" i="9" l="1"/>
  <c r="AY7" i="9" s="1"/>
  <c r="AZ6" i="9" l="1"/>
  <c r="AZ7" i="9" s="1"/>
  <c r="BA6" i="9" l="1"/>
  <c r="BA7" i="9" s="1"/>
  <c r="BB6" i="9" l="1"/>
  <c r="BB7" i="9" s="1"/>
  <c r="BC6" i="9" l="1"/>
  <c r="BC7" i="9" s="1"/>
  <c r="BD6" i="9" l="1"/>
  <c r="BD7" i="9" s="1"/>
  <c r="BA5" i="9"/>
  <c r="BA4" i="9"/>
  <c r="BE6" i="9" l="1"/>
  <c r="BE7" i="9" s="1"/>
  <c r="BF6" i="9" l="1"/>
  <c r="BF7" i="9" s="1"/>
  <c r="BG6" i="9" l="1"/>
  <c r="BG7" i="9" s="1"/>
  <c r="BH6" i="9" l="1"/>
  <c r="BH7" i="9" s="1"/>
  <c r="BI6" i="9" l="1"/>
  <c r="BI7" i="9" s="1"/>
  <c r="BJ6" i="9" l="1"/>
  <c r="BJ7" i="9" s="1"/>
  <c r="BK6" i="9" l="1"/>
  <c r="BK7" i="9" s="1"/>
  <c r="BH4" i="9"/>
  <c r="BH5" i="9"/>
  <c r="BL6" i="9" l="1"/>
  <c r="BL7" i="9" s="1"/>
  <c r="BM6" i="9" l="1"/>
  <c r="BM7" i="9" s="1"/>
  <c r="BN6" i="9" l="1"/>
  <c r="BN7" i="9" s="1"/>
</calcChain>
</file>

<file path=xl/comments1.xml><?xml version="1.0" encoding="utf-8"?>
<comments xmlns="http://schemas.openxmlformats.org/spreadsheetml/2006/main">
  <authors>
    <author>Vertex42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Work Days</t>
        </r>
        <r>
          <rPr>
            <sz val="9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<sst xmlns="http://schemas.openxmlformats.org/spreadsheetml/2006/main" count="41" uniqueCount="39">
  <si>
    <t>WBS</t>
  </si>
  <si>
    <t>LEAD</t>
  </si>
  <si>
    <t>PREDECESSOR</t>
  </si>
  <si>
    <t>[Lập Kế Hoạch] Lịch Trình Dự Án</t>
  </si>
  <si>
    <t>[CNPM-NC]</t>
  </si>
  <si>
    <t>Ngày bắt đầu dự án</t>
  </si>
  <si>
    <t>Trưởng nhóm</t>
  </si>
  <si>
    <t>Nguyễn Văn Chinh</t>
  </si>
  <si>
    <t>Tuần hiển thị</t>
  </si>
  <si>
    <t>Nhiệm Vụ</t>
  </si>
  <si>
    <t>Ngày bắt đầu</t>
  </si>
  <si>
    <t>Ngày kết thúc</t>
  </si>
  <si>
    <t>% HT</t>
  </si>
  <si>
    <t xml:space="preserve">Ngày </t>
  </si>
  <si>
    <t>Phân Tích Yêu Cầu</t>
  </si>
  <si>
    <t>Mục Tiêu, mục đích chọn đề tài</t>
  </si>
  <si>
    <t>Yêu cầu chức năng</t>
  </si>
  <si>
    <t>Yêu cầu phi chức năng</t>
  </si>
  <si>
    <t>Bảng yêu cầu toàn chức năng</t>
  </si>
  <si>
    <t>Bảng trách nhiệm toàn chức năng</t>
  </si>
  <si>
    <t>Thiết Kế Hệ Thống</t>
  </si>
  <si>
    <t>Usecase Diagram</t>
  </si>
  <si>
    <t>Class Diagram</t>
  </si>
  <si>
    <t>Sequence Diagram</t>
  </si>
  <si>
    <t>Sơ đồ quan hệ</t>
  </si>
  <si>
    <t>Sơ đồ tổng quát, DFD 0, DFD 1</t>
  </si>
  <si>
    <t>Thiết Kế Giao Diện</t>
  </si>
  <si>
    <t>Cấu trúc hệ thống</t>
  </si>
  <si>
    <t>Các giao diện</t>
  </si>
  <si>
    <t>Nghiệp vụ nâng cao</t>
  </si>
  <si>
    <t>Triển khai code</t>
  </si>
  <si>
    <t>Thử nghiệm, triển khai hệ thống</t>
  </si>
  <si>
    <t>Quản lý cấu hình</t>
  </si>
  <si>
    <t>Quản lý nhân sự</t>
  </si>
  <si>
    <t>Ước lượng chi phí phần mềm</t>
  </si>
  <si>
    <t>[Chinh]</t>
  </si>
  <si>
    <t>Ngày làm việc</t>
  </si>
  <si>
    <t>Kết luận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</si>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</sst>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9" fillId="0" borderId="0" xfId="0" applyNumberFormat="1" applyFont="1" applyFill="1" applyBorder="1" applyProtection="1"/>
    <xf numFmtId="0" fontId="29" fillId="0" borderId="0" xfId="0" applyFont="1" applyProtection="1"/>
    <xf numFmtId="0" fontId="29" fillId="0" borderId="0" xfId="0" applyNumberFormat="1" applyFont="1" applyProtection="1"/>
    <xf numFmtId="0" fontId="30" fillId="0" borderId="0" xfId="0" applyNumberFormat="1" applyFont="1" applyAlignment="1" applyProtection="1">
      <alignment vertical="center"/>
      <protection locked="0"/>
    </xf>
    <xf numFmtId="0" fontId="32" fillId="21" borderId="10" xfId="0" applyNumberFormat="1" applyFont="1" applyFill="1" applyBorder="1" applyAlignment="1" applyProtection="1">
      <alignment horizontal="left" vertical="center"/>
    </xf>
    <xf numFmtId="0" fontId="32" fillId="21" borderId="10" xfId="0" applyFont="1" applyFill="1" applyBorder="1" applyAlignment="1" applyProtection="1">
      <alignment vertical="center"/>
    </xf>
    <xf numFmtId="0" fontId="28" fillId="21" borderId="10" xfId="0" applyFont="1" applyFill="1" applyBorder="1" applyAlignment="1" applyProtection="1">
      <alignment vertical="center"/>
    </xf>
    <xf numFmtId="0" fontId="28" fillId="21" borderId="10" xfId="0" applyNumberFormat="1" applyFont="1" applyFill="1" applyBorder="1" applyAlignment="1" applyProtection="1">
      <alignment horizontal="center" vertical="center"/>
    </xf>
    <xf numFmtId="1" fontId="28" fillId="21" borderId="10" xfId="40" applyNumberFormat="1" applyFont="1" applyFill="1" applyBorder="1" applyAlignment="1" applyProtection="1">
      <alignment horizontal="center" vertical="center"/>
    </xf>
    <xf numFmtId="9" fontId="28" fillId="21" borderId="10" xfId="40" applyFont="1" applyFill="1" applyBorder="1" applyAlignment="1" applyProtection="1">
      <alignment horizontal="center" vertical="center"/>
    </xf>
    <xf numFmtId="0" fontId="28" fillId="0" borderId="10" xfId="0" applyNumberFormat="1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vertical="center"/>
    </xf>
    <xf numFmtId="1" fontId="33" fillId="23" borderId="11" xfId="0" applyNumberFormat="1" applyFont="1" applyFill="1" applyBorder="1" applyAlignment="1" applyProtection="1">
      <alignment horizontal="center" vertical="center"/>
    </xf>
    <xf numFmtId="9" fontId="33" fillId="23" borderId="11" xfId="40" applyFont="1" applyFill="1" applyBorder="1" applyAlignment="1" applyProtection="1">
      <alignment horizontal="center" vertical="center"/>
    </xf>
    <xf numFmtId="1" fontId="33" fillId="0" borderId="11" xfId="0" applyNumberFormat="1" applyFont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vertical="center"/>
    </xf>
    <xf numFmtId="0" fontId="34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2" fillId="21" borderId="13" xfId="0" applyNumberFormat="1" applyFont="1" applyFill="1" applyBorder="1" applyAlignment="1" applyProtection="1">
      <alignment horizontal="left" vertical="center"/>
    </xf>
    <xf numFmtId="0" fontId="32" fillId="21" borderId="13" xfId="0" applyFont="1" applyFill="1" applyBorder="1" applyAlignment="1" applyProtection="1">
      <alignment vertical="center"/>
    </xf>
    <xf numFmtId="0" fontId="28" fillId="21" borderId="13" xfId="0" applyFont="1" applyFill="1" applyBorder="1" applyAlignment="1" applyProtection="1">
      <alignment vertical="center"/>
    </xf>
    <xf numFmtId="0" fontId="28" fillId="21" borderId="13" xfId="0" applyNumberFormat="1" applyFont="1" applyFill="1" applyBorder="1" applyAlignment="1" applyProtection="1">
      <alignment horizontal="center" vertical="center"/>
    </xf>
    <xf numFmtId="165" fontId="28" fillId="21" borderId="13" xfId="0" applyNumberFormat="1" applyFont="1" applyFill="1" applyBorder="1" applyAlignment="1" applyProtection="1">
      <alignment horizontal="right" vertical="center"/>
    </xf>
    <xf numFmtId="1" fontId="28" fillId="21" borderId="13" xfId="40" applyNumberFormat="1" applyFont="1" applyFill="1" applyBorder="1" applyAlignment="1" applyProtection="1">
      <alignment horizontal="center" vertical="center"/>
    </xf>
    <xf numFmtId="9" fontId="28" fillId="21" borderId="13" xfId="40" applyFont="1" applyFill="1" applyBorder="1" applyAlignment="1" applyProtection="1">
      <alignment horizontal="center" vertical="center"/>
    </xf>
    <xf numFmtId="1" fontId="28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6" fillId="21" borderId="13" xfId="0" applyNumberFormat="1" applyFont="1" applyFill="1" applyBorder="1" applyAlignment="1" applyProtection="1">
      <alignment horizontal="center" vertical="center"/>
    </xf>
    <xf numFmtId="1" fontId="37" fillId="0" borderId="11" xfId="0" applyNumberFormat="1" applyFont="1" applyBorder="1" applyAlignment="1" applyProtection="1">
      <alignment horizontal="center" vertical="center"/>
    </xf>
    <xf numFmtId="1" fontId="36" fillId="21" borderId="10" xfId="0" applyNumberFormat="1" applyFont="1" applyFill="1" applyBorder="1" applyAlignment="1" applyProtection="1">
      <alignment horizontal="center" vertical="center"/>
    </xf>
    <xf numFmtId="1" fontId="36" fillId="0" borderId="10" xfId="0" applyNumberFormat="1" applyFont="1" applyFill="1" applyBorder="1" applyAlignment="1" applyProtection="1">
      <alignment horizontal="center" vertical="center"/>
    </xf>
    <xf numFmtId="0" fontId="28" fillId="21" borderId="13" xfId="0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horizontal="left" vertical="center"/>
    </xf>
    <xf numFmtId="9" fontId="28" fillId="0" borderId="10" xfId="0" applyNumberFormat="1" applyFont="1" applyFill="1" applyBorder="1" applyAlignment="1" applyProtection="1">
      <alignment horizontal="left" vertical="center"/>
    </xf>
    <xf numFmtId="0" fontId="28" fillId="21" borderId="10" xfId="0" applyFont="1" applyFill="1" applyBorder="1" applyAlignment="1" applyProtection="1">
      <alignment horizontal="left" vertical="center"/>
    </xf>
    <xf numFmtId="0" fontId="38" fillId="0" borderId="0" xfId="0" applyNumberFormat="1" applyFont="1" applyFill="1" applyBorder="1" applyProtection="1"/>
    <xf numFmtId="0" fontId="38" fillId="0" borderId="0" xfId="0" applyFont="1" applyFill="1" applyBorder="1" applyProtection="1"/>
    <xf numFmtId="0" fontId="1" fillId="0" borderId="0" xfId="0" applyFont="1" applyFill="1" applyBorder="1" applyProtection="1"/>
    <xf numFmtId="0" fontId="38" fillId="0" borderId="0" xfId="0" applyFont="1" applyProtection="1"/>
    <xf numFmtId="0" fontId="38" fillId="0" borderId="0" xfId="0" applyFont="1" applyFill="1" applyAlignment="1" applyProtection="1">
      <alignment horizontal="right" vertical="center"/>
    </xf>
    <xf numFmtId="165" fontId="28" fillId="21" borderId="13" xfId="0" applyNumberFormat="1" applyFont="1" applyFill="1" applyBorder="1" applyAlignment="1" applyProtection="1">
      <alignment horizontal="center" vertical="center"/>
    </xf>
    <xf numFmtId="0" fontId="39" fillId="0" borderId="17" xfId="0" applyNumberFormat="1" applyFont="1" applyFill="1" applyBorder="1" applyAlignment="1" applyProtection="1">
      <alignment horizontal="left" vertical="center"/>
    </xf>
    <xf numFmtId="0" fontId="39" fillId="0" borderId="17" xfId="0" applyFont="1" applyFill="1" applyBorder="1" applyAlignment="1" applyProtection="1">
      <alignment horizontal="left" vertical="center"/>
    </xf>
    <xf numFmtId="0" fontId="39" fillId="0" borderId="17" xfId="0" applyFont="1" applyFill="1" applyBorder="1" applyAlignment="1" applyProtection="1">
      <alignment horizontal="center" vertical="center" wrapText="1"/>
    </xf>
    <xf numFmtId="0" fontId="40" fillId="0" borderId="17" xfId="0" applyNumberFormat="1" applyFont="1" applyFill="1" applyBorder="1" applyAlignment="1" applyProtection="1">
      <alignment horizontal="center" vertical="center" wrapText="1"/>
    </xf>
    <xf numFmtId="0" fontId="39" fillId="0" borderId="17" xfId="0" applyFont="1" applyFill="1" applyBorder="1" applyAlignment="1" applyProtection="1">
      <alignment horizontal="center" vertical="center"/>
    </xf>
    <xf numFmtId="0" fontId="28" fillId="0" borderId="18" xfId="0" applyNumberFormat="1" applyFont="1" applyFill="1" applyBorder="1" applyAlignment="1" applyProtection="1">
      <alignment horizontal="center" vertical="center" shrinkToFit="1"/>
    </xf>
    <xf numFmtId="0" fontId="28" fillId="0" borderId="19" xfId="0" applyNumberFormat="1" applyFont="1" applyFill="1" applyBorder="1" applyAlignment="1" applyProtection="1">
      <alignment horizontal="center" vertical="center" shrinkToFit="1"/>
    </xf>
    <xf numFmtId="0" fontId="28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1" fillId="0" borderId="0" xfId="0" applyNumberFormat="1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</xf>
    <xf numFmtId="0" fontId="33" fillId="0" borderId="11" xfId="0" applyFont="1" applyFill="1" applyBorder="1" applyAlignment="1" applyProtection="1">
      <alignment horizontal="center" vertical="center"/>
    </xf>
    <xf numFmtId="0" fontId="31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14" fontId="33" fillId="22" borderId="11" xfId="0" applyNumberFormat="1" applyFont="1" applyFill="1" applyBorder="1" applyAlignment="1" applyProtection="1">
      <alignment horizontal="center" vertical="center"/>
    </xf>
    <xf numFmtId="14" fontId="33" fillId="0" borderId="11" xfId="0" applyNumberFormat="1" applyFont="1" applyBorder="1" applyAlignment="1" applyProtection="1">
      <alignment horizontal="center" vertical="center"/>
    </xf>
    <xf numFmtId="14" fontId="28" fillId="21" borderId="10" xfId="0" applyNumberFormat="1" applyFont="1" applyFill="1" applyBorder="1" applyAlignment="1" applyProtection="1">
      <alignment horizontal="center" vertical="center"/>
    </xf>
    <xf numFmtId="14" fontId="33" fillId="21" borderId="11" xfId="0" applyNumberFormat="1" applyFont="1" applyFill="1" applyBorder="1" applyAlignment="1" applyProtection="1">
      <alignment horizontal="center" vertical="center"/>
    </xf>
    <xf numFmtId="1" fontId="33" fillId="21" borderId="11" xfId="0" applyNumberFormat="1" applyFont="1" applyFill="1" applyBorder="1" applyAlignment="1" applyProtection="1">
      <alignment horizontal="center" vertical="center"/>
    </xf>
    <xf numFmtId="0" fontId="35" fillId="0" borderId="15" xfId="0" applyNumberFormat="1" applyFont="1" applyFill="1" applyBorder="1" applyAlignment="1" applyProtection="1">
      <alignment horizontal="center" vertical="center"/>
    </xf>
    <xf numFmtId="0" fontId="35" fillId="0" borderId="12" xfId="0" applyNumberFormat="1" applyFont="1" applyFill="1" applyBorder="1" applyAlignment="1" applyProtection="1">
      <alignment horizontal="center" vertical="center"/>
    </xf>
    <xf numFmtId="0" fontId="35" fillId="0" borderId="16" xfId="0" applyNumberFormat="1" applyFont="1" applyFill="1" applyBorder="1" applyAlignment="1" applyProtection="1">
      <alignment horizontal="center" vertical="center"/>
    </xf>
    <xf numFmtId="167" fontId="31" fillId="0" borderId="15" xfId="0" applyNumberFormat="1" applyFont="1" applyFill="1" applyBorder="1" applyAlignment="1" applyProtection="1">
      <alignment horizontal="center" vertical="center"/>
    </xf>
    <xf numFmtId="167" fontId="31" fillId="0" borderId="12" xfId="0" applyNumberFormat="1" applyFont="1" applyFill="1" applyBorder="1" applyAlignment="1" applyProtection="1">
      <alignment horizontal="center" vertical="center"/>
    </xf>
    <xf numFmtId="167" fontId="31" fillId="0" borderId="16" xfId="0" applyNumberFormat="1" applyFont="1" applyFill="1" applyBorder="1" applyAlignment="1" applyProtection="1">
      <alignment horizontal="center" vertical="center"/>
    </xf>
    <xf numFmtId="0" fontId="42" fillId="0" borderId="0" xfId="34" applyFont="1" applyBorder="1" applyAlignment="1" applyProtection="1">
      <alignment horizontal="left" vertical="center"/>
    </xf>
    <xf numFmtId="164" fontId="31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31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7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161925</xdr:colOff>
      <xdr:row>5</xdr:row>
      <xdr:rowOff>142875</xdr:rowOff>
    </xdr:from>
    <xdr:to>
      <xdr:col>25</xdr:col>
      <xdr:colOff>76200</xdr:colOff>
      <xdr:row>9</xdr:row>
      <xdr:rowOff>156633</xdr:rowOff>
    </xdr:to>
    <xdr:sp macro="" textlink="">
      <xdr:nvSpPr>
        <xdr:cNvPr id="8236" name="Text Box 44" hidden="1">
          <a:extLst>
            <a:ext uri="{FF2B5EF4-FFF2-40B4-BE49-F238E27FC236}">
              <a16:creationId xmlns=""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FD44"/>
  <sheetViews>
    <sheetView showGridLines="0" tabSelected="1" zoomScaleNormal="100" workbookViewId="0">
      <pane ySplit="7" topLeftCell="A17" activePane="bottomLeft" state="frozen"/>
      <selection pane="bottomLeft" activeCell="H29" sqref="H29"/>
    </sheetView>
  </sheetViews>
  <sheetFormatPr defaultColWidth="9.140625" defaultRowHeight="12.75" x14ac:dyDescent="0.2"/>
  <cols>
    <col min="1" max="1" width="6.85546875" style="5" customWidth="1"/>
    <col min="2" max="2" width="27.28515625" style="1" customWidth="1"/>
    <col min="3" max="3" width="7.7109375" style="1" customWidth="1"/>
    <col min="4" max="4" width="6.85546875" style="6" hidden="1" customWidth="1"/>
    <col min="5" max="6" width="12" style="1" customWidth="1"/>
    <col min="7" max="7" width="6" style="1" customWidth="1"/>
    <col min="8" max="8" width="6.7109375" style="1" customWidth="1"/>
    <col min="9" max="9" width="7.5703125" style="1" customWidth="1"/>
    <col min="10" max="10" width="1.85546875" style="1" customWidth="1"/>
    <col min="11" max="66" width="2.42578125" style="1" customWidth="1"/>
    <col min="67" max="16384" width="9.140625" style="3"/>
  </cols>
  <sheetData>
    <row r="1" spans="1:160" ht="30" customHeight="1" x14ac:dyDescent="0.2">
      <c r="A1" s="65" t="s">
        <v>3</v>
      </c>
      <c r="B1" s="12"/>
      <c r="C1" s="12"/>
      <c r="D1" s="12"/>
      <c r="E1" s="12"/>
      <c r="F1" s="12"/>
      <c r="I1" s="69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</row>
    <row r="2" spans="1:160" ht="18" customHeight="1" x14ac:dyDescent="0.2">
      <c r="A2" s="17" t="s">
        <v>4</v>
      </c>
      <c r="B2" s="7"/>
      <c r="C2" s="7"/>
      <c r="D2" s="11"/>
      <c r="E2" s="70"/>
      <c r="F2" s="70"/>
      <c r="H2" s="2"/>
    </row>
    <row r="3" spans="1:160" ht="14.25" x14ac:dyDescent="0.2">
      <c r="A3" s="17"/>
      <c r="B3" s="13"/>
      <c r="C3" s="4"/>
      <c r="D3" s="4"/>
      <c r="E3" s="4"/>
      <c r="F3" s="4"/>
      <c r="G3" s="4"/>
      <c r="H3" s="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160" ht="17.25" customHeight="1" x14ac:dyDescent="0.2">
      <c r="A4" s="50"/>
      <c r="B4" s="54" t="s">
        <v>5</v>
      </c>
      <c r="C4" s="84">
        <v>44277</v>
      </c>
      <c r="D4" s="84"/>
      <c r="E4" s="84"/>
      <c r="F4" s="51"/>
      <c r="G4" s="54" t="s">
        <v>8</v>
      </c>
      <c r="H4" s="68">
        <v>1</v>
      </c>
      <c r="I4" s="52"/>
      <c r="J4" s="15"/>
      <c r="K4" s="76" t="str">
        <f>"Tuần "&amp;(K6-($C$4-WEEKDAY($C$4,1)+2))/7+1</f>
        <v>Tuần 1</v>
      </c>
      <c r="L4" s="77"/>
      <c r="M4" s="77"/>
      <c r="N4" s="77"/>
      <c r="O4" s="77"/>
      <c r="P4" s="77"/>
      <c r="Q4" s="78"/>
      <c r="R4" s="76" t="str">
        <f>"Tuần "&amp;(R6-($C$4-WEEKDAY($C$4,1)+2))/7+1</f>
        <v>Tuần 2</v>
      </c>
      <c r="S4" s="77"/>
      <c r="T4" s="77"/>
      <c r="U4" s="77"/>
      <c r="V4" s="77"/>
      <c r="W4" s="77"/>
      <c r="X4" s="78"/>
      <c r="Y4" s="76" t="str">
        <f>"Week "&amp;(Y6-($C$4-WEEKDAY($C$4,1)+2))/7+1</f>
        <v>Week 3</v>
      </c>
      <c r="Z4" s="77"/>
      <c r="AA4" s="77"/>
      <c r="AB4" s="77"/>
      <c r="AC4" s="77"/>
      <c r="AD4" s="77"/>
      <c r="AE4" s="78"/>
      <c r="AF4" s="76" t="str">
        <f>"Week "&amp;(AF6-($C$4-WEEKDAY($C$4,1)+2))/7+1</f>
        <v>Week 4</v>
      </c>
      <c r="AG4" s="77"/>
      <c r="AH4" s="77"/>
      <c r="AI4" s="77"/>
      <c r="AJ4" s="77"/>
      <c r="AK4" s="77"/>
      <c r="AL4" s="78"/>
      <c r="AM4" s="76" t="str">
        <f>"Week "&amp;(AM6-($C$4-WEEKDAY($C$4,1)+2))/7+1</f>
        <v>Week 5</v>
      </c>
      <c r="AN4" s="77"/>
      <c r="AO4" s="77"/>
      <c r="AP4" s="77"/>
      <c r="AQ4" s="77"/>
      <c r="AR4" s="77"/>
      <c r="AS4" s="78"/>
      <c r="AT4" s="76" t="str">
        <f>"Week "&amp;(AT6-($C$4-WEEKDAY($C$4,1)+2))/7+1</f>
        <v>Week 6</v>
      </c>
      <c r="AU4" s="77"/>
      <c r="AV4" s="77"/>
      <c r="AW4" s="77"/>
      <c r="AX4" s="77"/>
      <c r="AY4" s="77"/>
      <c r="AZ4" s="78"/>
      <c r="BA4" s="76" t="str">
        <f>"Week "&amp;(BA6-($C$4-WEEKDAY($C$4,1)+2))/7+1</f>
        <v>Week 7</v>
      </c>
      <c r="BB4" s="77"/>
      <c r="BC4" s="77"/>
      <c r="BD4" s="77"/>
      <c r="BE4" s="77"/>
      <c r="BF4" s="77"/>
      <c r="BG4" s="78"/>
      <c r="BH4" s="76" t="str">
        <f>"Week "&amp;(BH6-($C$4-WEEKDAY($C$4,1)+2))/7+1</f>
        <v>Week 8</v>
      </c>
      <c r="BI4" s="77"/>
      <c r="BJ4" s="77"/>
      <c r="BK4" s="77"/>
      <c r="BL4" s="77"/>
      <c r="BM4" s="77"/>
      <c r="BN4" s="78"/>
    </row>
    <row r="5" spans="1:160" ht="17.25" customHeight="1" x14ac:dyDescent="0.2">
      <c r="A5" s="50"/>
      <c r="B5" s="54" t="s">
        <v>6</v>
      </c>
      <c r="C5" s="83" t="s">
        <v>7</v>
      </c>
      <c r="D5" s="83"/>
      <c r="E5" s="83"/>
      <c r="F5" s="53"/>
      <c r="G5" s="53"/>
      <c r="H5" s="53"/>
      <c r="I5" s="53"/>
      <c r="J5" s="15"/>
      <c r="K5" s="79">
        <f>K6</f>
        <v>44277</v>
      </c>
      <c r="L5" s="80"/>
      <c r="M5" s="80"/>
      <c r="N5" s="80"/>
      <c r="O5" s="80"/>
      <c r="P5" s="80"/>
      <c r="Q5" s="81"/>
      <c r="R5" s="79">
        <f>R6</f>
        <v>44284</v>
      </c>
      <c r="S5" s="80"/>
      <c r="T5" s="80"/>
      <c r="U5" s="80"/>
      <c r="V5" s="80"/>
      <c r="W5" s="80"/>
      <c r="X5" s="81"/>
      <c r="Y5" s="79">
        <f>Y6</f>
        <v>44291</v>
      </c>
      <c r="Z5" s="80"/>
      <c r="AA5" s="80"/>
      <c r="AB5" s="80"/>
      <c r="AC5" s="80"/>
      <c r="AD5" s="80"/>
      <c r="AE5" s="81"/>
      <c r="AF5" s="79">
        <f>AF6</f>
        <v>44298</v>
      </c>
      <c r="AG5" s="80"/>
      <c r="AH5" s="80"/>
      <c r="AI5" s="80"/>
      <c r="AJ5" s="80"/>
      <c r="AK5" s="80"/>
      <c r="AL5" s="81"/>
      <c r="AM5" s="79">
        <f>AM6</f>
        <v>44305</v>
      </c>
      <c r="AN5" s="80"/>
      <c r="AO5" s="80"/>
      <c r="AP5" s="80"/>
      <c r="AQ5" s="80"/>
      <c r="AR5" s="80"/>
      <c r="AS5" s="81"/>
      <c r="AT5" s="79">
        <f>AT6</f>
        <v>44312</v>
      </c>
      <c r="AU5" s="80"/>
      <c r="AV5" s="80"/>
      <c r="AW5" s="80"/>
      <c r="AX5" s="80"/>
      <c r="AY5" s="80"/>
      <c r="AZ5" s="81"/>
      <c r="BA5" s="79">
        <f>BA6</f>
        <v>44319</v>
      </c>
      <c r="BB5" s="80"/>
      <c r="BC5" s="80"/>
      <c r="BD5" s="80"/>
      <c r="BE5" s="80"/>
      <c r="BF5" s="80"/>
      <c r="BG5" s="81"/>
      <c r="BH5" s="79">
        <f>BH6</f>
        <v>44326</v>
      </c>
      <c r="BI5" s="80"/>
      <c r="BJ5" s="80"/>
      <c r="BK5" s="80"/>
      <c r="BL5" s="80"/>
      <c r="BM5" s="80"/>
      <c r="BN5" s="81"/>
    </row>
    <row r="6" spans="1:160" x14ac:dyDescent="0.2">
      <c r="A6" s="14"/>
      <c r="B6" s="15"/>
      <c r="C6" s="15"/>
      <c r="D6" s="16"/>
      <c r="E6" s="15"/>
      <c r="F6" s="15"/>
      <c r="G6" s="15"/>
      <c r="H6" s="15"/>
      <c r="I6" s="15"/>
      <c r="J6" s="15"/>
      <c r="K6" s="40">
        <f>C4-WEEKDAY(C4,1)+2+7*(H4-1)</f>
        <v>44277</v>
      </c>
      <c r="L6" s="31">
        <f t="shared" ref="L6:AQ6" si="0">K6+1</f>
        <v>44278</v>
      </c>
      <c r="M6" s="31">
        <f t="shared" si="0"/>
        <v>44279</v>
      </c>
      <c r="N6" s="31">
        <f t="shared" si="0"/>
        <v>44280</v>
      </c>
      <c r="O6" s="31">
        <f t="shared" si="0"/>
        <v>44281</v>
      </c>
      <c r="P6" s="31">
        <f t="shared" si="0"/>
        <v>44282</v>
      </c>
      <c r="Q6" s="41">
        <f t="shared" si="0"/>
        <v>44283</v>
      </c>
      <c r="R6" s="40">
        <f t="shared" si="0"/>
        <v>44284</v>
      </c>
      <c r="S6" s="31">
        <f t="shared" si="0"/>
        <v>44285</v>
      </c>
      <c r="T6" s="31">
        <f t="shared" si="0"/>
        <v>44286</v>
      </c>
      <c r="U6" s="31">
        <f t="shared" si="0"/>
        <v>44287</v>
      </c>
      <c r="V6" s="31">
        <f t="shared" si="0"/>
        <v>44288</v>
      </c>
      <c r="W6" s="31">
        <f t="shared" si="0"/>
        <v>44289</v>
      </c>
      <c r="X6" s="41">
        <f t="shared" si="0"/>
        <v>44290</v>
      </c>
      <c r="Y6" s="40">
        <f t="shared" si="0"/>
        <v>44291</v>
      </c>
      <c r="Z6" s="31">
        <f t="shared" si="0"/>
        <v>44292</v>
      </c>
      <c r="AA6" s="31">
        <f t="shared" si="0"/>
        <v>44293</v>
      </c>
      <c r="AB6" s="31">
        <f t="shared" si="0"/>
        <v>44294</v>
      </c>
      <c r="AC6" s="31">
        <f t="shared" si="0"/>
        <v>44295</v>
      </c>
      <c r="AD6" s="31">
        <f t="shared" si="0"/>
        <v>44296</v>
      </c>
      <c r="AE6" s="41">
        <f t="shared" si="0"/>
        <v>44297</v>
      </c>
      <c r="AF6" s="40">
        <f t="shared" si="0"/>
        <v>44298</v>
      </c>
      <c r="AG6" s="31">
        <f t="shared" si="0"/>
        <v>44299</v>
      </c>
      <c r="AH6" s="31">
        <f t="shared" si="0"/>
        <v>44300</v>
      </c>
      <c r="AI6" s="31">
        <f t="shared" si="0"/>
        <v>44301</v>
      </c>
      <c r="AJ6" s="31">
        <f t="shared" si="0"/>
        <v>44302</v>
      </c>
      <c r="AK6" s="31">
        <f t="shared" si="0"/>
        <v>44303</v>
      </c>
      <c r="AL6" s="41">
        <f t="shared" si="0"/>
        <v>44304</v>
      </c>
      <c r="AM6" s="40">
        <f t="shared" si="0"/>
        <v>44305</v>
      </c>
      <c r="AN6" s="31">
        <f t="shared" si="0"/>
        <v>44306</v>
      </c>
      <c r="AO6" s="31">
        <f t="shared" si="0"/>
        <v>44307</v>
      </c>
      <c r="AP6" s="31">
        <f t="shared" si="0"/>
        <v>44308</v>
      </c>
      <c r="AQ6" s="31">
        <f t="shared" si="0"/>
        <v>44309</v>
      </c>
      <c r="AR6" s="31">
        <f t="shared" ref="AR6:BN6" si="1">AQ6+1</f>
        <v>44310</v>
      </c>
      <c r="AS6" s="41">
        <f t="shared" si="1"/>
        <v>44311</v>
      </c>
      <c r="AT6" s="40">
        <f t="shared" si="1"/>
        <v>44312</v>
      </c>
      <c r="AU6" s="31">
        <f t="shared" si="1"/>
        <v>44313</v>
      </c>
      <c r="AV6" s="31">
        <f t="shared" si="1"/>
        <v>44314</v>
      </c>
      <c r="AW6" s="31">
        <f t="shared" si="1"/>
        <v>44315</v>
      </c>
      <c r="AX6" s="31">
        <f t="shared" si="1"/>
        <v>44316</v>
      </c>
      <c r="AY6" s="31">
        <f t="shared" si="1"/>
        <v>44317</v>
      </c>
      <c r="AZ6" s="41">
        <f t="shared" si="1"/>
        <v>44318</v>
      </c>
      <c r="BA6" s="40">
        <f t="shared" si="1"/>
        <v>44319</v>
      </c>
      <c r="BB6" s="31">
        <f t="shared" si="1"/>
        <v>44320</v>
      </c>
      <c r="BC6" s="31">
        <f t="shared" si="1"/>
        <v>44321</v>
      </c>
      <c r="BD6" s="31">
        <f t="shared" si="1"/>
        <v>44322</v>
      </c>
      <c r="BE6" s="31">
        <f t="shared" si="1"/>
        <v>44323</v>
      </c>
      <c r="BF6" s="31">
        <f t="shared" si="1"/>
        <v>44324</v>
      </c>
      <c r="BG6" s="41">
        <f t="shared" si="1"/>
        <v>44325</v>
      </c>
      <c r="BH6" s="40">
        <f t="shared" si="1"/>
        <v>44326</v>
      </c>
      <c r="BI6" s="31">
        <f t="shared" si="1"/>
        <v>44327</v>
      </c>
      <c r="BJ6" s="31">
        <f t="shared" si="1"/>
        <v>44328</v>
      </c>
      <c r="BK6" s="31">
        <f t="shared" si="1"/>
        <v>44329</v>
      </c>
      <c r="BL6" s="31">
        <f t="shared" si="1"/>
        <v>44330</v>
      </c>
      <c r="BM6" s="31">
        <f t="shared" si="1"/>
        <v>44331</v>
      </c>
      <c r="BN6" s="41">
        <f t="shared" si="1"/>
        <v>44332</v>
      </c>
    </row>
    <row r="7" spans="1:160" s="64" customFormat="1" ht="36.75" customHeight="1" thickBot="1" x14ac:dyDescent="0.25">
      <c r="A7" s="56" t="s">
        <v>0</v>
      </c>
      <c r="B7" s="57" t="s">
        <v>9</v>
      </c>
      <c r="C7" s="58" t="s">
        <v>1</v>
      </c>
      <c r="D7" s="59" t="s">
        <v>2</v>
      </c>
      <c r="E7" s="60" t="s">
        <v>10</v>
      </c>
      <c r="F7" s="60" t="s">
        <v>11</v>
      </c>
      <c r="G7" s="58" t="s">
        <v>13</v>
      </c>
      <c r="H7" s="58" t="s">
        <v>12</v>
      </c>
      <c r="I7" s="58" t="s">
        <v>36</v>
      </c>
      <c r="J7" s="58"/>
      <c r="K7" s="61" t="str">
        <f t="shared" ref="K7:AP7" si="2">CHOOSE(WEEKDAY(K6,1),"S","M","T","W","T","F","S")</f>
        <v>M</v>
      </c>
      <c r="L7" s="62" t="str">
        <f t="shared" si="2"/>
        <v>T</v>
      </c>
      <c r="M7" s="62" t="str">
        <f t="shared" si="2"/>
        <v>W</v>
      </c>
      <c r="N7" s="62" t="str">
        <f t="shared" si="2"/>
        <v>T</v>
      </c>
      <c r="O7" s="62" t="str">
        <f t="shared" si="2"/>
        <v>F</v>
      </c>
      <c r="P7" s="62" t="str">
        <f t="shared" si="2"/>
        <v>S</v>
      </c>
      <c r="Q7" s="63" t="str">
        <f t="shared" si="2"/>
        <v>S</v>
      </c>
      <c r="R7" s="61" t="str">
        <f t="shared" si="2"/>
        <v>M</v>
      </c>
      <c r="S7" s="62" t="str">
        <f t="shared" si="2"/>
        <v>T</v>
      </c>
      <c r="T7" s="62" t="str">
        <f t="shared" si="2"/>
        <v>W</v>
      </c>
      <c r="U7" s="62" t="str">
        <f t="shared" si="2"/>
        <v>T</v>
      </c>
      <c r="V7" s="62" t="str">
        <f t="shared" si="2"/>
        <v>F</v>
      </c>
      <c r="W7" s="62" t="str">
        <f t="shared" si="2"/>
        <v>S</v>
      </c>
      <c r="X7" s="63" t="str">
        <f t="shared" si="2"/>
        <v>S</v>
      </c>
      <c r="Y7" s="61" t="str">
        <f t="shared" si="2"/>
        <v>M</v>
      </c>
      <c r="Z7" s="62" t="str">
        <f t="shared" si="2"/>
        <v>T</v>
      </c>
      <c r="AA7" s="62" t="str">
        <f t="shared" si="2"/>
        <v>W</v>
      </c>
      <c r="AB7" s="62" t="str">
        <f t="shared" si="2"/>
        <v>T</v>
      </c>
      <c r="AC7" s="62" t="str">
        <f t="shared" si="2"/>
        <v>F</v>
      </c>
      <c r="AD7" s="62" t="str">
        <f t="shared" si="2"/>
        <v>S</v>
      </c>
      <c r="AE7" s="63" t="str">
        <f t="shared" si="2"/>
        <v>S</v>
      </c>
      <c r="AF7" s="61" t="str">
        <f t="shared" si="2"/>
        <v>M</v>
      </c>
      <c r="AG7" s="62" t="str">
        <f t="shared" si="2"/>
        <v>T</v>
      </c>
      <c r="AH7" s="62" t="str">
        <f t="shared" si="2"/>
        <v>W</v>
      </c>
      <c r="AI7" s="62" t="str">
        <f t="shared" si="2"/>
        <v>T</v>
      </c>
      <c r="AJ7" s="62" t="str">
        <f t="shared" si="2"/>
        <v>F</v>
      </c>
      <c r="AK7" s="62" t="str">
        <f t="shared" si="2"/>
        <v>S</v>
      </c>
      <c r="AL7" s="63" t="str">
        <f t="shared" si="2"/>
        <v>S</v>
      </c>
      <c r="AM7" s="61" t="str">
        <f t="shared" si="2"/>
        <v>M</v>
      </c>
      <c r="AN7" s="62" t="str">
        <f t="shared" si="2"/>
        <v>T</v>
      </c>
      <c r="AO7" s="62" t="str">
        <f t="shared" si="2"/>
        <v>W</v>
      </c>
      <c r="AP7" s="62" t="str">
        <f t="shared" si="2"/>
        <v>T</v>
      </c>
      <c r="AQ7" s="62" t="str">
        <f t="shared" ref="AQ7:BV7" si="3">CHOOSE(WEEKDAY(AQ6,1),"S","M","T","W","T","F","S")</f>
        <v>F</v>
      </c>
      <c r="AR7" s="62" t="str">
        <f t="shared" si="3"/>
        <v>S</v>
      </c>
      <c r="AS7" s="63" t="str">
        <f t="shared" si="3"/>
        <v>S</v>
      </c>
      <c r="AT7" s="61" t="str">
        <f t="shared" si="3"/>
        <v>M</v>
      </c>
      <c r="AU7" s="62" t="str">
        <f t="shared" si="3"/>
        <v>T</v>
      </c>
      <c r="AV7" s="62" t="str">
        <f t="shared" si="3"/>
        <v>W</v>
      </c>
      <c r="AW7" s="62" t="str">
        <f t="shared" si="3"/>
        <v>T</v>
      </c>
      <c r="AX7" s="62" t="str">
        <f t="shared" si="3"/>
        <v>F</v>
      </c>
      <c r="AY7" s="62" t="str">
        <f t="shared" si="3"/>
        <v>S</v>
      </c>
      <c r="AZ7" s="63" t="str">
        <f t="shared" si="3"/>
        <v>S</v>
      </c>
      <c r="BA7" s="61" t="str">
        <f t="shared" si="3"/>
        <v>M</v>
      </c>
      <c r="BB7" s="62" t="str">
        <f t="shared" si="3"/>
        <v>T</v>
      </c>
      <c r="BC7" s="62" t="str">
        <f t="shared" si="3"/>
        <v>W</v>
      </c>
      <c r="BD7" s="62" t="str">
        <f t="shared" si="3"/>
        <v>T</v>
      </c>
      <c r="BE7" s="62" t="str">
        <f t="shared" si="3"/>
        <v>F</v>
      </c>
      <c r="BF7" s="62" t="str">
        <f t="shared" si="3"/>
        <v>S</v>
      </c>
      <c r="BG7" s="63" t="str">
        <f t="shared" si="3"/>
        <v>S</v>
      </c>
      <c r="BH7" s="61" t="str">
        <f t="shared" si="3"/>
        <v>M</v>
      </c>
      <c r="BI7" s="62" t="str">
        <f t="shared" si="3"/>
        <v>T</v>
      </c>
      <c r="BJ7" s="62" t="str">
        <f t="shared" si="3"/>
        <v>W</v>
      </c>
      <c r="BK7" s="62" t="str">
        <f t="shared" si="3"/>
        <v>T</v>
      </c>
      <c r="BL7" s="62" t="str">
        <f t="shared" si="3"/>
        <v>F</v>
      </c>
      <c r="BM7" s="62" t="str">
        <f t="shared" si="3"/>
        <v>S</v>
      </c>
      <c r="BN7" s="63" t="str">
        <f t="shared" si="3"/>
        <v>S</v>
      </c>
    </row>
    <row r="8" spans="1:160" s="20" customFormat="1" ht="18" customHeight="1" x14ac:dyDescent="0.2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14</v>
      </c>
      <c r="C8" s="34"/>
      <c r="D8" s="35"/>
      <c r="E8" s="36"/>
      <c r="F8" s="55" t="str">
        <f>IF(ISBLANK(E8)," - ",IF(G8=0,E8,E8+G8-1))</f>
        <v xml:space="preserve"> - </v>
      </c>
      <c r="G8" s="37"/>
      <c r="H8" s="38"/>
      <c r="I8" s="39" t="str">
        <f t="shared" ref="I8" si="4">IF(OR(F8=0,E8=0)," - ",NETWORKDAYS(E8,F8))</f>
        <v xml:space="preserve"> - </v>
      </c>
      <c r="J8" s="42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</row>
    <row r="9" spans="1:160" s="25" customFormat="1" ht="18" customHeight="1" x14ac:dyDescent="0.2">
      <c r="A9" s="24" t="str">
        <f t="shared" ref="A9:A12" si="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66" t="s">
        <v>15</v>
      </c>
      <c r="C9" s="25" t="s">
        <v>35</v>
      </c>
      <c r="D9" s="67"/>
      <c r="E9" s="71">
        <v>44277</v>
      </c>
      <c r="F9" s="72">
        <f>IF(ISBLANK(E9)," - ",IF(G9=0,E9,E9+G9-1))</f>
        <v>44278</v>
      </c>
      <c r="G9" s="26">
        <v>2</v>
      </c>
      <c r="H9" s="27">
        <v>1</v>
      </c>
      <c r="I9" s="28">
        <f>IF(OR(F9=0,E9=0)," - ",G9)</f>
        <v>2</v>
      </c>
      <c r="J9" s="43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</row>
    <row r="10" spans="1:160" s="25" customFormat="1" ht="18" customHeight="1" x14ac:dyDescent="0.2">
      <c r="A10" s="24" t="str">
        <f t="shared" si="5"/>
        <v>1.2</v>
      </c>
      <c r="B10" s="66" t="s">
        <v>16</v>
      </c>
      <c r="D10" s="67"/>
      <c r="E10" s="71">
        <v>44279</v>
      </c>
      <c r="F10" s="72">
        <f>IF(ISBLANK(E10)," - ",IF(G10=0,E10,E10+G10-1))</f>
        <v>44280</v>
      </c>
      <c r="G10" s="26">
        <v>2</v>
      </c>
      <c r="H10" s="27">
        <v>1</v>
      </c>
      <c r="I10" s="28">
        <f t="shared" ref="I10:I14" si="6">IF(OR(F10=0,E10=0)," - ",G10)</f>
        <v>2</v>
      </c>
      <c r="J10" s="43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</row>
    <row r="11" spans="1:160" s="25" customFormat="1" ht="18" customHeight="1" x14ac:dyDescent="0.2">
      <c r="A11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66" t="s">
        <v>17</v>
      </c>
      <c r="D11" s="67"/>
      <c r="E11" s="71">
        <v>44281</v>
      </c>
      <c r="F11" s="72">
        <f t="shared" ref="F11:F14" si="7">IF(ISBLANK(E11)," - ",IF(G11=0,E11,E11+G11-1))</f>
        <v>44282</v>
      </c>
      <c r="G11" s="26">
        <v>2</v>
      </c>
      <c r="H11" s="27">
        <v>1</v>
      </c>
      <c r="I11" s="28">
        <f t="shared" si="6"/>
        <v>2</v>
      </c>
      <c r="J11" s="43"/>
      <c r="K11" s="47"/>
      <c r="L11" s="47"/>
      <c r="M11" s="48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</row>
    <row r="12" spans="1:160" s="25" customFormat="1" ht="18" customHeight="1" x14ac:dyDescent="0.2">
      <c r="A12" s="24" t="str">
        <f t="shared" si="5"/>
        <v>1.4</v>
      </c>
      <c r="B12" s="66" t="s">
        <v>18</v>
      </c>
      <c r="D12" s="67"/>
      <c r="E12" s="71">
        <v>44283</v>
      </c>
      <c r="F12" s="72">
        <f t="shared" si="7"/>
        <v>44286</v>
      </c>
      <c r="G12" s="26">
        <v>4</v>
      </c>
      <c r="H12" s="27">
        <v>1</v>
      </c>
      <c r="I12" s="28">
        <f t="shared" si="6"/>
        <v>4</v>
      </c>
      <c r="J12" s="43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</row>
    <row r="13" spans="1:160" s="25" customFormat="1" ht="17.25" customHeight="1" x14ac:dyDescent="0.2">
      <c r="A13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1.5</v>
      </c>
      <c r="B13" s="66" t="s">
        <v>19</v>
      </c>
      <c r="D13" s="67"/>
      <c r="E13" s="71">
        <v>44287</v>
      </c>
      <c r="F13" s="72">
        <f t="shared" si="7"/>
        <v>44290</v>
      </c>
      <c r="G13" s="26">
        <v>4</v>
      </c>
      <c r="H13" s="27">
        <v>1</v>
      </c>
      <c r="I13" s="28">
        <f t="shared" si="6"/>
        <v>4</v>
      </c>
      <c r="J13" s="43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</row>
    <row r="14" spans="1:160" s="25" customFormat="1" ht="18" customHeight="1" x14ac:dyDescent="0.2">
      <c r="A14" s="18" t="str">
        <f>IF(ISERROR(VALUE(SUBSTITUTE(prevWBS,".",""))),"1",IF(ISERROR(FIND("`",SUBSTITUTE(prevWBS,".","`",1))),TEXT(VALUE(prevWBS)+1,"#"),TEXT(VALUE(LEFT(prevWBS,FIND("`",SUBSTITUTE(prevWBS,".","`",1))-1))+1,"#")))</f>
        <v>2</v>
      </c>
      <c r="B14" s="19" t="s">
        <v>20</v>
      </c>
      <c r="C14" s="20"/>
      <c r="D14" s="21"/>
      <c r="E14" s="73"/>
      <c r="F14" s="74" t="str">
        <f t="shared" si="7"/>
        <v xml:space="preserve"> - </v>
      </c>
      <c r="G14" s="22"/>
      <c r="H14" s="23"/>
      <c r="I14" s="75" t="str">
        <f t="shared" si="6"/>
        <v xml:space="preserve"> - </v>
      </c>
      <c r="J14" s="44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</row>
    <row r="15" spans="1:160" s="25" customFormat="1" ht="18" customHeight="1" x14ac:dyDescent="0.2">
      <c r="A15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5" s="66" t="s">
        <v>21</v>
      </c>
      <c r="D15" s="67"/>
      <c r="E15" s="71">
        <v>44291</v>
      </c>
      <c r="F15" s="72">
        <f t="shared" ref="F15" si="8">IF(ISBLANK(E15)," - ",IF(G15=0,E15,E15+G15-1))</f>
        <v>44292</v>
      </c>
      <c r="G15" s="26">
        <v>2</v>
      </c>
      <c r="H15" s="27">
        <v>1</v>
      </c>
      <c r="I15" s="28">
        <f>IF(OR(F15=0,E15=0)," - ",G15)</f>
        <v>2</v>
      </c>
      <c r="J15" s="43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</row>
    <row r="16" spans="1:160" s="25" customFormat="1" ht="18" customHeight="1" x14ac:dyDescent="0.2">
      <c r="A16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6" s="66" t="s">
        <v>22</v>
      </c>
      <c r="D16" s="67"/>
      <c r="E16" s="71">
        <v>44293</v>
      </c>
      <c r="F16" s="72">
        <f t="shared" ref="F16" si="9">IF(ISBLANK(E16)," - ",IF(G16=0,E16,E16+G16-1))</f>
        <v>44294</v>
      </c>
      <c r="G16" s="26">
        <v>2</v>
      </c>
      <c r="H16" s="27">
        <v>1</v>
      </c>
      <c r="I16" s="28">
        <f t="shared" ref="I16:I18" si="10">IF(OR(F16=0,E16=0)," - ",G16)</f>
        <v>2</v>
      </c>
      <c r="J16" s="43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</row>
    <row r="17" spans="1:160" s="25" customFormat="1" ht="18" customHeight="1" x14ac:dyDescent="0.2">
      <c r="A17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7" s="66" t="s">
        <v>23</v>
      </c>
      <c r="D17" s="67"/>
      <c r="E17" s="71">
        <v>44295</v>
      </c>
      <c r="F17" s="72">
        <f t="shared" ref="F17" si="11">IF(ISBLANK(E17)," - ",IF(G17=0,E17,E17+G17-1))</f>
        <v>44298</v>
      </c>
      <c r="G17" s="26">
        <v>4</v>
      </c>
      <c r="H17" s="27">
        <v>1</v>
      </c>
      <c r="I17" s="28">
        <f t="shared" si="10"/>
        <v>4</v>
      </c>
      <c r="J17" s="43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</row>
    <row r="18" spans="1:160" s="20" customFormat="1" ht="18" customHeight="1" x14ac:dyDescent="0.2">
      <c r="A18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8" s="66" t="s">
        <v>24</v>
      </c>
      <c r="C18" s="25"/>
      <c r="D18" s="67"/>
      <c r="E18" s="71">
        <v>44299</v>
      </c>
      <c r="F18" s="72">
        <f t="shared" ref="F18" si="12">IF(ISBLANK(E18)," - ",IF(G18=0,E18,E18+G18-1))</f>
        <v>44300</v>
      </c>
      <c r="G18" s="26">
        <v>2</v>
      </c>
      <c r="H18" s="27">
        <v>1</v>
      </c>
      <c r="I18" s="28">
        <f t="shared" si="10"/>
        <v>2</v>
      </c>
      <c r="J18" s="43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</row>
    <row r="19" spans="1:160" s="25" customFormat="1" ht="18" customHeight="1" x14ac:dyDescent="0.2">
      <c r="A19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9" s="66" t="s">
        <v>25</v>
      </c>
      <c r="D19" s="67"/>
      <c r="E19" s="71">
        <v>44301</v>
      </c>
      <c r="F19" s="72">
        <f t="shared" ref="F19:F23" si="13">IF(ISBLANK(E19)," - ",IF(G19=0,E19,E19+G19-1))</f>
        <v>44304</v>
      </c>
      <c r="G19" s="26">
        <v>4</v>
      </c>
      <c r="H19" s="27">
        <v>1</v>
      </c>
      <c r="I19" s="28">
        <f>IF(OR(F19=0,E19=0)," - ",G19)</f>
        <v>4</v>
      </c>
      <c r="J19" s="43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</row>
    <row r="20" spans="1:160" s="25" customFormat="1" ht="18" customHeight="1" x14ac:dyDescent="0.2">
      <c r="A20" s="18" t="str">
        <f>IF(ISERROR(VALUE(SUBSTITUTE(prevWBS,".",""))),"1",IF(ISERROR(FIND("`",SUBSTITUTE(prevWBS,".","`",1))),TEXT(VALUE(prevWBS)+1,"#"),TEXT(VALUE(LEFT(prevWBS,FIND("`",SUBSTITUTE(prevWBS,".","`",1))-1))+1,"#")))</f>
        <v>3</v>
      </c>
      <c r="B20" s="19" t="s">
        <v>26</v>
      </c>
      <c r="C20" s="20"/>
      <c r="D20" s="21"/>
      <c r="E20" s="73"/>
      <c r="F20" s="74" t="str">
        <f t="shared" si="13"/>
        <v xml:space="preserve"> - </v>
      </c>
      <c r="G20" s="22"/>
      <c r="H20" s="23"/>
      <c r="I20" s="75" t="str">
        <f t="shared" ref="I20:I28" si="14">IF(OR(F20=0,E20=0)," - ",G20)</f>
        <v xml:space="preserve"> - </v>
      </c>
      <c r="J20" s="44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</row>
    <row r="21" spans="1:160" s="25" customFormat="1" ht="18" customHeight="1" x14ac:dyDescent="0.2">
      <c r="A21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1" s="66" t="s">
        <v>27</v>
      </c>
      <c r="D21" s="67"/>
      <c r="E21" s="71">
        <v>44305</v>
      </c>
      <c r="F21" s="72">
        <f t="shared" si="13"/>
        <v>44308</v>
      </c>
      <c r="G21" s="26">
        <v>4</v>
      </c>
      <c r="H21" s="27">
        <v>1</v>
      </c>
      <c r="I21" s="28">
        <f t="shared" si="14"/>
        <v>4</v>
      </c>
      <c r="J21" s="43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</row>
    <row r="22" spans="1:160" s="25" customFormat="1" ht="18" customHeight="1" x14ac:dyDescent="0.2">
      <c r="A22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2" s="66" t="s">
        <v>28</v>
      </c>
      <c r="D22" s="67"/>
      <c r="E22" s="71">
        <v>44309</v>
      </c>
      <c r="F22" s="72">
        <f t="shared" si="13"/>
        <v>44311</v>
      </c>
      <c r="G22" s="26">
        <v>3</v>
      </c>
      <c r="H22" s="27">
        <v>1</v>
      </c>
      <c r="I22" s="28">
        <f t="shared" si="14"/>
        <v>3</v>
      </c>
      <c r="J22" s="43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</row>
    <row r="23" spans="1:160" s="25" customFormat="1" ht="18" customHeight="1" x14ac:dyDescent="0.2">
      <c r="A23" s="18" t="str">
        <f>IF(ISERROR(VALUE(SUBSTITUTE(prevWBS,".",""))),"1",IF(ISERROR(FIND("`",SUBSTITUTE(prevWBS,".","`",1))),TEXT(VALUE(prevWBS)+1,"#"),TEXT(VALUE(LEFT(prevWBS,FIND("`",SUBSTITUTE(prevWBS,".","`",1))-1))+1,"#")))</f>
        <v>4</v>
      </c>
      <c r="B23" s="19" t="s">
        <v>29</v>
      </c>
      <c r="C23" s="20"/>
      <c r="D23" s="21"/>
      <c r="E23" s="73"/>
      <c r="F23" s="74" t="str">
        <f t="shared" si="13"/>
        <v xml:space="preserve"> - </v>
      </c>
      <c r="G23" s="22"/>
      <c r="H23" s="23"/>
      <c r="I23" s="75" t="str">
        <f t="shared" si="14"/>
        <v xml:space="preserve"> - </v>
      </c>
      <c r="J23" s="44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</row>
    <row r="24" spans="1:160" s="20" customFormat="1" ht="18" customHeight="1" x14ac:dyDescent="0.2">
      <c r="A24" s="24" t="str">
        <f t="shared" ref="A24:A29" si="1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24" s="66" t="s">
        <v>30</v>
      </c>
      <c r="C24" s="25"/>
      <c r="D24" s="67"/>
      <c r="E24" s="71">
        <v>44312</v>
      </c>
      <c r="F24" s="72">
        <f>IF(ISBLANK(E24)," - ",IF(G24=0,E24,E24+G24-1))</f>
        <v>44325</v>
      </c>
      <c r="G24" s="26">
        <v>14</v>
      </c>
      <c r="H24" s="27">
        <v>0.85</v>
      </c>
      <c r="I24" s="28" t="s">
        <v>38</v>
      </c>
      <c r="J24" s="43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</row>
    <row r="25" spans="1:160" s="25" customFormat="1" ht="18" customHeight="1" x14ac:dyDescent="0.2">
      <c r="A25" s="24" t="str">
        <f t="shared" si="15"/>
        <v>4.2</v>
      </c>
      <c r="B25" s="66" t="s">
        <v>31</v>
      </c>
      <c r="D25" s="67"/>
      <c r="E25" s="71">
        <v>44326</v>
      </c>
      <c r="F25" s="72">
        <f>IF(ISBLANK(E25)," - ",IF(G25=0,E25,E25+G25-1))</f>
        <v>44328</v>
      </c>
      <c r="G25" s="26">
        <v>3</v>
      </c>
      <c r="H25" s="27">
        <v>0</v>
      </c>
      <c r="I25" s="28" t="s">
        <v>38</v>
      </c>
      <c r="J25" s="43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</row>
    <row r="26" spans="1:160" s="25" customFormat="1" ht="18" customHeight="1" x14ac:dyDescent="0.2">
      <c r="A26" s="24" t="str">
        <f t="shared" si="15"/>
        <v>4.3</v>
      </c>
      <c r="B26" s="66" t="s">
        <v>32</v>
      </c>
      <c r="D26" s="67"/>
      <c r="E26" s="71">
        <v>44312</v>
      </c>
      <c r="F26" s="72">
        <f t="shared" ref="F26:F29" si="16">IF(ISBLANK(E26)," - ",IF(G26=0,E26,E26+G26-1))</f>
        <v>44314</v>
      </c>
      <c r="G26" s="26">
        <v>3</v>
      </c>
      <c r="H26" s="27">
        <v>1</v>
      </c>
      <c r="I26" s="28">
        <f t="shared" si="14"/>
        <v>3</v>
      </c>
      <c r="J26" s="43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</row>
    <row r="27" spans="1:160" s="25" customFormat="1" ht="18" customHeight="1" x14ac:dyDescent="0.2">
      <c r="A27" s="24" t="str">
        <f t="shared" si="15"/>
        <v>4.4</v>
      </c>
      <c r="B27" s="66" t="s">
        <v>33</v>
      </c>
      <c r="D27" s="67"/>
      <c r="E27" s="71">
        <v>44315</v>
      </c>
      <c r="F27" s="72">
        <f t="shared" si="16"/>
        <v>44317</v>
      </c>
      <c r="G27" s="26">
        <v>3</v>
      </c>
      <c r="H27" s="27">
        <v>1</v>
      </c>
      <c r="I27" s="28">
        <f t="shared" si="14"/>
        <v>3</v>
      </c>
      <c r="J27" s="43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</row>
    <row r="28" spans="1:160" s="25" customFormat="1" ht="18" customHeight="1" x14ac:dyDescent="0.2">
      <c r="A28" s="24" t="str">
        <f t="shared" si="15"/>
        <v>4.5</v>
      </c>
      <c r="B28" s="66" t="s">
        <v>34</v>
      </c>
      <c r="D28" s="67"/>
      <c r="E28" s="71">
        <v>44318</v>
      </c>
      <c r="F28" s="72">
        <f t="shared" si="16"/>
        <v>44321</v>
      </c>
      <c r="G28" s="26">
        <v>4</v>
      </c>
      <c r="H28" s="27">
        <v>1</v>
      </c>
      <c r="I28" s="28">
        <f t="shared" si="14"/>
        <v>4</v>
      </c>
      <c r="J28" s="43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</row>
    <row r="29" spans="1:160" s="25" customFormat="1" ht="18" customHeight="1" x14ac:dyDescent="0.2">
      <c r="A29" s="24" t="str">
        <f t="shared" si="15"/>
        <v>4.6</v>
      </c>
      <c r="B29" s="66" t="s">
        <v>37</v>
      </c>
      <c r="D29" s="67"/>
      <c r="E29" s="71">
        <v>44328</v>
      </c>
      <c r="F29" s="72">
        <f t="shared" si="16"/>
        <v>44328</v>
      </c>
      <c r="G29" s="26">
        <v>1</v>
      </c>
      <c r="H29" s="27">
        <v>0</v>
      </c>
      <c r="I29" s="28" t="s">
        <v>38</v>
      </c>
      <c r="J29" s="45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</row>
    <row r="30" spans="1:160" s="20" customFormat="1" ht="12" x14ac:dyDescent="0.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</row>
    <row r="31" spans="1:160" s="25" customFormat="1" ht="12" x14ac:dyDescent="0.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</row>
    <row r="32" spans="1:160" s="25" customFormat="1" ht="12" x14ac:dyDescent="0.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</row>
    <row r="33" spans="1:160" s="25" customFormat="1" ht="12" x14ac:dyDescent="0.2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</row>
    <row r="34" spans="1:160" s="25" customFormat="1" ht="12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</row>
    <row r="35" spans="1:160" s="25" customFormat="1" ht="12" x14ac:dyDescent="0.2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</row>
    <row r="36" spans="1:160" s="29" customFormat="1" ht="12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</row>
    <row r="37" spans="1:160" s="29" customFormat="1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</row>
    <row r="38" spans="1:160" s="30" customForma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</row>
    <row r="39" spans="1:160" s="29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</row>
    <row r="40" spans="1:160" s="29" customForma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</row>
    <row r="41" spans="1:160" s="29" customFormat="1" x14ac:dyDescent="0.2">
      <c r="A41" s="5"/>
      <c r="B41" s="1"/>
      <c r="C41" s="1"/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</row>
    <row r="42" spans="1:160" s="29" customFormat="1" x14ac:dyDescent="0.2">
      <c r="A42" s="5"/>
      <c r="B42" s="1"/>
      <c r="C42" s="1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</row>
    <row r="43" spans="1:160" s="29" customFormat="1" x14ac:dyDescent="0.2">
      <c r="A43" s="5"/>
      <c r="B43" s="1"/>
      <c r="C43" s="1"/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</row>
    <row r="44" spans="1:160" s="10" customFormat="1" x14ac:dyDescent="0.2">
      <c r="A44" s="5"/>
      <c r="B44" s="1"/>
      <c r="C44" s="1"/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</row>
  </sheetData>
  <sheetProtection formatCells="0" formatColumns="0" formatRows="0" insertRows="0" deleteRows="0"/>
  <mergeCells count="19">
    <mergeCell ref="K1:AE1"/>
    <mergeCell ref="C5:E5"/>
    <mergeCell ref="R4:X4"/>
    <mergeCell ref="K4:Q4"/>
    <mergeCell ref="C4:E4"/>
    <mergeCell ref="R5:X5"/>
    <mergeCell ref="K5:Q5"/>
    <mergeCell ref="Y4:AE4"/>
    <mergeCell ref="Y5:AE5"/>
    <mergeCell ref="AF4:AL4"/>
    <mergeCell ref="AF5:AL5"/>
    <mergeCell ref="BH4:BN4"/>
    <mergeCell ref="BH5:BN5"/>
    <mergeCell ref="AM5:AS5"/>
    <mergeCell ref="AT4:AZ4"/>
    <mergeCell ref="AT5:AZ5"/>
    <mergeCell ref="AM4:AS4"/>
    <mergeCell ref="BA4:BG4"/>
    <mergeCell ref="BA5:BG5"/>
  </mergeCells>
  <phoneticPr fontId="3" type="noConversion"/>
  <conditionalFormatting sqref="H8:H28">
    <cfRule type="dataBar" priority="1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16" priority="54">
      <formula>K$6=TODAY()</formula>
    </cfRule>
  </conditionalFormatting>
  <conditionalFormatting sqref="K8:BN12 K14:BN29">
    <cfRule type="expression" dxfId="15" priority="57">
      <formula>AND($E8&lt;=K$6,ROUNDDOWN(($F8-$E8+1)*$H8,0)+$E8-1&gt;=K$6)</formula>
    </cfRule>
    <cfRule type="expression" dxfId="14" priority="58">
      <formula>AND(NOT(ISBLANK($E8)),$E8&lt;=K$6,$F8&gt;=K$6)</formula>
    </cfRule>
  </conditionalFormatting>
  <conditionalFormatting sqref="K6:BN29">
    <cfRule type="expression" dxfId="13" priority="17">
      <formula>K$6=TODAY()</formula>
    </cfRule>
  </conditionalFormatting>
  <conditionalFormatting sqref="A30:AY36">
    <cfRule type="expression" dxfId="12" priority="61">
      <formula>AND(#REF!&lt;=P$6,ROUNDDOWN((#REF!-#REF!+1)*#REF!,0)+#REF!-1&gt;=P$6)</formula>
    </cfRule>
    <cfRule type="expression" dxfId="11" priority="62">
      <formula>AND(NOT(ISBLANK(#REF!)),#REF!&lt;=P$6,#REF!&gt;=P$6)</formula>
    </cfRule>
  </conditionalFormatting>
  <conditionalFormatting sqref="A30:AY36">
    <cfRule type="expression" dxfId="10" priority="64">
      <formula>P$6=TODAY()</formula>
    </cfRule>
  </conditionalFormatting>
  <conditionalFormatting sqref="K13:BN14">
    <cfRule type="expression" dxfId="9" priority="71">
      <formula>AND(#REF!&lt;=K$6,ROUNDDOWN((#REF!-#REF!+1)*#REF!,0)+#REF!-1&gt;=K$6)</formula>
    </cfRule>
    <cfRule type="expression" dxfId="8" priority="72">
      <formula>AND(NOT(ISBLANK(#REF!)),#REF!&lt;=K$6,#REF!&gt;=K$6)</formula>
    </cfRule>
  </conditionalFormatting>
  <conditionalFormatting sqref="O13:P13">
    <cfRule type="expression" dxfId="7" priority="8">
      <formula>AND($E13&lt;=O$6,ROUNDDOWN(($F13-$E13+1)*$H13,0)+$E13-1&gt;=O$6)</formula>
    </cfRule>
    <cfRule type="expression" dxfId="6" priority="9">
      <formula>AND(NOT(ISBLANK($E13)),$E13&lt;=O$6,$F13&gt;=O$6)</formula>
    </cfRule>
  </conditionalFormatting>
  <conditionalFormatting sqref="O13:P13">
    <cfRule type="expression" dxfId="5" priority="6">
      <formula>AND($E13&lt;=O$6,ROUNDDOWN(($F13-$E13+1)*$H13,0)+$E13-1&gt;=O$6)</formula>
    </cfRule>
    <cfRule type="expression" dxfId="4" priority="7">
      <formula>AND(NOT(ISBLANK($E13)),$E13&lt;=O$6,$F13&gt;=O$6)</formula>
    </cfRule>
  </conditionalFormatting>
  <conditionalFormatting sqref="Q13:R13">
    <cfRule type="expression" dxfId="3" priority="4">
      <formula>AND($E13&lt;=Q$6,ROUNDDOWN(($F13-$E13+1)*$H13,0)+$E13-1&gt;=Q$6)</formula>
    </cfRule>
    <cfRule type="expression" dxfId="2" priority="5">
      <formula>AND(NOT(ISBLANK($E13)),$E13&lt;=Q$6,$F13&gt;=Q$6)</formula>
    </cfRule>
  </conditionalFormatting>
  <conditionalFormatting sqref="U13:X13">
    <cfRule type="expression" dxfId="1" priority="2">
      <formula>AND($E13&lt;=U$6,ROUNDDOWN(($F13-$E13+1)*$H13,0)+$E13-1&gt;=U$6)</formula>
    </cfRule>
    <cfRule type="expression" dxfId="0" priority="3">
      <formula>AND(NOT(ISBLANK($E13)),$E13&lt;=U$6,$F13&gt;=U$6)</formula>
    </cfRule>
  </conditionalFormatting>
  <conditionalFormatting sqref="H29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{F2CA719B-2A7B-4E08-889E-1AAA5E67B4F0}</x14:id>
        </ext>
      </extLst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scale="63" fitToHeight="0" orientation="landscape" r:id="rId1"/>
  <headerFooter alignWithMargins="0"/>
  <ignoredErrors>
    <ignoredError sqref="H9 E14 E20 E23 G14:H14 G20:H20 G23:H23" unlockedFormula="1"/>
    <ignoredError sqref="A23 A20 A14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H8:H28</xm:sqref>
        </x14:conditionalFormatting>
        <x14:conditionalFormatting xmlns:xm="http://schemas.microsoft.com/office/excel/2006/main">
          <x14:cfRule type="dataBar" id="{F2CA719B-2A7B-4E08-889E-1AAA5E67B4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Nguyễn Chinh</cp:lastModifiedBy>
  <cp:lastPrinted>2018-02-12T20:25:38Z</cp:lastPrinted>
  <dcterms:created xsi:type="dcterms:W3CDTF">2010-06-09T16:05:03Z</dcterms:created>
  <dcterms:modified xsi:type="dcterms:W3CDTF">2021-05-05T11:38:21Z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</Properties>
</file>