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erto\Google Drive\Tesi magistrale\03 Matlab\Analisi_Pericolosità\7sorgenti\Storica\"/>
    </mc:Choice>
  </mc:AlternateContent>
  <xr:revisionPtr revIDLastSave="0" documentId="13_ncr:1_{72463E27-D4FD-443E-A15D-D77398F97F15}" xr6:coauthVersionLast="44" xr6:coauthVersionMax="44" xr10:uidLastSave="{00000000-0000-0000-0000-000000000000}"/>
  <bookViews>
    <workbookView xWindow="3276" yWindow="3276" windowWidth="17280" windowHeight="8964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<sst xmlns="http://schemas.openxmlformats.org/spreadsheetml/2006/main" count="51" uniqueCount="51">
  <si>
    <t>ID</t>
  </si>
  <si>
    <t>LAMBDA</t>
  </si>
  <si>
    <t>b</t>
  </si>
  <si>
    <t>SLOT2</t>
  </si>
  <si>
    <t>SLOT3</t>
  </si>
  <si>
    <t>SLOT4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</si>
  <si>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</si>
  <si>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</si>
  <si>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</si>
  <si>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</si>
  <si>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</si>
  <si>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</si>
  <si>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</si>
  <si>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</si>
  <si>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</si>
  <si>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</si>
  <si>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</si>
  <si>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</si>
  <si>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</si>
  <si>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</si>
  <si>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</si>
  <si>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</si>
  <si>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</si>
  <si>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</si>
  <si>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</si>
  <si>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</si>
  <si>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</si>
  <si>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x12</t>
  </si>
  <si>
    <t>x13</t>
  </si>
  <si>
    <t>x14</t>
  </si>
  <si>
    <t>x16</t>
  </si>
  <si>
    <t>x17</t>
  </si>
  <si>
    <t>x18</t>
  </si>
  <si>
    <t>x19</t>
  </si>
  <si>
    <t>x20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</si>
  <si>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</si>
  <si>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</si>
  <si>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</si>
  <si>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</si>
  <si>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</si>
  <si>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</si>
  <si>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</si>
  <si>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</si>
  <si>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</si>
  <si>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</si>
  <si>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x15</t>
  </si>
  <si>
    <t>Profondità</t>
  </si>
  <si>
    <t>Sito (Rigido=1)</t>
  </si>
  <si>
    <t>MWmin</t>
  </si>
  <si>
    <t>MWmax</t>
  </si>
  <si>
    <t>Faglia (1 norm,2inv,3trasc,4inde)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</si>
</sst>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/Google%20Drive/Tesi%20magistrale/03%20Matlab/Analisi_Pericolosit&#224;/coordinate/coordin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"/>
      <sheetName val="orizzontale"/>
    </sheetNames>
    <sheetDataSet>
      <sheetData sheetId="0"/>
      <sheetData sheetId="1">
        <row r="1">
          <cell r="A1">
            <v>-1</v>
          </cell>
        </row>
        <row r="2">
          <cell r="A2">
            <v>-1</v>
          </cell>
        </row>
        <row r="3">
          <cell r="A3">
            <v>-1</v>
          </cell>
        </row>
        <row r="4">
          <cell r="A4">
            <v>-1</v>
          </cell>
        </row>
        <row r="5">
          <cell r="A5">
            <v>-1</v>
          </cell>
        </row>
        <row r="6">
          <cell r="A6">
            <v>-1</v>
          </cell>
        </row>
        <row r="7">
          <cell r="A7">
            <v>-1</v>
          </cell>
        </row>
        <row r="8">
          <cell r="A8">
            <v>-1</v>
          </cell>
        </row>
        <row r="9">
          <cell r="A9">
            <v>-1</v>
          </cell>
        </row>
        <row r="10">
          <cell r="A10">
            <v>-1</v>
          </cell>
        </row>
        <row r="11">
          <cell r="A11">
            <v>-1</v>
          </cell>
        </row>
        <row r="12">
          <cell r="A12">
            <v>-1</v>
          </cell>
        </row>
        <row r="13">
          <cell r="A13">
            <v>-1</v>
          </cell>
        </row>
        <row r="14">
          <cell r="A14">
            <v>-1</v>
          </cell>
        </row>
        <row r="15">
          <cell r="A15">
            <v>-1</v>
          </cell>
        </row>
        <row r="16">
          <cell r="A16">
            <v>-1</v>
          </cell>
        </row>
        <row r="17">
          <cell r="A17">
            <v>-1</v>
          </cell>
        </row>
        <row r="18">
          <cell r="A18">
            <v>-1</v>
          </cell>
        </row>
        <row r="19">
          <cell r="A19">
            <v>-1</v>
          </cell>
        </row>
        <row r="20">
          <cell r="A20">
            <v>-1</v>
          </cell>
        </row>
        <row r="21">
          <cell r="A21">
            <v>-1</v>
          </cell>
        </row>
        <row r="22">
          <cell r="A22">
            <v>-1</v>
          </cell>
        </row>
        <row r="23">
          <cell r="A23">
            <v>-1</v>
          </cell>
        </row>
        <row r="24">
          <cell r="A24">
            <v>-1</v>
          </cell>
        </row>
        <row r="25">
          <cell r="A25">
            <v>-1</v>
          </cell>
        </row>
        <row r="26">
          <cell r="A26">
            <v>-1</v>
          </cell>
        </row>
        <row r="27">
          <cell r="A27">
            <v>-1</v>
          </cell>
          <cell r="B27">
            <v>95.436836810754258</v>
          </cell>
          <cell r="C27">
            <v>292.27457739249712</v>
          </cell>
          <cell r="D27">
            <v>61.42813956504606</v>
          </cell>
          <cell r="E27">
            <v>292.49116433097049</v>
          </cell>
        </row>
        <row r="28">
          <cell r="A28">
            <v>-1</v>
          </cell>
        </row>
        <row r="29">
          <cell r="A29">
            <v>929</v>
          </cell>
          <cell r="B29">
            <v>95.436836810754258</v>
          </cell>
          <cell r="C29">
            <v>292.27457739249712</v>
          </cell>
          <cell r="D29">
            <v>112.13939240247768</v>
          </cell>
          <cell r="E29">
            <v>275.56769282397721</v>
          </cell>
          <cell r="F29">
            <v>117.5182813248894</v>
          </cell>
          <cell r="G29">
            <v>203.74226431434414</v>
          </cell>
          <cell r="H29">
            <v>99.183718090178218</v>
          </cell>
          <cell r="I29">
            <v>189.90199980917387</v>
          </cell>
          <cell r="J29">
            <v>63.214800964341265</v>
          </cell>
          <cell r="K29">
            <v>121.38204595780931</v>
          </cell>
          <cell r="L29">
            <v>50.184535673024833</v>
          </cell>
          <cell r="M29">
            <v>95.827786284905855</v>
          </cell>
          <cell r="N29">
            <v>8.9953420524216483</v>
          </cell>
          <cell r="O29">
            <v>78.992634704141878</v>
          </cell>
          <cell r="P29">
            <v>-4.9996053230172253</v>
          </cell>
          <cell r="Q29">
            <v>81.569303596198566</v>
          </cell>
          <cell r="R29">
            <v>2.5017678235325729</v>
          </cell>
          <cell r="S29">
            <v>97.917281001794152</v>
          </cell>
          <cell r="T29">
            <v>20.938110736476375</v>
          </cell>
          <cell r="U29">
            <v>138.09617887501045</v>
          </cell>
          <cell r="V29">
            <v>36.839983177988671</v>
          </cell>
          <cell r="W29">
            <v>131.64899410177674</v>
          </cell>
          <cell r="X29">
            <v>52.276469285929224</v>
          </cell>
          <cell r="Y29">
            <v>178.1238709029723</v>
          </cell>
          <cell r="Z29">
            <v>62.896581821772855</v>
          </cell>
          <cell r="AA29">
            <v>191.7144403365543</v>
          </cell>
          <cell r="AB29">
            <v>73.842763535034379</v>
          </cell>
          <cell r="AC29">
            <v>205.80477044248954</v>
          </cell>
          <cell r="AD29">
            <v>63.342118384959058</v>
          </cell>
          <cell r="AE29">
            <v>276.34321362386828</v>
          </cell>
          <cell r="AF29">
            <v>61.42813956504606</v>
          </cell>
          <cell r="AG29">
            <v>292.49116433097049</v>
          </cell>
          <cell r="AH29">
            <v>95.436836810754258</v>
          </cell>
          <cell r="AI29">
            <v>292.27457739249712</v>
          </cell>
        </row>
        <row r="30">
          <cell r="A30">
            <v>930</v>
          </cell>
          <cell r="B30">
            <v>95.436836810754258</v>
          </cell>
          <cell r="C30">
            <v>292.27457739249712</v>
          </cell>
          <cell r="D30">
            <v>155.19040018731019</v>
          </cell>
          <cell r="E30">
            <v>292.34951128643843</v>
          </cell>
          <cell r="F30">
            <v>161.57818922246514</v>
          </cell>
          <cell r="G30">
            <v>205.6198113609571</v>
          </cell>
          <cell r="H30">
            <v>120.11241968468507</v>
          </cell>
          <cell r="I30">
            <v>183.68993096784968</v>
          </cell>
          <cell r="J30">
            <v>88.215788443604012</v>
          </cell>
          <cell r="K30">
            <v>124.6780637081191</v>
          </cell>
          <cell r="L30">
            <v>76.545351414736245</v>
          </cell>
          <cell r="M30">
            <v>88.140044284418693</v>
          </cell>
          <cell r="N30">
            <v>50.184535673024833</v>
          </cell>
          <cell r="O30">
            <v>95.827786284905855</v>
          </cell>
          <cell r="P30">
            <v>63.214800964341265</v>
          </cell>
          <cell r="Q30">
            <v>121.38204595780931</v>
          </cell>
          <cell r="R30">
            <v>99.183718090178218</v>
          </cell>
          <cell r="S30">
            <v>189.90199980917387</v>
          </cell>
          <cell r="T30">
            <v>117.5182813248894</v>
          </cell>
          <cell r="U30">
            <v>203.74226431434414</v>
          </cell>
          <cell r="V30">
            <v>112.13939240247768</v>
          </cell>
          <cell r="W30">
            <v>275.56769282397721</v>
          </cell>
          <cell r="X30">
            <v>95.436836810754258</v>
          </cell>
          <cell r="Y30">
            <v>292.27457739249712</v>
          </cell>
        </row>
        <row r="31">
          <cell r="A31">
            <v>-1</v>
          </cell>
        </row>
        <row r="32">
          <cell r="A32">
            <v>932</v>
          </cell>
          <cell r="B32">
            <v>-47.141291927383399</v>
          </cell>
          <cell r="C32">
            <v>143.09924237690586</v>
          </cell>
          <cell r="D32">
            <v>-56.273961516559005</v>
          </cell>
          <cell r="E32">
            <v>168.18884397284035</v>
          </cell>
          <cell r="F32">
            <v>-25.93233269295207</v>
          </cell>
          <cell r="G32">
            <v>169.99284463399835</v>
          </cell>
          <cell r="H32">
            <v>2.5017678235325729</v>
          </cell>
          <cell r="I32">
            <v>97.917281001794152</v>
          </cell>
          <cell r="J32">
            <v>-4.9996053230172253</v>
          </cell>
          <cell r="K32">
            <v>81.569303596198566</v>
          </cell>
          <cell r="L32">
            <v>-10.216491803973621</v>
          </cell>
          <cell r="M32">
            <v>83.605282679652333</v>
          </cell>
          <cell r="N32">
            <v>-25.485702436083056</v>
          </cell>
          <cell r="O32">
            <v>83.605320525079961</v>
          </cell>
          <cell r="P32">
            <v>-26.615842981384542</v>
          </cell>
          <cell r="Q32">
            <v>86.709886906658298</v>
          </cell>
          <cell r="R32">
            <v>-38.459094819803958</v>
          </cell>
          <cell r="S32">
            <v>119.2465712656239</v>
          </cell>
          <cell r="T32">
            <v>-47.141291927383399</v>
          </cell>
          <cell r="U32">
            <v>143.09924237690586</v>
          </cell>
        </row>
        <row r="33">
          <cell r="A33">
            <v>933</v>
          </cell>
          <cell r="B33">
            <v>-38.459094819803958</v>
          </cell>
          <cell r="C33">
            <v>119.2465712656239</v>
          </cell>
          <cell r="D33">
            <v>-26.615842981384542</v>
          </cell>
          <cell r="E33">
            <v>86.709886906658298</v>
          </cell>
          <cell r="F33">
            <v>-95.589295458845683</v>
          </cell>
          <cell r="G33">
            <v>77.560093861722848</v>
          </cell>
          <cell r="H33">
            <v>-170.08974124840648</v>
          </cell>
          <cell r="I33">
            <v>99.06590239053034</v>
          </cell>
          <cell r="J33">
            <v>-197.88584313026547</v>
          </cell>
          <cell r="K33">
            <v>107.09036257422622</v>
          </cell>
          <cell r="L33">
            <v>-189.42125902694562</v>
          </cell>
          <cell r="M33">
            <v>128.3847359366743</v>
          </cell>
          <cell r="N33">
            <v>-92.047315774722662</v>
          </cell>
          <cell r="O33">
            <v>109.67709478786402</v>
          </cell>
          <cell r="P33">
            <v>-38.459094819803958</v>
          </cell>
          <cell r="Q33">
            <v>119.2465712656239</v>
          </cell>
        </row>
        <row r="34">
          <cell r="A34">
            <v>934</v>
          </cell>
          <cell r="B34">
            <v>-170.08974124840648</v>
          </cell>
          <cell r="C34">
            <v>99.06590239053034</v>
          </cell>
          <cell r="D34">
            <v>-194.62495958355257</v>
          </cell>
          <cell r="E34">
            <v>46.138138150955548</v>
          </cell>
          <cell r="F34">
            <v>-220.12053646395989</v>
          </cell>
          <cell r="G34">
            <v>51.153479273806795</v>
          </cell>
          <cell r="H34">
            <v>-197.88584313026547</v>
          </cell>
          <cell r="I34">
            <v>107.09036257422622</v>
          </cell>
          <cell r="J34">
            <v>-170.08974124840648</v>
          </cell>
          <cell r="K34">
            <v>99.06590239053034</v>
          </cell>
        </row>
        <row r="35">
          <cell r="A35">
            <v>935</v>
          </cell>
          <cell r="B35">
            <v>-18.680717757057749</v>
          </cell>
          <cell r="C35">
            <v>52.967611124020536</v>
          </cell>
          <cell r="D35">
            <v>-7.8000885317098581</v>
          </cell>
          <cell r="E35">
            <v>54.195227143096737</v>
          </cell>
          <cell r="F35">
            <v>5.5319115482694468</v>
          </cell>
          <cell r="G35">
            <v>-18.563372130393052</v>
          </cell>
          <cell r="H35">
            <v>-50.439538361315904</v>
          </cell>
          <cell r="I35">
            <v>-23.804081845725886</v>
          </cell>
          <cell r="J35">
            <v>-77.509829466248107</v>
          </cell>
          <cell r="K35">
            <v>4.6045192816560157</v>
          </cell>
          <cell r="L35">
            <v>-18.680717757057749</v>
          </cell>
          <cell r="M35">
            <v>52.967611124020536</v>
          </cell>
        </row>
        <row r="36">
          <cell r="A36">
            <v>936</v>
          </cell>
          <cell r="B36">
            <v>-4.9996053230172253</v>
          </cell>
          <cell r="C36">
            <v>81.569303596198566</v>
          </cell>
          <cell r="D36">
            <v>-6.1051939832326028</v>
          </cell>
          <cell r="E36">
            <v>70.763140750350431</v>
          </cell>
          <cell r="F36">
            <v>-7.8000885317098581</v>
          </cell>
          <cell r="G36">
            <v>54.195227143096737</v>
          </cell>
          <cell r="H36">
            <v>-18.680717757057749</v>
          </cell>
          <cell r="I36">
            <v>52.967611124020536</v>
          </cell>
          <cell r="J36">
            <v>-36.555831288802615</v>
          </cell>
          <cell r="K36">
            <v>59.300872866553256</v>
          </cell>
          <cell r="L36">
            <v>-33.75654354760767</v>
          </cell>
          <cell r="M36">
            <v>74.316247070651031</v>
          </cell>
          <cell r="N36">
            <v>-25.485702436083056</v>
          </cell>
          <cell r="O36">
            <v>83.605320525079961</v>
          </cell>
          <cell r="P36">
            <v>-10.216491803973621</v>
          </cell>
          <cell r="Q36">
            <v>83.605282679652333</v>
          </cell>
          <cell r="R36">
            <v>-4.9996053230172253</v>
          </cell>
          <cell r="S36">
            <v>81.569303596198566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"/>
  <sheetViews>
    <sheetView tabSelected="1" workbookViewId="0">
      <selection activeCell="H1" sqref="H1:H8"/>
    </sheetView>
  </sheetViews>
  <sheetFormatPr defaultRowHeight="14.4" x14ac:dyDescent="0.3"/>
  <cols>
    <col min="1" max="6" width="8.88671875" style="1"/>
    <col min="7" max="7" width="12.6640625" style="1" bestFit="1" customWidth="1"/>
    <col min="8" max="19" width="8.88671875" style="1"/>
    <col min="20" max="20" width="9.21875" style="1" bestFit="1" customWidth="1"/>
    <col min="21" max="16384" width="8.88671875" style="1"/>
  </cols>
  <sheetData>
    <row r="1" spans="1:5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2</v>
      </c>
      <c r="F1" s="1" t="s">
        <v>46</v>
      </c>
      <c r="G1" s="1" t="s">
        <v>47</v>
      </c>
      <c r="H1" s="1" t="s">
        <v>50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35</v>
      </c>
      <c r="AH1" s="1" t="s">
        <v>27</v>
      </c>
      <c r="AI1" s="1" t="s">
        <v>36</v>
      </c>
      <c r="AJ1" s="1" t="s">
        <v>28</v>
      </c>
      <c r="AK1" s="1" t="s">
        <v>37</v>
      </c>
      <c r="AL1" s="1" t="s">
        <v>29</v>
      </c>
      <c r="AM1" s="1" t="s">
        <v>38</v>
      </c>
      <c r="AN1" s="1" t="s">
        <v>45</v>
      </c>
      <c r="AO1" s="1" t="s">
        <v>39</v>
      </c>
      <c r="AP1" s="1" t="s">
        <v>30</v>
      </c>
      <c r="AQ1" s="1" t="s">
        <v>40</v>
      </c>
      <c r="AR1" s="1" t="s">
        <v>31</v>
      </c>
      <c r="AS1" s="1" t="s">
        <v>41</v>
      </c>
      <c r="AT1" s="1" t="s">
        <v>32</v>
      </c>
      <c r="AU1" s="1" t="s">
        <v>42</v>
      </c>
      <c r="AV1" s="1" t="s">
        <v>33</v>
      </c>
      <c r="AW1" s="1" t="s">
        <v>43</v>
      </c>
      <c r="AX1" s="1" t="s">
        <v>34</v>
      </c>
      <c r="AY1" s="1" t="s">
        <v>44</v>
      </c>
    </row>
    <row r="2" spans="1:51" x14ac:dyDescent="0.3">
      <c r="A2" s="1">
        <v>929</v>
      </c>
      <c r="B2" s="1">
        <v>0.17</v>
      </c>
      <c r="C2" s="1">
        <v>4.76</v>
      </c>
      <c r="D2" s="1">
        <v>7.29</v>
      </c>
      <c r="E2" s="1">
        <v>0.82</v>
      </c>
      <c r="F2" s="1">
        <v>0</v>
      </c>
      <c r="G2" s="1">
        <v>0</v>
      </c>
      <c r="H2" s="1">
        <v>1</v>
      </c>
      <c r="L2" s="1">
        <f>VLOOKUP($A2,[1]orizzontale!$A$1:$AO$36,2)</f>
        <v>95.436836810754258</v>
      </c>
      <c r="M2" s="1">
        <f>VLOOKUP($A2,[1]orizzontale!$A$1:$AO$36,3)</f>
        <v>292.27457739249712</v>
      </c>
      <c r="N2" s="1">
        <f>VLOOKUP($A2,[1]orizzontale!$A$1:$AO$36,4)</f>
        <v>112.13939240247768</v>
      </c>
      <c r="O2" s="1">
        <f>VLOOKUP($A2,[1]orizzontale!$A$1:$AO$36,5)</f>
        <v>275.56769282397721</v>
      </c>
      <c r="P2" s="1">
        <f>VLOOKUP($A2,[1]orizzontale!$A$1:$AO$36,6)</f>
        <v>117.5182813248894</v>
      </c>
      <c r="Q2" s="1">
        <f>VLOOKUP($A2,[1]orizzontale!$A$1:$AO$36,7)</f>
        <v>203.74226431434414</v>
      </c>
      <c r="R2" s="1">
        <f>VLOOKUP($A2,[1]orizzontale!$A$1:$AO$36,8)</f>
        <v>99.183718090178218</v>
      </c>
      <c r="S2" s="1">
        <f>VLOOKUP($A2,[1]orizzontale!$A$1:$AO$36,9)</f>
        <v>189.90199980917387</v>
      </c>
      <c r="T2" s="1">
        <f>VLOOKUP($A2,[1]orizzontale!$A$1:$AO$36,10)</f>
        <v>63.214800964341265</v>
      </c>
      <c r="U2" s="1">
        <f>VLOOKUP($A2,[1]orizzontale!$A$1:$AO$36,11)</f>
        <v>121.38204595780931</v>
      </c>
      <c r="V2" s="1">
        <f>VLOOKUP($A2,[1]orizzontale!$A$1:$AO$36,12)</f>
        <v>50.184535673024833</v>
      </c>
      <c r="W2" s="1">
        <f>VLOOKUP($A2,[1]orizzontale!$A$1:$AO$36,13)</f>
        <v>95.827786284905855</v>
      </c>
      <c r="X2" s="1">
        <f>VLOOKUP($A2,[1]orizzontale!$A$1:$AO$36,14)</f>
        <v>8.9953420524216483</v>
      </c>
      <c r="Y2" s="1">
        <f>VLOOKUP($A2,[1]orizzontale!$A$1:$AO$36,15)</f>
        <v>78.992634704141878</v>
      </c>
      <c r="Z2" s="1">
        <f>VLOOKUP($A2,[1]orizzontale!$A$1:$AO$36,16)</f>
        <v>-4.9996053230172253</v>
      </c>
      <c r="AA2" s="1">
        <f>VLOOKUP($A2,[1]orizzontale!$A$1:$AO$36,17)</f>
        <v>81.569303596198566</v>
      </c>
      <c r="AB2" s="1">
        <f>VLOOKUP($A2,[1]orizzontale!$A$1:$AO$36,18)</f>
        <v>2.5017678235325729</v>
      </c>
      <c r="AC2" s="1">
        <f>VLOOKUP($A2,[1]orizzontale!$A$1:$AO$36,19)</f>
        <v>97.917281001794152</v>
      </c>
      <c r="AD2" s="1">
        <f>VLOOKUP($A2,[1]orizzontale!$A$1:$AO$36,20)</f>
        <v>20.938110736476375</v>
      </c>
      <c r="AE2" s="1">
        <f>VLOOKUP($A2,[1]orizzontale!$A$1:$AO$36,21)</f>
        <v>138.09617887501045</v>
      </c>
      <c r="AF2" s="1">
        <f>VLOOKUP($A2,[1]orizzontale!$A$1:$AO$36,22)</f>
        <v>36.839983177988671</v>
      </c>
      <c r="AG2" s="1">
        <f>VLOOKUP($A2,[1]orizzontale!$A$1:$AO$36,23)</f>
        <v>131.64899410177674</v>
      </c>
      <c r="AH2" s="1">
        <f>VLOOKUP($A2,[1]orizzontale!$A$1:$AO$36,24)</f>
        <v>52.276469285929224</v>
      </c>
      <c r="AI2" s="1">
        <f>VLOOKUP($A2,[1]orizzontale!$A$1:$AO$36,25)</f>
        <v>178.1238709029723</v>
      </c>
      <c r="AJ2" s="1">
        <f>VLOOKUP($A2,[1]orizzontale!$A$1:$AO$36,26)</f>
        <v>62.896581821772855</v>
      </c>
      <c r="AK2" s="1">
        <f>VLOOKUP($A2,[1]orizzontale!$A$1:$AO$36,27)</f>
        <v>191.7144403365543</v>
      </c>
      <c r="AL2" s="1">
        <f>VLOOKUP($A2,[1]orizzontale!$A$1:$AO$36,28)</f>
        <v>73.842763535034379</v>
      </c>
      <c r="AM2" s="1">
        <f>VLOOKUP($A2,[1]orizzontale!$A$1:$AO$36,29)</f>
        <v>205.80477044248954</v>
      </c>
      <c r="AN2" s="1">
        <f>VLOOKUP($A2,[1]orizzontale!$A$1:$AO$36,30)</f>
        <v>63.342118384959058</v>
      </c>
      <c r="AO2" s="1">
        <f>VLOOKUP($A2,[1]orizzontale!$A$1:$AO$36,31)</f>
        <v>276.34321362386828</v>
      </c>
      <c r="AP2" s="1">
        <f>VLOOKUP($A2,[1]orizzontale!$A$1:$AO$36,32)</f>
        <v>61.42813956504606</v>
      </c>
      <c r="AQ2" s="1">
        <f>VLOOKUP($A2,[1]orizzontale!$A$1:$AO$36,33)</f>
        <v>292.49116433097049</v>
      </c>
      <c r="AR2" s="1">
        <f>VLOOKUP($A2,[1]orizzontale!$A$1:$AO$36,34)</f>
        <v>95.436836810754258</v>
      </c>
      <c r="AS2" s="1">
        <f>VLOOKUP($A2,[1]orizzontale!$A$1:$AO$36,35)</f>
        <v>292.27457739249712</v>
      </c>
      <c r="AT2" s="1">
        <f>VLOOKUP($A2,[1]orizzontale!$A$1:$AO$36,36)</f>
        <v>0</v>
      </c>
      <c r="AU2" s="1">
        <f>VLOOKUP($A2,[1]orizzontale!$A$1:$AO$36,37)</f>
        <v>0</v>
      </c>
      <c r="AV2" s="1">
        <f>VLOOKUP($A2,[1]orizzontale!$A$1:$AO$36,38)</f>
        <v>0</v>
      </c>
      <c r="AW2" s="1">
        <f>VLOOKUP($A2,[1]orizzontale!$A$1:$AO$36,39)</f>
        <v>0</v>
      </c>
      <c r="AX2" s="1">
        <f>VLOOKUP($A2,[1]orizzontale!$A$1:$AO$36,40)</f>
        <v>0</v>
      </c>
      <c r="AY2" s="1">
        <f>VLOOKUP($A2,[1]orizzontale!$A$1:$AO$36,41)</f>
        <v>0</v>
      </c>
    </row>
    <row r="3" spans="1:51" x14ac:dyDescent="0.3">
      <c r="A3" s="1">
        <v>930</v>
      </c>
      <c r="B3" s="1">
        <v>0.17</v>
      </c>
      <c r="C3" s="1">
        <v>4.76</v>
      </c>
      <c r="D3" s="1">
        <v>6.6</v>
      </c>
      <c r="E3" s="1">
        <v>0.98</v>
      </c>
      <c r="F3" s="1">
        <v>0</v>
      </c>
      <c r="G3" s="1">
        <v>0</v>
      </c>
      <c r="H3" s="1">
        <v>4</v>
      </c>
      <c r="L3" s="1">
        <f>VLOOKUP($A3,[1]orizzontale!$A$1:$AO$36,2)</f>
        <v>95.436836810754258</v>
      </c>
      <c r="M3" s="1">
        <f>VLOOKUP($A3,[1]orizzontale!$A$1:$AO$36,3)</f>
        <v>292.27457739249712</v>
      </c>
      <c r="N3" s="1">
        <f>VLOOKUP($A3,[1]orizzontale!$A$1:$AO$36,4)</f>
        <v>155.19040018731019</v>
      </c>
      <c r="O3" s="1">
        <f>VLOOKUP($A3,[1]orizzontale!$A$1:$AO$36,5)</f>
        <v>292.34951128643843</v>
      </c>
      <c r="P3" s="1">
        <f>VLOOKUP($A3,[1]orizzontale!$A$1:$AO$36,6)</f>
        <v>161.57818922246514</v>
      </c>
      <c r="Q3" s="1">
        <f>VLOOKUP($A3,[1]orizzontale!$A$1:$AO$36,7)</f>
        <v>205.6198113609571</v>
      </c>
      <c r="R3" s="1">
        <f>VLOOKUP($A3,[1]orizzontale!$A$1:$AO$36,8)</f>
        <v>120.11241968468507</v>
      </c>
      <c r="S3" s="1">
        <f>VLOOKUP($A3,[1]orizzontale!$A$1:$AO$36,9)</f>
        <v>183.68993096784968</v>
      </c>
      <c r="T3" s="1">
        <f>VLOOKUP($A3,[1]orizzontale!$A$1:$AO$36,10)</f>
        <v>88.215788443604012</v>
      </c>
      <c r="U3" s="1">
        <f>VLOOKUP($A3,[1]orizzontale!$A$1:$AO$36,11)</f>
        <v>124.6780637081191</v>
      </c>
      <c r="V3" s="1">
        <f>VLOOKUP($A3,[1]orizzontale!$A$1:$AO$36,12)</f>
        <v>76.545351414736245</v>
      </c>
      <c r="W3" s="1">
        <f>VLOOKUP($A3,[1]orizzontale!$A$1:$AO$36,13)</f>
        <v>88.140044284418693</v>
      </c>
      <c r="X3" s="1">
        <f>VLOOKUP($A3,[1]orizzontale!$A$1:$AO$36,14)</f>
        <v>50.184535673024833</v>
      </c>
      <c r="Y3" s="1">
        <f>VLOOKUP($A3,[1]orizzontale!$A$1:$AO$36,15)</f>
        <v>95.827786284905855</v>
      </c>
      <c r="Z3" s="1">
        <f>VLOOKUP($A3,[1]orizzontale!$A$1:$AO$36,16)</f>
        <v>63.214800964341265</v>
      </c>
      <c r="AA3" s="1">
        <f>VLOOKUP($A3,[1]orizzontale!$A$1:$AO$36,17)</f>
        <v>121.38204595780931</v>
      </c>
      <c r="AB3" s="1">
        <f>VLOOKUP($A3,[1]orizzontale!$A$1:$AO$36,18)</f>
        <v>99.183718090178218</v>
      </c>
      <c r="AC3" s="1">
        <f>VLOOKUP($A3,[1]orizzontale!$A$1:$AO$36,19)</f>
        <v>189.90199980917387</v>
      </c>
      <c r="AD3" s="1">
        <f>VLOOKUP($A3,[1]orizzontale!$A$1:$AO$36,20)</f>
        <v>117.5182813248894</v>
      </c>
      <c r="AE3" s="1">
        <f>VLOOKUP($A3,[1]orizzontale!$A$1:$AO$36,21)</f>
        <v>203.74226431434414</v>
      </c>
      <c r="AF3" s="1">
        <f>VLOOKUP($A3,[1]orizzontale!$A$1:$AO$36,22)</f>
        <v>112.13939240247768</v>
      </c>
      <c r="AG3" s="1">
        <f>VLOOKUP($A3,[1]orizzontale!$A$1:$AO$36,23)</f>
        <v>275.56769282397721</v>
      </c>
      <c r="AH3" s="1">
        <f>VLOOKUP($A3,[1]orizzontale!$A$1:$AO$36,24)</f>
        <v>95.436836810754258</v>
      </c>
      <c r="AI3" s="1">
        <f>VLOOKUP($A3,[1]orizzontale!$A$1:$AO$36,25)</f>
        <v>292.27457739249712</v>
      </c>
      <c r="AJ3" s="1">
        <f>VLOOKUP($A3,[1]orizzontale!$A$1:$AO$36,26)</f>
        <v>0</v>
      </c>
      <c r="AK3" s="1">
        <f>VLOOKUP($A3,[1]orizzontale!$A$1:$AO$36,27)</f>
        <v>0</v>
      </c>
      <c r="AL3" s="1">
        <f>VLOOKUP($A3,[1]orizzontale!$A$1:$AO$36,28)</f>
        <v>0</v>
      </c>
      <c r="AM3" s="1">
        <f>VLOOKUP($A3,[1]orizzontale!$A$1:$AO$36,29)</f>
        <v>0</v>
      </c>
      <c r="AN3" s="1">
        <f>VLOOKUP($A3,[1]orizzontale!$A$1:$AO$36,30)</f>
        <v>0</v>
      </c>
      <c r="AO3" s="1">
        <f>VLOOKUP($A3,[1]orizzontale!$A$1:$AO$36,31)</f>
        <v>0</v>
      </c>
      <c r="AP3" s="1">
        <f>VLOOKUP($A3,[1]orizzontale!$A$1:$AO$36,32)</f>
        <v>0</v>
      </c>
      <c r="AQ3" s="1">
        <f>VLOOKUP($A3,[1]orizzontale!$A$1:$AO$36,33)</f>
        <v>0</v>
      </c>
      <c r="AR3" s="1">
        <f>VLOOKUP($A3,[1]orizzontale!$A$1:$AO$36,34)</f>
        <v>0</v>
      </c>
      <c r="AS3" s="1">
        <f>VLOOKUP($A3,[1]orizzontale!$A$1:$AO$36,35)</f>
        <v>0</v>
      </c>
      <c r="AT3" s="1">
        <f>VLOOKUP($A3,[1]orizzontale!$A$1:$AO$36,36)</f>
        <v>0</v>
      </c>
      <c r="AU3" s="1">
        <f>VLOOKUP($A3,[1]orizzontale!$A$1:$AO$36,37)</f>
        <v>0</v>
      </c>
      <c r="AV3" s="1">
        <f>VLOOKUP($A3,[1]orizzontale!$A$1:$AO$36,38)</f>
        <v>0</v>
      </c>
      <c r="AW3" s="1">
        <f>VLOOKUP($A3,[1]orizzontale!$A$1:$AO$36,39)</f>
        <v>0</v>
      </c>
      <c r="AX3" s="1">
        <f>VLOOKUP($A3,[1]orizzontale!$A$1:$AO$36,40)</f>
        <v>0</v>
      </c>
      <c r="AY3" s="1">
        <f>VLOOKUP($A3,[1]orizzontale!$A$1:$AO$36,41)</f>
        <v>0</v>
      </c>
    </row>
    <row r="4" spans="1:51" x14ac:dyDescent="0.3">
      <c r="A4" s="1">
        <v>932</v>
      </c>
      <c r="B4" s="1">
        <v>0.21</v>
      </c>
      <c r="C4" s="1">
        <v>4.76</v>
      </c>
      <c r="D4" s="1">
        <v>6.14</v>
      </c>
      <c r="E4" s="1">
        <v>1.21</v>
      </c>
      <c r="F4" s="1">
        <v>0</v>
      </c>
      <c r="G4" s="1">
        <v>0</v>
      </c>
      <c r="H4" s="1">
        <v>3</v>
      </c>
      <c r="L4" s="1">
        <f>VLOOKUP($A4,[1]orizzontale!$A$1:$AO$36,2)</f>
        <v>-47.141291927383399</v>
      </c>
      <c r="M4" s="1">
        <f>VLOOKUP($A4,[1]orizzontale!$A$1:$AO$36,3)</f>
        <v>143.09924237690586</v>
      </c>
      <c r="N4" s="1">
        <f>VLOOKUP($A4,[1]orizzontale!$A$1:$AO$36,4)</f>
        <v>-56.273961516559005</v>
      </c>
      <c r="O4" s="1">
        <f>VLOOKUP($A4,[1]orizzontale!$A$1:$AO$36,5)</f>
        <v>168.18884397284035</v>
      </c>
      <c r="P4" s="1">
        <f>VLOOKUP($A4,[1]orizzontale!$A$1:$AO$36,6)</f>
        <v>-25.93233269295207</v>
      </c>
      <c r="Q4" s="1">
        <f>VLOOKUP($A4,[1]orizzontale!$A$1:$AO$36,7)</f>
        <v>169.99284463399835</v>
      </c>
      <c r="R4" s="1">
        <f>VLOOKUP($A4,[1]orizzontale!$A$1:$AO$36,8)</f>
        <v>2.5017678235325729</v>
      </c>
      <c r="S4" s="1">
        <f>VLOOKUP($A4,[1]orizzontale!$A$1:$AO$36,9)</f>
        <v>97.917281001794152</v>
      </c>
      <c r="T4" s="1">
        <f>VLOOKUP($A4,[1]orizzontale!$A$1:$AO$36,10)</f>
        <v>-4.9996053230172253</v>
      </c>
      <c r="U4" s="1">
        <f>VLOOKUP($A4,[1]orizzontale!$A$1:$AO$36,11)</f>
        <v>81.569303596198566</v>
      </c>
      <c r="V4" s="1">
        <f>VLOOKUP($A4,[1]orizzontale!$A$1:$AO$36,12)</f>
        <v>-10.216491803973621</v>
      </c>
      <c r="W4" s="1">
        <f>VLOOKUP($A4,[1]orizzontale!$A$1:$AO$36,13)</f>
        <v>83.605282679652333</v>
      </c>
      <c r="X4" s="1">
        <f>VLOOKUP($A4,[1]orizzontale!$A$1:$AO$36,14)</f>
        <v>-25.485702436083056</v>
      </c>
      <c r="Y4" s="1">
        <f>VLOOKUP($A4,[1]orizzontale!$A$1:$AO$36,15)</f>
        <v>83.605320525079961</v>
      </c>
      <c r="Z4" s="1">
        <f>VLOOKUP($A4,[1]orizzontale!$A$1:$AO$36,16)</f>
        <v>-26.615842981384542</v>
      </c>
      <c r="AA4" s="1">
        <f>VLOOKUP($A4,[1]orizzontale!$A$1:$AO$36,17)</f>
        <v>86.709886906658298</v>
      </c>
      <c r="AB4" s="1">
        <f>VLOOKUP($A4,[1]orizzontale!$A$1:$AO$36,18)</f>
        <v>-38.459094819803958</v>
      </c>
      <c r="AC4" s="1">
        <f>VLOOKUP($A4,[1]orizzontale!$A$1:$AO$36,19)</f>
        <v>119.2465712656239</v>
      </c>
      <c r="AD4" s="1">
        <f>VLOOKUP($A4,[1]orizzontale!$A$1:$AO$36,20)</f>
        <v>-47.141291927383399</v>
      </c>
      <c r="AE4" s="1">
        <f>VLOOKUP($A4,[1]orizzontale!$A$1:$AO$36,21)</f>
        <v>143.09924237690586</v>
      </c>
      <c r="AF4" s="1">
        <f>VLOOKUP($A4,[1]orizzontale!$A$1:$AO$36,22)</f>
        <v>0</v>
      </c>
      <c r="AG4" s="1">
        <f>VLOOKUP($A4,[1]orizzontale!$A$1:$AO$36,23)</f>
        <v>0</v>
      </c>
      <c r="AH4" s="1">
        <f>VLOOKUP($A4,[1]orizzontale!$A$1:$AO$36,24)</f>
        <v>0</v>
      </c>
      <c r="AI4" s="1">
        <f>VLOOKUP($A4,[1]orizzontale!$A$1:$AO$36,25)</f>
        <v>0</v>
      </c>
      <c r="AJ4" s="1">
        <f>VLOOKUP($A4,[1]orizzontale!$A$1:$AO$36,26)</f>
        <v>0</v>
      </c>
      <c r="AK4" s="1">
        <f>VLOOKUP($A4,[1]orizzontale!$A$1:$AO$36,27)</f>
        <v>0</v>
      </c>
      <c r="AL4" s="1">
        <f>VLOOKUP($A4,[1]orizzontale!$A$1:$AO$36,28)</f>
        <v>0</v>
      </c>
      <c r="AM4" s="1">
        <f>VLOOKUP($A4,[1]orizzontale!$A$1:$AO$36,29)</f>
        <v>0</v>
      </c>
      <c r="AN4" s="1">
        <f>VLOOKUP($A4,[1]orizzontale!$A$1:$AO$36,30)</f>
        <v>0</v>
      </c>
      <c r="AO4" s="1">
        <f>VLOOKUP($A4,[1]orizzontale!$A$1:$AO$36,31)</f>
        <v>0</v>
      </c>
      <c r="AP4" s="1">
        <f>VLOOKUP($A4,[1]orizzontale!$A$1:$AO$36,32)</f>
        <v>0</v>
      </c>
      <c r="AQ4" s="1">
        <f>VLOOKUP($A4,[1]orizzontale!$A$1:$AO$36,33)</f>
        <v>0</v>
      </c>
      <c r="AR4" s="1">
        <f>VLOOKUP($A4,[1]orizzontale!$A$1:$AO$36,34)</f>
        <v>0</v>
      </c>
      <c r="AS4" s="1">
        <f>VLOOKUP($A4,[1]orizzontale!$A$1:$AO$36,35)</f>
        <v>0</v>
      </c>
      <c r="AT4" s="1">
        <f>VLOOKUP($A4,[1]orizzontale!$A$1:$AO$36,36)</f>
        <v>0</v>
      </c>
      <c r="AU4" s="1">
        <f>VLOOKUP($A4,[1]orizzontale!$A$1:$AO$36,37)</f>
        <v>0</v>
      </c>
      <c r="AV4" s="1">
        <f>VLOOKUP($A4,[1]orizzontale!$A$1:$AO$36,38)</f>
        <v>0</v>
      </c>
      <c r="AW4" s="1">
        <f>VLOOKUP($A4,[1]orizzontale!$A$1:$AO$36,39)</f>
        <v>0</v>
      </c>
      <c r="AX4" s="1">
        <f>VLOOKUP($A4,[1]orizzontale!$A$1:$AO$36,40)</f>
        <v>0</v>
      </c>
      <c r="AY4" s="1">
        <f>VLOOKUP($A4,[1]orizzontale!$A$1:$AO$36,41)</f>
        <v>0</v>
      </c>
    </row>
    <row r="5" spans="1:51" x14ac:dyDescent="0.3">
      <c r="A5" s="1">
        <v>933</v>
      </c>
      <c r="B5" s="1">
        <v>0.2</v>
      </c>
      <c r="C5" s="1">
        <v>4.76</v>
      </c>
      <c r="D5" s="1">
        <v>6.14</v>
      </c>
      <c r="E5" s="1">
        <v>1.39</v>
      </c>
      <c r="F5" s="1">
        <v>0</v>
      </c>
      <c r="G5" s="1">
        <v>0</v>
      </c>
      <c r="H5" s="1">
        <v>2</v>
      </c>
      <c r="L5" s="1">
        <f>VLOOKUP($A5,[1]orizzontale!$A$1:$AO$36,2)</f>
        <v>-38.459094819803958</v>
      </c>
      <c r="M5" s="1">
        <f>VLOOKUP($A5,[1]orizzontale!$A$1:$AO$36,3)</f>
        <v>119.2465712656239</v>
      </c>
      <c r="N5" s="1">
        <f>VLOOKUP($A5,[1]orizzontale!$A$1:$AO$36,4)</f>
        <v>-26.615842981384542</v>
      </c>
      <c r="O5" s="1">
        <f>VLOOKUP($A5,[1]orizzontale!$A$1:$AO$36,5)</f>
        <v>86.709886906658298</v>
      </c>
      <c r="P5" s="1">
        <f>VLOOKUP($A5,[1]orizzontale!$A$1:$AO$36,6)</f>
        <v>-95.589295458845683</v>
      </c>
      <c r="Q5" s="1">
        <f>VLOOKUP($A5,[1]orizzontale!$A$1:$AO$36,7)</f>
        <v>77.560093861722848</v>
      </c>
      <c r="R5" s="1">
        <f>VLOOKUP($A5,[1]orizzontale!$A$1:$AO$36,8)</f>
        <v>-170.08974124840648</v>
      </c>
      <c r="S5" s="1">
        <f>VLOOKUP($A5,[1]orizzontale!$A$1:$AO$36,9)</f>
        <v>99.06590239053034</v>
      </c>
      <c r="T5" s="1">
        <f>VLOOKUP($A5,[1]orizzontale!$A$1:$AO$36,10)</f>
        <v>-197.88584313026547</v>
      </c>
      <c r="U5" s="1">
        <f>VLOOKUP($A5,[1]orizzontale!$A$1:$AO$36,11)</f>
        <v>107.09036257422622</v>
      </c>
      <c r="V5" s="1">
        <f>VLOOKUP($A5,[1]orizzontale!$A$1:$AO$36,12)</f>
        <v>-189.42125902694562</v>
      </c>
      <c r="W5" s="1">
        <f>VLOOKUP($A5,[1]orizzontale!$A$1:$AO$36,13)</f>
        <v>128.3847359366743</v>
      </c>
      <c r="X5" s="1">
        <f>VLOOKUP($A5,[1]orizzontale!$A$1:$AO$36,14)</f>
        <v>-92.047315774722662</v>
      </c>
      <c r="Y5" s="1">
        <f>VLOOKUP($A5,[1]orizzontale!$A$1:$AO$36,15)</f>
        <v>109.67709478786402</v>
      </c>
      <c r="Z5" s="1">
        <f>VLOOKUP($A5,[1]orizzontale!$A$1:$AO$36,16)</f>
        <v>-38.459094819803958</v>
      </c>
      <c r="AA5" s="1">
        <f>VLOOKUP($A5,[1]orizzontale!$A$1:$AO$36,17)</f>
        <v>119.2465712656239</v>
      </c>
      <c r="AB5" s="1">
        <f>VLOOKUP($A5,[1]orizzontale!$A$1:$AO$36,18)</f>
        <v>0</v>
      </c>
      <c r="AC5" s="1">
        <f>VLOOKUP($A5,[1]orizzontale!$A$1:$AO$36,19)</f>
        <v>0</v>
      </c>
      <c r="AD5" s="1">
        <f>VLOOKUP($A5,[1]orizzontale!$A$1:$AO$36,20)</f>
        <v>0</v>
      </c>
      <c r="AE5" s="1">
        <f>VLOOKUP($A5,[1]orizzontale!$A$1:$AO$36,21)</f>
        <v>0</v>
      </c>
      <c r="AF5" s="1">
        <f>VLOOKUP($A5,[1]orizzontale!$A$1:$AO$36,22)</f>
        <v>0</v>
      </c>
      <c r="AG5" s="1">
        <f>VLOOKUP($A5,[1]orizzontale!$A$1:$AO$36,23)</f>
        <v>0</v>
      </c>
      <c r="AH5" s="1">
        <f>VLOOKUP($A5,[1]orizzontale!$A$1:$AO$36,24)</f>
        <v>0</v>
      </c>
      <c r="AI5" s="1">
        <f>VLOOKUP($A5,[1]orizzontale!$A$1:$AO$36,25)</f>
        <v>0</v>
      </c>
      <c r="AJ5" s="1">
        <f>VLOOKUP($A5,[1]orizzontale!$A$1:$AO$36,26)</f>
        <v>0</v>
      </c>
      <c r="AK5" s="1">
        <f>VLOOKUP($A5,[1]orizzontale!$A$1:$AO$36,27)</f>
        <v>0</v>
      </c>
      <c r="AL5" s="1">
        <f>VLOOKUP($A5,[1]orizzontale!$A$1:$AO$36,28)</f>
        <v>0</v>
      </c>
      <c r="AM5" s="1">
        <f>VLOOKUP($A5,[1]orizzontale!$A$1:$AO$36,29)</f>
        <v>0</v>
      </c>
      <c r="AN5" s="1">
        <f>VLOOKUP($A5,[1]orizzontale!$A$1:$AO$36,30)</f>
        <v>0</v>
      </c>
      <c r="AO5" s="1">
        <f>VLOOKUP($A5,[1]orizzontale!$A$1:$AO$36,31)</f>
        <v>0</v>
      </c>
      <c r="AP5" s="1">
        <f>VLOOKUP($A5,[1]orizzontale!$A$1:$AO$36,32)</f>
        <v>0</v>
      </c>
      <c r="AQ5" s="1">
        <f>VLOOKUP($A5,[1]orizzontale!$A$1:$AO$36,33)</f>
        <v>0</v>
      </c>
      <c r="AR5" s="1">
        <f>VLOOKUP($A5,[1]orizzontale!$A$1:$AO$36,34)</f>
        <v>0</v>
      </c>
      <c r="AS5" s="1">
        <f>VLOOKUP($A5,[1]orizzontale!$A$1:$AO$36,35)</f>
        <v>0</v>
      </c>
      <c r="AT5" s="1">
        <f>VLOOKUP($A5,[1]orizzontale!$A$1:$AO$36,36)</f>
        <v>0</v>
      </c>
      <c r="AU5" s="1">
        <f>VLOOKUP($A5,[1]orizzontale!$A$1:$AO$36,37)</f>
        <v>0</v>
      </c>
      <c r="AV5" s="1">
        <f>VLOOKUP($A5,[1]orizzontale!$A$1:$AO$36,38)</f>
        <v>0</v>
      </c>
      <c r="AW5" s="1">
        <f>VLOOKUP($A5,[1]orizzontale!$A$1:$AO$36,39)</f>
        <v>0</v>
      </c>
      <c r="AX5" s="1">
        <f>VLOOKUP($A5,[1]orizzontale!$A$1:$AO$36,40)</f>
        <v>0</v>
      </c>
      <c r="AY5" s="1">
        <f>VLOOKUP($A5,[1]orizzontale!$A$1:$AO$36,41)</f>
        <v>0</v>
      </c>
    </row>
    <row r="6" spans="1:51" x14ac:dyDescent="0.3">
      <c r="A6" s="1">
        <v>934</v>
      </c>
      <c r="B6" s="1">
        <v>0.2</v>
      </c>
      <c r="C6" s="1">
        <v>4.76</v>
      </c>
      <c r="D6" s="1">
        <v>6.14</v>
      </c>
      <c r="E6" s="1">
        <v>0.96</v>
      </c>
      <c r="F6" s="1">
        <v>0</v>
      </c>
      <c r="G6" s="1">
        <v>0</v>
      </c>
      <c r="H6" s="1">
        <v>2</v>
      </c>
      <c r="L6" s="1">
        <f>VLOOKUP($A6,[1]orizzontale!$A$1:$AO$36,2)</f>
        <v>-170.08974124840648</v>
      </c>
      <c r="M6" s="1">
        <f>VLOOKUP($A6,[1]orizzontale!$A$1:$AO$36,3)</f>
        <v>99.06590239053034</v>
      </c>
      <c r="N6" s="1">
        <f>VLOOKUP($A6,[1]orizzontale!$A$1:$AO$36,4)</f>
        <v>-194.62495958355257</v>
      </c>
      <c r="O6" s="1">
        <f>VLOOKUP($A6,[1]orizzontale!$A$1:$AO$36,5)</f>
        <v>46.138138150955548</v>
      </c>
      <c r="P6" s="1">
        <f>VLOOKUP($A6,[1]orizzontale!$A$1:$AO$36,6)</f>
        <v>-220.12053646395989</v>
      </c>
      <c r="Q6" s="1">
        <f>VLOOKUP($A6,[1]orizzontale!$A$1:$AO$36,7)</f>
        <v>51.153479273806795</v>
      </c>
      <c r="R6" s="1">
        <f>VLOOKUP($A6,[1]orizzontale!$A$1:$AO$36,8)</f>
        <v>-197.88584313026547</v>
      </c>
      <c r="S6" s="1">
        <f>VLOOKUP($A6,[1]orizzontale!$A$1:$AO$36,9)</f>
        <v>107.09036257422622</v>
      </c>
      <c r="T6" s="1">
        <f>VLOOKUP($A6,[1]orizzontale!$A$1:$AO$36,10)</f>
        <v>-170.08974124840648</v>
      </c>
      <c r="U6" s="1">
        <f>VLOOKUP($A6,[1]orizzontale!$A$1:$AO$36,11)</f>
        <v>99.06590239053034</v>
      </c>
      <c r="V6" s="1">
        <f>VLOOKUP($A6,[1]orizzontale!$A$1:$AO$36,12)</f>
        <v>0</v>
      </c>
      <c r="W6" s="1">
        <f>VLOOKUP($A6,[1]orizzontale!$A$1:$AO$36,13)</f>
        <v>0</v>
      </c>
      <c r="X6" s="1">
        <f>VLOOKUP($A6,[1]orizzontale!$A$1:$AO$36,14)</f>
        <v>0</v>
      </c>
      <c r="Y6" s="1">
        <f>VLOOKUP($A6,[1]orizzontale!$A$1:$AO$36,15)</f>
        <v>0</v>
      </c>
      <c r="Z6" s="1">
        <f>VLOOKUP($A6,[1]orizzontale!$A$1:$AO$36,16)</f>
        <v>0</v>
      </c>
      <c r="AA6" s="1">
        <f>VLOOKUP($A6,[1]orizzontale!$A$1:$AO$36,17)</f>
        <v>0</v>
      </c>
      <c r="AB6" s="1">
        <f>VLOOKUP($A6,[1]orizzontale!$A$1:$AO$36,18)</f>
        <v>0</v>
      </c>
      <c r="AC6" s="1">
        <f>VLOOKUP($A6,[1]orizzontale!$A$1:$AO$36,19)</f>
        <v>0</v>
      </c>
      <c r="AD6" s="1">
        <f>VLOOKUP($A6,[1]orizzontale!$A$1:$AO$36,20)</f>
        <v>0</v>
      </c>
      <c r="AE6" s="1">
        <f>VLOOKUP($A6,[1]orizzontale!$A$1:$AO$36,21)</f>
        <v>0</v>
      </c>
      <c r="AF6" s="1">
        <f>VLOOKUP($A6,[1]orizzontale!$A$1:$AO$36,22)</f>
        <v>0</v>
      </c>
      <c r="AG6" s="1">
        <f>VLOOKUP($A6,[1]orizzontale!$A$1:$AO$36,23)</f>
        <v>0</v>
      </c>
      <c r="AH6" s="1">
        <f>VLOOKUP($A6,[1]orizzontale!$A$1:$AO$36,24)</f>
        <v>0</v>
      </c>
      <c r="AI6" s="1">
        <f>VLOOKUP($A6,[1]orizzontale!$A$1:$AO$36,25)</f>
        <v>0</v>
      </c>
      <c r="AJ6" s="1">
        <f>VLOOKUP($A6,[1]orizzontale!$A$1:$AO$36,26)</f>
        <v>0</v>
      </c>
      <c r="AK6" s="1">
        <f>VLOOKUP($A6,[1]orizzontale!$A$1:$AO$36,27)</f>
        <v>0</v>
      </c>
      <c r="AL6" s="1">
        <f>VLOOKUP($A6,[1]orizzontale!$A$1:$AO$36,28)</f>
        <v>0</v>
      </c>
      <c r="AM6" s="1">
        <f>VLOOKUP($A6,[1]orizzontale!$A$1:$AO$36,29)</f>
        <v>0</v>
      </c>
      <c r="AN6" s="1">
        <f>VLOOKUP($A6,[1]orizzontale!$A$1:$AO$36,30)</f>
        <v>0</v>
      </c>
      <c r="AO6" s="1">
        <f>VLOOKUP($A6,[1]orizzontale!$A$1:$AO$36,31)</f>
        <v>0</v>
      </c>
      <c r="AP6" s="1">
        <f>VLOOKUP($A6,[1]orizzontale!$A$1:$AO$36,32)</f>
        <v>0</v>
      </c>
      <c r="AQ6" s="1">
        <f>VLOOKUP($A6,[1]orizzontale!$A$1:$AO$36,33)</f>
        <v>0</v>
      </c>
      <c r="AR6" s="1">
        <f>VLOOKUP($A6,[1]orizzontale!$A$1:$AO$36,34)</f>
        <v>0</v>
      </c>
      <c r="AS6" s="1">
        <f>VLOOKUP($A6,[1]orizzontale!$A$1:$AO$36,35)</f>
        <v>0</v>
      </c>
      <c r="AT6" s="1">
        <f>VLOOKUP($A6,[1]orizzontale!$A$1:$AO$36,36)</f>
        <v>0</v>
      </c>
      <c r="AU6" s="1">
        <f>VLOOKUP($A6,[1]orizzontale!$A$1:$AO$36,37)</f>
        <v>0</v>
      </c>
      <c r="AV6" s="1">
        <f>VLOOKUP($A6,[1]orizzontale!$A$1:$AO$36,38)</f>
        <v>0</v>
      </c>
      <c r="AW6" s="1">
        <f>VLOOKUP($A6,[1]orizzontale!$A$1:$AO$36,39)</f>
        <v>0</v>
      </c>
      <c r="AX6" s="1">
        <f>VLOOKUP($A6,[1]orizzontale!$A$1:$AO$36,40)</f>
        <v>0</v>
      </c>
      <c r="AY6" s="1">
        <f>VLOOKUP($A6,[1]orizzontale!$A$1:$AO$36,41)</f>
        <v>0</v>
      </c>
    </row>
    <row r="7" spans="1:51" x14ac:dyDescent="0.3">
      <c r="A7" s="1">
        <v>935</v>
      </c>
      <c r="B7" s="1">
        <v>0.12</v>
      </c>
      <c r="C7" s="1">
        <v>4.76</v>
      </c>
      <c r="D7" s="1">
        <v>7.29</v>
      </c>
      <c r="E7" s="1">
        <v>0.72</v>
      </c>
      <c r="F7" s="1">
        <v>0</v>
      </c>
      <c r="G7" s="1">
        <v>0</v>
      </c>
      <c r="H7" s="1">
        <v>3</v>
      </c>
      <c r="L7" s="1">
        <f>VLOOKUP($A7,[1]orizzontale!$A$1:$AO$36,2)</f>
        <v>-18.680717757057749</v>
      </c>
      <c r="M7" s="1">
        <f>VLOOKUP($A7,[1]orizzontale!$A$1:$AO$36,3)</f>
        <v>52.967611124020536</v>
      </c>
      <c r="N7" s="1">
        <f>VLOOKUP($A7,[1]orizzontale!$A$1:$AO$36,4)</f>
        <v>-7.8000885317098581</v>
      </c>
      <c r="O7" s="1">
        <f>VLOOKUP($A7,[1]orizzontale!$A$1:$AO$36,5)</f>
        <v>54.195227143096737</v>
      </c>
      <c r="P7" s="1">
        <f>VLOOKUP($A7,[1]orizzontale!$A$1:$AO$36,6)</f>
        <v>5.5319115482694468</v>
      </c>
      <c r="Q7" s="1">
        <f>VLOOKUP($A7,[1]orizzontale!$A$1:$AO$36,7)</f>
        <v>-18.563372130393052</v>
      </c>
      <c r="R7" s="1">
        <f>VLOOKUP($A7,[1]orizzontale!$A$1:$AO$36,8)</f>
        <v>-50.439538361315904</v>
      </c>
      <c r="S7" s="1">
        <f>VLOOKUP($A7,[1]orizzontale!$A$1:$AO$36,9)</f>
        <v>-23.804081845725886</v>
      </c>
      <c r="T7" s="1">
        <f>VLOOKUP($A7,[1]orizzontale!$A$1:$AO$36,10)</f>
        <v>-77.509829466248107</v>
      </c>
      <c r="U7" s="1">
        <f>VLOOKUP($A7,[1]orizzontale!$A$1:$AO$36,11)</f>
        <v>4.6045192816560157</v>
      </c>
      <c r="V7" s="1">
        <f>VLOOKUP($A7,[1]orizzontale!$A$1:$AO$36,12)</f>
        <v>-18.680717757057749</v>
      </c>
      <c r="W7" s="1">
        <f>VLOOKUP($A7,[1]orizzontale!$A$1:$AO$36,13)</f>
        <v>52.967611124020536</v>
      </c>
      <c r="X7" s="1">
        <f>VLOOKUP($A7,[1]orizzontale!$A$1:$AO$36,14)</f>
        <v>0</v>
      </c>
      <c r="Y7" s="1">
        <f>VLOOKUP($A7,[1]orizzontale!$A$1:$AO$36,15)</f>
        <v>0</v>
      </c>
      <c r="Z7" s="1">
        <f>VLOOKUP($A7,[1]orizzontale!$A$1:$AO$36,16)</f>
        <v>0</v>
      </c>
      <c r="AA7" s="1">
        <f>VLOOKUP($A7,[1]orizzontale!$A$1:$AO$36,17)</f>
        <v>0</v>
      </c>
      <c r="AB7" s="1">
        <f>VLOOKUP($A7,[1]orizzontale!$A$1:$AO$36,18)</f>
        <v>0</v>
      </c>
      <c r="AC7" s="1">
        <f>VLOOKUP($A7,[1]orizzontale!$A$1:$AO$36,19)</f>
        <v>0</v>
      </c>
      <c r="AD7" s="1">
        <f>VLOOKUP($A7,[1]orizzontale!$A$1:$AO$36,20)</f>
        <v>0</v>
      </c>
      <c r="AE7" s="1">
        <f>VLOOKUP($A7,[1]orizzontale!$A$1:$AO$36,21)</f>
        <v>0</v>
      </c>
      <c r="AF7" s="1">
        <f>VLOOKUP($A7,[1]orizzontale!$A$1:$AO$36,22)</f>
        <v>0</v>
      </c>
      <c r="AG7" s="1">
        <f>VLOOKUP($A7,[1]orizzontale!$A$1:$AO$36,23)</f>
        <v>0</v>
      </c>
      <c r="AH7" s="1">
        <f>VLOOKUP($A7,[1]orizzontale!$A$1:$AO$36,24)</f>
        <v>0</v>
      </c>
      <c r="AI7" s="1">
        <f>VLOOKUP($A7,[1]orizzontale!$A$1:$AO$36,25)</f>
        <v>0</v>
      </c>
      <c r="AJ7" s="1">
        <f>VLOOKUP($A7,[1]orizzontale!$A$1:$AO$36,26)</f>
        <v>0</v>
      </c>
      <c r="AK7" s="1">
        <f>VLOOKUP($A7,[1]orizzontale!$A$1:$AO$36,27)</f>
        <v>0</v>
      </c>
      <c r="AL7" s="1">
        <f>VLOOKUP($A7,[1]orizzontale!$A$1:$AO$36,28)</f>
        <v>0</v>
      </c>
      <c r="AM7" s="1">
        <f>VLOOKUP($A7,[1]orizzontale!$A$1:$AO$36,29)</f>
        <v>0</v>
      </c>
      <c r="AN7" s="1">
        <f>VLOOKUP($A7,[1]orizzontale!$A$1:$AO$36,30)</f>
        <v>0</v>
      </c>
      <c r="AO7" s="1">
        <f>VLOOKUP($A7,[1]orizzontale!$A$1:$AO$36,31)</f>
        <v>0</v>
      </c>
      <c r="AP7" s="1">
        <f>VLOOKUP($A7,[1]orizzontale!$A$1:$AO$36,32)</f>
        <v>0</v>
      </c>
      <c r="AQ7" s="1">
        <f>VLOOKUP($A7,[1]orizzontale!$A$1:$AO$36,33)</f>
        <v>0</v>
      </c>
      <c r="AR7" s="1">
        <f>VLOOKUP($A7,[1]orizzontale!$A$1:$AO$36,34)</f>
        <v>0</v>
      </c>
      <c r="AS7" s="1">
        <f>VLOOKUP($A7,[1]orizzontale!$A$1:$AO$36,35)</f>
        <v>0</v>
      </c>
      <c r="AT7" s="1">
        <f>VLOOKUP($A7,[1]orizzontale!$A$1:$AO$36,36)</f>
        <v>0</v>
      </c>
      <c r="AU7" s="1">
        <f>VLOOKUP($A7,[1]orizzontale!$A$1:$AO$36,37)</f>
        <v>0</v>
      </c>
      <c r="AV7" s="1">
        <f>VLOOKUP($A7,[1]orizzontale!$A$1:$AO$36,38)</f>
        <v>0</v>
      </c>
      <c r="AW7" s="1">
        <f>VLOOKUP($A7,[1]orizzontale!$A$1:$AO$36,39)</f>
        <v>0</v>
      </c>
      <c r="AX7" s="1">
        <f>VLOOKUP($A7,[1]orizzontale!$A$1:$AO$36,40)</f>
        <v>0</v>
      </c>
      <c r="AY7" s="1">
        <f>VLOOKUP($A7,[1]orizzontale!$A$1:$AO$36,41)</f>
        <v>0</v>
      </c>
    </row>
    <row r="8" spans="1:51" x14ac:dyDescent="0.3">
      <c r="A8" s="1">
        <v>936</v>
      </c>
      <c r="B8" s="1">
        <v>0.33</v>
      </c>
      <c r="C8" s="1">
        <v>4.3</v>
      </c>
      <c r="D8" s="1">
        <v>5.45</v>
      </c>
      <c r="E8" s="1">
        <v>1.63</v>
      </c>
      <c r="F8" s="1">
        <v>0</v>
      </c>
      <c r="G8" s="1">
        <v>0</v>
      </c>
      <c r="H8" s="1">
        <v>4</v>
      </c>
      <c r="L8" s="1">
        <f>VLOOKUP($A8,[1]orizzontale!$A$1:$AO$36,2)</f>
        <v>-4.9996053230172253</v>
      </c>
      <c r="M8" s="1">
        <f>VLOOKUP($A8,[1]orizzontale!$A$1:$AO$36,3)</f>
        <v>81.569303596198566</v>
      </c>
      <c r="N8" s="1">
        <f>VLOOKUP($A8,[1]orizzontale!$A$1:$AO$36,4)</f>
        <v>-6.1051939832326028</v>
      </c>
      <c r="O8" s="1">
        <f>VLOOKUP($A8,[1]orizzontale!$A$1:$AO$36,5)</f>
        <v>70.763140750350431</v>
      </c>
      <c r="P8" s="1">
        <f>VLOOKUP($A8,[1]orizzontale!$A$1:$AO$36,6)</f>
        <v>-7.8000885317098581</v>
      </c>
      <c r="Q8" s="1">
        <f>VLOOKUP($A8,[1]orizzontale!$A$1:$AO$36,7)</f>
        <v>54.195227143096737</v>
      </c>
      <c r="R8" s="1">
        <f>VLOOKUP($A8,[1]orizzontale!$A$1:$AO$36,8)</f>
        <v>-18.680717757057749</v>
      </c>
      <c r="S8" s="1">
        <f>VLOOKUP($A8,[1]orizzontale!$A$1:$AO$36,9)</f>
        <v>52.967611124020536</v>
      </c>
      <c r="T8" s="1">
        <f>VLOOKUP($A8,[1]orizzontale!$A$1:$AO$36,10)</f>
        <v>-36.555831288802615</v>
      </c>
      <c r="U8" s="1">
        <f>VLOOKUP($A8,[1]orizzontale!$A$1:$AO$36,11)</f>
        <v>59.300872866553256</v>
      </c>
      <c r="V8" s="1">
        <f>VLOOKUP($A8,[1]orizzontale!$A$1:$AO$36,12)</f>
        <v>-33.75654354760767</v>
      </c>
      <c r="W8" s="1">
        <f>VLOOKUP($A8,[1]orizzontale!$A$1:$AO$36,13)</f>
        <v>74.316247070651031</v>
      </c>
      <c r="X8" s="1">
        <f>VLOOKUP($A8,[1]orizzontale!$A$1:$AO$36,14)</f>
        <v>-25.485702436083056</v>
      </c>
      <c r="Y8" s="1">
        <f>VLOOKUP($A8,[1]orizzontale!$A$1:$AO$36,15)</f>
        <v>83.605320525079961</v>
      </c>
      <c r="Z8" s="1">
        <f>VLOOKUP($A8,[1]orizzontale!$A$1:$AO$36,16)</f>
        <v>-10.216491803973621</v>
      </c>
      <c r="AA8" s="1">
        <f>VLOOKUP($A8,[1]orizzontale!$A$1:$AO$36,17)</f>
        <v>83.605282679652333</v>
      </c>
      <c r="AB8" s="1">
        <f>VLOOKUP($A8,[1]orizzontale!$A$1:$AO$36,18)</f>
        <v>-4.9996053230172253</v>
      </c>
      <c r="AC8" s="1">
        <f>VLOOKUP($A8,[1]orizzontale!$A$1:$AO$36,19)</f>
        <v>81.569303596198566</v>
      </c>
      <c r="AD8" s="1">
        <f>VLOOKUP($A8,[1]orizzontale!$A$1:$AO$36,20)</f>
        <v>0</v>
      </c>
      <c r="AE8" s="1">
        <f>VLOOKUP($A8,[1]orizzontale!$A$1:$AO$36,21)</f>
        <v>0</v>
      </c>
      <c r="AF8" s="1">
        <f>VLOOKUP($A8,[1]orizzontale!$A$1:$AO$36,22)</f>
        <v>0</v>
      </c>
      <c r="AG8" s="1">
        <f>VLOOKUP($A8,[1]orizzontale!$A$1:$AO$36,23)</f>
        <v>0</v>
      </c>
      <c r="AH8" s="1">
        <f>VLOOKUP($A8,[1]orizzontale!$A$1:$AO$36,24)</f>
        <v>0</v>
      </c>
      <c r="AI8" s="1">
        <f>VLOOKUP($A8,[1]orizzontale!$A$1:$AO$36,25)</f>
        <v>0</v>
      </c>
      <c r="AJ8" s="1">
        <f>VLOOKUP($A8,[1]orizzontale!$A$1:$AO$36,26)</f>
        <v>0</v>
      </c>
      <c r="AK8" s="1">
        <f>VLOOKUP($A8,[1]orizzontale!$A$1:$AO$36,27)</f>
        <v>0</v>
      </c>
      <c r="AL8" s="1">
        <f>VLOOKUP($A8,[1]orizzontale!$A$1:$AO$36,28)</f>
        <v>0</v>
      </c>
      <c r="AM8" s="1">
        <f>VLOOKUP($A8,[1]orizzontale!$A$1:$AO$36,29)</f>
        <v>0</v>
      </c>
      <c r="AN8" s="1">
        <f>VLOOKUP($A8,[1]orizzontale!$A$1:$AO$36,30)</f>
        <v>0</v>
      </c>
      <c r="AO8" s="1">
        <f>VLOOKUP($A8,[1]orizzontale!$A$1:$AO$36,31)</f>
        <v>0</v>
      </c>
      <c r="AP8" s="1">
        <f>VLOOKUP($A8,[1]orizzontale!$A$1:$AO$36,32)</f>
        <v>0</v>
      </c>
      <c r="AQ8" s="1">
        <f>VLOOKUP($A8,[1]orizzontale!$A$1:$AO$36,33)</f>
        <v>0</v>
      </c>
      <c r="AR8" s="1">
        <f>VLOOKUP($A8,[1]orizzontale!$A$1:$AO$36,34)</f>
        <v>0</v>
      </c>
      <c r="AS8" s="1">
        <f>VLOOKUP($A8,[1]orizzontale!$A$1:$AO$36,35)</f>
        <v>0</v>
      </c>
      <c r="AT8" s="1">
        <f>VLOOKUP($A8,[1]orizzontale!$A$1:$AO$36,36)</f>
        <v>0</v>
      </c>
      <c r="AU8" s="1">
        <f>VLOOKUP($A8,[1]orizzontale!$A$1:$AO$36,37)</f>
        <v>0</v>
      </c>
      <c r="AV8" s="1">
        <f>VLOOKUP($A8,[1]orizzontale!$A$1:$AO$36,38)</f>
        <v>0</v>
      </c>
      <c r="AW8" s="1">
        <f>VLOOKUP($A8,[1]orizzontale!$A$1:$AO$36,39)</f>
        <v>0</v>
      </c>
      <c r="AX8" s="1">
        <f>VLOOKUP($A8,[1]orizzontale!$A$1:$AO$36,40)</f>
        <v>0</v>
      </c>
      <c r="AY8" s="1">
        <f>VLOOKUP($A8,[1]orizzontale!$A$1:$AO$36,41)</f>
        <v>0</v>
      </c>
    </row>
  </sheetData>
  <sortState xmlns:xlrd2="http://schemas.microsoft.com/office/spreadsheetml/2017/richdata2" ref="A2:AY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Endrizzi</dc:creator>
  <cp:lastModifiedBy>Roberto Endrizzi</cp:lastModifiedBy>
  <dcterms:created xsi:type="dcterms:W3CDTF">2015-06-05T18:19:34Z</dcterms:created>
  <dcterms:modified xsi:type="dcterms:W3CDTF">2019-10-03T11:07:54Z</dcterms:modified>
</cp:coreProperties>
</file>