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hiteheadrf\Documents\nuts data\"/>
    </mc:Choice>
  </mc:AlternateContent>
  <xr:revisionPtr revIDLastSave="0" documentId="13_ncr:1_{EA3CEE02-E89C-4A1E-B440-F81A7D4589EC}" xr6:coauthVersionLast="47" xr6:coauthVersionMax="47" xr10:uidLastSave="{00000000-0000-0000-0000-000000000000}"/>
  <bookViews>
    <workbookView xWindow="-120" yWindow="-120" windowWidth="29040" windowHeight="15840" xr2:uid="{ECA17FA2-AC6E-E14D-88B2-02E1E94CCFE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9" i="1" l="1"/>
  <c r="O17" i="1"/>
  <c r="O15" i="1"/>
  <c r="O11" i="1"/>
  <c r="O9" i="1"/>
  <c r="O7" i="1"/>
  <c r="N14" i="1"/>
  <c r="I20" i="1"/>
  <c r="H20" i="1"/>
  <c r="G20" i="1"/>
  <c r="O20" i="1" s="1"/>
  <c r="I19" i="1"/>
  <c r="H19" i="1"/>
  <c r="G19" i="1"/>
  <c r="K19" i="1" s="1"/>
  <c r="N19" i="1" s="1"/>
  <c r="I18" i="1"/>
  <c r="H18" i="1"/>
  <c r="G18" i="1"/>
  <c r="I17" i="1"/>
  <c r="H17" i="1"/>
  <c r="G17" i="1"/>
  <c r="I16" i="1"/>
  <c r="H16" i="1"/>
  <c r="G16" i="1"/>
  <c r="O16" i="1" s="1"/>
  <c r="I15" i="1"/>
  <c r="H15" i="1"/>
  <c r="G15" i="1"/>
  <c r="I14" i="1"/>
  <c r="H14" i="1"/>
  <c r="G14" i="1"/>
  <c r="K14" i="1" s="1"/>
  <c r="I13" i="1"/>
  <c r="H13" i="1"/>
  <c r="G13" i="1"/>
  <c r="O13" i="1" s="1"/>
  <c r="I12" i="1"/>
  <c r="H12" i="1"/>
  <c r="G12" i="1"/>
  <c r="J12" i="1" s="1"/>
  <c r="I11" i="1"/>
  <c r="H11" i="1"/>
  <c r="G11" i="1"/>
  <c r="K11" i="1" s="1"/>
  <c r="N11" i="1" s="1"/>
  <c r="I10" i="1"/>
  <c r="H10" i="1"/>
  <c r="G10" i="1"/>
  <c r="I9" i="1"/>
  <c r="H9" i="1"/>
  <c r="G9" i="1"/>
  <c r="I8" i="1"/>
  <c r="H8" i="1"/>
  <c r="G8" i="1"/>
  <c r="O8" i="1" s="1"/>
  <c r="R9" i="1" s="1"/>
  <c r="I7" i="1"/>
  <c r="H7" i="1"/>
  <c r="G7" i="1"/>
  <c r="I6" i="1"/>
  <c r="H6" i="1"/>
  <c r="G6" i="1"/>
  <c r="O6" i="1" s="1"/>
  <c r="I5" i="1"/>
  <c r="H5" i="1"/>
  <c r="G5" i="1"/>
  <c r="O5" i="1" s="1"/>
  <c r="I4" i="1"/>
  <c r="H4" i="1"/>
  <c r="G4" i="1"/>
  <c r="O4" i="1" s="1"/>
  <c r="O12" i="1" l="1"/>
  <c r="R12" i="1" s="1"/>
  <c r="K17" i="1"/>
  <c r="N17" i="1" s="1"/>
  <c r="O14" i="1"/>
  <c r="R15" i="1" s="1"/>
  <c r="K10" i="1"/>
  <c r="N10" i="1" s="1"/>
  <c r="K18" i="1"/>
  <c r="N18" i="1" s="1"/>
  <c r="K5" i="1"/>
  <c r="N5" i="1" s="1"/>
  <c r="K13" i="1"/>
  <c r="N13" i="1" s="1"/>
  <c r="O10" i="1"/>
  <c r="O18" i="1"/>
  <c r="R20" i="1" s="1"/>
  <c r="K8" i="1"/>
  <c r="N8" i="1" s="1"/>
  <c r="K16" i="1"/>
  <c r="N16" i="1" s="1"/>
  <c r="K7" i="1"/>
  <c r="N7" i="1" s="1"/>
  <c r="K6" i="1"/>
  <c r="N6" i="1" s="1"/>
  <c r="K15" i="1"/>
  <c r="N15" i="1" s="1"/>
  <c r="K9" i="1"/>
  <c r="N9" i="1" s="1"/>
  <c r="Q9" i="1" s="1"/>
  <c r="J20" i="1"/>
  <c r="M20" i="1" s="1"/>
  <c r="J4" i="1"/>
  <c r="M4" i="1" s="1"/>
  <c r="K4" i="1"/>
  <c r="N4" i="1" s="1"/>
  <c r="K12" i="1"/>
  <c r="N12" i="1" s="1"/>
  <c r="Q12" i="1" s="1"/>
  <c r="K20" i="1"/>
  <c r="N20" i="1" s="1"/>
  <c r="Q20" i="1" s="1"/>
  <c r="J7" i="1"/>
  <c r="M7" i="1" s="1"/>
  <c r="J15" i="1"/>
  <c r="M15" i="1" s="1"/>
  <c r="P15" i="1" s="1"/>
  <c r="J5" i="1"/>
  <c r="M5" i="1" s="1"/>
  <c r="J13" i="1"/>
  <c r="M13" i="1" s="1"/>
  <c r="J6" i="1"/>
  <c r="M6" i="1" s="1"/>
  <c r="J14" i="1"/>
  <c r="M14" i="1" s="1"/>
  <c r="J8" i="1"/>
  <c r="M8" i="1" s="1"/>
  <c r="J16" i="1"/>
  <c r="M16" i="1" s="1"/>
  <c r="J9" i="1"/>
  <c r="M9" i="1" s="1"/>
  <c r="P9" i="1" s="1"/>
  <c r="J17" i="1"/>
  <c r="M17" i="1" s="1"/>
  <c r="J18" i="1"/>
  <c r="M18" i="1" s="1"/>
  <c r="J10" i="1"/>
  <c r="M10" i="1" s="1"/>
  <c r="J11" i="1"/>
  <c r="M11" i="1" s="1"/>
  <c r="J19" i="1"/>
  <c r="M19" i="1" s="1"/>
  <c r="M12" i="1"/>
  <c r="Q15" i="1" l="1"/>
  <c r="P12" i="1"/>
  <c r="P20" i="1"/>
</calcChain>
</file>

<file path=xl/sharedStrings.xml><?xml version="1.0" encoding="utf-8"?>
<sst xmlns="http://schemas.openxmlformats.org/spreadsheetml/2006/main" count="24" uniqueCount="19">
  <si>
    <t>750nm</t>
  </si>
  <si>
    <t>664nm</t>
  </si>
  <si>
    <t xml:space="preserve">647nm </t>
  </si>
  <si>
    <t>630nm</t>
  </si>
  <si>
    <t>664nm (corr)</t>
  </si>
  <si>
    <t>647nm(corr)</t>
  </si>
  <si>
    <t>630nm(corr)</t>
  </si>
  <si>
    <t>extinction coefficient for chl a in 90% acetone at 664 nm</t>
  </si>
  <si>
    <t>(87.67 L g-1 cm-1 )</t>
  </si>
  <si>
    <t>l = cuvette path length (cm)</t>
  </si>
  <si>
    <t xml:space="preserve">JGOFS </t>
  </si>
  <si>
    <t>10 cm cell in 90% acetone</t>
  </si>
  <si>
    <t>JGOFS</t>
  </si>
  <si>
    <t>Chazaux,  Schiphorst, Lazzari and Caffarri 2022 doi: 10.1111/tpj.15643</t>
  </si>
  <si>
    <t>Chl a mg/L</t>
  </si>
  <si>
    <t>Chl a µg/L</t>
  </si>
  <si>
    <t>Jeffrey  and  Humphrey's  Trichromatic EPA methods</t>
  </si>
  <si>
    <t>Average conc. µg/L</t>
  </si>
  <si>
    <t>Baseline corrected and corrected to 1 cm pathlength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</si>
</sst>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70" formatCode="0.0"/>
  </numFmts>
  <fonts count="2" x14ac:knownFonts="1">
    <font>
      <sz val="12"/>
      <color theme="1"/>
      <name val="Aptos Narrow"/>
      <family val="2"/>
      <scheme val="minor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horizontal="center" wrapText="1"/>
    </xf>
    <xf numFmtId="0" fontId="1" fillId="0" borderId="0" xfId="0" applyFont="1" applyAlignment="1">
      <alignment horizontal="center" wrapText="1"/>
    </xf>
    <xf numFmtId="170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8031C-5F88-3748-9320-1F24DD98C480}">
  <dimension ref="A1:R28"/>
  <sheetViews>
    <sheetView tabSelected="1" workbookViewId="0">
      <selection activeCell="N24" sqref="N24"/>
    </sheetView>
  </sheetViews>
  <sheetFormatPr defaultColWidth="11" defaultRowHeight="15.75" x14ac:dyDescent="0.25"/>
  <cols>
    <col min="2" max="5" width="11" style="3"/>
    <col min="10" max="10" width="11.125" bestFit="1" customWidth="1"/>
    <col min="13" max="13" width="13.5" style="3" bestFit="1" customWidth="1"/>
    <col min="14" max="14" width="12.375" style="3" bestFit="1" customWidth="1"/>
    <col min="15" max="15" width="11.875" style="3" bestFit="1" customWidth="1"/>
    <col min="16" max="16" width="12.375" style="3" bestFit="1" customWidth="1"/>
    <col min="17" max="18" width="11" style="3"/>
  </cols>
  <sheetData>
    <row r="1" spans="1:18" ht="120.75" x14ac:dyDescent="0.25">
      <c r="B1" s="4" t="s">
        <v>11</v>
      </c>
      <c r="C1" s="4"/>
      <c r="D1" s="4"/>
      <c r="E1" s="4"/>
      <c r="G1" s="12" t="s">
        <v>18</v>
      </c>
      <c r="H1" s="12"/>
      <c r="I1" s="12"/>
      <c r="J1" s="8" t="s">
        <v>16</v>
      </c>
      <c r="K1" s="7" t="s">
        <v>13</v>
      </c>
      <c r="M1" s="8" t="s">
        <v>16</v>
      </c>
      <c r="N1" s="9" t="s">
        <v>13</v>
      </c>
      <c r="O1" s="3" t="s">
        <v>10</v>
      </c>
      <c r="P1" s="8" t="s">
        <v>16</v>
      </c>
      <c r="Q1" s="9" t="s">
        <v>13</v>
      </c>
      <c r="R1" s="3" t="s">
        <v>10</v>
      </c>
    </row>
    <row r="2" spans="1:18" x14ac:dyDescent="0.25">
      <c r="B2" s="3" t="s">
        <v>0</v>
      </c>
      <c r="C2" s="3" t="s">
        <v>1</v>
      </c>
      <c r="D2" s="3" t="s">
        <v>2</v>
      </c>
      <c r="E2" s="3" t="s">
        <v>3</v>
      </c>
      <c r="G2" t="s">
        <v>4</v>
      </c>
      <c r="H2" t="s">
        <v>5</v>
      </c>
      <c r="I2" t="s">
        <v>6</v>
      </c>
      <c r="J2" s="4" t="s">
        <v>14</v>
      </c>
      <c r="K2" s="4"/>
      <c r="M2" s="4" t="s">
        <v>15</v>
      </c>
      <c r="N2" s="4"/>
      <c r="O2" s="4"/>
      <c r="P2" s="4" t="s">
        <v>17</v>
      </c>
      <c r="Q2" s="4"/>
      <c r="R2" s="4"/>
    </row>
    <row r="3" spans="1:18" x14ac:dyDescent="0.25">
      <c r="J3" s="5"/>
      <c r="K3" s="7"/>
    </row>
    <row r="4" spans="1:18" x14ac:dyDescent="0.25">
      <c r="B4" s="3">
        <v>1.21E-2</v>
      </c>
      <c r="C4" s="3">
        <v>6.3100000000000003E-2</v>
      </c>
      <c r="D4" s="3">
        <v>3.39E-2</v>
      </c>
      <c r="E4" s="3">
        <v>3.0200000000000001E-2</v>
      </c>
      <c r="G4" s="2">
        <f>(C4-$B4)/10</f>
        <v>5.1000000000000004E-3</v>
      </c>
      <c r="H4" s="2">
        <f>(D4-$B4)/10</f>
        <v>2.1800000000000001E-3</v>
      </c>
      <c r="I4" s="2">
        <f>(E4-$B4)/10</f>
        <v>1.8100000000000002E-3</v>
      </c>
      <c r="J4" s="1">
        <f>(11.85*((ABS(G4)))-(1.54*(ABS(H4))-(0.08*(ABS(I4)))))</f>
        <v>5.7222600000000005E-2</v>
      </c>
      <c r="K4" s="1">
        <f>((12.18*G4)-(2.64*H4))</f>
        <v>5.6362799999999998E-2</v>
      </c>
      <c r="M4" s="10">
        <f>J4*1000</f>
        <v>57.222600000000007</v>
      </c>
      <c r="N4" s="10">
        <f>K4*1000</f>
        <v>56.3628</v>
      </c>
      <c r="O4" s="10">
        <f>(G4/(87.67))*1000*1000</f>
        <v>58.172693053496069</v>
      </c>
    </row>
    <row r="5" spans="1:18" x14ac:dyDescent="0.25">
      <c r="B5" s="3">
        <v>1.49E-2</v>
      </c>
      <c r="C5" s="3">
        <v>6.3399999999999998E-2</v>
      </c>
      <c r="D5" s="3">
        <v>3.4599999999999999E-2</v>
      </c>
      <c r="E5" s="3">
        <v>3.1099999999999999E-2</v>
      </c>
      <c r="G5" s="2">
        <f>(C5-$B5)/10</f>
        <v>4.8500000000000001E-3</v>
      </c>
      <c r="H5" s="2">
        <f>(D5-$B5)/10</f>
        <v>1.97E-3</v>
      </c>
      <c r="I5" s="2">
        <f>(E5-$B5)/10</f>
        <v>1.6199999999999999E-3</v>
      </c>
      <c r="J5" s="1">
        <f>(11.85*((ABS(G5)))-(1.54*(ABS(H5))-(0.08*(ABS(I5)))))</f>
        <v>5.45683E-2</v>
      </c>
      <c r="K5" s="1">
        <f t="shared" ref="K5:K20" si="0">((12.18*G5)-(2.64*H5))</f>
        <v>5.3872200000000002E-2</v>
      </c>
      <c r="M5" s="10">
        <f>J5*1000</f>
        <v>54.568300000000001</v>
      </c>
      <c r="N5" s="10">
        <f t="shared" ref="N5:N20" si="1">K5*1000</f>
        <v>53.872199999999999</v>
      </c>
      <c r="O5" s="10">
        <f t="shared" ref="O5:O20" si="2">(G5/(87.67))*1000*1000</f>
        <v>55.321090452834497</v>
      </c>
    </row>
    <row r="6" spans="1:18" x14ac:dyDescent="0.25">
      <c r="B6" s="3">
        <v>-5.4000000000000003E-3</v>
      </c>
      <c r="C6" s="3">
        <v>1.2565999999999999</v>
      </c>
      <c r="D6" s="3">
        <v>0.54369999999999996</v>
      </c>
      <c r="E6" s="3">
        <v>0.26179999999999998</v>
      </c>
      <c r="G6" s="2">
        <f>(C6-$B6)/10</f>
        <v>0.12620000000000001</v>
      </c>
      <c r="H6" s="2">
        <f>(D6-$B6)/10</f>
        <v>5.4909999999999994E-2</v>
      </c>
      <c r="I6" s="2">
        <f>(E6-$B6)/10</f>
        <v>2.6720000000000001E-2</v>
      </c>
      <c r="J6" s="1">
        <f>(11.85*((ABS(G6)))-(1.54*(ABS(H6))-(0.08*(ABS(I6)))))</f>
        <v>1.4130462000000001</v>
      </c>
      <c r="K6" s="1">
        <f t="shared" si="0"/>
        <v>1.3921536000000001</v>
      </c>
      <c r="M6" s="10">
        <f>J6*1000</f>
        <v>1413.0462000000002</v>
      </c>
      <c r="N6" s="10">
        <f t="shared" si="1"/>
        <v>1392.1536000000001</v>
      </c>
      <c r="O6" s="10">
        <f t="shared" si="2"/>
        <v>1439.4889928139617</v>
      </c>
    </row>
    <row r="7" spans="1:18" x14ac:dyDescent="0.25">
      <c r="A7">
        <v>1</v>
      </c>
      <c r="B7" s="3">
        <v>-3.8999999999999998E-3</v>
      </c>
      <c r="C7" s="3">
        <v>0.27629999999999999</v>
      </c>
      <c r="D7" s="3">
        <v>0.1206</v>
      </c>
      <c r="E7" s="3">
        <v>5.8700000000000002E-2</v>
      </c>
      <c r="G7" s="2">
        <f>(C7-$B7)/10</f>
        <v>2.802E-2</v>
      </c>
      <c r="H7" s="2">
        <f>(D7-$B7)/10</f>
        <v>1.2449999999999999E-2</v>
      </c>
      <c r="I7" s="2">
        <f>(E7-$B7)/10</f>
        <v>6.2599999999999999E-3</v>
      </c>
      <c r="J7" s="1">
        <f>(11.85*((ABS(G7)))-(1.54*(ABS(H7))-(0.08*(ABS(I7)))))</f>
        <v>0.3133648</v>
      </c>
      <c r="K7" s="1">
        <f t="shared" si="0"/>
        <v>0.30841559999999996</v>
      </c>
      <c r="M7" s="10">
        <f>J7*1000</f>
        <v>313.3648</v>
      </c>
      <c r="N7" s="10">
        <f t="shared" si="1"/>
        <v>308.41559999999998</v>
      </c>
      <c r="O7" s="10">
        <f t="shared" si="2"/>
        <v>319.607619482149</v>
      </c>
    </row>
    <row r="8" spans="1:18" x14ac:dyDescent="0.25">
      <c r="A8">
        <v>2</v>
      </c>
      <c r="B8" s="3">
        <v>-5.4000000000000003E-3</v>
      </c>
      <c r="C8" s="3">
        <v>0.27960000000000002</v>
      </c>
      <c r="D8" s="3">
        <v>0.1198</v>
      </c>
      <c r="E8" s="3">
        <v>5.7299999999999997E-2</v>
      </c>
      <c r="G8" s="2">
        <f>(C8-$B8)/10</f>
        <v>2.8500000000000004E-2</v>
      </c>
      <c r="H8" s="2">
        <f>(D8-$B8)/10</f>
        <v>1.252E-2</v>
      </c>
      <c r="I8" s="2">
        <f>(E8-$B8)/10</f>
        <v>6.2699999999999995E-3</v>
      </c>
      <c r="J8" s="1">
        <f>(11.85*((ABS(G8)))-(1.54*(ABS(H8))-(0.08*(ABS(I8)))))</f>
        <v>0.31894580000000006</v>
      </c>
      <c r="K8" s="1">
        <f t="shared" si="0"/>
        <v>0.31407720000000006</v>
      </c>
      <c r="M8" s="10">
        <f>J8*1000</f>
        <v>318.94580000000008</v>
      </c>
      <c r="N8" s="10">
        <f t="shared" si="1"/>
        <v>314.07720000000006</v>
      </c>
      <c r="O8" s="10">
        <f t="shared" si="2"/>
        <v>325.08269647541925</v>
      </c>
    </row>
    <row r="9" spans="1:18" x14ac:dyDescent="0.25">
      <c r="A9">
        <v>3</v>
      </c>
      <c r="B9" s="3">
        <v>-5.7999999999999996E-3</v>
      </c>
      <c r="C9" s="3">
        <v>0.26219999999999999</v>
      </c>
      <c r="D9" s="3">
        <v>0.1125</v>
      </c>
      <c r="E9" s="3">
        <v>5.3800000000000001E-2</v>
      </c>
      <c r="G9" s="2">
        <f>(C9-$B9)/10</f>
        <v>2.6800000000000001E-2</v>
      </c>
      <c r="H9" s="2">
        <f>(D9-$B9)/10</f>
        <v>1.183E-2</v>
      </c>
      <c r="I9" s="2">
        <f>(E9-$B9)/10</f>
        <v>5.96E-3</v>
      </c>
      <c r="J9" s="1">
        <f>(11.85*((ABS(G9)))-(1.54*(ABS(H9))-(0.08*(ABS(I9)))))</f>
        <v>0.29983860000000001</v>
      </c>
      <c r="K9" s="1">
        <f t="shared" si="0"/>
        <v>0.29519279999999998</v>
      </c>
      <c r="M9" s="10">
        <f>J9*1000</f>
        <v>299.83859999999999</v>
      </c>
      <c r="N9" s="10">
        <f t="shared" si="1"/>
        <v>295.19279999999998</v>
      </c>
      <c r="O9" s="10">
        <f t="shared" si="2"/>
        <v>305.69179879092047</v>
      </c>
      <c r="P9" s="10">
        <f>AVERAGE(M9,M8,M7)</f>
        <v>310.71640000000002</v>
      </c>
      <c r="Q9" s="10">
        <f t="shared" ref="Q9:R9" si="3">AVERAGE(N9,N8,N7)</f>
        <v>305.89519999999999</v>
      </c>
      <c r="R9" s="10">
        <f t="shared" si="3"/>
        <v>316.79403824949623</v>
      </c>
    </row>
    <row r="10" spans="1:18" x14ac:dyDescent="0.25">
      <c r="A10">
        <v>1</v>
      </c>
      <c r="B10" s="3">
        <v>-7.1999999999999998E-3</v>
      </c>
      <c r="C10" s="3">
        <v>0.1341</v>
      </c>
      <c r="D10" s="3">
        <v>5.6500000000000002E-2</v>
      </c>
      <c r="E10" s="3">
        <v>2.6100000000000002E-2</v>
      </c>
      <c r="G10" s="2">
        <f>(C10-$B10)/10</f>
        <v>1.413E-2</v>
      </c>
      <c r="H10" s="2">
        <f>(D10-$B10)/10</f>
        <v>6.3700000000000007E-3</v>
      </c>
      <c r="I10" s="2">
        <f>(E10-$B10)/10</f>
        <v>3.3300000000000005E-3</v>
      </c>
      <c r="J10" s="1">
        <f>(11.85*((ABS(G10)))-(1.54*(ABS(H10))-(0.08*(ABS(I10)))))</f>
        <v>0.15789709999999998</v>
      </c>
      <c r="K10" s="1">
        <f t="shared" si="0"/>
        <v>0.1552866</v>
      </c>
      <c r="M10" s="10">
        <f>J10*1000</f>
        <v>157.89709999999999</v>
      </c>
      <c r="N10" s="10">
        <f t="shared" si="1"/>
        <v>155.28659999999999</v>
      </c>
      <c r="O10" s="10">
        <f t="shared" si="2"/>
        <v>161.17257898939204</v>
      </c>
      <c r="P10" s="10"/>
      <c r="Q10" s="10"/>
      <c r="R10" s="10"/>
    </row>
    <row r="11" spans="1:18" x14ac:dyDescent="0.25">
      <c r="A11">
        <v>2</v>
      </c>
      <c r="B11" s="3">
        <v>-5.0000000000000001E-3</v>
      </c>
      <c r="C11" s="3">
        <v>0.1341</v>
      </c>
      <c r="D11" s="3">
        <v>5.7799999999999997E-2</v>
      </c>
      <c r="E11" s="3">
        <v>2.7900000000000001E-2</v>
      </c>
      <c r="G11" s="2">
        <f>(C11-$B11)/10</f>
        <v>1.391E-2</v>
      </c>
      <c r="H11" s="2">
        <f>(D11-$B11)/10</f>
        <v>6.2799999999999991E-3</v>
      </c>
      <c r="I11" s="2">
        <f>(E11-$B11)/10</f>
        <v>3.29E-3</v>
      </c>
      <c r="J11" s="1">
        <f>(11.85*((ABS(G11)))-(1.54*(ABS(H11))-(0.08*(ABS(I11)))))</f>
        <v>0.15542549999999999</v>
      </c>
      <c r="K11" s="1">
        <f t="shared" si="0"/>
        <v>0.15284460000000002</v>
      </c>
      <c r="M11" s="10">
        <f>J11*1000</f>
        <v>155.4255</v>
      </c>
      <c r="N11" s="10">
        <f t="shared" si="1"/>
        <v>152.84460000000001</v>
      </c>
      <c r="O11" s="10">
        <f t="shared" si="2"/>
        <v>158.66316870080985</v>
      </c>
      <c r="P11" s="10"/>
      <c r="Q11" s="10"/>
      <c r="R11" s="10"/>
    </row>
    <row r="12" spans="1:18" x14ac:dyDescent="0.25">
      <c r="A12">
        <v>3</v>
      </c>
      <c r="B12" s="3">
        <v>-4.8999999999999998E-3</v>
      </c>
      <c r="C12" s="3">
        <v>0.1406</v>
      </c>
      <c r="D12" s="3">
        <v>6.0699999999999997E-2</v>
      </c>
      <c r="E12" s="3">
        <v>2.93E-2</v>
      </c>
      <c r="G12" s="2">
        <f>(C12-$B12)/10</f>
        <v>1.4549999999999999E-2</v>
      </c>
      <c r="H12" s="2">
        <f>(D12-$B12)/10</f>
        <v>6.559999999999999E-3</v>
      </c>
      <c r="I12" s="2">
        <f>(E12-$B12)/10</f>
        <v>3.4200000000000003E-3</v>
      </c>
      <c r="J12" s="1">
        <f>(11.85*((ABS(G12)))-(1.54*(ABS(H12))-(0.08*(ABS(I12)))))</f>
        <v>0.16258869999999997</v>
      </c>
      <c r="K12" s="1">
        <f t="shared" si="0"/>
        <v>0.1599006</v>
      </c>
      <c r="M12" s="10">
        <f>J12*1000</f>
        <v>162.58869999999999</v>
      </c>
      <c r="N12" s="10">
        <f t="shared" si="1"/>
        <v>159.9006</v>
      </c>
      <c r="O12" s="10">
        <f t="shared" si="2"/>
        <v>165.96327135850348</v>
      </c>
      <c r="P12" s="10">
        <f>AVERAGE(M12,M11,M10)</f>
        <v>158.6371</v>
      </c>
      <c r="Q12" s="10">
        <f t="shared" ref="Q12:R12" si="4">AVERAGE(N12,N11,N10)</f>
        <v>156.01059999999998</v>
      </c>
      <c r="R12" s="10">
        <f t="shared" si="4"/>
        <v>161.93300634956844</v>
      </c>
    </row>
    <row r="13" spans="1:18" x14ac:dyDescent="0.25">
      <c r="A13">
        <v>1</v>
      </c>
      <c r="B13" s="3">
        <v>-7.4000000000000003E-3</v>
      </c>
      <c r="C13" s="3">
        <v>6.5000000000000002E-2</v>
      </c>
      <c r="D13" s="3">
        <v>2.6499999999999999E-2</v>
      </c>
      <c r="E13" s="3">
        <v>1.1599999999999999E-2</v>
      </c>
      <c r="G13" s="2">
        <f>(C13-$B13)/10</f>
        <v>7.2400000000000008E-3</v>
      </c>
      <c r="H13" s="2">
        <f>(D13-$B13)/10</f>
        <v>3.3899999999999998E-3</v>
      </c>
      <c r="I13" s="2">
        <f>(E13-$B13)/10</f>
        <v>1.9E-3</v>
      </c>
      <c r="J13" s="1">
        <f>(11.85*((ABS(G13)))-(1.54*(ABS(H13))-(0.08*(ABS(I13)))))</f>
        <v>8.0725400000000003E-2</v>
      </c>
      <c r="K13" s="1">
        <f t="shared" si="0"/>
        <v>7.9233600000000001E-2</v>
      </c>
      <c r="M13" s="10">
        <f>J13*1000</f>
        <v>80.725400000000008</v>
      </c>
      <c r="N13" s="10">
        <f t="shared" si="1"/>
        <v>79.233599999999996</v>
      </c>
      <c r="O13" s="10">
        <f t="shared" si="2"/>
        <v>82.582411315159135</v>
      </c>
      <c r="P13" s="10"/>
      <c r="Q13" s="10"/>
      <c r="R13" s="10"/>
    </row>
    <row r="14" spans="1:18" x14ac:dyDescent="0.25">
      <c r="A14">
        <v>2</v>
      </c>
      <c r="B14" s="3">
        <v>-5.4000000000000003E-3</v>
      </c>
      <c r="C14" s="3">
        <v>6.5199999999999994E-2</v>
      </c>
      <c r="D14" s="3">
        <v>2.7799999999999998E-2</v>
      </c>
      <c r="E14" s="3">
        <v>1.32E-2</v>
      </c>
      <c r="G14" s="2">
        <f>(C14-$B14)/10</f>
        <v>7.0599999999999994E-3</v>
      </c>
      <c r="H14" s="2">
        <f>(D14-$B14)/10</f>
        <v>3.32E-3</v>
      </c>
      <c r="I14" s="2">
        <f>(E14-$B14)/10</f>
        <v>1.8599999999999999E-3</v>
      </c>
      <c r="J14" s="1">
        <f>(11.85*((ABS(G14)))-(1.54*(ABS(H14))-(0.08*(ABS(I14)))))</f>
        <v>7.8696999999999989E-2</v>
      </c>
      <c r="K14" s="1">
        <f t="shared" si="0"/>
        <v>7.7225999999999989E-2</v>
      </c>
      <c r="M14" s="10">
        <f>J14*1000</f>
        <v>78.696999999999989</v>
      </c>
      <c r="N14" s="10">
        <f t="shared" si="1"/>
        <v>77.225999999999985</v>
      </c>
      <c r="O14" s="10">
        <f t="shared" si="2"/>
        <v>80.529257442682777</v>
      </c>
      <c r="P14" s="10"/>
      <c r="Q14" s="10"/>
      <c r="R14" s="10"/>
    </row>
    <row r="15" spans="1:18" x14ac:dyDescent="0.25">
      <c r="A15">
        <v>3</v>
      </c>
      <c r="B15" s="3">
        <v>-5.1999999999999998E-3</v>
      </c>
      <c r="C15" s="3">
        <v>6.8699999999999997E-2</v>
      </c>
      <c r="D15" s="3">
        <v>2.9399999999999999E-2</v>
      </c>
      <c r="E15" s="3">
        <v>1.4E-2</v>
      </c>
      <c r="G15" s="2">
        <f>(C15-$B15)/10</f>
        <v>7.389999999999999E-3</v>
      </c>
      <c r="H15" s="2">
        <f>(D15-$B15)/10</f>
        <v>3.46E-3</v>
      </c>
      <c r="I15" s="2">
        <f>(E15-$B15)/10</f>
        <v>1.9200000000000003E-3</v>
      </c>
      <c r="J15" s="1">
        <f>(11.85*((ABS(G15)))-(1.54*(ABS(H15))-(0.08*(ABS(I15)))))</f>
        <v>8.2396699999999989E-2</v>
      </c>
      <c r="K15" s="1">
        <f t="shared" si="0"/>
        <v>8.0875799999999984E-2</v>
      </c>
      <c r="M15" s="10">
        <f>J15*1000</f>
        <v>82.396699999999996</v>
      </c>
      <c r="N15" s="10">
        <f t="shared" si="1"/>
        <v>80.875799999999984</v>
      </c>
      <c r="O15" s="10">
        <f t="shared" si="2"/>
        <v>84.293372875556045</v>
      </c>
      <c r="P15" s="10">
        <f>AVERAGE(M15,M14,M13)</f>
        <v>80.606366666666659</v>
      </c>
      <c r="Q15" s="10">
        <f t="shared" ref="Q15:R15" si="5">AVERAGE(N15,N14,N13)</f>
        <v>79.111799999999988</v>
      </c>
      <c r="R15" s="10">
        <f t="shared" si="5"/>
        <v>82.468347211132652</v>
      </c>
    </row>
    <row r="16" spans="1:18" x14ac:dyDescent="0.25">
      <c r="B16" s="3">
        <v>-5.1000000000000004E-3</v>
      </c>
      <c r="C16" s="3">
        <v>0.36349999999999999</v>
      </c>
      <c r="D16" s="3">
        <v>0.2364</v>
      </c>
      <c r="E16" s="3">
        <v>0.20080000000000001</v>
      </c>
      <c r="G16" s="2">
        <f>(C16-$B16)/10</f>
        <v>3.6859999999999997E-2</v>
      </c>
      <c r="H16" s="2">
        <f>(D16-$B16)/10</f>
        <v>2.4149999999999998E-2</v>
      </c>
      <c r="I16" s="2">
        <f>(E16-$B16)/10</f>
        <v>2.0590000000000001E-2</v>
      </c>
      <c r="J16" s="1">
        <f>(11.85*((ABS(G16)))-(1.54*(ABS(H16))-(0.08*(ABS(I16)))))</f>
        <v>0.40124719999999992</v>
      </c>
      <c r="K16" s="1">
        <f t="shared" si="0"/>
        <v>0.38519879999999995</v>
      </c>
      <c r="M16" s="10">
        <f>J16*1000</f>
        <v>401.24719999999991</v>
      </c>
      <c r="N16" s="10">
        <f t="shared" si="1"/>
        <v>385.19879999999995</v>
      </c>
      <c r="O16" s="10">
        <f t="shared" si="2"/>
        <v>420.44028744154213</v>
      </c>
      <c r="P16" s="10"/>
      <c r="Q16" s="10"/>
      <c r="R16" s="10"/>
    </row>
    <row r="17" spans="1:18" x14ac:dyDescent="0.25">
      <c r="B17" s="3">
        <v>-6.3E-3</v>
      </c>
      <c r="C17" s="3">
        <v>0.35749999999999998</v>
      </c>
      <c r="D17" s="3">
        <v>0.2273</v>
      </c>
      <c r="E17" s="3">
        <v>0.18870000000000001</v>
      </c>
      <c r="G17" s="2">
        <f>(C17-$B17)/10</f>
        <v>3.6380000000000003E-2</v>
      </c>
      <c r="H17" s="2">
        <f>(D17-$B17)/10</f>
        <v>2.3359999999999999E-2</v>
      </c>
      <c r="I17" s="2">
        <f>(E17-$B17)/10</f>
        <v>1.95E-2</v>
      </c>
      <c r="J17" s="1">
        <f>(11.85*((ABS(G17)))-(1.54*(ABS(H17))-(0.08*(ABS(I17)))))</f>
        <v>0.3966886</v>
      </c>
      <c r="K17" s="1">
        <f t="shared" si="0"/>
        <v>0.381438</v>
      </c>
      <c r="M17" s="10">
        <f>J17*1000</f>
        <v>396.68860000000001</v>
      </c>
      <c r="N17" s="10">
        <f t="shared" si="1"/>
        <v>381.43799999999999</v>
      </c>
      <c r="O17" s="10">
        <f t="shared" si="2"/>
        <v>414.96521044827199</v>
      </c>
      <c r="P17" s="10"/>
      <c r="Q17" s="10"/>
      <c r="R17" s="10"/>
    </row>
    <row r="18" spans="1:18" x14ac:dyDescent="0.25">
      <c r="B18" s="3">
        <v>-8.3000000000000001E-3</v>
      </c>
      <c r="C18" s="3">
        <v>0.46829999999999999</v>
      </c>
      <c r="D18" s="3">
        <v>0.23530000000000001</v>
      </c>
      <c r="E18" s="3">
        <v>0.1482</v>
      </c>
      <c r="G18" s="2">
        <f>(C18-$B18)/10</f>
        <v>4.7659999999999994E-2</v>
      </c>
      <c r="H18" s="2">
        <f>(D18-$B18)/10</f>
        <v>2.436E-2</v>
      </c>
      <c r="I18" s="2">
        <f>(E18-$B18)/10</f>
        <v>1.5650000000000001E-2</v>
      </c>
      <c r="J18" s="1">
        <f>(11.85*((ABS(G18)))-(1.54*(ABS(H18))-(0.08*(ABS(I18)))))</f>
        <v>0.52850859999999988</v>
      </c>
      <c r="K18" s="1">
        <f t="shared" si="0"/>
        <v>0.51618839999999988</v>
      </c>
      <c r="M18" s="10">
        <f>J18*1000</f>
        <v>528.50859999999989</v>
      </c>
      <c r="N18" s="10">
        <f t="shared" si="1"/>
        <v>516.18839999999989</v>
      </c>
      <c r="O18" s="10">
        <f t="shared" si="2"/>
        <v>543.629519790122</v>
      </c>
    </row>
    <row r="19" spans="1:18" x14ac:dyDescent="0.25">
      <c r="B19" s="3">
        <v>-7.7999999999999996E-3</v>
      </c>
      <c r="C19" s="3">
        <v>0.46870000000000001</v>
      </c>
      <c r="D19" s="3">
        <v>0.2354</v>
      </c>
      <c r="E19" s="3">
        <v>0.14810000000000001</v>
      </c>
      <c r="G19" s="2">
        <f>(C19-$B19)/10</f>
        <v>4.7649999999999998E-2</v>
      </c>
      <c r="H19" s="2">
        <f>(D19-$B19)/10</f>
        <v>2.4320000000000001E-2</v>
      </c>
      <c r="I19" s="2">
        <f>(E19-$B19)/10</f>
        <v>1.5590000000000001E-2</v>
      </c>
      <c r="J19" s="1">
        <f>(11.85*((ABS(G19)))-(1.54*(ABS(H19))-(0.08*(ABS(I19)))))</f>
        <v>0.52844690000000005</v>
      </c>
      <c r="K19" s="1">
        <f t="shared" si="0"/>
        <v>0.51617219999999997</v>
      </c>
      <c r="M19" s="10">
        <f>J19*1000</f>
        <v>528.44690000000003</v>
      </c>
      <c r="N19" s="10">
        <f t="shared" si="1"/>
        <v>516.17219999999998</v>
      </c>
      <c r="O19" s="10">
        <f t="shared" si="2"/>
        <v>543.51545568609561</v>
      </c>
      <c r="P19" s="10"/>
      <c r="Q19" s="10"/>
      <c r="R19" s="10"/>
    </row>
    <row r="20" spans="1:18" x14ac:dyDescent="0.25">
      <c r="B20" s="3">
        <v>-7.4999999999999997E-3</v>
      </c>
      <c r="C20" s="3">
        <v>0.46810000000000002</v>
      </c>
      <c r="D20" s="3">
        <v>0.23499999999999999</v>
      </c>
      <c r="E20" s="3">
        <v>0.1477</v>
      </c>
      <c r="G20" s="2">
        <f>(C20-$B20)/10</f>
        <v>4.7560000000000005E-2</v>
      </c>
      <c r="H20" s="2">
        <f>(D20-$B20)/10</f>
        <v>2.4250000000000001E-2</v>
      </c>
      <c r="I20" s="2">
        <f>(E20-$B20)/10</f>
        <v>1.5520000000000001E-2</v>
      </c>
      <c r="J20" s="1">
        <f>(11.85*((ABS(G20)))-(1.54*(ABS(H20))-(0.08*(ABS(I20)))))</f>
        <v>0.52748260000000002</v>
      </c>
      <c r="K20" s="1">
        <f t="shared" si="0"/>
        <v>0.51526080000000007</v>
      </c>
      <c r="M20" s="10">
        <f>J20*1000</f>
        <v>527.48260000000005</v>
      </c>
      <c r="N20" s="10">
        <f t="shared" si="1"/>
        <v>515.26080000000002</v>
      </c>
      <c r="O20" s="10">
        <f t="shared" si="2"/>
        <v>542.48887874985735</v>
      </c>
      <c r="P20" s="10">
        <f>AVERAGE(M20,M19,M18)</f>
        <v>528.14603333333332</v>
      </c>
      <c r="Q20" s="10">
        <f t="shared" ref="Q20:R20" si="6">AVERAGE(N20,N19,N18)</f>
        <v>515.87379999999996</v>
      </c>
      <c r="R20" s="10">
        <f t="shared" si="6"/>
        <v>543.21128474202499</v>
      </c>
    </row>
    <row r="24" spans="1:18" x14ac:dyDescent="0.25">
      <c r="N24" s="11"/>
    </row>
    <row r="26" spans="1:18" x14ac:dyDescent="0.25">
      <c r="A26" t="s">
        <v>12</v>
      </c>
      <c r="B26" s="3" t="s">
        <v>7</v>
      </c>
    </row>
    <row r="27" spans="1:18" x14ac:dyDescent="0.25">
      <c r="B27" s="3" t="s">
        <v>8</v>
      </c>
      <c r="G27" s="6"/>
    </row>
    <row r="28" spans="1:18" x14ac:dyDescent="0.25">
      <c r="B28" s="3" t="s">
        <v>9</v>
      </c>
    </row>
  </sheetData>
  <mergeCells count="5">
    <mergeCell ref="B1:E1"/>
    <mergeCell ref="G1:I1"/>
    <mergeCell ref="J2:K2"/>
    <mergeCell ref="M2:O2"/>
    <mergeCell ref="P2:R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Lucas, Adam Chase</dc:creator>
  <cp:lastModifiedBy>Whitehead, Robert F.</cp:lastModifiedBy>
  <dcterms:created xsi:type="dcterms:W3CDTF">2024-11-07T20:12:50Z</dcterms:created>
  <dcterms:modified xsi:type="dcterms:W3CDTF">2024-11-08T19:55:35Z</dcterms:modified>
</cp:coreProperties>
</file>