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5.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Ex6.xml" ContentType="application/vnd.ms-office.chartex+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Ex7.xml" ContentType="application/vnd.ms-office.chartex+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1.xml" ContentType="application/vnd.openxmlformats-officedocument.drawingml.chart+xml"/>
  <Override PartName="/xl/charts/style8.xml" ContentType="application/vnd.ms-office.chartstyle+xml"/>
  <Override PartName="/xl/charts/colors8.xml" ContentType="application/vnd.ms-office.chartcolorstyle+xml"/>
  <Override PartName="/xl/charts/chart2.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mc:AlternateContent xmlns:mc="http://schemas.openxmlformats.org/markup-compatibility/2006">
    <mc:Choice Requires="x15">
      <x15ac:absPath xmlns:x15ac="http://schemas.microsoft.com/office/spreadsheetml/2010/11/ac" url="C:\Users\Utente\OneDrive - Coispa Tecnologia &amp; Ricerca S.C.A.R.L\Documenti\DTO BioFlow\R\"/>
    </mc:Choice>
  </mc:AlternateContent>
  <xr:revisionPtr revIDLastSave="203" documentId="13_ncr:1_{77E6C399-B43F-4A2E-B81E-0128610BB93D}" xr6:coauthVersionLast="47" xr6:coauthVersionMax="47" xr10:uidLastSave="{F967A8E8-600C-43D0-A92B-AA51A20C6699}"/>
  <bookViews>
    <workbookView xWindow="0" yWindow="0" windowWidth="28800" windowHeight="11325" xr2:uid="{00000000-000D-0000-FFFF-FFFF00000000}"/>
  </bookViews>
  <sheets>
    <sheet name="Info" sheetId="7" r:id="rId1"/>
    <sheet name="1880_1909" sheetId="1" r:id="rId2"/>
    <sheet name="1910_1939" sheetId="2" r:id="rId3"/>
    <sheet name="1940_1969" sheetId="3" r:id="rId4"/>
    <sheet name="1970_1999" sheetId="4" r:id="rId5"/>
    <sheet name="2000_2009" sheetId="5" r:id="rId6"/>
    <sheet name="2010_2019" sheetId="6" r:id="rId7"/>
    <sheet name="2020_2025" sheetId="19" r:id="rId8"/>
    <sheet name="ALL" sheetId="9" r:id="rId9"/>
  </sheets>
  <externalReferences>
    <externalReference r:id="rId10"/>
  </externalReferences>
  <definedNames>
    <definedName name="_xlchart.v1.0" hidden="1">'1880_1909'!$A$10</definedName>
    <definedName name="_xlchart.v1.1" hidden="1">'1880_1909'!$A$11</definedName>
    <definedName name="_xlchart.v1.10" hidden="1">'1880_1909'!$A$3</definedName>
    <definedName name="_xlchart.v1.100" hidden="1">'1940_1969'!$B$8:$D$8</definedName>
    <definedName name="_xlchart.v1.101" hidden="1">'1940_1969'!$B$9:$D$9</definedName>
    <definedName name="_xlchart.v1.102" hidden="1">'1970_1999'!$A$10</definedName>
    <definedName name="_xlchart.v1.103" hidden="1">'1970_1999'!$A$11</definedName>
    <definedName name="_xlchart.v1.104" hidden="1">'1970_1999'!$A$12</definedName>
    <definedName name="_xlchart.v1.105" hidden="1">'1970_1999'!$A$13</definedName>
    <definedName name="_xlchart.v1.106" hidden="1">'1970_1999'!$A$14</definedName>
    <definedName name="_xlchart.v1.107" hidden="1">'1970_1999'!$A$15</definedName>
    <definedName name="_xlchart.v1.108" hidden="1">'1970_1999'!$A$16</definedName>
    <definedName name="_xlchart.v1.109" hidden="1">'1970_1999'!$A$17</definedName>
    <definedName name="_xlchart.v1.11" hidden="1">'1880_1909'!$A$4</definedName>
    <definedName name="_xlchart.v1.110" hidden="1">'1970_1999'!$A$18</definedName>
    <definedName name="_xlchart.v1.111" hidden="1">'1970_1999'!$A$2</definedName>
    <definedName name="_xlchart.v1.112" hidden="1">'1970_1999'!$A$3</definedName>
    <definedName name="_xlchart.v1.113" hidden="1">'1970_1999'!$A$4</definedName>
    <definedName name="_xlchart.v1.114" hidden="1">'1970_1999'!$A$5</definedName>
    <definedName name="_xlchart.v1.115" hidden="1">'1970_1999'!$A$6</definedName>
    <definedName name="_xlchart.v1.116" hidden="1">'1970_1999'!$A$7</definedName>
    <definedName name="_xlchart.v1.117" hidden="1">'1970_1999'!$A$8</definedName>
    <definedName name="_xlchart.v1.118" hidden="1">'1970_1999'!$A$9</definedName>
    <definedName name="_xlchart.v1.119" hidden="1">'1970_1999'!$B$10:$D$10</definedName>
    <definedName name="_xlchart.v1.12" hidden="1">'1880_1909'!$A$5</definedName>
    <definedName name="_xlchart.v1.120" hidden="1">'1970_1999'!$B$11:$D$11</definedName>
    <definedName name="_xlchart.v1.121" hidden="1">'1970_1999'!$B$12:$D$12</definedName>
    <definedName name="_xlchart.v1.122" hidden="1">'1970_1999'!$B$13:$D$13</definedName>
    <definedName name="_xlchart.v1.123" hidden="1">'1970_1999'!$B$14:$D$14</definedName>
    <definedName name="_xlchart.v1.124" hidden="1">'1970_1999'!$B$15:$D$15</definedName>
    <definedName name="_xlchart.v1.125" hidden="1">'1970_1999'!$B$16:$D$16</definedName>
    <definedName name="_xlchart.v1.126" hidden="1">'1970_1999'!$B$17:$D$17</definedName>
    <definedName name="_xlchart.v1.127" hidden="1">'1970_1999'!$B$18:$D$18</definedName>
    <definedName name="_xlchart.v1.128" hidden="1">'1970_1999'!$B$2:$D$2</definedName>
    <definedName name="_xlchart.v1.129" hidden="1">'1970_1999'!$B$3:$D$3</definedName>
    <definedName name="_xlchart.v1.13" hidden="1">'1880_1909'!$A$6</definedName>
    <definedName name="_xlchart.v1.130" hidden="1">'1970_1999'!$B$4:$D$4</definedName>
    <definedName name="_xlchart.v1.131" hidden="1">'1970_1999'!$B$5:$D$5</definedName>
    <definedName name="_xlchart.v1.132" hidden="1">'1970_1999'!$B$6:$D$6</definedName>
    <definedName name="_xlchart.v1.133" hidden="1">'1970_1999'!$B$7:$D$7</definedName>
    <definedName name="_xlchart.v1.134" hidden="1">'1970_1999'!$B$8:$D$8</definedName>
    <definedName name="_xlchart.v1.135" hidden="1">'1970_1999'!$B$9:$D$9</definedName>
    <definedName name="_xlchart.v1.136" hidden="1">'2000_2009'!$A$10</definedName>
    <definedName name="_xlchart.v1.137" hidden="1">'2000_2009'!$A$11</definedName>
    <definedName name="_xlchart.v1.138" hidden="1">'2000_2009'!$A$12</definedName>
    <definedName name="_xlchart.v1.139" hidden="1">'2000_2009'!$A$13</definedName>
    <definedName name="_xlchart.v1.14" hidden="1">'1880_1909'!$A$7</definedName>
    <definedName name="_xlchart.v1.140" hidden="1">'2000_2009'!$A$14</definedName>
    <definedName name="_xlchart.v1.141" hidden="1">'2000_2009'!$A$15</definedName>
    <definedName name="_xlchart.v1.142" hidden="1">'2000_2009'!$A$16</definedName>
    <definedName name="_xlchart.v1.143" hidden="1">'2000_2009'!$A$17</definedName>
    <definedName name="_xlchart.v1.144" hidden="1">'2000_2009'!$A$18</definedName>
    <definedName name="_xlchart.v1.145" hidden="1">'2000_2009'!$A$2</definedName>
    <definedName name="_xlchart.v1.146" hidden="1">'2000_2009'!$A$3</definedName>
    <definedName name="_xlchart.v1.147" hidden="1">'2000_2009'!$A$4</definedName>
    <definedName name="_xlchart.v1.148" hidden="1">'2000_2009'!$A$5</definedName>
    <definedName name="_xlchart.v1.149" hidden="1">'2000_2009'!$A$6</definedName>
    <definedName name="_xlchart.v1.15" hidden="1">'1880_1909'!$A$8</definedName>
    <definedName name="_xlchart.v1.150" hidden="1">'2000_2009'!$A$7</definedName>
    <definedName name="_xlchart.v1.151" hidden="1">'2000_2009'!$A$8</definedName>
    <definedName name="_xlchart.v1.152" hidden="1">'2000_2009'!$A$9</definedName>
    <definedName name="_xlchart.v1.153" hidden="1">'2000_2009'!$B$10:$D$10</definedName>
    <definedName name="_xlchart.v1.154" hidden="1">'2000_2009'!$B$11:$D$11</definedName>
    <definedName name="_xlchart.v1.155" hidden="1">'2000_2009'!$B$12:$D$12</definedName>
    <definedName name="_xlchart.v1.156" hidden="1">'2000_2009'!$B$13:$D$13</definedName>
    <definedName name="_xlchart.v1.157" hidden="1">'2000_2009'!$B$14:$D$14</definedName>
    <definedName name="_xlchart.v1.158" hidden="1">'2000_2009'!$B$15:$D$15</definedName>
    <definedName name="_xlchart.v1.159" hidden="1">'2000_2009'!$B$16:$D$16</definedName>
    <definedName name="_xlchart.v1.16" hidden="1">'1880_1909'!$A$9</definedName>
    <definedName name="_xlchart.v1.160" hidden="1">'2000_2009'!$B$17:$D$17</definedName>
    <definedName name="_xlchart.v1.161" hidden="1">'2000_2009'!$B$18:$D$18</definedName>
    <definedName name="_xlchart.v1.162" hidden="1">'2000_2009'!$B$2:$D$2</definedName>
    <definedName name="_xlchart.v1.163" hidden="1">'2000_2009'!$B$3:$D$3</definedName>
    <definedName name="_xlchart.v1.164" hidden="1">'2000_2009'!$B$4:$D$4</definedName>
    <definedName name="_xlchart.v1.165" hidden="1">'2000_2009'!$B$5:$D$5</definedName>
    <definedName name="_xlchart.v1.166" hidden="1">'2000_2009'!$B$6:$D$6</definedName>
    <definedName name="_xlchart.v1.167" hidden="1">'2000_2009'!$B$7:$D$7</definedName>
    <definedName name="_xlchart.v1.168" hidden="1">'2000_2009'!$B$8:$D$8</definedName>
    <definedName name="_xlchart.v1.169" hidden="1">'2000_2009'!$B$9:$D$9</definedName>
    <definedName name="_xlchart.v1.17" hidden="1">'1880_1909'!$B$10:$D$10</definedName>
    <definedName name="_xlchart.v1.170" hidden="1">'2010_2019'!$A$10</definedName>
    <definedName name="_xlchart.v1.171" hidden="1">'2010_2019'!$A$11</definedName>
    <definedName name="_xlchart.v1.172" hidden="1">'2010_2019'!$A$12</definedName>
    <definedName name="_xlchart.v1.173" hidden="1">'2010_2019'!$A$13</definedName>
    <definedName name="_xlchart.v1.174" hidden="1">'2010_2019'!$A$14</definedName>
    <definedName name="_xlchart.v1.175" hidden="1">'2010_2019'!$A$15</definedName>
    <definedName name="_xlchart.v1.176" hidden="1">'2010_2019'!$A$16</definedName>
    <definedName name="_xlchart.v1.177" hidden="1">'2010_2019'!$A$17</definedName>
    <definedName name="_xlchart.v1.178" hidden="1">'2010_2019'!$A$18</definedName>
    <definedName name="_xlchart.v1.179" hidden="1">'2010_2019'!$A$2</definedName>
    <definedName name="_xlchart.v1.18" hidden="1">'1880_1909'!$B$11:$D$11</definedName>
    <definedName name="_xlchart.v1.180" hidden="1">'2010_2019'!$A$3</definedName>
    <definedName name="_xlchart.v1.181" hidden="1">'2010_2019'!$A$4</definedName>
    <definedName name="_xlchart.v1.182" hidden="1">'2010_2019'!$A$5</definedName>
    <definedName name="_xlchart.v1.183" hidden="1">'2010_2019'!$A$6</definedName>
    <definedName name="_xlchart.v1.184" hidden="1">'2010_2019'!$A$7</definedName>
    <definedName name="_xlchart.v1.185" hidden="1">'2010_2019'!$A$8</definedName>
    <definedName name="_xlchart.v1.186" hidden="1">'2010_2019'!$A$9</definedName>
    <definedName name="_xlchart.v1.187" hidden="1">'2010_2019'!$B$10:$D$10</definedName>
    <definedName name="_xlchart.v1.188" hidden="1">'2010_2019'!$B$11:$D$11</definedName>
    <definedName name="_xlchart.v1.189" hidden="1">'2010_2019'!$B$12:$D$12</definedName>
    <definedName name="_xlchart.v1.19" hidden="1">'1880_1909'!$B$12:$D$12</definedName>
    <definedName name="_xlchart.v1.190" hidden="1">'2010_2019'!$B$13:$D$13</definedName>
    <definedName name="_xlchart.v1.191" hidden="1">'2010_2019'!$B$14:$D$14</definedName>
    <definedName name="_xlchart.v1.192" hidden="1">'2010_2019'!$B$15:$D$15</definedName>
    <definedName name="_xlchart.v1.193" hidden="1">'2010_2019'!$B$16:$D$16</definedName>
    <definedName name="_xlchart.v1.194" hidden="1">'2010_2019'!$B$17:$D$17</definedName>
    <definedName name="_xlchart.v1.195" hidden="1">'2010_2019'!$B$18:$D$18</definedName>
    <definedName name="_xlchart.v1.196" hidden="1">'2010_2019'!$B$2:$D$2</definedName>
    <definedName name="_xlchart.v1.197" hidden="1">'2010_2019'!$B$3:$D$3</definedName>
    <definedName name="_xlchart.v1.198" hidden="1">'2010_2019'!$B$4:$D$4</definedName>
    <definedName name="_xlchart.v1.199" hidden="1">'2010_2019'!$B$5:$D$5</definedName>
    <definedName name="_xlchart.v1.2" hidden="1">'1880_1909'!$A$12</definedName>
    <definedName name="_xlchart.v1.20" hidden="1">'1880_1909'!$B$13:$D$13</definedName>
    <definedName name="_xlchart.v1.200" hidden="1">'2010_2019'!$B$6:$D$6</definedName>
    <definedName name="_xlchart.v1.201" hidden="1">'2010_2019'!$B$7:$D$7</definedName>
    <definedName name="_xlchart.v1.202" hidden="1">'2010_2019'!$B$8:$D$8</definedName>
    <definedName name="_xlchart.v1.203" hidden="1">'2010_2019'!$B$9:$D$9</definedName>
    <definedName name="_xlchart.v1.204" hidden="1">'2020_2025'!$A$10</definedName>
    <definedName name="_xlchart.v1.205" hidden="1">'2020_2025'!$A$11</definedName>
    <definedName name="_xlchart.v1.206" hidden="1">'2020_2025'!$A$12</definedName>
    <definedName name="_xlchart.v1.207" hidden="1">'2020_2025'!$A$13</definedName>
    <definedName name="_xlchart.v1.208" hidden="1">'2020_2025'!$A$14</definedName>
    <definedName name="_xlchart.v1.209" hidden="1">'2020_2025'!$A$15</definedName>
    <definedName name="_xlchart.v1.21" hidden="1">'1880_1909'!$B$14:$D$14</definedName>
    <definedName name="_xlchart.v1.210" hidden="1">'2020_2025'!$A$16</definedName>
    <definedName name="_xlchart.v1.211" hidden="1">'2020_2025'!$A$17</definedName>
    <definedName name="_xlchart.v1.212" hidden="1">'2020_2025'!$A$18</definedName>
    <definedName name="_xlchart.v1.213" hidden="1">'2020_2025'!$A$2</definedName>
    <definedName name="_xlchart.v1.214" hidden="1">'2020_2025'!$A$3</definedName>
    <definedName name="_xlchart.v1.215" hidden="1">'2020_2025'!$A$4</definedName>
    <definedName name="_xlchart.v1.216" hidden="1">'2020_2025'!$A$5</definedName>
    <definedName name="_xlchart.v1.217" hidden="1">'2020_2025'!$A$6</definedName>
    <definedName name="_xlchart.v1.218" hidden="1">'2020_2025'!$A$7</definedName>
    <definedName name="_xlchart.v1.219" hidden="1">'2020_2025'!$A$8</definedName>
    <definedName name="_xlchart.v1.22" hidden="1">'1880_1909'!$B$15:$D$15</definedName>
    <definedName name="_xlchart.v1.220" hidden="1">'2020_2025'!$A$9</definedName>
    <definedName name="_xlchart.v1.221" hidden="1">'2020_2025'!$B$10:$D$10</definedName>
    <definedName name="_xlchart.v1.222" hidden="1">'2020_2025'!$B$11:$D$11</definedName>
    <definedName name="_xlchart.v1.223" hidden="1">'2020_2025'!$B$12:$D$12</definedName>
    <definedName name="_xlchart.v1.224" hidden="1">'2020_2025'!$B$13:$D$13</definedName>
    <definedName name="_xlchart.v1.225" hidden="1">'2020_2025'!$B$14:$D$14</definedName>
    <definedName name="_xlchart.v1.226" hidden="1">'2020_2025'!$B$15:$D$15</definedName>
    <definedName name="_xlchart.v1.227" hidden="1">'2020_2025'!$B$16:$D$16</definedName>
    <definedName name="_xlchart.v1.228" hidden="1">'2020_2025'!$B$17:$D$17</definedName>
    <definedName name="_xlchart.v1.229" hidden="1">'2020_2025'!$B$18:$D$18</definedName>
    <definedName name="_xlchart.v1.23" hidden="1">'1880_1909'!$B$16:$D$16</definedName>
    <definedName name="_xlchart.v1.230" hidden="1">'2020_2025'!$B$2:$D$2</definedName>
    <definedName name="_xlchart.v1.231" hidden="1">'2020_2025'!$B$3:$D$3</definedName>
    <definedName name="_xlchart.v1.232" hidden="1">'2020_2025'!$B$4:$D$4</definedName>
    <definedName name="_xlchart.v1.233" hidden="1">'2020_2025'!$B$5:$D$5</definedName>
    <definedName name="_xlchart.v1.234" hidden="1">'2020_2025'!$B$6:$D$6</definedName>
    <definedName name="_xlchart.v1.235" hidden="1">'2020_2025'!$B$7:$D$7</definedName>
    <definedName name="_xlchart.v1.236" hidden="1">'2020_2025'!$B$8:$D$8</definedName>
    <definedName name="_xlchart.v1.237" hidden="1">'2020_2025'!$B$9:$D$9</definedName>
    <definedName name="_xlchart.v1.24" hidden="1">'1880_1909'!$B$17:$D$17</definedName>
    <definedName name="_xlchart.v1.25" hidden="1">'1880_1909'!$B$18:$D$18</definedName>
    <definedName name="_xlchart.v1.26" hidden="1">'1880_1909'!$B$2:$D$2</definedName>
    <definedName name="_xlchart.v1.27" hidden="1">'1880_1909'!$B$3:$D$3</definedName>
    <definedName name="_xlchart.v1.28" hidden="1">'1880_1909'!$B$4:$D$4</definedName>
    <definedName name="_xlchart.v1.29" hidden="1">'1880_1909'!$B$5:$D$5</definedName>
    <definedName name="_xlchart.v1.3" hidden="1">'1880_1909'!$A$13</definedName>
    <definedName name="_xlchart.v1.30" hidden="1">'1880_1909'!$B$6:$D$6</definedName>
    <definedName name="_xlchart.v1.31" hidden="1">'1880_1909'!$B$7:$D$7</definedName>
    <definedName name="_xlchart.v1.32" hidden="1">'1880_1909'!$B$8:$D$8</definedName>
    <definedName name="_xlchart.v1.33" hidden="1">'1880_1909'!$B$9:$D$9</definedName>
    <definedName name="_xlchart.v1.34" hidden="1">'1910_1939'!$A$10</definedName>
    <definedName name="_xlchart.v1.35" hidden="1">'1910_1939'!$A$11</definedName>
    <definedName name="_xlchart.v1.36" hidden="1">'1910_1939'!$A$12</definedName>
    <definedName name="_xlchart.v1.37" hidden="1">'1910_1939'!$A$13</definedName>
    <definedName name="_xlchart.v1.38" hidden="1">'1910_1939'!$A$14</definedName>
    <definedName name="_xlchart.v1.39" hidden="1">'1910_1939'!$A$15</definedName>
    <definedName name="_xlchart.v1.4" hidden="1">'1880_1909'!$A$14</definedName>
    <definedName name="_xlchart.v1.40" hidden="1">'1910_1939'!$A$16</definedName>
    <definedName name="_xlchart.v1.41" hidden="1">'1910_1939'!$A$17</definedName>
    <definedName name="_xlchart.v1.42" hidden="1">'1910_1939'!$A$18</definedName>
    <definedName name="_xlchart.v1.43" hidden="1">'1910_1939'!$A$2</definedName>
    <definedName name="_xlchart.v1.44" hidden="1">'1910_1939'!$A$3</definedName>
    <definedName name="_xlchart.v1.45" hidden="1">'1910_1939'!$A$4</definedName>
    <definedName name="_xlchart.v1.46" hidden="1">'1910_1939'!$A$5</definedName>
    <definedName name="_xlchart.v1.47" hidden="1">'1910_1939'!$A$6</definedName>
    <definedName name="_xlchart.v1.48" hidden="1">'1910_1939'!$A$7</definedName>
    <definedName name="_xlchart.v1.49" hidden="1">'1910_1939'!$A$8</definedName>
    <definedName name="_xlchart.v1.5" hidden="1">'1880_1909'!$A$15</definedName>
    <definedName name="_xlchart.v1.50" hidden="1">'1910_1939'!$A$9</definedName>
    <definedName name="_xlchart.v1.51" hidden="1">'1910_1939'!$B$10:$E$10</definedName>
    <definedName name="_xlchart.v1.52" hidden="1">'1910_1939'!$B$11:$E$11</definedName>
    <definedName name="_xlchart.v1.53" hidden="1">'1910_1939'!$B$12:$E$12</definedName>
    <definedName name="_xlchart.v1.54" hidden="1">'1910_1939'!$B$13:$E$13</definedName>
    <definedName name="_xlchart.v1.55" hidden="1">'1910_1939'!$B$14:$E$14</definedName>
    <definedName name="_xlchart.v1.56" hidden="1">'1910_1939'!$B$15:$E$15</definedName>
    <definedName name="_xlchart.v1.57" hidden="1">'1910_1939'!$B$16:$E$16</definedName>
    <definedName name="_xlchart.v1.58" hidden="1">'1910_1939'!$B$17:$E$17</definedName>
    <definedName name="_xlchart.v1.59" hidden="1">'1910_1939'!$B$18:$E$18</definedName>
    <definedName name="_xlchart.v1.6" hidden="1">'1880_1909'!$A$16</definedName>
    <definedName name="_xlchart.v1.60" hidden="1">'1910_1939'!$B$2:$E$2</definedName>
    <definedName name="_xlchart.v1.61" hidden="1">'1910_1939'!$B$3:$E$3</definedName>
    <definedName name="_xlchart.v1.62" hidden="1">'1910_1939'!$B$4:$E$4</definedName>
    <definedName name="_xlchart.v1.63" hidden="1">'1910_1939'!$B$5:$E$5</definedName>
    <definedName name="_xlchart.v1.64" hidden="1">'1910_1939'!$B$6:$E$6</definedName>
    <definedName name="_xlchart.v1.65" hidden="1">'1910_1939'!$B$7:$E$7</definedName>
    <definedName name="_xlchart.v1.66" hidden="1">'1910_1939'!$B$8:$E$8</definedName>
    <definedName name="_xlchart.v1.67" hidden="1">'1910_1939'!$B$9:$E$9</definedName>
    <definedName name="_xlchart.v1.68" hidden="1">'1940_1969'!$A$10</definedName>
    <definedName name="_xlchart.v1.69" hidden="1">'1940_1969'!$A$11</definedName>
    <definedName name="_xlchart.v1.7" hidden="1">'1880_1909'!$A$17</definedName>
    <definedName name="_xlchart.v1.70" hidden="1">'1940_1969'!$A$12</definedName>
    <definedName name="_xlchart.v1.71" hidden="1">'1940_1969'!$A$13</definedName>
    <definedName name="_xlchart.v1.72" hidden="1">'1940_1969'!$A$14</definedName>
    <definedName name="_xlchart.v1.73" hidden="1">'1940_1969'!$A$15</definedName>
    <definedName name="_xlchart.v1.74" hidden="1">'1940_1969'!$A$16</definedName>
    <definedName name="_xlchart.v1.75" hidden="1">'1940_1969'!$A$17</definedName>
    <definedName name="_xlchart.v1.76" hidden="1">'1940_1969'!$A$18</definedName>
    <definedName name="_xlchart.v1.77" hidden="1">'1940_1969'!$A$2</definedName>
    <definedName name="_xlchart.v1.78" hidden="1">'1940_1969'!$A$3</definedName>
    <definedName name="_xlchart.v1.79" hidden="1">'1940_1969'!$A$4</definedName>
    <definedName name="_xlchart.v1.8" hidden="1">'1880_1909'!$A$18</definedName>
    <definedName name="_xlchart.v1.80" hidden="1">'1940_1969'!$A$5</definedName>
    <definedName name="_xlchart.v1.81" hidden="1">'1940_1969'!$A$6</definedName>
    <definedName name="_xlchart.v1.82" hidden="1">'1940_1969'!$A$7</definedName>
    <definedName name="_xlchart.v1.83" hidden="1">'1940_1969'!$A$8</definedName>
    <definedName name="_xlchart.v1.84" hidden="1">'1940_1969'!$A$9</definedName>
    <definedName name="_xlchart.v1.85" hidden="1">'1940_1969'!$B$10:$D$10</definedName>
    <definedName name="_xlchart.v1.86" hidden="1">'1940_1969'!$B$11:$D$11</definedName>
    <definedName name="_xlchart.v1.87" hidden="1">'1940_1969'!$B$12:$D$12</definedName>
    <definedName name="_xlchart.v1.88" hidden="1">'1940_1969'!$B$13:$D$13</definedName>
    <definedName name="_xlchart.v1.89" hidden="1">'1940_1969'!$B$14:$D$14</definedName>
    <definedName name="_xlchart.v1.9" hidden="1">'1880_1909'!$A$2</definedName>
    <definedName name="_xlchart.v1.90" hidden="1">'1940_1969'!$B$15:$D$15</definedName>
    <definedName name="_xlchart.v1.91" hidden="1">'1940_1969'!$B$16:$D$16</definedName>
    <definedName name="_xlchart.v1.92" hidden="1">'1940_1969'!$B$17:$D$17</definedName>
    <definedName name="_xlchart.v1.93" hidden="1">'1940_1969'!$B$18:$D$18</definedName>
    <definedName name="_xlchart.v1.94" hidden="1">'1940_1969'!$B$2:$D$2</definedName>
    <definedName name="_xlchart.v1.95" hidden="1">'1940_1969'!$B$3:$D$3</definedName>
    <definedName name="_xlchart.v1.96" hidden="1">'1940_1969'!$B$4:$D$4</definedName>
    <definedName name="_xlchart.v1.97" hidden="1">'1940_1969'!$B$5:$D$5</definedName>
    <definedName name="_xlchart.v1.98" hidden="1">'1940_1969'!$B$6:$D$6</definedName>
    <definedName name="_xlchart.v1.99" hidden="1">'1940_1969'!$B$7:$D$7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9" l="1"/>
  <c r="C3" i="19"/>
  <c r="D3" i="19"/>
  <c r="B4" i="19"/>
  <c r="C4" i="19"/>
  <c r="D4" i="19"/>
  <c r="B5" i="19"/>
  <c r="C5" i="19"/>
  <c r="D5" i="19"/>
  <c r="B6" i="19"/>
  <c r="C6" i="19"/>
  <c r="D6" i="19"/>
  <c r="B7" i="19"/>
  <c r="C7" i="19"/>
  <c r="D7" i="19"/>
  <c r="B8" i="19"/>
  <c r="C8" i="19"/>
  <c r="D8" i="19"/>
  <c r="B9" i="19"/>
  <c r="C9" i="19"/>
  <c r="D9" i="19"/>
  <c r="B10" i="19"/>
  <c r="C10" i="19"/>
  <c r="D10" i="19"/>
  <c r="B11" i="19"/>
  <c r="C11" i="19"/>
  <c r="D11" i="19"/>
  <c r="B12" i="19"/>
  <c r="C12" i="19"/>
  <c r="D12" i="19"/>
  <c r="B13" i="19"/>
  <c r="C13" i="19"/>
  <c r="D13" i="19"/>
  <c r="B14" i="19"/>
  <c r="C14" i="19"/>
  <c r="D14" i="19"/>
  <c r="B15" i="19"/>
  <c r="C15" i="19"/>
  <c r="D15" i="19"/>
  <c r="B16" i="19"/>
  <c r="C16" i="19"/>
  <c r="D16" i="19"/>
  <c r="B17" i="19"/>
  <c r="C17" i="19"/>
  <c r="D17" i="19"/>
  <c r="B18" i="19"/>
  <c r="C18" i="19"/>
  <c r="D18" i="19"/>
  <c r="C2" i="19"/>
  <c r="D2" i="19"/>
  <c r="B2" i="19"/>
  <c r="E2" i="19" s="1"/>
  <c r="B3" i="6"/>
  <c r="C3" i="6"/>
  <c r="D3" i="6"/>
  <c r="B4" i="6"/>
  <c r="C4" i="6"/>
  <c r="D4" i="6"/>
  <c r="B5" i="6"/>
  <c r="C5" i="6"/>
  <c r="D5" i="6"/>
  <c r="B6" i="6"/>
  <c r="C6" i="6"/>
  <c r="D6" i="6"/>
  <c r="B7" i="6"/>
  <c r="C7" i="6"/>
  <c r="D7" i="6"/>
  <c r="B8" i="6"/>
  <c r="C8" i="6"/>
  <c r="D8" i="6"/>
  <c r="B9" i="6"/>
  <c r="C9" i="6"/>
  <c r="D9" i="6"/>
  <c r="B10" i="6"/>
  <c r="C10" i="6"/>
  <c r="D10" i="6"/>
  <c r="B11" i="6"/>
  <c r="C11" i="6"/>
  <c r="D11" i="6"/>
  <c r="B12" i="6"/>
  <c r="C12" i="6"/>
  <c r="D12" i="6"/>
  <c r="B13" i="6"/>
  <c r="C13" i="6"/>
  <c r="D13" i="6"/>
  <c r="B14" i="6"/>
  <c r="C14" i="6"/>
  <c r="D14" i="6"/>
  <c r="B15" i="6"/>
  <c r="C15" i="6"/>
  <c r="D15" i="6"/>
  <c r="B16" i="6"/>
  <c r="C16" i="6"/>
  <c r="D16" i="6"/>
  <c r="B17" i="6"/>
  <c r="C17" i="6"/>
  <c r="D17" i="6"/>
  <c r="B18" i="6"/>
  <c r="C18" i="6"/>
  <c r="D18" i="6"/>
  <c r="C2" i="6"/>
  <c r="D2" i="6"/>
  <c r="B2" i="6"/>
  <c r="E2" i="6" s="1"/>
  <c r="B3" i="5"/>
  <c r="C3" i="5"/>
  <c r="D3" i="5"/>
  <c r="B4" i="5"/>
  <c r="C4" i="5"/>
  <c r="D4" i="5"/>
  <c r="B5" i="5"/>
  <c r="C5" i="5"/>
  <c r="D5" i="5"/>
  <c r="B6" i="5"/>
  <c r="C6" i="5"/>
  <c r="D6" i="5"/>
  <c r="B7" i="5"/>
  <c r="C7" i="5"/>
  <c r="D7" i="5"/>
  <c r="B8" i="5"/>
  <c r="C8" i="5"/>
  <c r="D8" i="5"/>
  <c r="B9" i="5"/>
  <c r="C9" i="5"/>
  <c r="D9" i="5"/>
  <c r="B10" i="5"/>
  <c r="C10" i="5"/>
  <c r="D10" i="5"/>
  <c r="B11" i="5"/>
  <c r="C11" i="5"/>
  <c r="D11" i="5"/>
  <c r="B12" i="5"/>
  <c r="C12" i="5"/>
  <c r="D12" i="5"/>
  <c r="B13" i="5"/>
  <c r="C13" i="5"/>
  <c r="D13" i="5"/>
  <c r="B14" i="5"/>
  <c r="C14" i="5"/>
  <c r="D14" i="5"/>
  <c r="B15" i="5"/>
  <c r="C15" i="5"/>
  <c r="D15" i="5"/>
  <c r="B16" i="5"/>
  <c r="C16" i="5"/>
  <c r="D16" i="5"/>
  <c r="B17" i="5"/>
  <c r="C17" i="5"/>
  <c r="D17" i="5"/>
  <c r="B18" i="5"/>
  <c r="C18" i="5"/>
  <c r="D18" i="5"/>
  <c r="C2" i="5"/>
  <c r="D2" i="5"/>
  <c r="B2" i="5"/>
  <c r="E2" i="5" s="1"/>
  <c r="B3" i="4"/>
  <c r="C3" i="4"/>
  <c r="D3" i="4"/>
  <c r="B4" i="4"/>
  <c r="C4" i="4"/>
  <c r="D4" i="4"/>
  <c r="B5" i="4"/>
  <c r="C5" i="4"/>
  <c r="D5" i="4"/>
  <c r="B6" i="4"/>
  <c r="C6" i="4"/>
  <c r="D6" i="4"/>
  <c r="B7" i="4"/>
  <c r="C7" i="4"/>
  <c r="D7" i="4"/>
  <c r="B8" i="4"/>
  <c r="C8" i="4"/>
  <c r="D8" i="4"/>
  <c r="B9" i="4"/>
  <c r="C9" i="4"/>
  <c r="D9" i="4"/>
  <c r="B10" i="4"/>
  <c r="C10" i="4"/>
  <c r="D10" i="4"/>
  <c r="B11" i="4"/>
  <c r="C11" i="4"/>
  <c r="D11" i="4"/>
  <c r="B12" i="4"/>
  <c r="C12" i="4"/>
  <c r="D12" i="4"/>
  <c r="B13" i="4"/>
  <c r="C13" i="4"/>
  <c r="D13" i="4"/>
  <c r="B14" i="4"/>
  <c r="C14" i="4"/>
  <c r="D14" i="4"/>
  <c r="B15" i="4"/>
  <c r="C15" i="4"/>
  <c r="D15" i="4"/>
  <c r="B16" i="4"/>
  <c r="C16" i="4"/>
  <c r="D16" i="4"/>
  <c r="B17" i="4"/>
  <c r="C17" i="4"/>
  <c r="D17" i="4"/>
  <c r="B18" i="4"/>
  <c r="C18" i="4"/>
  <c r="D18" i="4"/>
  <c r="C2" i="4"/>
  <c r="D2" i="4"/>
  <c r="B2" i="4"/>
  <c r="E2" i="4" s="1"/>
  <c r="B3" i="3"/>
  <c r="C3" i="3"/>
  <c r="D3" i="3"/>
  <c r="B4" i="3"/>
  <c r="C4" i="3"/>
  <c r="D4" i="3"/>
  <c r="B5" i="3"/>
  <c r="C5" i="3"/>
  <c r="D5" i="3"/>
  <c r="B6" i="3"/>
  <c r="C6" i="3"/>
  <c r="D6" i="3"/>
  <c r="B7" i="3"/>
  <c r="C7" i="3"/>
  <c r="D7" i="3"/>
  <c r="B8" i="3"/>
  <c r="C8" i="3"/>
  <c r="D8" i="3"/>
  <c r="B9" i="3"/>
  <c r="C9" i="3"/>
  <c r="D9" i="3"/>
  <c r="B10" i="3"/>
  <c r="C10" i="3"/>
  <c r="D10" i="3"/>
  <c r="B11" i="3"/>
  <c r="C11" i="3"/>
  <c r="D11" i="3"/>
  <c r="B12" i="3"/>
  <c r="C12" i="3"/>
  <c r="D12" i="3"/>
  <c r="B13" i="3"/>
  <c r="C13" i="3"/>
  <c r="D13" i="3"/>
  <c r="B14" i="3"/>
  <c r="C14" i="3"/>
  <c r="D14" i="3"/>
  <c r="B15" i="3"/>
  <c r="C15" i="3"/>
  <c r="D15" i="3"/>
  <c r="B16" i="3"/>
  <c r="C16" i="3"/>
  <c r="D16" i="3"/>
  <c r="B17" i="3"/>
  <c r="C17" i="3"/>
  <c r="D17" i="3"/>
  <c r="B18" i="3"/>
  <c r="C18" i="3"/>
  <c r="D18" i="3"/>
  <c r="C2" i="3"/>
  <c r="D2" i="3"/>
  <c r="B2" i="3"/>
  <c r="E2" i="3" s="1"/>
  <c r="P2" i="19"/>
  <c r="O2" i="19"/>
  <c r="N2" i="19"/>
  <c r="M2" i="19"/>
  <c r="L2" i="19"/>
  <c r="K2" i="19"/>
  <c r="J2" i="19"/>
  <c r="I2" i="19"/>
  <c r="P2" i="6"/>
  <c r="O2" i="6"/>
  <c r="N2" i="6"/>
  <c r="M2" i="6"/>
  <c r="L2" i="6"/>
  <c r="K2" i="6"/>
  <c r="J2" i="6"/>
  <c r="I2" i="6"/>
  <c r="P2" i="5"/>
  <c r="O2" i="5"/>
  <c r="N2" i="5"/>
  <c r="M2" i="5"/>
  <c r="L2" i="5"/>
  <c r="K2" i="5"/>
  <c r="J2" i="5"/>
  <c r="I2" i="5"/>
  <c r="Q2" i="4"/>
  <c r="P2" i="4"/>
  <c r="O2" i="4"/>
  <c r="N2" i="4"/>
  <c r="M2" i="4"/>
  <c r="L2" i="4"/>
  <c r="K2" i="4"/>
  <c r="J2" i="4"/>
  <c r="Q2" i="3"/>
  <c r="P2" i="3"/>
  <c r="O2" i="3"/>
  <c r="N2" i="3"/>
  <c r="M2" i="3"/>
  <c r="L2" i="3"/>
  <c r="K2" i="3"/>
  <c r="J2" i="3"/>
  <c r="C19" i="19"/>
  <c r="B19" i="19"/>
  <c r="C19" i="6"/>
  <c r="B19" i="6"/>
  <c r="C19" i="5"/>
  <c r="D19" i="5"/>
  <c r="C19" i="4"/>
  <c r="B19" i="4"/>
  <c r="C19" i="3"/>
  <c r="B19" i="3"/>
  <c r="B3" i="2"/>
  <c r="C3" i="2"/>
  <c r="D3" i="2"/>
  <c r="B4" i="2"/>
  <c r="C4" i="2"/>
  <c r="D4" i="2"/>
  <c r="B5" i="2"/>
  <c r="C5" i="2"/>
  <c r="D5" i="2"/>
  <c r="B6" i="2"/>
  <c r="C6" i="2"/>
  <c r="D6" i="2"/>
  <c r="B7" i="2"/>
  <c r="C7" i="2"/>
  <c r="D7" i="2"/>
  <c r="B8" i="2"/>
  <c r="C8" i="2"/>
  <c r="D8" i="2"/>
  <c r="B9" i="2"/>
  <c r="C9" i="2"/>
  <c r="D9" i="2"/>
  <c r="B10" i="2"/>
  <c r="C10" i="2"/>
  <c r="D10" i="2"/>
  <c r="B11" i="2"/>
  <c r="C11" i="2"/>
  <c r="D11" i="2"/>
  <c r="B12" i="2"/>
  <c r="C12" i="2"/>
  <c r="D12" i="2"/>
  <c r="B13" i="2"/>
  <c r="C13" i="2"/>
  <c r="D13" i="2"/>
  <c r="B14" i="2"/>
  <c r="C14" i="2"/>
  <c r="D14" i="2"/>
  <c r="B15" i="2"/>
  <c r="C15" i="2"/>
  <c r="D15" i="2"/>
  <c r="B16" i="2"/>
  <c r="C16" i="2"/>
  <c r="D16" i="2"/>
  <c r="B17" i="2"/>
  <c r="C17" i="2"/>
  <c r="D17" i="2"/>
  <c r="B18" i="2"/>
  <c r="C18" i="2"/>
  <c r="D18" i="2"/>
  <c r="C2" i="2"/>
  <c r="C19" i="2" s="1"/>
  <c r="D2" i="2"/>
  <c r="D19" i="2" s="1"/>
  <c r="B2" i="2"/>
  <c r="B3" i="1"/>
  <c r="C3" i="1"/>
  <c r="D3" i="1"/>
  <c r="B4" i="1"/>
  <c r="C4" i="1"/>
  <c r="D4" i="1"/>
  <c r="B5" i="1"/>
  <c r="C5" i="1"/>
  <c r="D5" i="1"/>
  <c r="B6" i="1"/>
  <c r="C6" i="1"/>
  <c r="D6" i="1"/>
  <c r="B7" i="1"/>
  <c r="C7" i="1"/>
  <c r="D7" i="1"/>
  <c r="B8" i="1"/>
  <c r="C8" i="1"/>
  <c r="D8" i="1"/>
  <c r="B9" i="1"/>
  <c r="C9" i="1"/>
  <c r="D9" i="1"/>
  <c r="B10" i="1"/>
  <c r="C10" i="1"/>
  <c r="D10" i="1"/>
  <c r="B11" i="1"/>
  <c r="C11" i="1"/>
  <c r="D11" i="1"/>
  <c r="B12" i="1"/>
  <c r="C12" i="1"/>
  <c r="D12" i="1"/>
  <c r="B13" i="1"/>
  <c r="C13" i="1"/>
  <c r="D13" i="1"/>
  <c r="B14" i="1"/>
  <c r="C14" i="1"/>
  <c r="D14" i="1"/>
  <c r="B15" i="1"/>
  <c r="C15" i="1"/>
  <c r="D15" i="1"/>
  <c r="B16" i="1"/>
  <c r="C16" i="1"/>
  <c r="D16" i="1"/>
  <c r="B17" i="1"/>
  <c r="C17" i="1"/>
  <c r="D17" i="1"/>
  <c r="B18" i="1"/>
  <c r="C18" i="1"/>
  <c r="D18" i="1"/>
  <c r="C2" i="1"/>
  <c r="D2" i="1"/>
  <c r="B2" i="1"/>
  <c r="N2" i="1" s="1"/>
  <c r="E3" i="1"/>
  <c r="E4" i="1"/>
  <c r="E5" i="1"/>
  <c r="E6" i="1"/>
  <c r="E7" i="1"/>
  <c r="E8" i="1"/>
  <c r="E9" i="1"/>
  <c r="E10" i="1"/>
  <c r="E11" i="1"/>
  <c r="E12" i="1"/>
  <c r="E13" i="1"/>
  <c r="E14" i="1"/>
  <c r="E15" i="1"/>
  <c r="E16" i="1"/>
  <c r="E17" i="1"/>
  <c r="E18" i="1"/>
  <c r="E2" i="1"/>
  <c r="C19" i="1"/>
  <c r="B19" i="1"/>
  <c r="P3" i="19"/>
  <c r="P4" i="19"/>
  <c r="P5" i="19"/>
  <c r="P6" i="19"/>
  <c r="P7" i="19"/>
  <c r="P8" i="19"/>
  <c r="P9" i="19"/>
  <c r="P10" i="19"/>
  <c r="P11" i="19"/>
  <c r="P12" i="19"/>
  <c r="P13" i="19"/>
  <c r="P14" i="19"/>
  <c r="P15" i="19"/>
  <c r="P16" i="19"/>
  <c r="P17" i="19"/>
  <c r="P18" i="19"/>
  <c r="P3" i="6"/>
  <c r="P4" i="6"/>
  <c r="P5" i="6"/>
  <c r="P6" i="6"/>
  <c r="P7" i="6"/>
  <c r="P8" i="6"/>
  <c r="P9" i="6"/>
  <c r="P10" i="6"/>
  <c r="P11" i="6"/>
  <c r="P12" i="6"/>
  <c r="P13" i="6"/>
  <c r="P14" i="6"/>
  <c r="P15" i="6"/>
  <c r="P16" i="6"/>
  <c r="P17" i="6"/>
  <c r="P18" i="6"/>
  <c r="P3" i="5"/>
  <c r="P4" i="5"/>
  <c r="P5" i="5"/>
  <c r="P6" i="5"/>
  <c r="P7" i="5"/>
  <c r="P8" i="5"/>
  <c r="P9" i="5"/>
  <c r="P10" i="5"/>
  <c r="P11" i="5"/>
  <c r="P12" i="5"/>
  <c r="P13" i="5"/>
  <c r="P14" i="5"/>
  <c r="P15" i="5"/>
  <c r="P16" i="5"/>
  <c r="P17" i="5"/>
  <c r="P18" i="5"/>
  <c r="Q3" i="4"/>
  <c r="Q4" i="4"/>
  <c r="Q5" i="4"/>
  <c r="Q6" i="4"/>
  <c r="Q7" i="4"/>
  <c r="Q8" i="4"/>
  <c r="Q9" i="4"/>
  <c r="Q10" i="4"/>
  <c r="Q11" i="4"/>
  <c r="Q12" i="4"/>
  <c r="Q13" i="4"/>
  <c r="Q14" i="4"/>
  <c r="Q15" i="4"/>
  <c r="Q16" i="4"/>
  <c r="Q17" i="4"/>
  <c r="Q18" i="4"/>
  <c r="Q3" i="3"/>
  <c r="Q4" i="3"/>
  <c r="Q5" i="3"/>
  <c r="Q6" i="3"/>
  <c r="Q7" i="3"/>
  <c r="Q8" i="3"/>
  <c r="Q9" i="3"/>
  <c r="Q10" i="3"/>
  <c r="Q11" i="3"/>
  <c r="Q12" i="3"/>
  <c r="Q13" i="3"/>
  <c r="Q14" i="3"/>
  <c r="Q15" i="3"/>
  <c r="Q16" i="3"/>
  <c r="Q17" i="3"/>
  <c r="Q18" i="3"/>
  <c r="E18" i="19" l="1"/>
  <c r="E17" i="19"/>
  <c r="E16" i="19"/>
  <c r="E15" i="19"/>
  <c r="E14" i="19"/>
  <c r="E13" i="19"/>
  <c r="E12" i="19"/>
  <c r="E11" i="19"/>
  <c r="E10" i="19"/>
  <c r="E9" i="19"/>
  <c r="E8" i="19"/>
  <c r="E7" i="19"/>
  <c r="E6" i="19"/>
  <c r="E5" i="19"/>
  <c r="E4" i="19"/>
  <c r="E3" i="19"/>
  <c r="E18" i="6"/>
  <c r="E17" i="6"/>
  <c r="E16" i="6"/>
  <c r="E15" i="6"/>
  <c r="E14" i="6"/>
  <c r="E13" i="6"/>
  <c r="E12" i="6"/>
  <c r="E11" i="6"/>
  <c r="E10" i="6"/>
  <c r="E9" i="6"/>
  <c r="E8" i="6"/>
  <c r="E7" i="6"/>
  <c r="E6" i="6"/>
  <c r="E5" i="6"/>
  <c r="E4" i="6"/>
  <c r="E3" i="6"/>
  <c r="E18" i="5"/>
  <c r="E17" i="5"/>
  <c r="E16" i="5"/>
  <c r="E15" i="5"/>
  <c r="E14" i="5"/>
  <c r="E13" i="5"/>
  <c r="E12" i="5"/>
  <c r="E11" i="5"/>
  <c r="E10" i="5"/>
  <c r="E9" i="5"/>
  <c r="E8" i="5"/>
  <c r="E7" i="5"/>
  <c r="E6" i="5"/>
  <c r="E5" i="5"/>
  <c r="E4" i="5"/>
  <c r="E3" i="5"/>
  <c r="E18" i="4"/>
  <c r="E17" i="4"/>
  <c r="E16" i="4"/>
  <c r="E15" i="4"/>
  <c r="E14" i="4"/>
  <c r="E13" i="4"/>
  <c r="E12" i="4"/>
  <c r="E11" i="4"/>
  <c r="E10" i="4"/>
  <c r="E9" i="4"/>
  <c r="E8" i="4"/>
  <c r="E7" i="4"/>
  <c r="E6" i="4"/>
  <c r="E5" i="4"/>
  <c r="E4" i="4"/>
  <c r="E3" i="4"/>
  <c r="E18" i="3"/>
  <c r="E17" i="3"/>
  <c r="E16" i="3"/>
  <c r="E15" i="3"/>
  <c r="E14" i="3"/>
  <c r="E13" i="3"/>
  <c r="E12" i="3"/>
  <c r="E11" i="3"/>
  <c r="E10" i="3"/>
  <c r="E9" i="3"/>
  <c r="E8" i="3"/>
  <c r="E7" i="3"/>
  <c r="E6" i="3"/>
  <c r="E5" i="3"/>
  <c r="E4" i="3"/>
  <c r="E3" i="3"/>
  <c r="J18" i="2"/>
  <c r="K18" i="2"/>
  <c r="L18" i="2"/>
  <c r="M18" i="2"/>
  <c r="N18" i="2"/>
  <c r="O18" i="2"/>
  <c r="P18" i="2"/>
  <c r="Q18" i="2"/>
  <c r="J17" i="2"/>
  <c r="K17" i="2"/>
  <c r="L17" i="2"/>
  <c r="M17" i="2"/>
  <c r="N17" i="2"/>
  <c r="O17" i="2"/>
  <c r="P17" i="2"/>
  <c r="Q17" i="2"/>
  <c r="J16" i="2"/>
  <c r="K16" i="2"/>
  <c r="L16" i="2"/>
  <c r="M16" i="2"/>
  <c r="N16" i="2"/>
  <c r="O16" i="2"/>
  <c r="P16" i="2"/>
  <c r="Q16" i="2"/>
  <c r="J15" i="2"/>
  <c r="K15" i="2"/>
  <c r="L15" i="2"/>
  <c r="M15" i="2"/>
  <c r="N15" i="2"/>
  <c r="O15" i="2"/>
  <c r="P15" i="2"/>
  <c r="Q15" i="2"/>
  <c r="J14" i="2"/>
  <c r="K14" i="2"/>
  <c r="L14" i="2"/>
  <c r="M14" i="2"/>
  <c r="N14" i="2"/>
  <c r="O14" i="2"/>
  <c r="P14" i="2"/>
  <c r="Q14" i="2"/>
  <c r="J13" i="2"/>
  <c r="K13" i="2"/>
  <c r="L13" i="2"/>
  <c r="M13" i="2"/>
  <c r="N13" i="2"/>
  <c r="O13" i="2"/>
  <c r="P13" i="2"/>
  <c r="Q13" i="2"/>
  <c r="J12" i="2"/>
  <c r="K12" i="2"/>
  <c r="L12" i="2"/>
  <c r="M12" i="2"/>
  <c r="N12" i="2"/>
  <c r="O12" i="2"/>
  <c r="P12" i="2"/>
  <c r="Q12" i="2"/>
  <c r="J11" i="2"/>
  <c r="K11" i="2"/>
  <c r="L11" i="2"/>
  <c r="M11" i="2"/>
  <c r="N11" i="2"/>
  <c r="O11" i="2"/>
  <c r="P11" i="2"/>
  <c r="Q11" i="2"/>
  <c r="J10" i="2"/>
  <c r="K10" i="2"/>
  <c r="L10" i="2"/>
  <c r="M10" i="2"/>
  <c r="N10" i="2"/>
  <c r="O10" i="2"/>
  <c r="P10" i="2"/>
  <c r="Q10" i="2"/>
  <c r="J9" i="2"/>
  <c r="K9" i="2"/>
  <c r="L9" i="2"/>
  <c r="M9" i="2"/>
  <c r="N9" i="2"/>
  <c r="O9" i="2"/>
  <c r="P9" i="2"/>
  <c r="Q9" i="2"/>
  <c r="J8" i="2"/>
  <c r="K8" i="2"/>
  <c r="L8" i="2"/>
  <c r="M8" i="2"/>
  <c r="N8" i="2"/>
  <c r="O8" i="2"/>
  <c r="P8" i="2"/>
  <c r="Q8" i="2"/>
  <c r="J7" i="2"/>
  <c r="K7" i="2"/>
  <c r="L7" i="2"/>
  <c r="M7" i="2"/>
  <c r="N7" i="2"/>
  <c r="O7" i="2"/>
  <c r="P7" i="2"/>
  <c r="Q7" i="2"/>
  <c r="J6" i="2"/>
  <c r="K6" i="2"/>
  <c r="L6" i="2"/>
  <c r="M6" i="2"/>
  <c r="N6" i="2"/>
  <c r="O6" i="2"/>
  <c r="P6" i="2"/>
  <c r="Q6" i="2"/>
  <c r="J5" i="2"/>
  <c r="K5" i="2"/>
  <c r="L5" i="2"/>
  <c r="M5" i="2"/>
  <c r="N5" i="2"/>
  <c r="O5" i="2"/>
  <c r="P5" i="2"/>
  <c r="Q5" i="2"/>
  <c r="J4" i="2"/>
  <c r="K4" i="2"/>
  <c r="L4" i="2"/>
  <c r="M4" i="2"/>
  <c r="N4" i="2"/>
  <c r="O4" i="2"/>
  <c r="P4" i="2"/>
  <c r="Q4" i="2"/>
  <c r="J3" i="2"/>
  <c r="K3" i="2"/>
  <c r="L3" i="2"/>
  <c r="M3" i="2"/>
  <c r="N3" i="2"/>
  <c r="O3" i="2"/>
  <c r="P3" i="2"/>
  <c r="Q3" i="2"/>
  <c r="P2" i="2"/>
  <c r="Q2" i="2"/>
  <c r="N2" i="2"/>
  <c r="O2" i="2"/>
  <c r="L2" i="2"/>
  <c r="M2" i="2"/>
  <c r="J2" i="2"/>
  <c r="K2" i="2"/>
  <c r="E2" i="2"/>
  <c r="G18" i="1"/>
  <c r="H18" i="1"/>
  <c r="I18" i="1"/>
  <c r="J18" i="1"/>
  <c r="K18" i="1"/>
  <c r="L18" i="1"/>
  <c r="M18" i="1"/>
  <c r="N18" i="1"/>
  <c r="G17" i="1"/>
  <c r="H17" i="1"/>
  <c r="I17" i="1"/>
  <c r="J17" i="1"/>
  <c r="K17" i="1"/>
  <c r="L17" i="1"/>
  <c r="M17" i="1"/>
  <c r="N17" i="1"/>
  <c r="G16" i="1"/>
  <c r="H16" i="1"/>
  <c r="I16" i="1"/>
  <c r="J16" i="1"/>
  <c r="K16" i="1"/>
  <c r="L16" i="1"/>
  <c r="M16" i="1"/>
  <c r="N16" i="1"/>
  <c r="G15" i="1"/>
  <c r="H15" i="1"/>
  <c r="I15" i="1"/>
  <c r="J15" i="1"/>
  <c r="K15" i="1"/>
  <c r="L15" i="1"/>
  <c r="M15" i="1"/>
  <c r="N15" i="1"/>
  <c r="G14" i="1"/>
  <c r="H14" i="1"/>
  <c r="I14" i="1"/>
  <c r="J14" i="1"/>
  <c r="K14" i="1"/>
  <c r="L14" i="1"/>
  <c r="M14" i="1"/>
  <c r="N14" i="1"/>
  <c r="G13" i="1"/>
  <c r="H13" i="1"/>
  <c r="I13" i="1"/>
  <c r="J13" i="1"/>
  <c r="K13" i="1"/>
  <c r="L13" i="1"/>
  <c r="M13" i="1"/>
  <c r="N13" i="1"/>
  <c r="G12" i="1"/>
  <c r="H12" i="1"/>
  <c r="I12" i="1"/>
  <c r="J12" i="1"/>
  <c r="K12" i="1"/>
  <c r="L12" i="1"/>
  <c r="M12" i="1"/>
  <c r="N12" i="1"/>
  <c r="G11" i="1"/>
  <c r="H11" i="1"/>
  <c r="I11" i="1"/>
  <c r="J11" i="1"/>
  <c r="K11" i="1"/>
  <c r="L11" i="1"/>
  <c r="M11" i="1"/>
  <c r="N11" i="1"/>
  <c r="G10" i="1"/>
  <c r="H10" i="1"/>
  <c r="I10" i="1"/>
  <c r="J10" i="1"/>
  <c r="K10" i="1"/>
  <c r="L10" i="1"/>
  <c r="M10" i="1"/>
  <c r="N10" i="1"/>
  <c r="G9" i="1"/>
  <c r="H9" i="1"/>
  <c r="I9" i="1"/>
  <c r="J9" i="1"/>
  <c r="K9" i="1"/>
  <c r="L9" i="1"/>
  <c r="M9" i="1"/>
  <c r="N9" i="1"/>
  <c r="G8" i="1"/>
  <c r="H8" i="1"/>
  <c r="I8" i="1"/>
  <c r="J8" i="1"/>
  <c r="K8" i="1"/>
  <c r="L8" i="1"/>
  <c r="M8" i="1"/>
  <c r="N8" i="1"/>
  <c r="G7" i="1"/>
  <c r="H7" i="1"/>
  <c r="I7" i="1"/>
  <c r="J7" i="1"/>
  <c r="K7" i="1"/>
  <c r="L7" i="1"/>
  <c r="M7" i="1"/>
  <c r="N7" i="1"/>
  <c r="G6" i="1"/>
  <c r="H6" i="1"/>
  <c r="I6" i="1"/>
  <c r="J6" i="1"/>
  <c r="K6" i="1"/>
  <c r="L6" i="1"/>
  <c r="M6" i="1"/>
  <c r="N6" i="1"/>
  <c r="G5" i="1"/>
  <c r="H5" i="1"/>
  <c r="I5" i="1"/>
  <c r="J5" i="1"/>
  <c r="K5" i="1"/>
  <c r="L5" i="1"/>
  <c r="M5" i="1"/>
  <c r="N5" i="1"/>
  <c r="G4" i="1"/>
  <c r="H4" i="1"/>
  <c r="I4" i="1"/>
  <c r="J4" i="1"/>
  <c r="K4" i="1"/>
  <c r="L4" i="1"/>
  <c r="M4" i="1"/>
  <c r="N4" i="1"/>
  <c r="G3" i="1"/>
  <c r="H3" i="1"/>
  <c r="I3" i="1"/>
  <c r="J3" i="1"/>
  <c r="K3" i="1"/>
  <c r="L3" i="1"/>
  <c r="M3" i="1"/>
  <c r="N3" i="1"/>
  <c r="L2" i="1"/>
  <c r="M2" i="1"/>
  <c r="J2" i="1"/>
  <c r="K2" i="1"/>
  <c r="G2" i="1"/>
  <c r="I2" i="1"/>
  <c r="H2" i="1"/>
  <c r="E18" i="2"/>
  <c r="E17" i="2"/>
  <c r="E16" i="2"/>
  <c r="E15" i="2"/>
  <c r="E14" i="2"/>
  <c r="E13" i="2"/>
  <c r="E12" i="2"/>
  <c r="E11" i="2"/>
  <c r="E10" i="2"/>
  <c r="E9" i="2"/>
  <c r="E8" i="2"/>
  <c r="E7" i="2"/>
  <c r="E6" i="2"/>
  <c r="E5" i="2"/>
  <c r="E4" i="2"/>
  <c r="E3" i="2"/>
  <c r="B2" i="9"/>
  <c r="A1" i="19" l="1"/>
  <c r="A1" i="6"/>
  <c r="A1" i="5"/>
  <c r="A1" i="4"/>
  <c r="A1" i="3"/>
  <c r="A1" i="2"/>
  <c r="A1" i="1"/>
  <c r="T1" i="9" l="1"/>
  <c r="S1" i="9"/>
  <c r="D19" i="1" l="1"/>
  <c r="P1" i="9"/>
  <c r="O1" i="9"/>
  <c r="N1" i="9"/>
  <c r="M1" i="9"/>
  <c r="L1" i="9"/>
  <c r="K1" i="9"/>
  <c r="J1" i="9"/>
  <c r="H1" i="9"/>
  <c r="G1" i="9"/>
  <c r="F1" i="9"/>
  <c r="E1" i="9"/>
  <c r="D1" i="9"/>
  <c r="C1" i="9"/>
  <c r="B1" i="9"/>
  <c r="D19" i="19"/>
  <c r="O18" i="19"/>
  <c r="N18" i="19"/>
  <c r="M18" i="19"/>
  <c r="L18" i="19"/>
  <c r="K18" i="19"/>
  <c r="J18" i="19"/>
  <c r="I18" i="19"/>
  <c r="H18" i="9"/>
  <c r="P18" i="9" s="1"/>
  <c r="O17" i="19"/>
  <c r="N17" i="19"/>
  <c r="M17" i="19"/>
  <c r="L17" i="19"/>
  <c r="K17" i="19"/>
  <c r="J17" i="19"/>
  <c r="I17" i="19"/>
  <c r="H17" i="9"/>
  <c r="P17" i="9" s="1"/>
  <c r="O16" i="19"/>
  <c r="N16" i="19"/>
  <c r="M16" i="19"/>
  <c r="L16" i="19"/>
  <c r="K16" i="19"/>
  <c r="J16" i="19"/>
  <c r="I16" i="19"/>
  <c r="H16" i="9"/>
  <c r="P16" i="9" s="1"/>
  <c r="O15" i="19"/>
  <c r="N15" i="19"/>
  <c r="M15" i="19"/>
  <c r="L15" i="19"/>
  <c r="K15" i="19"/>
  <c r="J15" i="19"/>
  <c r="I15" i="19"/>
  <c r="H15" i="9"/>
  <c r="P15" i="9" s="1"/>
  <c r="O14" i="19"/>
  <c r="N14" i="19"/>
  <c r="M14" i="19"/>
  <c r="L14" i="19"/>
  <c r="K14" i="19"/>
  <c r="J14" i="19"/>
  <c r="I14" i="19"/>
  <c r="H14" i="9"/>
  <c r="P14" i="9" s="1"/>
  <c r="O13" i="19"/>
  <c r="N13" i="19"/>
  <c r="M13" i="19"/>
  <c r="L13" i="19"/>
  <c r="K13" i="19"/>
  <c r="J13" i="19"/>
  <c r="I13" i="19"/>
  <c r="H13" i="9"/>
  <c r="P13" i="9" s="1"/>
  <c r="O12" i="19"/>
  <c r="N12" i="19"/>
  <c r="M12" i="19"/>
  <c r="L12" i="19"/>
  <c r="K12" i="19"/>
  <c r="J12" i="19"/>
  <c r="I12" i="19"/>
  <c r="H12" i="9"/>
  <c r="P12" i="9" s="1"/>
  <c r="O11" i="19"/>
  <c r="N11" i="19"/>
  <c r="M11" i="19"/>
  <c r="L11" i="19"/>
  <c r="K11" i="19"/>
  <c r="J11" i="19"/>
  <c r="I11" i="19"/>
  <c r="H11" i="9"/>
  <c r="P11" i="9" s="1"/>
  <c r="O10" i="19"/>
  <c r="N10" i="19"/>
  <c r="M10" i="19"/>
  <c r="L10" i="19"/>
  <c r="K10" i="19"/>
  <c r="J10" i="19"/>
  <c r="I10" i="19"/>
  <c r="H10" i="9"/>
  <c r="P10" i="9" s="1"/>
  <c r="O9" i="19"/>
  <c r="N9" i="19"/>
  <c r="M9" i="19"/>
  <c r="L9" i="19"/>
  <c r="K9" i="19"/>
  <c r="J9" i="19"/>
  <c r="I9" i="19"/>
  <c r="H9" i="9"/>
  <c r="P9" i="9" s="1"/>
  <c r="O8" i="19"/>
  <c r="N8" i="19"/>
  <c r="M8" i="19"/>
  <c r="L8" i="19"/>
  <c r="K8" i="19"/>
  <c r="J8" i="19"/>
  <c r="I8" i="19"/>
  <c r="H8" i="9"/>
  <c r="P8" i="9" s="1"/>
  <c r="O7" i="19"/>
  <c r="N7" i="19"/>
  <c r="M7" i="19"/>
  <c r="L7" i="19"/>
  <c r="K7" i="19"/>
  <c r="J7" i="19"/>
  <c r="I7" i="19"/>
  <c r="H7" i="9"/>
  <c r="P7" i="9" s="1"/>
  <c r="O6" i="19"/>
  <c r="N6" i="19"/>
  <c r="M6" i="19"/>
  <c r="L6" i="19"/>
  <c r="K6" i="19"/>
  <c r="J6" i="19"/>
  <c r="I6" i="19"/>
  <c r="H6" i="9"/>
  <c r="P6" i="9" s="1"/>
  <c r="O5" i="19"/>
  <c r="N5" i="19"/>
  <c r="M5" i="19"/>
  <c r="L5" i="19"/>
  <c r="K5" i="19"/>
  <c r="J5" i="19"/>
  <c r="I5" i="19"/>
  <c r="H5" i="9"/>
  <c r="P5" i="9" s="1"/>
  <c r="O4" i="19"/>
  <c r="N4" i="19"/>
  <c r="M4" i="19"/>
  <c r="L4" i="19"/>
  <c r="K4" i="19"/>
  <c r="J4" i="19"/>
  <c r="I4" i="19"/>
  <c r="H4" i="9"/>
  <c r="P4" i="9" s="1"/>
  <c r="O3" i="19"/>
  <c r="N3" i="19"/>
  <c r="M3" i="19"/>
  <c r="L3" i="19"/>
  <c r="K3" i="19"/>
  <c r="J3" i="19"/>
  <c r="I3" i="19"/>
  <c r="H3" i="9"/>
  <c r="P3" i="9" s="1"/>
  <c r="H2" i="9"/>
  <c r="P2" i="9" s="1"/>
  <c r="B18" i="9" l="1"/>
  <c r="J18" i="9" s="1"/>
  <c r="J2" i="9"/>
  <c r="R1" i="9"/>
  <c r="E2" i="9"/>
  <c r="M2" i="9" s="1"/>
  <c r="K10" i="4"/>
  <c r="G2" i="9"/>
  <c r="O2" i="9" s="1"/>
  <c r="O18" i="6"/>
  <c r="N18" i="6"/>
  <c r="M18" i="6"/>
  <c r="L18" i="6"/>
  <c r="K18" i="6"/>
  <c r="J18" i="6"/>
  <c r="I18" i="6"/>
  <c r="O17" i="6"/>
  <c r="N17" i="6"/>
  <c r="M17" i="6"/>
  <c r="L17" i="6"/>
  <c r="K17" i="6"/>
  <c r="J17" i="6"/>
  <c r="I17" i="6"/>
  <c r="O16" i="6"/>
  <c r="N16" i="6"/>
  <c r="M16" i="6"/>
  <c r="L16" i="6"/>
  <c r="K16" i="6"/>
  <c r="J16" i="6"/>
  <c r="I16" i="6"/>
  <c r="O15" i="6"/>
  <c r="N15" i="6"/>
  <c r="M15" i="6"/>
  <c r="L15" i="6"/>
  <c r="K15" i="6"/>
  <c r="J15" i="6"/>
  <c r="I15" i="6"/>
  <c r="O14" i="6"/>
  <c r="N14" i="6"/>
  <c r="M14" i="6"/>
  <c r="L14" i="6"/>
  <c r="K14" i="6"/>
  <c r="J14" i="6"/>
  <c r="I14" i="6"/>
  <c r="O13" i="6"/>
  <c r="N13" i="6"/>
  <c r="M13" i="6"/>
  <c r="L13" i="6"/>
  <c r="K13" i="6"/>
  <c r="J13" i="6"/>
  <c r="I13" i="6"/>
  <c r="O12" i="6"/>
  <c r="N12" i="6"/>
  <c r="M12" i="6"/>
  <c r="L12" i="6"/>
  <c r="K12" i="6"/>
  <c r="J12" i="6"/>
  <c r="I12" i="6"/>
  <c r="O11" i="6"/>
  <c r="N11" i="6"/>
  <c r="M11" i="6"/>
  <c r="L11" i="6"/>
  <c r="K11" i="6"/>
  <c r="J11" i="6"/>
  <c r="I11" i="6"/>
  <c r="O10" i="6"/>
  <c r="N10" i="6"/>
  <c r="M10" i="6"/>
  <c r="L10" i="6"/>
  <c r="K10" i="6"/>
  <c r="J10" i="6"/>
  <c r="I10" i="6"/>
  <c r="O9" i="6"/>
  <c r="N9" i="6"/>
  <c r="M9" i="6"/>
  <c r="L9" i="6"/>
  <c r="K9" i="6"/>
  <c r="J9" i="6"/>
  <c r="I9" i="6"/>
  <c r="O8" i="6"/>
  <c r="N8" i="6"/>
  <c r="M8" i="6"/>
  <c r="L8" i="6"/>
  <c r="K8" i="6"/>
  <c r="J8" i="6"/>
  <c r="I8" i="6"/>
  <c r="O7" i="6"/>
  <c r="N7" i="6"/>
  <c r="M7" i="6"/>
  <c r="L7" i="6"/>
  <c r="K7" i="6"/>
  <c r="J7" i="6"/>
  <c r="I7" i="6"/>
  <c r="O6" i="6"/>
  <c r="N6" i="6"/>
  <c r="M6" i="6"/>
  <c r="L6" i="6"/>
  <c r="K6" i="6"/>
  <c r="J6" i="6"/>
  <c r="I6" i="6"/>
  <c r="O5" i="6"/>
  <c r="N5" i="6"/>
  <c r="M5" i="6"/>
  <c r="L5" i="6"/>
  <c r="K5" i="6"/>
  <c r="J5" i="6"/>
  <c r="I5" i="6"/>
  <c r="O4" i="6"/>
  <c r="N4" i="6"/>
  <c r="M4" i="6"/>
  <c r="L4" i="6"/>
  <c r="K4" i="6"/>
  <c r="J4" i="6"/>
  <c r="I4" i="6"/>
  <c r="O3" i="6"/>
  <c r="N3" i="6"/>
  <c r="M3" i="6"/>
  <c r="L3" i="6"/>
  <c r="K3" i="6"/>
  <c r="J3" i="6"/>
  <c r="I3" i="6"/>
  <c r="I3" i="5"/>
  <c r="J3" i="5"/>
  <c r="K3" i="5"/>
  <c r="L3" i="5"/>
  <c r="M3" i="5"/>
  <c r="N3" i="5"/>
  <c r="O3" i="5"/>
  <c r="I4" i="5"/>
  <c r="J4" i="5"/>
  <c r="K4" i="5"/>
  <c r="L4" i="5"/>
  <c r="M4" i="5"/>
  <c r="N4" i="5"/>
  <c r="O4" i="5"/>
  <c r="I5" i="5"/>
  <c r="J5" i="5"/>
  <c r="K5" i="5"/>
  <c r="L5" i="5"/>
  <c r="M5" i="5"/>
  <c r="N5" i="5"/>
  <c r="O5" i="5"/>
  <c r="I6" i="5"/>
  <c r="J6" i="5"/>
  <c r="K6" i="5"/>
  <c r="L6" i="5"/>
  <c r="M6" i="5"/>
  <c r="N6" i="5"/>
  <c r="O6" i="5"/>
  <c r="I7" i="5"/>
  <c r="J7" i="5"/>
  <c r="K7" i="5"/>
  <c r="L7" i="5"/>
  <c r="M7" i="5"/>
  <c r="N7" i="5"/>
  <c r="O7" i="5"/>
  <c r="I8" i="5"/>
  <c r="J8" i="5"/>
  <c r="K8" i="5"/>
  <c r="L8" i="5"/>
  <c r="M8" i="5"/>
  <c r="N8" i="5"/>
  <c r="O8" i="5"/>
  <c r="I9" i="5"/>
  <c r="J9" i="5"/>
  <c r="K9" i="5"/>
  <c r="L9" i="5"/>
  <c r="M9" i="5"/>
  <c r="N9" i="5"/>
  <c r="O9" i="5"/>
  <c r="I10" i="5"/>
  <c r="J10" i="5"/>
  <c r="K10" i="5"/>
  <c r="L10" i="5"/>
  <c r="M10" i="5"/>
  <c r="N10" i="5"/>
  <c r="O10" i="5"/>
  <c r="I11" i="5"/>
  <c r="J11" i="5"/>
  <c r="K11" i="5"/>
  <c r="L11" i="5"/>
  <c r="M11" i="5"/>
  <c r="N11" i="5"/>
  <c r="O11" i="5"/>
  <c r="I12" i="5"/>
  <c r="J12" i="5"/>
  <c r="K12" i="5"/>
  <c r="L12" i="5"/>
  <c r="M12" i="5"/>
  <c r="N12" i="5"/>
  <c r="O12" i="5"/>
  <c r="I13" i="5"/>
  <c r="J13" i="5"/>
  <c r="K13" i="5"/>
  <c r="L13" i="5"/>
  <c r="M13" i="5"/>
  <c r="N13" i="5"/>
  <c r="O13" i="5"/>
  <c r="I14" i="5"/>
  <c r="J14" i="5"/>
  <c r="K14" i="5"/>
  <c r="L14" i="5"/>
  <c r="M14" i="5"/>
  <c r="N14" i="5"/>
  <c r="O14" i="5"/>
  <c r="I15" i="5"/>
  <c r="J15" i="5"/>
  <c r="K15" i="5"/>
  <c r="L15" i="5"/>
  <c r="M15" i="5"/>
  <c r="N15" i="5"/>
  <c r="O15" i="5"/>
  <c r="I16" i="5"/>
  <c r="J16" i="5"/>
  <c r="K16" i="5"/>
  <c r="L16" i="5"/>
  <c r="M16" i="5"/>
  <c r="N16" i="5"/>
  <c r="O16" i="5"/>
  <c r="I17" i="5"/>
  <c r="J17" i="5"/>
  <c r="K17" i="5"/>
  <c r="L17" i="5"/>
  <c r="M17" i="5"/>
  <c r="N17" i="5"/>
  <c r="O17" i="5"/>
  <c r="I18" i="5"/>
  <c r="J18" i="5"/>
  <c r="K18" i="5"/>
  <c r="L18" i="5"/>
  <c r="M18" i="5"/>
  <c r="N18" i="5"/>
  <c r="O18" i="5"/>
  <c r="P18" i="3"/>
  <c r="O18" i="3"/>
  <c r="N18" i="3"/>
  <c r="M18" i="3"/>
  <c r="L18" i="3"/>
  <c r="K18" i="3"/>
  <c r="J18" i="3"/>
  <c r="P17" i="3"/>
  <c r="O17" i="3"/>
  <c r="N17" i="3"/>
  <c r="M17" i="3"/>
  <c r="L17" i="3"/>
  <c r="K17" i="3"/>
  <c r="J17" i="3"/>
  <c r="P16" i="3"/>
  <c r="O16" i="3"/>
  <c r="N16" i="3"/>
  <c r="M16" i="3"/>
  <c r="L16" i="3"/>
  <c r="K16" i="3"/>
  <c r="J16" i="3"/>
  <c r="P15" i="3"/>
  <c r="O15" i="3"/>
  <c r="N15" i="3"/>
  <c r="M15" i="3"/>
  <c r="L15" i="3"/>
  <c r="K15" i="3"/>
  <c r="J15" i="3"/>
  <c r="P14" i="3"/>
  <c r="O14" i="3"/>
  <c r="N14" i="3"/>
  <c r="M14" i="3"/>
  <c r="L14" i="3"/>
  <c r="K14" i="3"/>
  <c r="J14" i="3"/>
  <c r="P13" i="3"/>
  <c r="O13" i="3"/>
  <c r="N13" i="3"/>
  <c r="M13" i="3"/>
  <c r="L13" i="3"/>
  <c r="K13" i="3"/>
  <c r="J13" i="3"/>
  <c r="P12" i="3"/>
  <c r="O12" i="3"/>
  <c r="N12" i="3"/>
  <c r="M12" i="3"/>
  <c r="L12" i="3"/>
  <c r="K12" i="3"/>
  <c r="J12" i="3"/>
  <c r="P11" i="3"/>
  <c r="O11" i="3"/>
  <c r="N11" i="3"/>
  <c r="M11" i="3"/>
  <c r="L11" i="3"/>
  <c r="K11" i="3"/>
  <c r="J11" i="3"/>
  <c r="P10" i="3"/>
  <c r="O10" i="3"/>
  <c r="N10" i="3"/>
  <c r="M10" i="3"/>
  <c r="L10" i="3"/>
  <c r="K10" i="3"/>
  <c r="J10" i="3"/>
  <c r="P9" i="3"/>
  <c r="O9" i="3"/>
  <c r="N9" i="3"/>
  <c r="M9" i="3"/>
  <c r="L9" i="3"/>
  <c r="K9" i="3"/>
  <c r="J9" i="3"/>
  <c r="P8" i="3"/>
  <c r="O8" i="3"/>
  <c r="N8" i="3"/>
  <c r="M8" i="3"/>
  <c r="L8" i="3"/>
  <c r="K8" i="3"/>
  <c r="J8" i="3"/>
  <c r="P7" i="3"/>
  <c r="O7" i="3"/>
  <c r="N7" i="3"/>
  <c r="M7" i="3"/>
  <c r="L7" i="3"/>
  <c r="K7" i="3"/>
  <c r="J7" i="3"/>
  <c r="P6" i="3"/>
  <c r="O6" i="3"/>
  <c r="N6" i="3"/>
  <c r="M6" i="3"/>
  <c r="L6" i="3"/>
  <c r="K6" i="3"/>
  <c r="J6" i="3"/>
  <c r="P5" i="3"/>
  <c r="O5" i="3"/>
  <c r="N5" i="3"/>
  <c r="M5" i="3"/>
  <c r="L5" i="3"/>
  <c r="K5" i="3"/>
  <c r="J5" i="3"/>
  <c r="P4" i="3"/>
  <c r="O4" i="3"/>
  <c r="N4" i="3"/>
  <c r="M4" i="3"/>
  <c r="L4" i="3"/>
  <c r="K4" i="3"/>
  <c r="J4" i="3"/>
  <c r="P3" i="3"/>
  <c r="O3" i="3"/>
  <c r="N3" i="3"/>
  <c r="M3" i="3"/>
  <c r="L3" i="3"/>
  <c r="K3" i="3"/>
  <c r="J3" i="3"/>
  <c r="B19" i="2"/>
  <c r="D19" i="3"/>
  <c r="D19" i="6"/>
  <c r="B19" i="5"/>
  <c r="D2" i="9"/>
  <c r="L2" i="9" s="1"/>
  <c r="B17" i="9"/>
  <c r="J17" i="9" s="1"/>
  <c r="B16" i="9"/>
  <c r="J16" i="9" s="1"/>
  <c r="B15" i="9"/>
  <c r="J15" i="9" s="1"/>
  <c r="B14" i="9"/>
  <c r="J14" i="9" s="1"/>
  <c r="B13" i="9"/>
  <c r="J13" i="9" s="1"/>
  <c r="B12" i="9"/>
  <c r="J12" i="9" s="1"/>
  <c r="B11" i="9"/>
  <c r="J11" i="9" s="1"/>
  <c r="B10" i="9"/>
  <c r="J10" i="9" s="1"/>
  <c r="B9" i="9"/>
  <c r="J9" i="9" s="1"/>
  <c r="B8" i="9"/>
  <c r="J8" i="9" s="1"/>
  <c r="B7" i="9"/>
  <c r="J7" i="9" s="1"/>
  <c r="B6" i="9"/>
  <c r="J6" i="9" s="1"/>
  <c r="B5" i="9"/>
  <c r="J5" i="9" s="1"/>
  <c r="B4" i="9"/>
  <c r="J4" i="9" s="1"/>
  <c r="B3" i="9"/>
  <c r="J3" i="9" s="1"/>
  <c r="C18" i="9"/>
  <c r="K18" i="9" s="1"/>
  <c r="C17" i="9"/>
  <c r="K17" i="9" s="1"/>
  <c r="C16" i="9"/>
  <c r="K16" i="9" s="1"/>
  <c r="C15" i="9"/>
  <c r="K15" i="9" s="1"/>
  <c r="C14" i="9"/>
  <c r="K14" i="9" s="1"/>
  <c r="C13" i="9"/>
  <c r="K13" i="9" s="1"/>
  <c r="C12" i="9"/>
  <c r="K12" i="9" s="1"/>
  <c r="C11" i="9"/>
  <c r="K11" i="9" s="1"/>
  <c r="C10" i="9"/>
  <c r="K10" i="9" s="1"/>
  <c r="C9" i="9"/>
  <c r="K9" i="9" s="1"/>
  <c r="C8" i="9"/>
  <c r="K8" i="9" s="1"/>
  <c r="C7" i="9"/>
  <c r="K7" i="9" s="1"/>
  <c r="C6" i="9"/>
  <c r="K6" i="9" s="1"/>
  <c r="C5" i="9"/>
  <c r="K5" i="9" s="1"/>
  <c r="C4" i="9"/>
  <c r="K4" i="9" s="1"/>
  <c r="C3" i="9"/>
  <c r="K3" i="9" s="1"/>
  <c r="C2" i="9"/>
  <c r="K2" i="9" s="1"/>
  <c r="D18" i="9"/>
  <c r="L18" i="9" s="1"/>
  <c r="D17" i="9"/>
  <c r="L17" i="9" s="1"/>
  <c r="D16" i="9"/>
  <c r="L16" i="9" s="1"/>
  <c r="D15" i="9"/>
  <c r="L15" i="9" s="1"/>
  <c r="D14" i="9"/>
  <c r="L14" i="9" s="1"/>
  <c r="D13" i="9"/>
  <c r="L13" i="9" s="1"/>
  <c r="D12" i="9"/>
  <c r="L12" i="9" s="1"/>
  <c r="D11" i="9"/>
  <c r="L11" i="9" s="1"/>
  <c r="D10" i="9"/>
  <c r="L10" i="9" s="1"/>
  <c r="D9" i="9"/>
  <c r="L9" i="9" s="1"/>
  <c r="D8" i="9"/>
  <c r="L8" i="9" s="1"/>
  <c r="D7" i="9"/>
  <c r="L7" i="9" s="1"/>
  <c r="D6" i="9"/>
  <c r="L6" i="9" s="1"/>
  <c r="D5" i="9"/>
  <c r="L5" i="9" s="1"/>
  <c r="D4" i="9"/>
  <c r="L4" i="9" s="1"/>
  <c r="D3" i="9"/>
  <c r="L3" i="9" s="1"/>
  <c r="G18" i="9"/>
  <c r="O18" i="9" s="1"/>
  <c r="G17" i="9"/>
  <c r="O17" i="9" s="1"/>
  <c r="G16" i="9"/>
  <c r="O16" i="9" s="1"/>
  <c r="G15" i="9"/>
  <c r="O15" i="9" s="1"/>
  <c r="G14" i="9"/>
  <c r="O14" i="9" s="1"/>
  <c r="G13" i="9"/>
  <c r="O13" i="9" s="1"/>
  <c r="G12" i="9"/>
  <c r="O12" i="9" s="1"/>
  <c r="G11" i="9"/>
  <c r="O11" i="9" s="1"/>
  <c r="G10" i="9"/>
  <c r="O10" i="9" s="1"/>
  <c r="G9" i="9"/>
  <c r="O9" i="9" s="1"/>
  <c r="G8" i="9"/>
  <c r="O8" i="9" s="1"/>
  <c r="G7" i="9"/>
  <c r="O7" i="9" s="1"/>
  <c r="G6" i="9"/>
  <c r="O6" i="9" s="1"/>
  <c r="G5" i="9"/>
  <c r="O5" i="9" s="1"/>
  <c r="G4" i="9"/>
  <c r="O4" i="9" s="1"/>
  <c r="G3" i="9"/>
  <c r="O3" i="9" s="1"/>
  <c r="F18" i="9"/>
  <c r="N18" i="9" s="1"/>
  <c r="F17" i="9"/>
  <c r="N17" i="9" s="1"/>
  <c r="F16" i="9"/>
  <c r="N16" i="9" s="1"/>
  <c r="F15" i="9"/>
  <c r="N15" i="9" s="1"/>
  <c r="F14" i="9"/>
  <c r="N14" i="9" s="1"/>
  <c r="F13" i="9"/>
  <c r="N13" i="9" s="1"/>
  <c r="F12" i="9"/>
  <c r="N12" i="9" s="1"/>
  <c r="F11" i="9"/>
  <c r="N11" i="9" s="1"/>
  <c r="F10" i="9"/>
  <c r="N10" i="9" s="1"/>
  <c r="F9" i="9"/>
  <c r="N9" i="9" s="1"/>
  <c r="F8" i="9"/>
  <c r="N8" i="9" s="1"/>
  <c r="F7" i="9"/>
  <c r="N7" i="9" s="1"/>
  <c r="F6" i="9"/>
  <c r="N6" i="9" s="1"/>
  <c r="F5" i="9"/>
  <c r="N5" i="9" s="1"/>
  <c r="F4" i="9"/>
  <c r="N4" i="9" s="1"/>
  <c r="F3" i="9"/>
  <c r="N3" i="9" s="1"/>
  <c r="F2" i="9"/>
  <c r="N2" i="9" s="1"/>
  <c r="D19" i="4"/>
  <c r="E3" i="9"/>
  <c r="M3" i="9" s="1"/>
  <c r="E4" i="9"/>
  <c r="M4" i="9" s="1"/>
  <c r="E5" i="9"/>
  <c r="M5" i="9" s="1"/>
  <c r="E6" i="9"/>
  <c r="M6" i="9" s="1"/>
  <c r="E7" i="9"/>
  <c r="M7" i="9" s="1"/>
  <c r="E8" i="9"/>
  <c r="M8" i="9" s="1"/>
  <c r="E9" i="9"/>
  <c r="M9" i="9" s="1"/>
  <c r="E10" i="9"/>
  <c r="M10" i="9" s="1"/>
  <c r="E11" i="9"/>
  <c r="M11" i="9" s="1"/>
  <c r="E12" i="9"/>
  <c r="M12" i="9" s="1"/>
  <c r="E13" i="9"/>
  <c r="M13" i="9" s="1"/>
  <c r="E14" i="9"/>
  <c r="M14" i="9" s="1"/>
  <c r="E15" i="9"/>
  <c r="M15" i="9" s="1"/>
  <c r="E16" i="9"/>
  <c r="M16" i="9" s="1"/>
  <c r="E17" i="9"/>
  <c r="M17" i="9" s="1"/>
  <c r="E18" i="9"/>
  <c r="M18" i="9" s="1"/>
  <c r="K6" i="4"/>
  <c r="P3" i="4"/>
  <c r="P4" i="4"/>
  <c r="P5" i="4"/>
  <c r="P6" i="4"/>
  <c r="P7" i="4"/>
  <c r="P8" i="4"/>
  <c r="P9" i="4"/>
  <c r="P10" i="4"/>
  <c r="P11" i="4"/>
  <c r="P12" i="4"/>
  <c r="P13" i="4"/>
  <c r="P14" i="4"/>
  <c r="P15" i="4"/>
  <c r="P16" i="4"/>
  <c r="P17" i="4"/>
  <c r="P18" i="4"/>
  <c r="O3" i="4"/>
  <c r="O4" i="4"/>
  <c r="O5" i="4"/>
  <c r="O6" i="4"/>
  <c r="O7" i="4"/>
  <c r="O8" i="4"/>
  <c r="O9" i="4"/>
  <c r="O10" i="4"/>
  <c r="O11" i="4"/>
  <c r="O12" i="4"/>
  <c r="O13" i="4"/>
  <c r="O14" i="4"/>
  <c r="O15" i="4"/>
  <c r="O16" i="4"/>
  <c r="O17" i="4"/>
  <c r="O18" i="4"/>
  <c r="J3" i="4"/>
  <c r="K3" i="4"/>
  <c r="L3" i="4"/>
  <c r="M3" i="4"/>
  <c r="N3" i="4"/>
  <c r="J4" i="4"/>
  <c r="K4" i="4"/>
  <c r="L4" i="4"/>
  <c r="M4" i="4"/>
  <c r="N4" i="4"/>
  <c r="J5" i="4"/>
  <c r="K5" i="4"/>
  <c r="L5" i="4"/>
  <c r="M5" i="4"/>
  <c r="N5" i="4"/>
  <c r="J6" i="4"/>
  <c r="L6" i="4"/>
  <c r="M6" i="4"/>
  <c r="N6" i="4"/>
  <c r="J7" i="4"/>
  <c r="K7" i="4"/>
  <c r="L7" i="4"/>
  <c r="M7" i="4"/>
  <c r="N7" i="4"/>
  <c r="J8" i="4"/>
  <c r="K8" i="4"/>
  <c r="L8" i="4"/>
  <c r="M8" i="4"/>
  <c r="N8" i="4"/>
  <c r="J9" i="4"/>
  <c r="K9" i="4"/>
  <c r="L9" i="4"/>
  <c r="M9" i="4"/>
  <c r="N9" i="4"/>
  <c r="J10" i="4"/>
  <c r="L10" i="4"/>
  <c r="M10" i="4"/>
  <c r="N10" i="4"/>
  <c r="J11" i="4"/>
  <c r="K11" i="4"/>
  <c r="L11" i="4"/>
  <c r="M11" i="4"/>
  <c r="N11" i="4"/>
  <c r="J12" i="4"/>
  <c r="K12" i="4"/>
  <c r="L12" i="4"/>
  <c r="M12" i="4"/>
  <c r="N12" i="4"/>
  <c r="J13" i="4"/>
  <c r="K13" i="4"/>
  <c r="L13" i="4"/>
  <c r="M13" i="4"/>
  <c r="N13" i="4"/>
  <c r="J14" i="4"/>
  <c r="K14" i="4"/>
  <c r="L14" i="4"/>
  <c r="M14" i="4"/>
  <c r="N14" i="4"/>
  <c r="J15" i="4"/>
  <c r="K15" i="4"/>
  <c r="L15" i="4"/>
  <c r="M15" i="4"/>
  <c r="N15" i="4"/>
  <c r="J16" i="4"/>
  <c r="K16" i="4"/>
  <c r="L16" i="4"/>
  <c r="M16" i="4"/>
  <c r="N16" i="4"/>
  <c r="J17" i="4"/>
  <c r="K17" i="4"/>
  <c r="L17" i="4"/>
  <c r="M17" i="4"/>
  <c r="N17" i="4"/>
  <c r="J18" i="4"/>
  <c r="K18" i="4"/>
  <c r="L18" i="4"/>
  <c r="M18" i="4"/>
  <c r="N18" i="4"/>
  <c r="S4" i="9" l="1"/>
  <c r="T4" i="9"/>
  <c r="T3" i="9"/>
  <c r="S3" i="9"/>
  <c r="T2" i="9"/>
  <c r="S2" i="9"/>
</calcChain>
</file>

<file path=xl/sharedStrings.xml><?xml version="1.0" encoding="utf-8"?>
<sst xmlns="http://schemas.openxmlformats.org/spreadsheetml/2006/main" count="416" uniqueCount="67">
  <si>
    <t># Missing data Matrix by TempCoverage #</t>
  </si>
  <si>
    <t>Description</t>
  </si>
  <si>
    <t xml:space="preserve">Here a template for an hypothetical assessment of missing data is showed. Time ranges and spatial domain are defined following the levels of the classification factors defined in the deliverable 2.8. For each hypothetical species, and for each area (i.e. spatial coverage) a percentage of missing data from 0 to 1 is randomly calculated togheter with first quartile both by taxa and area. The analysis is repeated for each time range and showed in different sheets. Furthermore, a summary of first quartile values for each area and time range is showed in "ALL" sheet following the temporal and spatial aggregations. </t>
  </si>
  <si>
    <t>Time ranges (arranged by sheet):</t>
  </si>
  <si>
    <t>Spatial coverage:</t>
  </si>
  <si>
    <t>Species analyzed:</t>
  </si>
  <si>
    <t>Historical</t>
  </si>
  <si>
    <t>1880_1909</t>
  </si>
  <si>
    <t>FAO 37</t>
  </si>
  <si>
    <t>Adriatic Sea</t>
  </si>
  <si>
    <t>Macrogroup</t>
  </si>
  <si>
    <t>Species</t>
  </si>
  <si>
    <t>1910_1939</t>
  </si>
  <si>
    <t>Aegean-Levantine Sea</t>
  </si>
  <si>
    <t>ALL</t>
  </si>
  <si>
    <t>X</t>
  </si>
  <si>
    <t>Y</t>
  </si>
  <si>
    <t>Z</t>
  </si>
  <si>
    <t>1940_1969</t>
  </si>
  <si>
    <t>Ionian Sea and the Central Mediterranean Sea</t>
  </si>
  <si>
    <t>1970_1999</t>
  </si>
  <si>
    <t>Western Mediterranean Sea</t>
  </si>
  <si>
    <t>Present</t>
  </si>
  <si>
    <t>2000_2009</t>
  </si>
  <si>
    <t>Black Sea</t>
  </si>
  <si>
    <t>2010_2019</t>
  </si>
  <si>
    <t>FAO 27</t>
  </si>
  <si>
    <t>Arctic Ocean</t>
  </si>
  <si>
    <t>2020_2025</t>
  </si>
  <si>
    <t>Barents Sea</t>
  </si>
  <si>
    <t>Greenland Sea</t>
  </si>
  <si>
    <t>Azores</t>
  </si>
  <si>
    <t>Baltic Sea</t>
  </si>
  <si>
    <t>Bay of Biscay and the Iberian Coast</t>
  </si>
  <si>
    <t>Celtic Seas</t>
  </si>
  <si>
    <t>Faroes</t>
  </si>
  <si>
    <t>Greater North Sea</t>
  </si>
  <si>
    <t>Iceland Sea</t>
  </si>
  <si>
    <t>Norwegian Sea</t>
  </si>
  <si>
    <t>Oceanic Northeast Atlantic</t>
  </si>
  <si>
    <t>1°QUARTILE</t>
  </si>
  <si>
    <t>MIN</t>
  </si>
  <si>
    <t>MEDIAN</t>
  </si>
  <si>
    <t>3°QUARTILE</t>
  </si>
  <si>
    <t>MAX</t>
  </si>
  <si>
    <t>33°percentile</t>
  </si>
  <si>
    <t>66° percentile</t>
  </si>
  <si>
    <t>MEAN</t>
  </si>
  <si>
    <t>1° QUARTILE</t>
  </si>
  <si>
    <t>Colour legend</t>
  </si>
  <si>
    <t>conditional formatting based on 3 colours scale with the 50 percentile as midpoint</t>
  </si>
  <si>
    <t xml:space="preserve">Colour legend </t>
  </si>
  <si>
    <t>MEDIANA</t>
  </si>
  <si>
    <t>ALL SPECIES</t>
  </si>
  <si>
    <t>all Ecoregions</t>
  </si>
  <si>
    <t>Colour legend 
(X = first quartile)</t>
  </si>
  <si>
    <t>LIKELIHOOD</t>
  </si>
  <si>
    <t>code</t>
  </si>
  <si>
    <t>X &lt; 33%</t>
  </si>
  <si>
    <t>UNLIKELY</t>
  </si>
  <si>
    <t>the percentage of missing data at the first quartile (25th percentile) is less than 33%</t>
  </si>
  <si>
    <t>33% &lt;= X &lt; 66%</t>
  </si>
  <si>
    <t>MODERATE LIKELY</t>
  </si>
  <si>
    <t xml:space="preserve">the percentage of missing data at the first quartile (25th percentile) is between 33% and 66% </t>
  </si>
  <si>
    <t>X &gt;= 66%</t>
  </si>
  <si>
    <t>VERY LIKELY</t>
  </si>
  <si>
    <t>the percentage of missing data at the first quartile (25th percentile) is greater than 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</si>
</sst>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8">
    <font>
      <sz val="11"/>
      <color theme="1"/>
      <name val="Aptos Narrow"/>
      <family val="2"/>
      <scheme val="minor"/>
    </font>
    <font>
      <sz val="11"/>
      <color theme="1"/>
      <name val="Aptos Narrow"/>
      <family val="2"/>
      <scheme val="minor"/>
    </font>
    <font>
      <b/>
      <sz val="11"/>
      <color theme="1"/>
      <name val="Aptos Narrow"/>
      <family val="2"/>
      <scheme val="minor"/>
    </font>
    <font>
      <b/>
      <sz val="11"/>
      <color rgb="FF996633"/>
      <name val="Aptos Narrow"/>
      <family val="2"/>
      <scheme val="minor"/>
    </font>
    <font>
      <b/>
      <sz val="11"/>
      <name val="Aptos Narrow"/>
      <family val="2"/>
      <scheme val="minor"/>
    </font>
    <font>
      <sz val="11"/>
      <name val="Aptos Narrow"/>
      <family val="2"/>
      <scheme val="minor"/>
    </font>
    <font>
      <sz val="14"/>
      <color theme="1"/>
      <name val="Aptos Narrow"/>
      <family val="2"/>
      <scheme val="minor"/>
    </font>
    <font>
      <sz val="16"/>
      <color theme="1"/>
      <name val="Aptos Narrow"/>
      <family val="2"/>
      <scheme val="minor"/>
    </font>
    <font>
      <sz val="11"/>
      <color rgb="FF000000"/>
      <name val="Calibri"/>
      <family val="2"/>
    </font>
    <font>
      <b/>
      <sz val="11"/>
      <color rgb="FF000000"/>
      <name val="Aptos Narrow"/>
      <scheme val="minor"/>
    </font>
    <font>
      <b/>
      <sz val="11"/>
      <color theme="1" tint="0.499984740745262"/>
      <name val="Aptos Narrow"/>
      <family val="2"/>
      <scheme val="minor"/>
    </font>
    <font>
      <b/>
      <sz val="11"/>
      <color theme="9" tint="-0.499984740745262"/>
      <name val="Aptos Narrow"/>
      <family val="2"/>
      <scheme val="minor"/>
    </font>
    <font>
      <b/>
      <sz val="11"/>
      <color theme="1" tint="0.499984740745262"/>
      <name val="Aptos Narrow"/>
      <scheme val="minor"/>
    </font>
    <font>
      <b/>
      <sz val="11"/>
      <color theme="9" tint="-0.499984740745262"/>
      <name val="Aptos Narrow"/>
      <scheme val="minor"/>
    </font>
    <font>
      <sz val="11"/>
      <color rgb="FF242424"/>
      <name val="Aptos Narrow"/>
      <charset val="1"/>
    </font>
    <font>
      <sz val="11"/>
      <color theme="6"/>
      <name val="Aptos Narrow"/>
      <family val="2"/>
      <scheme val="minor"/>
    </font>
    <font>
      <sz val="14"/>
      <color theme="6"/>
      <name val="Aptos Narrow"/>
      <family val="2"/>
      <scheme val="minor"/>
    </font>
    <font>
      <b/>
      <sz val="11"/>
      <color rgb="FFB54DFF"/>
      <name val="Aptos Narrow"/>
      <family val="2"/>
      <scheme val="minor"/>
    </font>
    <font>
      <b/>
      <sz val="11"/>
      <color theme="8" tint="-0.249977111117893"/>
      <name val="Aptos Narrow"/>
      <family val="2"/>
      <scheme val="minor"/>
    </font>
    <font>
      <sz val="11"/>
      <color rgb="FF242424"/>
      <name val="Consolas"/>
      <family val="3"/>
    </font>
    <font>
      <sz val="11"/>
      <color theme="1"/>
      <name val="Consolas"/>
      <family val="3"/>
    </font>
    <font>
      <sz val="10"/>
      <color theme="1"/>
      <name val="Consolas"/>
      <family val="3"/>
    </font>
    <font>
      <sz val="11"/>
      <color rgb="FF242424"/>
      <name val="Aptos Narrow"/>
      <scheme val="minor"/>
    </font>
    <font>
      <b/>
      <sz val="11"/>
      <color rgb="FFC00000"/>
      <name val="Aptos Narrow"/>
      <family val="2"/>
      <scheme val="minor"/>
    </font>
    <font>
      <u/>
      <sz val="11"/>
      <color theme="10"/>
      <name val="Aptos Narrow"/>
      <family val="2"/>
      <scheme val="minor"/>
    </font>
    <font>
      <b/>
      <sz val="11"/>
      <color theme="6" tint="0.39997558519241921"/>
      <name val="Aptos Narrow"/>
      <family val="2"/>
      <scheme val="minor"/>
    </font>
    <font>
      <sz val="11"/>
      <color rgb="FF000000"/>
      <name val="Aptos Narrow"/>
      <scheme val="minor"/>
    </font>
    <font>
      <sz val="11"/>
      <color theme="1"/>
      <name val="Aptos Narrow"/>
      <scheme val="minor"/>
    </font>
    <font>
      <sz val="14"/>
      <color rgb="FF000000"/>
      <name val="Aptos Narrow"/>
      <family val="2"/>
      <scheme val="minor"/>
    </font>
    <font>
      <sz val="11"/>
      <color rgb="FF000000"/>
      <name val="Aptos Narrow"/>
      <family val="2"/>
      <scheme val="minor"/>
    </font>
    <font>
      <b/>
      <sz val="11"/>
      <color rgb="FF4D93D9"/>
      <name val="Aptos Narrow"/>
      <family val="2"/>
      <scheme val="minor"/>
    </font>
    <font>
      <b/>
      <sz val="11"/>
      <color rgb="FFD86DCD"/>
      <name val="Aptos Narrow"/>
      <family val="2"/>
      <scheme val="minor"/>
    </font>
    <font>
      <b/>
      <sz val="11"/>
      <color theme="4" tint="0.39997558519241921"/>
      <name val="Aptos Narrow"/>
      <scheme val="minor"/>
    </font>
    <font>
      <b/>
      <sz val="11"/>
      <color rgb="FF663300"/>
      <name val="Aptos Narrow"/>
      <scheme val="minor"/>
    </font>
    <font>
      <b/>
      <sz val="11"/>
      <color theme="4" tint="-0.249977111117893"/>
      <name val="Aptos Narrow"/>
      <scheme val="minor"/>
    </font>
    <font>
      <b/>
      <sz val="11"/>
      <color rgb="FF000000"/>
      <name val="Aptos Narrow"/>
      <family val="2"/>
      <scheme val="minor"/>
    </font>
    <font>
      <b/>
      <sz val="11"/>
      <color rgb="FF47D359"/>
      <name val="Aptos Narrow"/>
      <family val="2"/>
      <scheme val="minor"/>
    </font>
    <font>
      <b/>
      <sz val="11"/>
      <color rgb="FF47D359"/>
      <name val="Aptos Narrow"/>
      <charset val="1"/>
      <scheme val="minor"/>
    </font>
    <font>
      <b/>
      <sz val="11"/>
      <color theme="1"/>
      <name val="Aptos Narrow"/>
      <scheme val="minor"/>
    </font>
    <font>
      <b/>
      <sz val="11"/>
      <color theme="8" tint="-0.249977111117893"/>
      <name val="Aptos Narrow"/>
      <scheme val="minor"/>
    </font>
    <font>
      <u/>
      <sz val="11"/>
      <color theme="1"/>
      <name val="Aptos Narrow"/>
      <family val="2"/>
      <scheme val="minor"/>
    </font>
    <font>
      <sz val="11"/>
      <color rgb="FFB54DFF"/>
      <name val="Aptos Narrow"/>
      <family val="2"/>
      <scheme val="minor"/>
    </font>
    <font>
      <sz val="11"/>
      <color theme="8" tint="-0.249977111117893"/>
      <name val="Aptos Narrow"/>
      <scheme val="minor"/>
    </font>
    <font>
      <sz val="11"/>
      <color rgb="FFB54DFF"/>
      <name val="Aptos Narrow"/>
      <scheme val="minor"/>
    </font>
    <font>
      <sz val="11"/>
      <color theme="6" tint="-0.249977111117893"/>
      <name val="Aptos Narrow"/>
      <scheme val="minor"/>
    </font>
    <font>
      <sz val="11"/>
      <color theme="0" tint="-0.499984740745262"/>
      <name val="Aptos Narrow"/>
      <family val="2"/>
      <scheme val="minor"/>
    </font>
    <font>
      <i/>
      <sz val="11"/>
      <color theme="1"/>
      <name val="Aptos Narrow"/>
      <family val="2"/>
      <scheme val="minor"/>
    </font>
    <font>
      <i/>
      <sz val="11"/>
      <color theme="1"/>
      <name val="Aptos Narrow"/>
      <scheme val="minor"/>
    </font>
  </fonts>
  <fills count="9">
    <fill>
      <patternFill patternType="none"/>
    </fill>
    <fill>
      <patternFill patternType="gray125"/>
    </fill>
    <fill>
      <patternFill patternType="solid">
        <fgColor theme="4" tint="0.79998168889431442"/>
        <bgColor indexed="65"/>
      </patternFill>
    </fill>
    <fill>
      <patternFill patternType="solid">
        <fgColor rgb="FF92D050"/>
        <bgColor indexed="64"/>
      </patternFill>
    </fill>
    <fill>
      <patternFill patternType="solid">
        <fgColor rgb="FFFF3300"/>
        <bgColor indexed="64"/>
      </patternFill>
    </fill>
    <fill>
      <patternFill patternType="solid">
        <fgColor rgb="FFFFFF66"/>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0000"/>
        <bgColor indexed="64"/>
      </patternFill>
    </fill>
  </fills>
  <borders count="14">
    <border>
      <left/>
      <right/>
      <top/>
      <bottom/>
      <diagonal/>
    </border>
    <border>
      <left/>
      <right/>
      <top/>
      <bottom style="medium">
        <color indexed="64"/>
      </bottom>
      <diagonal/>
    </border>
    <border>
      <left/>
      <right/>
      <top/>
      <bottom style="thin">
        <color indexed="64"/>
      </bottom>
      <diagonal/>
    </border>
    <border>
      <left/>
      <right style="medium">
        <color rgb="FF000000"/>
      </right>
      <top/>
      <bottom/>
      <diagonal/>
    </border>
    <border>
      <left/>
      <right/>
      <top/>
      <bottom style="medium">
        <color rgb="FF000000"/>
      </bottom>
      <diagonal/>
    </border>
    <border>
      <left/>
      <right style="thin">
        <color rgb="FF000000"/>
      </right>
      <top/>
      <bottom/>
      <diagonal/>
    </border>
    <border>
      <left/>
      <right/>
      <top style="thin">
        <color rgb="FF000000"/>
      </top>
      <bottom/>
      <diagonal/>
    </border>
    <border>
      <left style="thin">
        <color theme="0" tint="-0.249977111117893"/>
      </left>
      <right/>
      <top/>
      <bottom/>
      <diagonal/>
    </border>
    <border>
      <left style="thin">
        <color indexed="64"/>
      </left>
      <right/>
      <top/>
      <bottom/>
      <diagonal/>
    </border>
    <border>
      <left style="thin">
        <color indexed="64"/>
      </left>
      <right/>
      <top style="thin">
        <color rgb="FF000000"/>
      </top>
      <bottom/>
      <diagonal/>
    </border>
    <border>
      <left/>
      <right style="medium">
        <color rgb="FF000000"/>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rgb="FF000000"/>
      </right>
      <top/>
      <bottom style="thin">
        <color rgb="FF000000"/>
      </bottom>
      <diagonal/>
    </border>
  </borders>
  <cellStyleXfs count="3">
    <xf numFmtId="0" fontId="0" fillId="0" borderId="0"/>
    <xf numFmtId="0" fontId="1" fillId="2" borderId="0" applyNumberFormat="0" applyBorder="0" applyAlignment="0" applyProtection="0"/>
    <xf numFmtId="0" fontId="24" fillId="0" borderId="0" applyNumberFormat="0" applyFill="0" applyBorder="0" applyAlignment="0" applyProtection="0"/>
  </cellStyleXfs>
  <cellXfs count="94">
    <xf numFmtId="0" fontId="0" fillId="0" borderId="0" xfId="0"/>
    <xf numFmtId="9" fontId="0" fillId="0" borderId="0" xfId="0" applyNumberFormat="1"/>
    <xf numFmtId="0" fontId="2" fillId="0" borderId="0" xfId="0" applyFont="1"/>
    <xf numFmtId="49" fontId="0" fillId="5" borderId="0" xfId="0" applyNumberFormat="1" applyFill="1" applyAlignment="1">
      <alignment horizontal="center"/>
    </xf>
    <xf numFmtId="49" fontId="0" fillId="4" borderId="0" xfId="0" applyNumberFormat="1" applyFill="1" applyAlignment="1">
      <alignment horizontal="center"/>
    </xf>
    <xf numFmtId="49" fontId="0" fillId="3" borderId="0" xfId="0" applyNumberFormat="1" applyFill="1" applyAlignment="1">
      <alignment horizontal="center"/>
    </xf>
    <xf numFmtId="0" fontId="1" fillId="6" borderId="0" xfId="1" applyFill="1"/>
    <xf numFmtId="0" fontId="1" fillId="6" borderId="1" xfId="1" applyFill="1" applyBorder="1"/>
    <xf numFmtId="0" fontId="4" fillId="6" borderId="0" xfId="0" applyFont="1" applyFill="1"/>
    <xf numFmtId="0" fontId="5" fillId="6" borderId="0" xfId="0" applyFont="1" applyFill="1"/>
    <xf numFmtId="0" fontId="0" fillId="6" borderId="0" xfId="0" applyFill="1"/>
    <xf numFmtId="0" fontId="1" fillId="6" borderId="0" xfId="1" applyFill="1" applyBorder="1"/>
    <xf numFmtId="0" fontId="0" fillId="0" borderId="2" xfId="0" applyBorder="1"/>
    <xf numFmtId="0" fontId="6" fillId="0" borderId="0" xfId="0" applyFont="1"/>
    <xf numFmtId="0" fontId="7" fillId="0" borderId="0" xfId="0" applyFont="1"/>
    <xf numFmtId="9" fontId="0" fillId="0" borderId="0" xfId="0" applyNumberFormat="1" applyAlignment="1">
      <alignment horizontal="center" vertical="center"/>
    </xf>
    <xf numFmtId="9" fontId="0" fillId="0" borderId="1" xfId="0" applyNumberFormat="1" applyBorder="1" applyAlignment="1">
      <alignment horizontal="center" vertical="center"/>
    </xf>
    <xf numFmtId="0" fontId="0" fillId="6" borderId="0" xfId="0" applyFill="1" applyAlignment="1">
      <alignment horizontal="center" vertical="center"/>
    </xf>
    <xf numFmtId="0" fontId="1" fillId="6" borderId="0" xfId="1" applyFill="1" applyAlignment="1">
      <alignment horizontal="center" wrapText="1"/>
    </xf>
    <xf numFmtId="0" fontId="4" fillId="6" borderId="0" xfId="0" applyFont="1" applyFill="1" applyAlignment="1">
      <alignment horizontal="center"/>
    </xf>
    <xf numFmtId="9" fontId="0" fillId="6" borderId="0" xfId="0" applyNumberFormat="1" applyFill="1" applyAlignment="1">
      <alignment horizontal="center" vertical="center"/>
    </xf>
    <xf numFmtId="9" fontId="0" fillId="6" borderId="0" xfId="0" applyNumberFormat="1" applyFill="1"/>
    <xf numFmtId="0" fontId="1" fillId="7" borderId="0" xfId="1" applyFill="1" applyAlignment="1">
      <alignment horizontal="center" vertical="center" wrapText="1"/>
    </xf>
    <xf numFmtId="9" fontId="0" fillId="0" borderId="3" xfId="0" applyNumberFormat="1" applyBorder="1" applyAlignment="1">
      <alignment horizontal="center" vertical="center"/>
    </xf>
    <xf numFmtId="9" fontId="0" fillId="0" borderId="4" xfId="0" applyNumberFormat="1" applyBorder="1" applyAlignment="1">
      <alignment horizontal="center" vertical="center"/>
    </xf>
    <xf numFmtId="0" fontId="8" fillId="0" borderId="0" xfId="0" applyFont="1"/>
    <xf numFmtId="0" fontId="6" fillId="0" borderId="0" xfId="0" applyFont="1" applyAlignment="1">
      <alignment wrapText="1"/>
    </xf>
    <xf numFmtId="0" fontId="2" fillId="6" borderId="0" xfId="1" applyFont="1" applyFill="1" applyAlignment="1">
      <alignment horizontal="center" vertical="center"/>
    </xf>
    <xf numFmtId="9" fontId="6" fillId="0" borderId="0" xfId="0" applyNumberFormat="1" applyFont="1"/>
    <xf numFmtId="9" fontId="16" fillId="0" borderId="0" xfId="0" applyNumberFormat="1" applyFont="1"/>
    <xf numFmtId="0" fontId="0" fillId="0" borderId="0" xfId="0" applyAlignment="1">
      <alignment horizontal="right"/>
    </xf>
    <xf numFmtId="0" fontId="2" fillId="0" borderId="0" xfId="0" applyFont="1" applyAlignment="1">
      <alignment horizontal="center" vertical="center"/>
    </xf>
    <xf numFmtId="0" fontId="19" fillId="0" borderId="0" xfId="0" applyFont="1"/>
    <xf numFmtId="0" fontId="19" fillId="0" borderId="0" xfId="0" applyFont="1" applyAlignment="1">
      <alignment horizontal="center"/>
    </xf>
    <xf numFmtId="164" fontId="19" fillId="0" borderId="0" xfId="0" applyNumberFormat="1" applyFont="1"/>
    <xf numFmtId="164" fontId="0" fillId="0" borderId="0" xfId="0" applyNumberFormat="1"/>
    <xf numFmtId="164" fontId="22" fillId="0" borderId="0" xfId="0" applyNumberFormat="1" applyFont="1"/>
    <xf numFmtId="1" fontId="0" fillId="3" borderId="0" xfId="0" applyNumberFormat="1" applyFill="1"/>
    <xf numFmtId="1" fontId="0" fillId="8" borderId="0" xfId="0" applyNumberFormat="1" applyFill="1"/>
    <xf numFmtId="0" fontId="9" fillId="0" borderId="0" xfId="1" applyFont="1" applyFill="1" applyAlignment="1">
      <alignment horizontal="left" vertical="center"/>
    </xf>
    <xf numFmtId="0" fontId="13" fillId="0" borderId="0" xfId="1" applyFont="1" applyFill="1" applyAlignment="1">
      <alignment vertical="top"/>
    </xf>
    <xf numFmtId="0" fontId="12" fillId="0" borderId="0" xfId="1" applyFont="1" applyFill="1" applyAlignment="1">
      <alignment vertical="top"/>
    </xf>
    <xf numFmtId="0" fontId="14" fillId="0" borderId="0" xfId="0" applyFont="1"/>
    <xf numFmtId="0" fontId="18" fillId="0" borderId="0" xfId="0" applyFont="1" applyAlignment="1">
      <alignment horizontal="right"/>
    </xf>
    <xf numFmtId="0" fontId="17" fillId="0" borderId="6" xfId="0" applyFont="1" applyBorder="1" applyAlignment="1">
      <alignment horizontal="right"/>
    </xf>
    <xf numFmtId="0" fontId="17" fillId="0" borderId="0" xfId="0" applyFont="1" applyAlignment="1">
      <alignment horizontal="right"/>
    </xf>
    <xf numFmtId="0" fontId="36" fillId="0" borderId="0" xfId="0" applyFont="1" applyAlignment="1">
      <alignment horizontal="right"/>
    </xf>
    <xf numFmtId="0" fontId="37" fillId="0" borderId="0" xfId="0" applyFont="1" applyAlignment="1">
      <alignment horizontal="right"/>
    </xf>
    <xf numFmtId="0" fontId="29" fillId="0" borderId="0" xfId="0" applyFont="1" applyAlignment="1">
      <alignment horizontal="right"/>
    </xf>
    <xf numFmtId="0" fontId="25" fillId="0" borderId="0" xfId="0" applyFont="1" applyAlignment="1">
      <alignment horizontal="right"/>
    </xf>
    <xf numFmtId="0" fontId="23" fillId="0" borderId="0" xfId="0" applyFont="1"/>
    <xf numFmtId="0" fontId="27" fillId="0" borderId="0" xfId="0" applyFont="1"/>
    <xf numFmtId="0" fontId="29" fillId="0" borderId="0" xfId="0" applyFont="1"/>
    <xf numFmtId="0" fontId="26" fillId="0" borderId="0" xfId="0" applyFont="1"/>
    <xf numFmtId="0" fontId="35" fillId="0" borderId="0" xfId="0" applyFont="1"/>
    <xf numFmtId="9" fontId="0" fillId="0" borderId="10" xfId="0" applyNumberFormat="1" applyBorder="1" applyAlignment="1">
      <alignment horizontal="center" vertical="center"/>
    </xf>
    <xf numFmtId="0" fontId="2" fillId="0" borderId="0" xfId="1" applyFont="1" applyFill="1" applyAlignment="1">
      <alignment horizontal="center" vertical="center"/>
    </xf>
    <xf numFmtId="0" fontId="18" fillId="0" borderId="0" xfId="0" applyFont="1" applyAlignment="1">
      <alignment horizontal="center" vertical="center" wrapText="1"/>
    </xf>
    <xf numFmtId="0" fontId="17" fillId="0" borderId="0" xfId="0" applyFont="1" applyAlignment="1">
      <alignment horizontal="center" vertical="center" wrapText="1"/>
    </xf>
    <xf numFmtId="0" fontId="20" fillId="0" borderId="0" xfId="0" applyFont="1" applyAlignment="1">
      <alignment horizontal="center"/>
    </xf>
    <xf numFmtId="0" fontId="38" fillId="6" borderId="0" xfId="1" applyFont="1" applyFill="1" applyAlignment="1">
      <alignment horizontal="center" vertical="center"/>
    </xf>
    <xf numFmtId="0" fontId="0" fillId="6" borderId="0" xfId="1" applyFont="1" applyFill="1"/>
    <xf numFmtId="9" fontId="15" fillId="0" borderId="0" xfId="0" applyNumberFormat="1" applyFont="1"/>
    <xf numFmtId="1" fontId="0" fillId="5" borderId="0" xfId="0" applyNumberFormat="1" applyFill="1"/>
    <xf numFmtId="0" fontId="40" fillId="0" borderId="0" xfId="0" applyFont="1"/>
    <xf numFmtId="0" fontId="11" fillId="0" borderId="5" xfId="0" applyFont="1" applyBorder="1" applyAlignment="1">
      <alignment horizontal="left"/>
    </xf>
    <xf numFmtId="0" fontId="11" fillId="0" borderId="0" xfId="0" applyFont="1" applyAlignment="1">
      <alignment horizontal="right"/>
    </xf>
    <xf numFmtId="0" fontId="10" fillId="0" borderId="0" xfId="0" applyFont="1" applyAlignment="1">
      <alignment horizontal="right"/>
    </xf>
    <xf numFmtId="0" fontId="41" fillId="0" borderId="8" xfId="0" applyFont="1" applyBorder="1"/>
    <xf numFmtId="0" fontId="42" fillId="0" borderId="8" xfId="0" applyFont="1" applyBorder="1"/>
    <xf numFmtId="0" fontId="43" fillId="0" borderId="9" xfId="0" applyFont="1" applyBorder="1"/>
    <xf numFmtId="0" fontId="44" fillId="0" borderId="8" xfId="1" applyFont="1" applyFill="1" applyBorder="1"/>
    <xf numFmtId="0" fontId="44" fillId="0" borderId="11" xfId="1" applyFont="1" applyFill="1" applyBorder="1"/>
    <xf numFmtId="0" fontId="45" fillId="0" borderId="8" xfId="1" applyFont="1" applyFill="1" applyBorder="1"/>
    <xf numFmtId="0" fontId="28" fillId="0" borderId="0" xfId="0" applyFont="1"/>
    <xf numFmtId="0" fontId="38" fillId="0" borderId="0" xfId="0" applyFont="1"/>
    <xf numFmtId="0" fontId="3" fillId="0" borderId="0" xfId="0" applyFont="1" applyAlignment="1">
      <alignment horizontal="right"/>
    </xf>
    <xf numFmtId="0" fontId="31" fillId="0" borderId="0" xfId="0" applyFont="1" applyAlignment="1">
      <alignment horizontal="right"/>
    </xf>
    <xf numFmtId="0" fontId="32" fillId="0" borderId="0" xfId="0" applyFont="1" applyAlignment="1">
      <alignment horizontal="right"/>
    </xf>
    <xf numFmtId="0" fontId="33" fillId="0" borderId="0" xfId="0" applyFont="1" applyAlignment="1">
      <alignment horizontal="right"/>
    </xf>
    <xf numFmtId="0" fontId="34" fillId="0" borderId="0" xfId="0" applyFont="1" applyAlignment="1">
      <alignment horizontal="right"/>
    </xf>
    <xf numFmtId="0" fontId="39" fillId="0" borderId="0" xfId="0" applyFont="1" applyAlignment="1">
      <alignment horizontal="right"/>
    </xf>
    <xf numFmtId="0" fontId="30" fillId="0" borderId="12" xfId="0" applyFont="1" applyBorder="1" applyAlignment="1">
      <alignment horizontal="right"/>
    </xf>
    <xf numFmtId="0" fontId="0" fillId="0" borderId="13" xfId="0" applyBorder="1" applyAlignment="1">
      <alignment horizontal="right"/>
    </xf>
    <xf numFmtId="0" fontId="46" fillId="0" borderId="6" xfId="0" applyFont="1" applyBorder="1"/>
    <xf numFmtId="0" fontId="47" fillId="0" borderId="6" xfId="0" applyFont="1" applyBorder="1"/>
    <xf numFmtId="0" fontId="46" fillId="6" borderId="0" xfId="1" applyFont="1" applyFill="1" applyAlignment="1">
      <alignment horizontal="center" wrapText="1"/>
    </xf>
    <xf numFmtId="0" fontId="0" fillId="0" borderId="0" xfId="0" applyAlignment="1">
      <alignment horizontal="left" vertical="center" wrapText="1"/>
    </xf>
    <xf numFmtId="0" fontId="21" fillId="3" borderId="7" xfId="0" applyFont="1" applyFill="1" applyBorder="1" applyAlignment="1">
      <alignment horizontal="center" vertical="center" wrapText="1" indent="1"/>
    </xf>
    <xf numFmtId="0" fontId="21" fillId="3" borderId="0" xfId="0" applyFont="1" applyFill="1" applyAlignment="1">
      <alignment horizontal="center" vertical="center" wrapText="1" indent="1"/>
    </xf>
    <xf numFmtId="0" fontId="21" fillId="5" borderId="7" xfId="0" applyFont="1" applyFill="1" applyBorder="1" applyAlignment="1">
      <alignment horizontal="center" vertical="center" indent="1"/>
    </xf>
    <xf numFmtId="0" fontId="21" fillId="5" borderId="0" xfId="0" applyFont="1" applyFill="1" applyAlignment="1">
      <alignment horizontal="center" vertical="center" indent="1"/>
    </xf>
    <xf numFmtId="0" fontId="21" fillId="8" borderId="7" xfId="0" applyFont="1" applyFill="1" applyBorder="1" applyAlignment="1">
      <alignment horizontal="center" vertical="center" wrapText="1" indent="1"/>
    </xf>
    <xf numFmtId="0" fontId="21" fillId="8" borderId="0" xfId="0" applyFont="1" applyFill="1" applyAlignment="1">
      <alignment horizontal="center" vertical="center" wrapText="1" indent="1"/>
    </xf>
  </cellXfs>
  <cellStyles count="3">
    <cellStyle name="20% - Accent1" xfId="1" builtinId="30"/>
    <cellStyle name="Hyperlink" xfId="2" xr:uid="{00000000-000B-0000-0000-000008000000}"/>
    <cellStyle name="Normal" xfId="0" builtinId="0"/>
  </cellStyles>
  <dxfs count="100">
    <dxf>
      <font>
        <b/>
        <i val="0"/>
        <color theme="1" tint="0.499984740745262"/>
      </font>
    </dxf>
    <dxf>
      <font>
        <b/>
        <i val="0"/>
        <color theme="9" tint="-0.499984740745262"/>
      </font>
    </dxf>
    <dxf>
      <font>
        <b/>
        <i val="0"/>
        <color theme="8" tint="-0.249977111117893"/>
      </font>
    </dxf>
    <dxf>
      <font>
        <b/>
        <i val="0"/>
        <color rgb="FFB54DFF"/>
      </font>
    </dxf>
    <dxf>
      <font>
        <b/>
        <i val="0"/>
        <color theme="1" tint="0.499984740745262"/>
      </font>
    </dxf>
    <dxf>
      <font>
        <b/>
        <i val="0"/>
        <color theme="9" tint="-0.499984740745262"/>
      </font>
    </dxf>
    <dxf>
      <font>
        <color theme="1"/>
      </font>
      <fill>
        <patternFill patternType="solid">
          <bgColor rgb="FFFF0000"/>
        </patternFill>
      </fill>
    </dxf>
    <dxf>
      <font>
        <color theme="1"/>
      </font>
      <fill>
        <patternFill patternType="solid">
          <bgColor rgb="FFFFFF66"/>
        </patternFill>
      </fill>
    </dxf>
    <dxf>
      <font>
        <color theme="1"/>
      </font>
      <fill>
        <patternFill patternType="solid">
          <bgColor rgb="FF92D050"/>
        </patternFill>
      </fill>
    </dxf>
    <dxf>
      <font>
        <color theme="1"/>
      </font>
      <fill>
        <patternFill patternType="solid">
          <bgColor rgb="FFFF0000"/>
        </patternFill>
      </fill>
    </dxf>
    <dxf>
      <font>
        <color theme="1"/>
      </font>
      <fill>
        <patternFill patternType="solid">
          <bgColor rgb="FFFFFF66"/>
        </patternFill>
      </fill>
    </dxf>
    <dxf>
      <font>
        <color theme="1"/>
      </font>
      <fill>
        <patternFill patternType="solid">
          <bgColor rgb="FF92D050"/>
        </patternFill>
      </fill>
    </dxf>
    <dxf>
      <font>
        <b/>
        <i val="0"/>
        <color theme="1" tint="0.499984740745262"/>
      </font>
    </dxf>
    <dxf>
      <font>
        <b/>
        <i val="0"/>
        <color theme="9" tint="-0.499984740745262"/>
      </font>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color theme="1"/>
      </font>
      <fill>
        <patternFill patternType="solid">
          <bgColor rgb="FFFF0000"/>
        </patternFill>
      </fill>
    </dxf>
    <dxf>
      <font>
        <color theme="1"/>
      </font>
      <fill>
        <patternFill patternType="solid">
          <bgColor rgb="FFFFFF00"/>
        </patternFill>
      </fill>
    </dxf>
    <dxf>
      <font>
        <color theme="1"/>
      </font>
      <fill>
        <patternFill patternType="solid">
          <bgColor rgb="FF00B050"/>
        </patternFill>
      </fill>
    </dxf>
    <dxf>
      <font>
        <b/>
        <i val="0"/>
        <color theme="1" tint="0.499984740745262"/>
      </font>
    </dxf>
    <dxf>
      <font>
        <b/>
        <i val="0"/>
        <color theme="9" tint="-0.499984740745262"/>
      </font>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color theme="1"/>
      </font>
      <fill>
        <patternFill patternType="solid">
          <bgColor rgb="FFFF0000"/>
        </patternFill>
      </fill>
    </dxf>
    <dxf>
      <font>
        <color theme="1"/>
      </font>
      <fill>
        <patternFill patternType="solid">
          <bgColor rgb="FFFFFF00"/>
        </patternFill>
      </fill>
    </dxf>
    <dxf>
      <font>
        <color theme="1"/>
      </font>
      <fill>
        <patternFill patternType="solid">
          <bgColor rgb="FF00B050"/>
        </patternFill>
      </fill>
    </dxf>
    <dxf>
      <font>
        <b/>
        <i val="0"/>
        <color theme="1" tint="0.499984740745262"/>
      </font>
    </dxf>
    <dxf>
      <font>
        <b/>
        <i val="0"/>
        <color theme="9" tint="-0.499984740745262"/>
      </font>
    </dxf>
    <dxf>
      <font>
        <b/>
        <i val="0"/>
        <color theme="1" tint="0.499984740745262"/>
      </font>
    </dxf>
    <dxf>
      <font>
        <b/>
        <i val="0"/>
        <color theme="9" tint="-0.499984740745262"/>
      </font>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b/>
        <i val="0"/>
        <color theme="9" tint="-0.499984740745262"/>
      </font>
    </dxf>
    <dxf>
      <font>
        <b/>
        <i val="0"/>
        <color theme="1" tint="0.499984740745262"/>
      </font>
    </dxf>
    <dxf>
      <font>
        <color theme="1"/>
      </font>
      <fill>
        <patternFill patternType="solid">
          <bgColor rgb="FFFF0000"/>
        </patternFill>
      </fill>
    </dxf>
    <dxf>
      <font>
        <color theme="1"/>
      </font>
      <fill>
        <patternFill patternType="solid">
          <bgColor rgb="FFFFFF00"/>
        </patternFill>
      </fill>
    </dxf>
    <dxf>
      <font>
        <color theme="1"/>
      </font>
      <fill>
        <patternFill patternType="solid">
          <bgColor rgb="FF00B050"/>
        </patternFill>
      </fill>
    </dxf>
    <dxf>
      <font>
        <b/>
        <i val="0"/>
        <color theme="1" tint="0.499984740745262"/>
      </font>
    </dxf>
    <dxf>
      <font>
        <b/>
        <i val="0"/>
        <color theme="9" tint="-0.499984740745262"/>
      </font>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color theme="1"/>
      </font>
      <fill>
        <patternFill patternType="solid">
          <bgColor rgb="FF00B050"/>
        </patternFill>
      </fill>
    </dxf>
    <dxf>
      <font>
        <color theme="1"/>
      </font>
      <fill>
        <patternFill patternType="solid">
          <bgColor rgb="FFFFFF00"/>
        </patternFill>
      </fill>
    </dxf>
    <dxf>
      <font>
        <color theme="1"/>
      </font>
      <fill>
        <patternFill patternType="solid">
          <bgColor rgb="FFFF0000"/>
        </patternFill>
      </fill>
    </dxf>
    <dxf>
      <font>
        <b/>
        <i val="0"/>
        <color theme="1" tint="0.499984740745262"/>
      </font>
    </dxf>
    <dxf>
      <font>
        <b/>
        <i val="0"/>
        <color theme="9" tint="-0.499984740745262"/>
      </font>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color theme="1"/>
      </font>
      <fill>
        <patternFill patternType="solid">
          <bgColor rgb="FFFF0000"/>
        </patternFill>
      </fill>
    </dxf>
    <dxf>
      <font>
        <color theme="1"/>
      </font>
      <fill>
        <patternFill patternType="solid">
          <bgColor rgb="FFFFFF00"/>
        </patternFill>
      </fill>
    </dxf>
    <dxf>
      <font>
        <color theme="1"/>
      </font>
      <fill>
        <patternFill patternType="solid">
          <bgColor rgb="FF00B050"/>
        </patternFill>
      </fill>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b/>
        <i val="0"/>
        <color theme="1" tint="0.499984740745262"/>
      </font>
    </dxf>
    <dxf>
      <font>
        <b/>
        <i val="0"/>
        <color theme="9" tint="-0.499984740745262"/>
      </font>
    </dxf>
    <dxf>
      <font>
        <color theme="1"/>
      </font>
      <fill>
        <patternFill patternType="solid">
          <bgColor rgb="FF00B050"/>
        </patternFill>
      </fill>
    </dxf>
    <dxf>
      <font>
        <color theme="1"/>
      </font>
      <fill>
        <patternFill patternType="solid">
          <bgColor rgb="FFFFFF00"/>
        </patternFill>
      </fill>
    </dxf>
    <dxf>
      <font>
        <color theme="1"/>
      </font>
      <fill>
        <patternFill patternType="solid">
          <bgColor rgb="FFFF0000"/>
        </patternFill>
      </fill>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b/>
        <i val="0"/>
        <color theme="1" tint="0.499984740745262"/>
      </font>
    </dxf>
    <dxf>
      <font>
        <b/>
        <i val="0"/>
        <color theme="9" tint="-0.499984740745262"/>
      </font>
    </dxf>
    <dxf>
      <font>
        <color theme="1"/>
      </font>
      <fill>
        <patternFill patternType="solid">
          <bgColor rgb="FFFF0000"/>
        </patternFill>
      </fill>
    </dxf>
    <dxf>
      <font>
        <color theme="1"/>
      </font>
      <fill>
        <patternFill patternType="solid">
          <bgColor rgb="FFFFFF00"/>
        </patternFill>
      </fill>
    </dxf>
    <dxf>
      <font>
        <color theme="1"/>
      </font>
      <fill>
        <patternFill patternType="solid">
          <bgColor rgb="FF00B050"/>
        </patternFill>
      </fill>
    </dxf>
  </dxfs>
  <tableStyles count="0" defaultTableStyle="TableStyleMedium2" defaultPivotStyle="PivotStyleLight16"/>
  <colors>
    <mruColors>
      <color rgb="FFB54DFF"/>
      <color rgb="FFFFFF66"/>
      <color rgb="FFFFB8EA"/>
      <color rgb="FF663300"/>
      <color rgb="FF92D050"/>
      <color rgb="FFFFFFCC"/>
      <color rgb="FFFFC000"/>
      <color rgb="FFFF0000"/>
      <color rgb="FFFF330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Titolo del grafico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val>
            <c:numRef>
              <c:f>'[1]ALL PHYLA'!#REF!</c:f>
              <c:numCache>
                <c:formatCode>0</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'[1]ALL PHYLA'!#REF!</c15:sqref>
                        </c15:formulaRef>
                      </c:ext>
                    </c:extLst>
                    <c:strCache>
                      <c:ptCount val="1"/>
                      <c:pt idx="0">
                        <c:v>#REF!</c:v>
                      </c:pt>
                    </c:strCache>
                  </c:strRef>
                </c15:cat>
              </c15:filteredCategoryTitle>
            </c:ext>
            <c:ext xmlns:c16="http://schemas.microsoft.com/office/drawing/2014/chart" uri="{C3380CC4-5D6E-409C-BE32-E72D297353CC}">
              <c16:uniqueId val="{00000000-C199-4CC5-8D13-3D97F6A0D05C}"/>
            </c:ext>
          </c:extLst>
        </c:ser>
        <c:dLbls>
          <c:showLegendKey val="0"/>
          <c:showVal val="0"/>
          <c:showCatName val="0"/>
          <c:showSerName val="0"/>
          <c:showPercent val="0"/>
          <c:showBubbleSize val="0"/>
        </c:dLbls>
        <c:gapWidth val="150"/>
        <c:axId val="1185413127"/>
        <c:axId val="447696904"/>
      </c:barChart>
      <c:catAx>
        <c:axId val="1185413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96904"/>
        <c:crosses val="autoZero"/>
        <c:auto val="1"/>
        <c:lblAlgn val="ctr"/>
        <c:lblOffset val="100"/>
        <c:noMultiLvlLbl val="0"/>
      </c:catAx>
      <c:valAx>
        <c:axId val="44769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413127"/>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ALL!$B$1</c:f>
              <c:strCache>
                <c:ptCount val="1"/>
                <c:pt idx="0">
                  <c:v>1880_1909</c:v>
                </c:pt>
              </c:strCache>
            </c:strRef>
          </c:tx>
          <c:spPr>
            <a:ln w="28575" cap="rnd">
              <a:solidFill>
                <a:schemeClr val="accent2"/>
              </a:solidFill>
              <a:round/>
            </a:ln>
            <a:effectLst/>
          </c:spPr>
          <c:marker>
            <c:symbol val="none"/>
          </c:marker>
          <c:cat>
            <c:strRef>
              <c:f>ALL!$A$2:$A$18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ALL!$B$2:$B$18</c:f>
              <c:numCache>
                <c:formatCode>0%</c:formatCode>
                <c:ptCount val="17"/>
                <c:pt idx="0">
                  <c:v>0.51160503499904386</c:v>
                </c:pt>
                <c:pt idx="1">
                  <c:v>0.32230759407504828</c:v>
                </c:pt>
                <c:pt idx="2">
                  <c:v>7.1545982527804974E-2</c:v>
                </c:pt>
                <c:pt idx="3">
                  <c:v>0.12999738294413776</c:v>
                </c:pt>
                <c:pt idx="4">
                  <c:v>0.11329579429342052</c:v>
                </c:pt>
                <c:pt idx="5">
                  <c:v>0.10464790987167372</c:v>
                </c:pt>
                <c:pt idx="6">
                  <c:v>0.12555469694775323</c:v>
                </c:pt>
                <c:pt idx="7">
                  <c:v>0.3015644065477997</c:v>
                </c:pt>
                <c:pt idx="8">
                  <c:v>0.22719331391539122</c:v>
                </c:pt>
                <c:pt idx="9">
                  <c:v>1.9210036523453766E-3</c:v>
                </c:pt>
                <c:pt idx="10">
                  <c:v>3.9952658699710319E-2</c:v>
                </c:pt>
                <c:pt idx="11">
                  <c:v>0.83233890050871151</c:v>
                </c:pt>
                <c:pt idx="12">
                  <c:v>8.9749899560334523E-2</c:v>
                </c:pt>
                <c:pt idx="13">
                  <c:v>0.4526113543602136</c:v>
                </c:pt>
                <c:pt idx="14">
                  <c:v>7.5342262175506991E-2</c:v>
                </c:pt>
                <c:pt idx="15">
                  <c:v>6.3459389491033802E-2</c:v>
                </c:pt>
                <c:pt idx="16">
                  <c:v>0.12720088924470407</c:v>
                </c:pt>
              </c:numCache>
            </c:numRef>
          </c:val>
          <c:extLst>
            <c:ext xmlns:c16="http://schemas.microsoft.com/office/drawing/2014/chart" uri="{C3380CC4-5D6E-409C-BE32-E72D297353CC}">
              <c16:uniqueId val="{00000001-FD4C-4DA5-ACC9-C29DC21C7DED}"/>
            </c:ext>
          </c:extLst>
        </c:ser>
        <c:ser>
          <c:idx val="1"/>
          <c:order val="1"/>
          <c:tx>
            <c:strRef>
              <c:f>ALL!$C$1</c:f>
              <c:strCache>
                <c:ptCount val="1"/>
                <c:pt idx="0">
                  <c:v>1910_1939</c:v>
                </c:pt>
              </c:strCache>
            </c:strRef>
          </c:tx>
          <c:spPr>
            <a:ln w="28575" cap="rnd">
              <a:solidFill>
                <a:schemeClr val="accent4"/>
              </a:solidFill>
              <a:round/>
            </a:ln>
            <a:effectLst/>
          </c:spPr>
          <c:marker>
            <c:symbol val="none"/>
          </c:marker>
          <c:cat>
            <c:strRef>
              <c:f>ALL!$A$2:$A$18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ALL!$C$2:$C$18</c:f>
              <c:numCache>
                <c:formatCode>0%</c:formatCode>
                <c:ptCount val="17"/>
                <c:pt idx="0">
                  <c:v>8.648154585348955E-4</c:v>
                </c:pt>
                <c:pt idx="1">
                  <c:v>7.1766601438689293E-2</c:v>
                </c:pt>
                <c:pt idx="2">
                  <c:v>0.17043031732413727</c:v>
                </c:pt>
                <c:pt idx="3">
                  <c:v>0.11464160380393285</c:v>
                </c:pt>
                <c:pt idx="4">
                  <c:v>7.3853883287265054E-2</c:v>
                </c:pt>
                <c:pt idx="5">
                  <c:v>0.13113376207363969</c:v>
                </c:pt>
                <c:pt idx="6">
                  <c:v>0.26080286060927271</c:v>
                </c:pt>
                <c:pt idx="7">
                  <c:v>0.23510091546296563</c:v>
                </c:pt>
                <c:pt idx="8">
                  <c:v>0.62493069583419314</c:v>
                </c:pt>
                <c:pt idx="9">
                  <c:v>0.16446478236965156</c:v>
                </c:pt>
                <c:pt idx="10">
                  <c:v>0.16577223074287706</c:v>
                </c:pt>
                <c:pt idx="11">
                  <c:v>0.42024268006942112</c:v>
                </c:pt>
                <c:pt idx="12">
                  <c:v>0.39966859640056906</c:v>
                </c:pt>
                <c:pt idx="13">
                  <c:v>7.274439908024255E-2</c:v>
                </c:pt>
                <c:pt idx="14">
                  <c:v>1.4177115067328994E-2</c:v>
                </c:pt>
                <c:pt idx="15">
                  <c:v>0.43676282546499756</c:v>
                </c:pt>
                <c:pt idx="16">
                  <c:v>5.5180753758274803E-2</c:v>
                </c:pt>
              </c:numCache>
            </c:numRef>
          </c:val>
          <c:extLst>
            <c:ext xmlns:c16="http://schemas.microsoft.com/office/drawing/2014/chart" uri="{C3380CC4-5D6E-409C-BE32-E72D297353CC}">
              <c16:uniqueId val="{00000003-FD4C-4DA5-ACC9-C29DC21C7DED}"/>
            </c:ext>
          </c:extLst>
        </c:ser>
        <c:ser>
          <c:idx val="2"/>
          <c:order val="2"/>
          <c:tx>
            <c:strRef>
              <c:f>ALL!$D$1</c:f>
              <c:strCache>
                <c:ptCount val="1"/>
                <c:pt idx="0">
                  <c:v>1940_1969</c:v>
                </c:pt>
              </c:strCache>
            </c:strRef>
          </c:tx>
          <c:spPr>
            <a:ln w="28575" cap="rnd">
              <a:solidFill>
                <a:schemeClr val="accent6"/>
              </a:solidFill>
              <a:round/>
            </a:ln>
            <a:effectLst/>
          </c:spPr>
          <c:marker>
            <c:symbol val="none"/>
          </c:marker>
          <c:cat>
            <c:strRef>
              <c:f>ALL!$A$2:$A$18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ALL!$D$2:$D$18</c:f>
              <c:numCache>
                <c:formatCode>0%</c:formatCode>
                <c:ptCount val="17"/>
                <c:pt idx="0">
                  <c:v>0.50971243361665053</c:v>
                </c:pt>
                <c:pt idx="1">
                  <c:v>0.14644479024338219</c:v>
                </c:pt>
                <c:pt idx="2">
                  <c:v>0.22375600115275829</c:v>
                </c:pt>
                <c:pt idx="3">
                  <c:v>0.3048863511934683</c:v>
                </c:pt>
                <c:pt idx="4">
                  <c:v>0.13670059308701132</c:v>
                </c:pt>
                <c:pt idx="5">
                  <c:v>7.1785246144180914E-2</c:v>
                </c:pt>
                <c:pt idx="6">
                  <c:v>4.3267783771078872E-2</c:v>
                </c:pt>
                <c:pt idx="7">
                  <c:v>0.40735675987526399</c:v>
                </c:pt>
                <c:pt idx="8">
                  <c:v>0.4177746035623856</c:v>
                </c:pt>
                <c:pt idx="9">
                  <c:v>0.72172034004107088</c:v>
                </c:pt>
                <c:pt idx="10">
                  <c:v>0.14596484278044197</c:v>
                </c:pt>
                <c:pt idx="11">
                  <c:v>0.21494290036518071</c:v>
                </c:pt>
                <c:pt idx="12">
                  <c:v>0.32982058189175845</c:v>
                </c:pt>
                <c:pt idx="13">
                  <c:v>0.10297785110839341</c:v>
                </c:pt>
                <c:pt idx="14">
                  <c:v>0.17602908288120267</c:v>
                </c:pt>
                <c:pt idx="15">
                  <c:v>3.2742997405201479E-2</c:v>
                </c:pt>
                <c:pt idx="16">
                  <c:v>0.11215137204880798</c:v>
                </c:pt>
              </c:numCache>
            </c:numRef>
          </c:val>
          <c:extLst>
            <c:ext xmlns:c16="http://schemas.microsoft.com/office/drawing/2014/chart" uri="{C3380CC4-5D6E-409C-BE32-E72D297353CC}">
              <c16:uniqueId val="{00000005-FD4C-4DA5-ACC9-C29DC21C7DED}"/>
            </c:ext>
          </c:extLst>
        </c:ser>
        <c:ser>
          <c:idx val="3"/>
          <c:order val="3"/>
          <c:tx>
            <c:strRef>
              <c:f>ALL!$E$1</c:f>
              <c:strCache>
                <c:ptCount val="1"/>
                <c:pt idx="0">
                  <c:v>1970_1999</c:v>
                </c:pt>
              </c:strCache>
            </c:strRef>
          </c:tx>
          <c:spPr>
            <a:ln w="28575" cap="rnd">
              <a:solidFill>
                <a:schemeClr val="accent2">
                  <a:lumMod val="60000"/>
                </a:schemeClr>
              </a:solidFill>
              <a:round/>
            </a:ln>
            <a:effectLst/>
          </c:spPr>
          <c:marker>
            <c:symbol val="none"/>
          </c:marker>
          <c:cat>
            <c:strRef>
              <c:f>ALL!$A$2:$A$18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ALL!$E$2:$E$18</c:f>
              <c:numCache>
                <c:formatCode>0%</c:formatCode>
                <c:ptCount val="17"/>
                <c:pt idx="0">
                  <c:v>0.25093305481523198</c:v>
                </c:pt>
                <c:pt idx="1">
                  <c:v>0.34236216794784347</c:v>
                </c:pt>
                <c:pt idx="2">
                  <c:v>7.4183477910984341E-2</c:v>
                </c:pt>
                <c:pt idx="3">
                  <c:v>0.30701188860943118</c:v>
                </c:pt>
                <c:pt idx="4">
                  <c:v>0.32232708414347833</c:v>
                </c:pt>
                <c:pt idx="5">
                  <c:v>0.55486666973901522</c:v>
                </c:pt>
                <c:pt idx="6">
                  <c:v>0.58533164614560917</c:v>
                </c:pt>
                <c:pt idx="7">
                  <c:v>0.37395145585038603</c:v>
                </c:pt>
                <c:pt idx="8">
                  <c:v>0.69411888072285444</c:v>
                </c:pt>
                <c:pt idx="9">
                  <c:v>0.53780292090150783</c:v>
                </c:pt>
                <c:pt idx="10">
                  <c:v>0.36829029510342037</c:v>
                </c:pt>
                <c:pt idx="11">
                  <c:v>0.27410728101447657</c:v>
                </c:pt>
                <c:pt idx="12">
                  <c:v>1.815944042272466E-2</c:v>
                </c:pt>
                <c:pt idx="13">
                  <c:v>0.22072312519894521</c:v>
                </c:pt>
                <c:pt idx="14">
                  <c:v>6.6563755260950264E-2</c:v>
                </c:pt>
                <c:pt idx="15">
                  <c:v>0.48172028305277492</c:v>
                </c:pt>
                <c:pt idx="16">
                  <c:v>4.1516771646753159E-2</c:v>
                </c:pt>
              </c:numCache>
            </c:numRef>
          </c:val>
          <c:extLst>
            <c:ext xmlns:c16="http://schemas.microsoft.com/office/drawing/2014/chart" uri="{C3380CC4-5D6E-409C-BE32-E72D297353CC}">
              <c16:uniqueId val="{00000007-FD4C-4DA5-ACC9-C29DC21C7DED}"/>
            </c:ext>
          </c:extLst>
        </c:ser>
        <c:ser>
          <c:idx val="4"/>
          <c:order val="4"/>
          <c:tx>
            <c:strRef>
              <c:f>ALL!$F$1</c:f>
              <c:strCache>
                <c:ptCount val="1"/>
                <c:pt idx="0">
                  <c:v>2000_2009</c:v>
                </c:pt>
              </c:strCache>
            </c:strRef>
          </c:tx>
          <c:spPr>
            <a:ln w="28575" cap="rnd">
              <a:solidFill>
                <a:schemeClr val="accent4">
                  <a:lumMod val="60000"/>
                </a:schemeClr>
              </a:solidFill>
              <a:round/>
            </a:ln>
            <a:effectLst/>
          </c:spPr>
          <c:marker>
            <c:symbol val="none"/>
          </c:marker>
          <c:cat>
            <c:strRef>
              <c:f>ALL!$A$2:$A$18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ALL!$F$2:$F$18</c:f>
              <c:numCache>
                <c:formatCode>0%</c:formatCode>
                <c:ptCount val="17"/>
                <c:pt idx="0">
                  <c:v>1.1761902757046028E-2</c:v>
                </c:pt>
                <c:pt idx="1">
                  <c:v>0.12295814053399712</c:v>
                </c:pt>
                <c:pt idx="2">
                  <c:v>0.21217752545857549</c:v>
                </c:pt>
                <c:pt idx="3">
                  <c:v>0.21411206899415325</c:v>
                </c:pt>
                <c:pt idx="4">
                  <c:v>0.38707473707449613</c:v>
                </c:pt>
                <c:pt idx="5">
                  <c:v>0.56685435354099878</c:v>
                </c:pt>
                <c:pt idx="6">
                  <c:v>3.4324486525866393E-2</c:v>
                </c:pt>
                <c:pt idx="7">
                  <c:v>0.41645574505034566</c:v>
                </c:pt>
                <c:pt idx="8">
                  <c:v>0.41089897062458991</c:v>
                </c:pt>
                <c:pt idx="9">
                  <c:v>1.6965556362226519E-2</c:v>
                </c:pt>
                <c:pt idx="10">
                  <c:v>0.27361014022285635</c:v>
                </c:pt>
                <c:pt idx="11">
                  <c:v>0.31060315937626093</c:v>
                </c:pt>
                <c:pt idx="12">
                  <c:v>1.3179224660233468E-2</c:v>
                </c:pt>
                <c:pt idx="13">
                  <c:v>3.743561177616328E-2</c:v>
                </c:pt>
                <c:pt idx="14">
                  <c:v>0.47504269049506043</c:v>
                </c:pt>
                <c:pt idx="15">
                  <c:v>0.25902631601500159</c:v>
                </c:pt>
                <c:pt idx="16">
                  <c:v>6.6659170757367492E-2</c:v>
                </c:pt>
              </c:numCache>
            </c:numRef>
          </c:val>
          <c:extLst>
            <c:ext xmlns:c16="http://schemas.microsoft.com/office/drawing/2014/chart" uri="{C3380CC4-5D6E-409C-BE32-E72D297353CC}">
              <c16:uniqueId val="{00000009-FD4C-4DA5-ACC9-C29DC21C7DED}"/>
            </c:ext>
          </c:extLst>
        </c:ser>
        <c:ser>
          <c:idx val="5"/>
          <c:order val="5"/>
          <c:tx>
            <c:strRef>
              <c:f>ALL!$G$1</c:f>
              <c:strCache>
                <c:ptCount val="1"/>
                <c:pt idx="0">
                  <c:v>2010_2019</c:v>
                </c:pt>
              </c:strCache>
            </c:strRef>
          </c:tx>
          <c:spPr>
            <a:ln w="28575" cap="rnd">
              <a:solidFill>
                <a:schemeClr val="accent6">
                  <a:lumMod val="60000"/>
                </a:schemeClr>
              </a:solidFill>
              <a:round/>
            </a:ln>
            <a:effectLst/>
          </c:spPr>
          <c:marker>
            <c:symbol val="none"/>
          </c:marker>
          <c:cat>
            <c:strRef>
              <c:f>ALL!$A$2:$A$18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ALL!$G$2:$G$18</c:f>
              <c:numCache>
                <c:formatCode>0%</c:formatCode>
                <c:ptCount val="17"/>
                <c:pt idx="0">
                  <c:v>0.32028013938627586</c:v>
                </c:pt>
                <c:pt idx="1">
                  <c:v>5.6686073068842546E-2</c:v>
                </c:pt>
                <c:pt idx="2">
                  <c:v>6.9567074994527522E-2</c:v>
                </c:pt>
                <c:pt idx="3">
                  <c:v>6.4200533784582126E-2</c:v>
                </c:pt>
                <c:pt idx="4">
                  <c:v>0.19799383630746725</c:v>
                </c:pt>
                <c:pt idx="5">
                  <c:v>0.33507572583866818</c:v>
                </c:pt>
                <c:pt idx="6">
                  <c:v>6.1635816453952774E-2</c:v>
                </c:pt>
                <c:pt idx="7">
                  <c:v>5.0306339875516026E-2</c:v>
                </c:pt>
                <c:pt idx="8">
                  <c:v>0.16380876555111745</c:v>
                </c:pt>
                <c:pt idx="9">
                  <c:v>0.2200387448939124</c:v>
                </c:pt>
                <c:pt idx="10">
                  <c:v>0.25380132128030397</c:v>
                </c:pt>
                <c:pt idx="11">
                  <c:v>0.15557165101599923</c:v>
                </c:pt>
                <c:pt idx="12">
                  <c:v>0.33199300813262034</c:v>
                </c:pt>
                <c:pt idx="13">
                  <c:v>5.6495869347507277E-2</c:v>
                </c:pt>
                <c:pt idx="14">
                  <c:v>3.9603639311226457E-2</c:v>
                </c:pt>
                <c:pt idx="15">
                  <c:v>0.16328294692320333</c:v>
                </c:pt>
                <c:pt idx="16">
                  <c:v>8.222968914544504E-2</c:v>
                </c:pt>
              </c:numCache>
            </c:numRef>
          </c:val>
          <c:extLst>
            <c:ext xmlns:c16="http://schemas.microsoft.com/office/drawing/2014/chart" uri="{C3380CC4-5D6E-409C-BE32-E72D297353CC}">
              <c16:uniqueId val="{0000000B-FD4C-4DA5-ACC9-C29DC21C7DED}"/>
            </c:ext>
          </c:extLst>
        </c:ser>
        <c:ser>
          <c:idx val="6"/>
          <c:order val="6"/>
          <c:tx>
            <c:strRef>
              <c:f>ALL!$H$1</c:f>
              <c:strCache>
                <c:ptCount val="1"/>
                <c:pt idx="0">
                  <c:v>2020_2025</c:v>
                </c:pt>
              </c:strCache>
            </c:strRef>
          </c:tx>
          <c:spPr>
            <a:ln w="28575" cap="rnd">
              <a:solidFill>
                <a:schemeClr val="accent2">
                  <a:lumMod val="80000"/>
                  <a:lumOff val="20000"/>
                </a:schemeClr>
              </a:solidFill>
              <a:round/>
            </a:ln>
            <a:effectLst/>
          </c:spPr>
          <c:marker>
            <c:symbol val="none"/>
          </c:marker>
          <c:cat>
            <c:strRef>
              <c:f>ALL!$A$2:$A$18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ALL!$H$2:$H$18</c:f>
              <c:numCache>
                <c:formatCode>0%</c:formatCode>
                <c:ptCount val="17"/>
                <c:pt idx="0">
                  <c:v>0.12679679985181991</c:v>
                </c:pt>
                <c:pt idx="1">
                  <c:v>1.7110634626376409E-2</c:v>
                </c:pt>
                <c:pt idx="2">
                  <c:v>0.64648969082936902</c:v>
                </c:pt>
                <c:pt idx="3">
                  <c:v>0.62894221971549991</c:v>
                </c:pt>
                <c:pt idx="4">
                  <c:v>0.22806453570138208</c:v>
                </c:pt>
                <c:pt idx="5">
                  <c:v>0.6686899127006718</c:v>
                </c:pt>
                <c:pt idx="6">
                  <c:v>0.1429922436376686</c:v>
                </c:pt>
                <c:pt idx="7">
                  <c:v>0.28867824896252003</c:v>
                </c:pt>
                <c:pt idx="8">
                  <c:v>9.8059214727431065E-2</c:v>
                </c:pt>
                <c:pt idx="9">
                  <c:v>0.30066021181730263</c:v>
                </c:pt>
                <c:pt idx="10">
                  <c:v>2.6914873809168016E-2</c:v>
                </c:pt>
                <c:pt idx="11">
                  <c:v>0.35543983716664718</c:v>
                </c:pt>
                <c:pt idx="12">
                  <c:v>0.51845064322824397</c:v>
                </c:pt>
                <c:pt idx="13">
                  <c:v>6.6220230751202647E-2</c:v>
                </c:pt>
                <c:pt idx="14">
                  <c:v>0.18967379211107227</c:v>
                </c:pt>
                <c:pt idx="15">
                  <c:v>0.45183704913256961</c:v>
                </c:pt>
                <c:pt idx="16">
                  <c:v>0.2853584328388391</c:v>
                </c:pt>
              </c:numCache>
            </c:numRef>
          </c:val>
          <c:extLst>
            <c:ext xmlns:c16="http://schemas.microsoft.com/office/drawing/2014/chart" uri="{C3380CC4-5D6E-409C-BE32-E72D297353CC}">
              <c16:uniqueId val="{00000000-911B-426E-B5CD-1ADE5286C82D}"/>
            </c:ext>
          </c:extLst>
        </c:ser>
        <c:dLbls>
          <c:showLegendKey val="0"/>
          <c:showVal val="0"/>
          <c:showCatName val="0"/>
          <c:showSerName val="0"/>
          <c:showPercent val="0"/>
          <c:showBubbleSize val="0"/>
        </c:dLbls>
        <c:axId val="380894728"/>
        <c:axId val="812590600"/>
      </c:radarChart>
      <c:catAx>
        <c:axId val="380894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590600"/>
        <c:crosses val="autoZero"/>
        <c:auto val="1"/>
        <c:lblAlgn val="ctr"/>
        <c:lblOffset val="100"/>
        <c:noMultiLvlLbl val="0"/>
      </c:catAx>
      <c:valAx>
        <c:axId val="812590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894728"/>
        <c:crosses val="autoZero"/>
        <c:crossBetween val="between"/>
      </c:valAx>
      <c:spPr>
        <a:noFill/>
        <a:ln>
          <a:noFill/>
        </a:ln>
        <a:effectLst/>
      </c:spPr>
    </c:plotArea>
    <c:legend>
      <c:legendPos val="r"/>
      <c:layout>
        <c:manualLayout>
          <c:xMode val="edge"/>
          <c:yMode val="edge"/>
          <c:x val="0.72181915462814339"/>
          <c:y val="0.27641610520334442"/>
          <c:w val="8.9936637619296586E-2"/>
          <c:h val="0.405930676191249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 dir="row">_xlchart.v1.26</cx:f>
      </cx:numDim>
    </cx:data>
    <cx:data id="1">
      <cx:numDim type="val">
        <cx:f dir="row">_xlchart.v1.27</cx:f>
      </cx:numDim>
    </cx:data>
    <cx:data id="2">
      <cx:numDim type="val">
        <cx:f dir="row">_xlchart.v1.28</cx:f>
      </cx:numDim>
    </cx:data>
    <cx:data id="3">
      <cx:numDim type="val">
        <cx:f dir="row">_xlchart.v1.29</cx:f>
      </cx:numDim>
    </cx:data>
    <cx:data id="4">
      <cx:numDim type="val">
        <cx:f dir="row">_xlchart.v1.30</cx:f>
      </cx:numDim>
    </cx:data>
    <cx:data id="5">
      <cx:numDim type="val">
        <cx:f dir="row">_xlchart.v1.31</cx:f>
      </cx:numDim>
    </cx:data>
    <cx:data id="6">
      <cx:numDim type="val">
        <cx:f dir="row">_xlchart.v1.32</cx:f>
      </cx:numDim>
    </cx:data>
    <cx:data id="7">
      <cx:numDim type="val">
        <cx:f dir="row">_xlchart.v1.33</cx:f>
      </cx:numDim>
    </cx:data>
    <cx:data id="8">
      <cx:numDim type="val">
        <cx:f dir="row">_xlchart.v1.17</cx:f>
      </cx:numDim>
    </cx:data>
    <cx:data id="9">
      <cx:numDim type="val">
        <cx:f dir="row">_xlchart.v1.18</cx:f>
      </cx:numDim>
    </cx:data>
    <cx:data id="10">
      <cx:numDim type="val">
        <cx:f dir="row">_xlchart.v1.19</cx:f>
      </cx:numDim>
    </cx:data>
    <cx:data id="11">
      <cx:numDim type="val">
        <cx:f dir="row">_xlchart.v1.20</cx:f>
      </cx:numDim>
    </cx:data>
    <cx:data id="12">
      <cx:numDim type="val">
        <cx:f dir="row">_xlchart.v1.21</cx:f>
      </cx:numDim>
    </cx:data>
    <cx:data id="13">
      <cx:numDim type="val">
        <cx:f dir="row">_xlchart.v1.22</cx:f>
      </cx:numDim>
    </cx:data>
    <cx:data id="14">
      <cx:numDim type="val">
        <cx:f dir="row">_xlchart.v1.23</cx:f>
      </cx:numDim>
    </cx:data>
    <cx:data id="15">
      <cx:numDim type="val">
        <cx:f dir="row">_xlchart.v1.24</cx:f>
      </cx:numDim>
    </cx:data>
    <cx:data id="16">
      <cx:numDim type="val">
        <cx:f dir="row">_xlchart.v1.25</cx:f>
      </cx:numDim>
    </cx:data>
  </cx:chartData>
  <cx:chart>
    <cx:title pos="t" align="ctr" overlay="0">
      <cx:tx>
        <cx:txData>
          <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endParaRPr/>
        </a:p>
      </cx:txPr>
    </cx:title>
    <cx:plotArea>
      <cx:plotAreaRegion>
        <cx:series layoutId="boxWhisker" uniqueId="{5E6D7802-8E56-4B0E-966F-61A075E34904}">
          <cx:tx>
            <cx:txData>
              <cx:f>_xlchart.v1.9</cx:f>
              <cx:v>Adriatic Sea</cx:v>
            </cx:txData>
          </cx:tx>
          <cx:dataId val="0"/>
          <cx:layoutPr>
            <cx:statistics quartileMethod="exclusive"/>
          </cx:layoutPr>
        </cx:series>
        <cx:series layoutId="boxWhisker" uniqueId="{ADBDCE44-64B2-4E13-AF63-EF403FD5CA6D}">
          <cx:tx>
            <cx:txData>
              <cx:f>_xlchart.v1.10</cx:f>
              <cx:v>Aegean-Levantine Sea</cx:v>
            </cx:txData>
          </cx:tx>
          <cx:dataId val="1"/>
          <cx:layoutPr>
            <cx:statistics quartileMethod="exclusive"/>
          </cx:layoutPr>
        </cx:series>
        <cx:series layoutId="boxWhisker" uniqueId="{2912F4F2-E6F8-46A4-9870-1A6E2F77E923}">
          <cx:tx>
            <cx:txData>
              <cx:f>_xlchart.v1.11</cx:f>
              <cx:v>Arctic Ocean</cx:v>
            </cx:txData>
          </cx:tx>
          <cx:dataId val="2"/>
          <cx:layoutPr>
            <cx:statistics quartileMethod="exclusive"/>
          </cx:layoutPr>
        </cx:series>
        <cx:series layoutId="boxWhisker" uniqueId="{CF324660-D304-49A4-9704-F0BC268875D4}">
          <cx:tx>
            <cx:txData>
              <cx:f>_xlchart.v1.12</cx:f>
              <cx:v>Azores</cx:v>
            </cx:txData>
          </cx:tx>
          <cx:dataId val="3"/>
          <cx:layoutPr>
            <cx:statistics quartileMethod="exclusive"/>
          </cx:layoutPr>
        </cx:series>
        <cx:series layoutId="boxWhisker" uniqueId="{F56CD738-7F5B-4AB8-A7C6-7BC4006AD94D}">
          <cx:tx>
            <cx:txData>
              <cx:f>_xlchart.v1.13</cx:f>
              <cx:v>Baltic Sea</cx:v>
            </cx:txData>
          </cx:tx>
          <cx:dataId val="4"/>
          <cx:layoutPr>
            <cx:statistics quartileMethod="exclusive"/>
          </cx:layoutPr>
        </cx:series>
        <cx:series layoutId="boxWhisker" uniqueId="{3F13757F-6DE3-437A-9B51-7C4202C22334}">
          <cx:tx>
            <cx:txData>
              <cx:f>_xlchart.v1.14</cx:f>
              <cx:v>Barents Sea</cx:v>
            </cx:txData>
          </cx:tx>
          <cx:dataId val="5"/>
          <cx:layoutPr>
            <cx:statistics quartileMethod="exclusive"/>
          </cx:layoutPr>
        </cx:series>
        <cx:series layoutId="boxWhisker" uniqueId="{43C1247E-6E32-444C-98E3-9386301028EF}">
          <cx:tx>
            <cx:txData>
              <cx:f>_xlchart.v1.15</cx:f>
              <cx:v>Bay of Biscay and the Iberian Coast</cx:v>
            </cx:txData>
          </cx:tx>
          <cx:dataId val="6"/>
          <cx:layoutPr>
            <cx:statistics quartileMethod="exclusive"/>
          </cx:layoutPr>
        </cx:series>
        <cx:series layoutId="boxWhisker" uniqueId="{D8FD78C5-72C7-4B7E-B97A-C3E968329654}">
          <cx:tx>
            <cx:txData>
              <cx:f>_xlchart.v1.16</cx:f>
              <cx:v>Black Sea</cx:v>
            </cx:txData>
          </cx:tx>
          <cx:dataId val="7"/>
          <cx:layoutPr>
            <cx:statistics quartileMethod="exclusive"/>
          </cx:layoutPr>
        </cx:series>
        <cx:series layoutId="boxWhisker" uniqueId="{F9AFE99E-4C16-4430-9674-E11555CD9F62}">
          <cx:tx>
            <cx:txData>
              <cx:f>_xlchart.v1.0</cx:f>
              <cx:v>Celtic Seas</cx:v>
            </cx:txData>
          </cx:tx>
          <cx:dataId val="8"/>
          <cx:layoutPr>
            <cx:statistics quartileMethod="exclusive"/>
          </cx:layoutPr>
        </cx:series>
        <cx:series layoutId="boxWhisker" uniqueId="{E580E86C-830D-4C4C-A4D1-1F60242A8475}">
          <cx:tx>
            <cx:txData>
              <cx:f>_xlchart.v1.1</cx:f>
              <cx:v>Faroes</cx:v>
            </cx:txData>
          </cx:tx>
          <cx:dataId val="9"/>
          <cx:layoutPr>
            <cx:statistics quartileMethod="exclusive"/>
          </cx:layoutPr>
        </cx:series>
        <cx:series layoutId="boxWhisker" uniqueId="{4DA568ED-041C-4DD3-B470-AE909FD95AF0}">
          <cx:tx>
            <cx:txData>
              <cx:f>_xlchart.v1.2</cx:f>
              <cx:v>Greater North Sea</cx:v>
            </cx:txData>
          </cx:tx>
          <cx:dataId val="10"/>
          <cx:layoutPr>
            <cx:statistics quartileMethod="exclusive"/>
          </cx:layoutPr>
        </cx:series>
        <cx:series layoutId="boxWhisker" uniqueId="{A395F8BF-B4EA-4D21-827B-058FF46B02B4}">
          <cx:tx>
            <cx:txData>
              <cx:f>_xlchart.v1.3</cx:f>
              <cx:v>Greenland Sea</cx:v>
            </cx:txData>
          </cx:tx>
          <cx:dataId val="11"/>
          <cx:layoutPr>
            <cx:statistics quartileMethod="exclusive"/>
          </cx:layoutPr>
        </cx:series>
        <cx:series layoutId="boxWhisker" uniqueId="{48FEE408-7C2F-4D71-8585-8B2125BB066F}">
          <cx:tx>
            <cx:txData>
              <cx:f>_xlchart.v1.4</cx:f>
              <cx:v>Iceland Sea</cx:v>
            </cx:txData>
          </cx:tx>
          <cx:dataId val="12"/>
          <cx:layoutPr>
            <cx:statistics quartileMethod="exclusive"/>
          </cx:layoutPr>
        </cx:series>
        <cx:series layoutId="boxWhisker" uniqueId="{CE135B5B-28B4-4F6E-9C45-25D200B4A547}">
          <cx:tx>
            <cx:txData>
              <cx:f>_xlchart.v1.5</cx:f>
              <cx:v>Ionian Sea and the Central Mediterranean Sea</cx:v>
            </cx:txData>
          </cx:tx>
          <cx:dataId val="13"/>
          <cx:layoutPr>
            <cx:statistics quartileMethod="exclusive"/>
          </cx:layoutPr>
        </cx:series>
        <cx:series layoutId="boxWhisker" uniqueId="{02DDFA1D-2913-4DBA-8B24-81AEDB5B28B3}">
          <cx:tx>
            <cx:txData>
              <cx:f>_xlchart.v1.6</cx:f>
              <cx:v>Norwegian Sea</cx:v>
            </cx:txData>
          </cx:tx>
          <cx:dataId val="14"/>
          <cx:layoutPr>
            <cx:statistics quartileMethod="exclusive"/>
          </cx:layoutPr>
        </cx:series>
        <cx:series layoutId="boxWhisker" uniqueId="{1557CAA7-AB2D-4F9C-A78B-1607EAA84511}">
          <cx:tx>
            <cx:txData>
              <cx:f>_xlchart.v1.7</cx:f>
              <cx:v>Oceanic Northeast Atlantic</cx:v>
            </cx:txData>
          </cx:tx>
          <cx:dataId val="15"/>
          <cx:layoutPr>
            <cx:statistics quartileMethod="exclusive"/>
          </cx:layoutPr>
        </cx:series>
        <cx:series layoutId="boxWhisker" uniqueId="{8A60C553-F504-4DFD-9CDA-AF89EB7B6DB3}">
          <cx:tx>
            <cx:txData>
              <cx:f>_xlchart.v1.8</cx:f>
              <cx:v>Western Mediterranean Sea</cx:v>
            </cx:txData>
          </cx:tx>
          <cx:dataId val="16"/>
          <cx:layoutPr>
            <cx:statistics quartileMethod="exclusive"/>
          </cx:layoutPr>
        </cx:series>
      </cx:plotAreaRegion>
      <cx:axis id="0">
        <cx:catScaling gapWidth="1"/>
        <cx:title>
          <cx:tx>
            <cx:txData>
              <cx:v>1800_1899</cx:v>
            </cx:txData>
          </cx:tx>
          <cx:txPr>
            <a:bodyPr vertOverflow="overflow" horzOverflow="overflow" wrap="square" lIns="0" tIns="0" rIns="0" bIns="0"/>
            <a:lstStyle/>
            <a:p>
              <a:pPr algn="ctr" rtl="0">
                <a:defRPr sz="9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1800_1899</a:t>
              </a:r>
            </a:p>
          </cx:txPr>
        </cx:title>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1"/>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 dir="row">_xlchart.v1.60</cx:f>
      </cx:numDim>
    </cx:data>
    <cx:data id="1">
      <cx:numDim type="val">
        <cx:f dir="row">_xlchart.v1.61</cx:f>
      </cx:numDim>
    </cx:data>
    <cx:data id="2">
      <cx:numDim type="val">
        <cx:f dir="row">_xlchart.v1.62</cx:f>
      </cx:numDim>
    </cx:data>
    <cx:data id="3">
      <cx:numDim type="val">
        <cx:f dir="row">_xlchart.v1.63</cx:f>
      </cx:numDim>
    </cx:data>
    <cx:data id="4">
      <cx:numDim type="val">
        <cx:f dir="row">_xlchart.v1.64</cx:f>
      </cx:numDim>
    </cx:data>
    <cx:data id="5">
      <cx:numDim type="val">
        <cx:f dir="row">_xlchart.v1.65</cx:f>
      </cx:numDim>
    </cx:data>
    <cx:data id="6">
      <cx:numDim type="val">
        <cx:f dir="row">_xlchart.v1.66</cx:f>
      </cx:numDim>
    </cx:data>
    <cx:data id="7">
      <cx:numDim type="val">
        <cx:f dir="row">_xlchart.v1.67</cx:f>
      </cx:numDim>
    </cx:data>
    <cx:data id="8">
      <cx:numDim type="val">
        <cx:f dir="row">_xlchart.v1.51</cx:f>
      </cx:numDim>
    </cx:data>
    <cx:data id="9">
      <cx:numDim type="val">
        <cx:f dir="row">_xlchart.v1.52</cx:f>
      </cx:numDim>
    </cx:data>
    <cx:data id="10">
      <cx:numDim type="val">
        <cx:f dir="row">_xlchart.v1.53</cx:f>
      </cx:numDim>
    </cx:data>
    <cx:data id="11">
      <cx:numDim type="val">
        <cx:f dir="row">_xlchart.v1.54</cx:f>
      </cx:numDim>
    </cx:data>
    <cx:data id="12">
      <cx:numDim type="val">
        <cx:f dir="row">_xlchart.v1.55</cx:f>
      </cx:numDim>
    </cx:data>
    <cx:data id="13">
      <cx:numDim type="val">
        <cx:f dir="row">_xlchart.v1.56</cx:f>
      </cx:numDim>
    </cx:data>
    <cx:data id="14">
      <cx:numDim type="val">
        <cx:f dir="row">_xlchart.v1.57</cx:f>
      </cx:numDim>
    </cx:data>
    <cx:data id="15">
      <cx:numDim type="val">
        <cx:f dir="row">_xlchart.v1.58</cx:f>
      </cx:numDim>
    </cx:data>
    <cx:data id="16">
      <cx:numDim type="val">
        <cx:f dir="row">_xlchart.v1.59</cx:f>
      </cx:numDim>
    </cx:data>
  </cx:chartData>
  <cx:chart>
    <cx:plotArea>
      <cx:plotAreaRegion>
        <cx:series layoutId="boxWhisker" uniqueId="{BE23DEF9-FDFD-4481-86AE-4640E617DBB7}">
          <cx:tx>
            <cx:txData>
              <cx:f>_xlchart.v1.43</cx:f>
              <cx:v>Adriatic Sea</cx:v>
            </cx:txData>
          </cx:tx>
          <cx:dataId val="0"/>
          <cx:layoutPr>
            <cx:statistics quartileMethod="exclusive"/>
          </cx:layoutPr>
        </cx:series>
        <cx:series layoutId="boxWhisker" uniqueId="{E59ECC04-155F-4BA6-B291-3A7E3938A1E6}">
          <cx:tx>
            <cx:txData>
              <cx:f>_xlchart.v1.44</cx:f>
              <cx:v>Aegean-Levantine Sea</cx:v>
            </cx:txData>
          </cx:tx>
          <cx:dataId val="1"/>
          <cx:layoutPr>
            <cx:statistics quartileMethod="exclusive"/>
          </cx:layoutPr>
        </cx:series>
        <cx:series layoutId="boxWhisker" uniqueId="{8F76AFFE-5479-4F0A-9535-4FA7B0A1A6DE}">
          <cx:tx>
            <cx:txData>
              <cx:f>_xlchart.v1.45</cx:f>
              <cx:v>Arctic Ocean</cx:v>
            </cx:txData>
          </cx:tx>
          <cx:dataId val="2"/>
          <cx:layoutPr>
            <cx:statistics quartileMethod="exclusive"/>
          </cx:layoutPr>
        </cx:series>
        <cx:series layoutId="boxWhisker" uniqueId="{638B581D-E87F-4FEC-A84A-AAAC05E0488A}">
          <cx:tx>
            <cx:txData>
              <cx:f>_xlchart.v1.46</cx:f>
              <cx:v>Azores</cx:v>
            </cx:txData>
          </cx:tx>
          <cx:dataId val="3"/>
          <cx:layoutPr>
            <cx:statistics quartileMethod="exclusive"/>
          </cx:layoutPr>
        </cx:series>
        <cx:series layoutId="boxWhisker" uniqueId="{A5B253A4-F7DF-4BB1-842B-9517889CD7B2}">
          <cx:tx>
            <cx:txData>
              <cx:f>_xlchart.v1.47</cx:f>
              <cx:v>Baltic Sea</cx:v>
            </cx:txData>
          </cx:tx>
          <cx:dataId val="4"/>
          <cx:layoutPr>
            <cx:statistics quartileMethod="exclusive"/>
          </cx:layoutPr>
        </cx:series>
        <cx:series layoutId="boxWhisker" uniqueId="{B76A6559-6CD1-4C9C-88A7-296066A6ACEF}">
          <cx:tx>
            <cx:txData>
              <cx:f>_xlchart.v1.48</cx:f>
              <cx:v>Barents Sea</cx:v>
            </cx:txData>
          </cx:tx>
          <cx:dataId val="5"/>
          <cx:layoutPr>
            <cx:statistics quartileMethod="exclusive"/>
          </cx:layoutPr>
        </cx:series>
        <cx:series layoutId="boxWhisker" uniqueId="{52CE11E3-7295-491D-91C7-5C517DA76933}">
          <cx:tx>
            <cx:txData>
              <cx:f>_xlchart.v1.49</cx:f>
              <cx:v>Bay of Biscay and the Iberian Coast</cx:v>
            </cx:txData>
          </cx:tx>
          <cx:dataId val="6"/>
          <cx:layoutPr>
            <cx:statistics quartileMethod="exclusive"/>
          </cx:layoutPr>
        </cx:series>
        <cx:series layoutId="boxWhisker" uniqueId="{9515306A-6A2F-4557-B786-5DD99C2FCBD1}">
          <cx:tx>
            <cx:txData>
              <cx:f>_xlchart.v1.50</cx:f>
              <cx:v>Black Sea</cx:v>
            </cx:txData>
          </cx:tx>
          <cx:dataId val="7"/>
          <cx:layoutPr>
            <cx:statistics quartileMethod="exclusive"/>
          </cx:layoutPr>
        </cx:series>
        <cx:series layoutId="boxWhisker" uniqueId="{280C24D1-CBCA-43F6-AAE1-621B15F5B8DA}">
          <cx:tx>
            <cx:txData>
              <cx:f>_xlchart.v1.34</cx:f>
              <cx:v>Celtic Seas</cx:v>
            </cx:txData>
          </cx:tx>
          <cx:dataId val="8"/>
          <cx:layoutPr>
            <cx:statistics quartileMethod="exclusive"/>
          </cx:layoutPr>
        </cx:series>
        <cx:series layoutId="boxWhisker" uniqueId="{95969EC0-3935-42C8-9F40-2B80FDF85985}">
          <cx:tx>
            <cx:txData>
              <cx:f>_xlchart.v1.35</cx:f>
              <cx:v>Faroes</cx:v>
            </cx:txData>
          </cx:tx>
          <cx:dataId val="9"/>
          <cx:layoutPr>
            <cx:statistics quartileMethod="exclusive"/>
          </cx:layoutPr>
        </cx:series>
        <cx:series layoutId="boxWhisker" uniqueId="{7820383C-9D8E-4DD1-ADFD-F64026401E26}">
          <cx:tx>
            <cx:txData>
              <cx:f>_xlchart.v1.36</cx:f>
              <cx:v>Greater North Sea</cx:v>
            </cx:txData>
          </cx:tx>
          <cx:dataId val="10"/>
          <cx:layoutPr>
            <cx:statistics quartileMethod="exclusive"/>
          </cx:layoutPr>
        </cx:series>
        <cx:series layoutId="boxWhisker" uniqueId="{58DCD0E6-C3B6-431C-8DFD-E0CF0020BC52}">
          <cx:tx>
            <cx:txData>
              <cx:f>_xlchart.v1.37</cx:f>
              <cx:v>Greenland Sea</cx:v>
            </cx:txData>
          </cx:tx>
          <cx:dataId val="11"/>
          <cx:layoutPr>
            <cx:statistics quartileMethod="exclusive"/>
          </cx:layoutPr>
        </cx:series>
        <cx:series layoutId="boxWhisker" uniqueId="{2D251A68-358A-469A-A21A-4829F447C38B}">
          <cx:tx>
            <cx:txData>
              <cx:f>_xlchart.v1.38</cx:f>
              <cx:v>Iceland Sea</cx:v>
            </cx:txData>
          </cx:tx>
          <cx:dataId val="12"/>
          <cx:layoutPr>
            <cx:statistics quartileMethod="exclusive"/>
          </cx:layoutPr>
        </cx:series>
        <cx:series layoutId="boxWhisker" uniqueId="{23CA205B-C405-4AA1-9D82-D8EF9159033D}">
          <cx:tx>
            <cx:txData>
              <cx:f>_xlchart.v1.39</cx:f>
              <cx:v>Ionian Sea and the Central Mediterranean Sea</cx:v>
            </cx:txData>
          </cx:tx>
          <cx:dataId val="13"/>
          <cx:layoutPr>
            <cx:statistics quartileMethod="exclusive"/>
          </cx:layoutPr>
        </cx:series>
        <cx:series layoutId="boxWhisker" uniqueId="{19424956-8383-4E64-8E87-CFABE1633A15}">
          <cx:tx>
            <cx:txData>
              <cx:f>_xlchart.v1.40</cx:f>
              <cx:v>Norwegian Sea</cx:v>
            </cx:txData>
          </cx:tx>
          <cx:dataId val="14"/>
          <cx:layoutPr>
            <cx:statistics quartileMethod="exclusive"/>
          </cx:layoutPr>
        </cx:series>
        <cx:series layoutId="boxWhisker" uniqueId="{8FEEF628-F461-4680-94E0-15CB58FE19F9}">
          <cx:tx>
            <cx:txData>
              <cx:f>_xlchart.v1.41</cx:f>
              <cx:v>Oceanic Northeast Atlantic</cx:v>
            </cx:txData>
          </cx:tx>
          <cx:dataId val="15"/>
          <cx:layoutPr>
            <cx:statistics quartileMethod="exclusive"/>
          </cx:layoutPr>
        </cx:series>
        <cx:series layoutId="boxWhisker" uniqueId="{3087236A-3986-4B09-A44E-B2D6D4B46C12}">
          <cx:tx>
            <cx:txData>
              <cx:f>_xlchart.v1.42</cx:f>
              <cx:v>Western Mediterranean Sea</cx:v>
            </cx:txData>
          </cx:tx>
          <cx:dataId val="16"/>
          <cx:layoutPr>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1"/>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 dir="row">_xlchart.v1.94</cx:f>
      </cx:numDim>
    </cx:data>
    <cx:data id="1">
      <cx:numDim type="val">
        <cx:f dir="row">_xlchart.v1.95</cx:f>
      </cx:numDim>
    </cx:data>
    <cx:data id="2">
      <cx:numDim type="val">
        <cx:f dir="row">_xlchart.v1.96</cx:f>
      </cx:numDim>
    </cx:data>
    <cx:data id="3">
      <cx:numDim type="val">
        <cx:f dir="row">_xlchart.v1.97</cx:f>
      </cx:numDim>
    </cx:data>
    <cx:data id="4">
      <cx:numDim type="val">
        <cx:f dir="row">_xlchart.v1.98</cx:f>
      </cx:numDim>
    </cx:data>
    <cx:data id="5">
      <cx:numDim type="val">
        <cx:f dir="row">_xlchart.v1.99</cx:f>
      </cx:numDim>
    </cx:data>
    <cx:data id="6">
      <cx:numDim type="val">
        <cx:f dir="row">_xlchart.v1.100</cx:f>
      </cx:numDim>
    </cx:data>
    <cx:data id="7">
      <cx:numDim type="val">
        <cx:f dir="row">_xlchart.v1.101</cx:f>
      </cx:numDim>
    </cx:data>
    <cx:data id="8">
      <cx:numDim type="val">
        <cx:f dir="row">_xlchart.v1.85</cx:f>
      </cx:numDim>
    </cx:data>
    <cx:data id="9">
      <cx:numDim type="val">
        <cx:f dir="row">_xlchart.v1.86</cx:f>
      </cx:numDim>
    </cx:data>
    <cx:data id="10">
      <cx:numDim type="val">
        <cx:f dir="row">_xlchart.v1.87</cx:f>
      </cx:numDim>
    </cx:data>
    <cx:data id="11">
      <cx:numDim type="val">
        <cx:f dir="row">_xlchart.v1.88</cx:f>
      </cx:numDim>
    </cx:data>
    <cx:data id="12">
      <cx:numDim type="val">
        <cx:f dir="row">_xlchart.v1.89</cx:f>
      </cx:numDim>
    </cx:data>
    <cx:data id="13">
      <cx:numDim type="val">
        <cx:f dir="row">_xlchart.v1.90</cx:f>
      </cx:numDim>
    </cx:data>
    <cx:data id="14">
      <cx:numDim type="val">
        <cx:f dir="row">_xlchart.v1.91</cx:f>
      </cx:numDim>
    </cx:data>
    <cx:data id="15">
      <cx:numDim type="val">
        <cx:f dir="row">_xlchart.v1.92</cx:f>
      </cx:numDim>
    </cx:data>
    <cx:data id="16">
      <cx:numDim type="val">
        <cx:f dir="row">_xlchart.v1.93</cx:f>
      </cx:numDim>
    </cx:data>
  </cx:chartData>
  <cx:chart>
    <cx:plotArea>
      <cx:plotAreaRegion>
        <cx:series layoutId="boxWhisker" uniqueId="{82CB3DF6-34F4-4AC9-9E31-BB625A90EAA7}">
          <cx:tx>
            <cx:txData>
              <cx:f>_xlchart.v1.77</cx:f>
              <cx:v>Adriatic Sea</cx:v>
            </cx:txData>
          </cx:tx>
          <cx:dataId val="0"/>
          <cx:layoutPr>
            <cx:statistics quartileMethod="exclusive"/>
          </cx:layoutPr>
        </cx:series>
        <cx:series layoutId="boxWhisker" uniqueId="{ED73FDB4-EB97-49F2-B4A3-E9ACBCC990F6}">
          <cx:tx>
            <cx:txData>
              <cx:f>_xlchart.v1.78</cx:f>
              <cx:v>Aegean-Levantine Sea</cx:v>
            </cx:txData>
          </cx:tx>
          <cx:dataId val="1"/>
          <cx:layoutPr>
            <cx:statistics quartileMethod="exclusive"/>
          </cx:layoutPr>
        </cx:series>
        <cx:series layoutId="boxWhisker" uniqueId="{E8AB1AC7-CBD6-4425-9B48-2EA296046AC8}">
          <cx:tx>
            <cx:txData>
              <cx:f>_xlchart.v1.79</cx:f>
              <cx:v>Arctic Ocean</cx:v>
            </cx:txData>
          </cx:tx>
          <cx:dataId val="2"/>
          <cx:layoutPr>
            <cx:statistics quartileMethod="exclusive"/>
          </cx:layoutPr>
        </cx:series>
        <cx:series layoutId="boxWhisker" uniqueId="{E4B38F09-60D5-4CAF-83C9-73C3C31C3F60}">
          <cx:tx>
            <cx:txData>
              <cx:f>_xlchart.v1.80</cx:f>
              <cx:v>Azores</cx:v>
            </cx:txData>
          </cx:tx>
          <cx:dataId val="3"/>
          <cx:layoutPr>
            <cx:statistics quartileMethod="exclusive"/>
          </cx:layoutPr>
        </cx:series>
        <cx:series layoutId="boxWhisker" uniqueId="{A23FB0BD-2027-466C-AB7A-F785F44F2F81}">
          <cx:tx>
            <cx:txData>
              <cx:f>_xlchart.v1.81</cx:f>
              <cx:v>Baltic Sea</cx:v>
            </cx:txData>
          </cx:tx>
          <cx:dataId val="4"/>
          <cx:layoutPr>
            <cx:statistics quartileMethod="exclusive"/>
          </cx:layoutPr>
        </cx:series>
        <cx:series layoutId="boxWhisker" uniqueId="{068F2868-4FC7-4537-87F5-2F26BD0DA1DA}">
          <cx:tx>
            <cx:txData>
              <cx:f>_xlchart.v1.82</cx:f>
              <cx:v>Barents Sea</cx:v>
            </cx:txData>
          </cx:tx>
          <cx:dataId val="5"/>
          <cx:layoutPr>
            <cx:statistics quartileMethod="exclusive"/>
          </cx:layoutPr>
        </cx:series>
        <cx:series layoutId="boxWhisker" uniqueId="{DDB7CD3D-1867-49E8-8B5C-710D49080A84}">
          <cx:tx>
            <cx:txData>
              <cx:f>_xlchart.v1.83</cx:f>
              <cx:v>Bay of Biscay and the Iberian Coast</cx:v>
            </cx:txData>
          </cx:tx>
          <cx:dataId val="6"/>
          <cx:layoutPr>
            <cx:statistics quartileMethod="exclusive"/>
          </cx:layoutPr>
        </cx:series>
        <cx:series layoutId="boxWhisker" uniqueId="{CDB42FC2-1E2A-4908-9207-136A95741EDC}">
          <cx:tx>
            <cx:txData>
              <cx:f>_xlchart.v1.84</cx:f>
              <cx:v>Black Sea</cx:v>
            </cx:txData>
          </cx:tx>
          <cx:dataId val="7"/>
          <cx:layoutPr>
            <cx:statistics quartileMethod="exclusive"/>
          </cx:layoutPr>
        </cx:series>
        <cx:series layoutId="boxWhisker" uniqueId="{0FDE64A0-E96D-43D2-AB94-5F74C13D25DE}">
          <cx:tx>
            <cx:txData>
              <cx:f>_xlchart.v1.68</cx:f>
              <cx:v>Celtic Seas</cx:v>
            </cx:txData>
          </cx:tx>
          <cx:dataId val="8"/>
          <cx:layoutPr>
            <cx:statistics quartileMethod="exclusive"/>
          </cx:layoutPr>
        </cx:series>
        <cx:series layoutId="boxWhisker" uniqueId="{3231C13A-9EE9-4EB3-AEB7-C25A17270FE3}">
          <cx:tx>
            <cx:txData>
              <cx:f>_xlchart.v1.69</cx:f>
              <cx:v>Faroes</cx:v>
            </cx:txData>
          </cx:tx>
          <cx:dataId val="9"/>
          <cx:layoutPr>
            <cx:statistics quartileMethod="exclusive"/>
          </cx:layoutPr>
        </cx:series>
        <cx:series layoutId="boxWhisker" uniqueId="{3ECCFFAB-530B-40C1-B938-A262FFEB5A68}">
          <cx:tx>
            <cx:txData>
              <cx:f>_xlchart.v1.70</cx:f>
              <cx:v>Greater North Sea</cx:v>
            </cx:txData>
          </cx:tx>
          <cx:dataId val="10"/>
          <cx:layoutPr>
            <cx:statistics quartileMethod="exclusive"/>
          </cx:layoutPr>
        </cx:series>
        <cx:series layoutId="boxWhisker" uniqueId="{16B6A1C6-E585-47A0-9354-DCCD4121E3AF}">
          <cx:tx>
            <cx:txData>
              <cx:f>_xlchart.v1.71</cx:f>
              <cx:v>Greenland Sea</cx:v>
            </cx:txData>
          </cx:tx>
          <cx:dataId val="11"/>
          <cx:layoutPr>
            <cx:statistics quartileMethod="exclusive"/>
          </cx:layoutPr>
        </cx:series>
        <cx:series layoutId="boxWhisker" uniqueId="{FFAAB70C-2616-41E9-A5AE-660377F78D80}">
          <cx:tx>
            <cx:txData>
              <cx:f>_xlchart.v1.72</cx:f>
              <cx:v>Iceland Sea</cx:v>
            </cx:txData>
          </cx:tx>
          <cx:dataId val="12"/>
          <cx:layoutPr>
            <cx:statistics quartileMethod="exclusive"/>
          </cx:layoutPr>
        </cx:series>
        <cx:series layoutId="boxWhisker" uniqueId="{A17B2F1F-566F-4DA1-ADC4-7C7E813DA433}">
          <cx:tx>
            <cx:txData>
              <cx:f>_xlchart.v1.73</cx:f>
              <cx:v>Ionian Sea and the Central Mediterranean Sea</cx:v>
            </cx:txData>
          </cx:tx>
          <cx:dataId val="13"/>
          <cx:layoutPr>
            <cx:statistics quartileMethod="exclusive"/>
          </cx:layoutPr>
        </cx:series>
        <cx:series layoutId="boxWhisker" uniqueId="{D317A811-4B56-44A5-BE75-5C20672DDB4D}">
          <cx:tx>
            <cx:txData>
              <cx:f>_xlchart.v1.74</cx:f>
              <cx:v>Norwegian Sea</cx:v>
            </cx:txData>
          </cx:tx>
          <cx:dataId val="14"/>
          <cx:layoutPr>
            <cx:statistics quartileMethod="exclusive"/>
          </cx:layoutPr>
        </cx:series>
        <cx:series layoutId="boxWhisker" uniqueId="{2DEB7B12-6DC4-467A-89AC-612041471F21}">
          <cx:tx>
            <cx:txData>
              <cx:f>_xlchart.v1.75</cx:f>
              <cx:v>Oceanic Northeast Atlantic</cx:v>
            </cx:txData>
          </cx:tx>
          <cx:dataId val="15"/>
          <cx:layoutPr>
            <cx:statistics quartileMethod="exclusive"/>
          </cx:layoutPr>
        </cx:series>
        <cx:series layoutId="boxWhisker" uniqueId="{4E990DD8-8150-437A-8F59-26C972255051}">
          <cx:tx>
            <cx:txData>
              <cx:f>_xlchart.v1.76</cx:f>
              <cx:v>Western Mediterranean Sea</cx:v>
            </cx:txData>
          </cx:tx>
          <cx:dataId val="16"/>
          <cx:layoutPr>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1"/>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 dir="row">_xlchart.v1.128</cx:f>
      </cx:numDim>
    </cx:data>
    <cx:data id="1">
      <cx:numDim type="val">
        <cx:f dir="row">_xlchart.v1.129</cx:f>
      </cx:numDim>
    </cx:data>
    <cx:data id="2">
      <cx:numDim type="val">
        <cx:f dir="row">_xlchart.v1.130</cx:f>
      </cx:numDim>
    </cx:data>
    <cx:data id="3">
      <cx:numDim type="val">
        <cx:f dir="row">_xlchart.v1.131</cx:f>
      </cx:numDim>
    </cx:data>
    <cx:data id="4">
      <cx:numDim type="val">
        <cx:f dir="row">_xlchart.v1.132</cx:f>
      </cx:numDim>
    </cx:data>
    <cx:data id="5">
      <cx:numDim type="val">
        <cx:f dir="row">_xlchart.v1.133</cx:f>
      </cx:numDim>
    </cx:data>
    <cx:data id="6">
      <cx:numDim type="val">
        <cx:f dir="row">_xlchart.v1.134</cx:f>
      </cx:numDim>
    </cx:data>
    <cx:data id="7">
      <cx:numDim type="val">
        <cx:f dir="row">_xlchart.v1.135</cx:f>
      </cx:numDim>
    </cx:data>
    <cx:data id="8">
      <cx:numDim type="val">
        <cx:f dir="row">_xlchart.v1.119</cx:f>
      </cx:numDim>
    </cx:data>
    <cx:data id="9">
      <cx:numDim type="val">
        <cx:f dir="row">_xlchart.v1.120</cx:f>
      </cx:numDim>
    </cx:data>
    <cx:data id="10">
      <cx:numDim type="val">
        <cx:f dir="row">_xlchart.v1.121</cx:f>
      </cx:numDim>
    </cx:data>
    <cx:data id="11">
      <cx:numDim type="val">
        <cx:f dir="row">_xlchart.v1.122</cx:f>
      </cx:numDim>
    </cx:data>
    <cx:data id="12">
      <cx:numDim type="val">
        <cx:f dir="row">_xlchart.v1.123</cx:f>
      </cx:numDim>
    </cx:data>
    <cx:data id="13">
      <cx:numDim type="val">
        <cx:f dir="row">_xlchart.v1.124</cx:f>
      </cx:numDim>
    </cx:data>
    <cx:data id="14">
      <cx:numDim type="val">
        <cx:f dir="row">_xlchart.v1.125</cx:f>
      </cx:numDim>
    </cx:data>
    <cx:data id="15">
      <cx:numDim type="val">
        <cx:f dir="row">_xlchart.v1.126</cx:f>
      </cx:numDim>
    </cx:data>
    <cx:data id="16">
      <cx:numDim type="val">
        <cx:f dir="row">_xlchart.v1.127</cx:f>
      </cx:numDim>
    </cx:data>
  </cx:chartData>
  <cx:chart>
    <cx:plotArea>
      <cx:plotAreaRegion>
        <cx:series layoutId="boxWhisker" uniqueId="{D1958520-7758-416B-AF8B-D17B1BA48C7E}">
          <cx:tx>
            <cx:txData>
              <cx:f>_xlchart.v1.111</cx:f>
              <cx:v>Adriatic Sea</cx:v>
            </cx:txData>
          </cx:tx>
          <cx:dataId val="0"/>
          <cx:layoutPr>
            <cx:statistics quartileMethod="exclusive"/>
          </cx:layoutPr>
        </cx:series>
        <cx:series layoutId="boxWhisker" uniqueId="{EE57A7B7-76E1-4C03-934D-BDF33C1EB493}">
          <cx:tx>
            <cx:txData>
              <cx:f>_xlchart.v1.112</cx:f>
              <cx:v>Aegean-Levantine Sea</cx:v>
            </cx:txData>
          </cx:tx>
          <cx:dataId val="1"/>
          <cx:layoutPr>
            <cx:statistics quartileMethod="exclusive"/>
          </cx:layoutPr>
        </cx:series>
        <cx:series layoutId="boxWhisker" uniqueId="{5B58D1E6-6DE5-43E6-96F9-473B8A5F7AEC}">
          <cx:tx>
            <cx:txData>
              <cx:f>_xlchart.v1.113</cx:f>
              <cx:v>Arctic Ocean</cx:v>
            </cx:txData>
          </cx:tx>
          <cx:dataId val="2"/>
          <cx:layoutPr>
            <cx:statistics quartileMethod="exclusive"/>
          </cx:layoutPr>
        </cx:series>
        <cx:series layoutId="boxWhisker" uniqueId="{EB76DCFD-8C28-438A-A358-1D837C5F984E}">
          <cx:tx>
            <cx:txData>
              <cx:f>_xlchart.v1.114</cx:f>
              <cx:v>Azores</cx:v>
            </cx:txData>
          </cx:tx>
          <cx:dataId val="3"/>
          <cx:layoutPr>
            <cx:statistics quartileMethod="exclusive"/>
          </cx:layoutPr>
        </cx:series>
        <cx:series layoutId="boxWhisker" uniqueId="{68BD50A9-B68C-48DB-A718-ECDCCF234C59}">
          <cx:tx>
            <cx:txData>
              <cx:f>_xlchart.v1.115</cx:f>
              <cx:v>Baltic Sea</cx:v>
            </cx:txData>
          </cx:tx>
          <cx:dataId val="4"/>
          <cx:layoutPr>
            <cx:statistics quartileMethod="exclusive"/>
          </cx:layoutPr>
        </cx:series>
        <cx:series layoutId="boxWhisker" uniqueId="{4CB74F44-931F-4ABC-A093-7366DB496DAE}">
          <cx:tx>
            <cx:txData>
              <cx:f>_xlchart.v1.116</cx:f>
              <cx:v>Barents Sea</cx:v>
            </cx:txData>
          </cx:tx>
          <cx:dataId val="5"/>
          <cx:layoutPr>
            <cx:statistics quartileMethod="exclusive"/>
          </cx:layoutPr>
        </cx:series>
        <cx:series layoutId="boxWhisker" uniqueId="{6C4A8670-9099-45F9-84DE-FD66549D01EE}">
          <cx:tx>
            <cx:txData>
              <cx:f>_xlchart.v1.117</cx:f>
              <cx:v>Bay of Biscay and the Iberian Coast</cx:v>
            </cx:txData>
          </cx:tx>
          <cx:dataId val="6"/>
          <cx:layoutPr>
            <cx:statistics quartileMethod="exclusive"/>
          </cx:layoutPr>
        </cx:series>
        <cx:series layoutId="boxWhisker" uniqueId="{6D937EEB-CFE0-408A-9F0F-241FEB5C8FD3}">
          <cx:tx>
            <cx:txData>
              <cx:f>_xlchart.v1.118</cx:f>
              <cx:v>Black Sea</cx:v>
            </cx:txData>
          </cx:tx>
          <cx:dataId val="7"/>
          <cx:layoutPr>
            <cx:statistics quartileMethod="exclusive"/>
          </cx:layoutPr>
        </cx:series>
        <cx:series layoutId="boxWhisker" uniqueId="{5A831160-A297-4EC8-ABCA-13102166D415}">
          <cx:tx>
            <cx:txData>
              <cx:f>_xlchart.v1.102</cx:f>
              <cx:v>Celtic Seas</cx:v>
            </cx:txData>
          </cx:tx>
          <cx:dataId val="8"/>
          <cx:layoutPr>
            <cx:statistics quartileMethod="exclusive"/>
          </cx:layoutPr>
        </cx:series>
        <cx:series layoutId="boxWhisker" uniqueId="{3F67B422-72E0-4C83-ABBB-67A017070D08}">
          <cx:tx>
            <cx:txData>
              <cx:f>_xlchart.v1.103</cx:f>
              <cx:v>Faroes</cx:v>
            </cx:txData>
          </cx:tx>
          <cx:dataId val="9"/>
          <cx:layoutPr>
            <cx:statistics quartileMethod="exclusive"/>
          </cx:layoutPr>
        </cx:series>
        <cx:series layoutId="boxWhisker" uniqueId="{754BAC64-38F1-441D-BD68-5D121F23C7AE}">
          <cx:tx>
            <cx:txData>
              <cx:f>_xlchart.v1.104</cx:f>
              <cx:v>Greater North Sea</cx:v>
            </cx:txData>
          </cx:tx>
          <cx:dataId val="10"/>
          <cx:layoutPr>
            <cx:statistics quartileMethod="exclusive"/>
          </cx:layoutPr>
        </cx:series>
        <cx:series layoutId="boxWhisker" uniqueId="{C94D78A0-C20F-419A-953B-061800CDD317}">
          <cx:tx>
            <cx:txData>
              <cx:f>_xlchart.v1.105</cx:f>
              <cx:v>Greenland Sea</cx:v>
            </cx:txData>
          </cx:tx>
          <cx:dataId val="11"/>
          <cx:layoutPr>
            <cx:statistics quartileMethod="exclusive"/>
          </cx:layoutPr>
        </cx:series>
        <cx:series layoutId="boxWhisker" uniqueId="{67F903BB-8DE6-4B14-86A1-C8CBCD163CD0}">
          <cx:tx>
            <cx:txData>
              <cx:f>_xlchart.v1.106</cx:f>
              <cx:v>Iceland Sea</cx:v>
            </cx:txData>
          </cx:tx>
          <cx:dataId val="12"/>
          <cx:layoutPr>
            <cx:statistics quartileMethod="exclusive"/>
          </cx:layoutPr>
        </cx:series>
        <cx:series layoutId="boxWhisker" uniqueId="{D1FBCA67-7A8E-40FB-8E6E-69420E819937}">
          <cx:tx>
            <cx:txData>
              <cx:f>_xlchart.v1.107</cx:f>
              <cx:v>Ionian Sea and the Central Mediterranean Sea</cx:v>
            </cx:txData>
          </cx:tx>
          <cx:dataId val="13"/>
          <cx:layoutPr>
            <cx:statistics quartileMethod="exclusive"/>
          </cx:layoutPr>
        </cx:series>
        <cx:series layoutId="boxWhisker" uniqueId="{782EC489-51B7-475E-B393-C59E9845A004}">
          <cx:tx>
            <cx:txData>
              <cx:f>_xlchart.v1.108</cx:f>
              <cx:v>Norwegian Sea</cx:v>
            </cx:txData>
          </cx:tx>
          <cx:dataId val="14"/>
          <cx:layoutPr>
            <cx:statistics quartileMethod="exclusive"/>
          </cx:layoutPr>
        </cx:series>
        <cx:series layoutId="boxWhisker" uniqueId="{73D7790D-15D4-4C62-8DB0-011275CBACE3}">
          <cx:tx>
            <cx:txData>
              <cx:f>_xlchart.v1.109</cx:f>
              <cx:v>Oceanic Northeast Atlantic</cx:v>
            </cx:txData>
          </cx:tx>
          <cx:dataId val="15"/>
          <cx:layoutPr>
            <cx:statistics quartileMethod="exclusive"/>
          </cx:layoutPr>
        </cx:series>
        <cx:series layoutId="boxWhisker" uniqueId="{147775D2-0A72-4009-8C2B-CCA1933F2ABA}">
          <cx:tx>
            <cx:txData>
              <cx:f>_xlchart.v1.110</cx:f>
              <cx:v>Western Mediterranean Sea</cx:v>
            </cx:txData>
          </cx:tx>
          <cx:dataId val="16"/>
          <cx:layoutPr>
            <cx:statistics quartileMethod="exclusive"/>
          </cx:layoutPr>
        </cx:series>
      </cx:plotAreaRegion>
      <cx:axis id="0">
        <cx:catScaling gapWidth="1"/>
        <cx:title>
          <cx:tx>
            <cx:txData>
              <cx:v>2010_2020</cx:v>
            </cx:txData>
          </cx:tx>
          <cx:txPr>
            <a:bodyPr vertOverflow="overflow" horzOverflow="overflow" wrap="square" lIns="0" tIns="0" rIns="0" bIns="0"/>
            <a:lstStyle/>
            <a:p>
              <a:pPr algn="ctr" rtl="0">
                <a:defRPr sz="9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2010_2020</a:t>
              </a:r>
            </a:p>
          </cx:txPr>
        </cx:title>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1"/>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 dir="row">_xlchart.v1.162</cx:f>
      </cx:numDim>
    </cx:data>
    <cx:data id="1">
      <cx:numDim type="val">
        <cx:f dir="row">_xlchart.v1.163</cx:f>
      </cx:numDim>
    </cx:data>
    <cx:data id="2">
      <cx:numDim type="val">
        <cx:f dir="row">_xlchart.v1.164</cx:f>
      </cx:numDim>
    </cx:data>
    <cx:data id="3">
      <cx:numDim type="val">
        <cx:f dir="row">_xlchart.v1.165</cx:f>
      </cx:numDim>
    </cx:data>
    <cx:data id="4">
      <cx:numDim type="val">
        <cx:f dir="row">_xlchart.v1.166</cx:f>
      </cx:numDim>
    </cx:data>
    <cx:data id="5">
      <cx:numDim type="val">
        <cx:f dir="row">_xlchart.v1.167</cx:f>
      </cx:numDim>
    </cx:data>
    <cx:data id="6">
      <cx:numDim type="val">
        <cx:f dir="row">_xlchart.v1.168</cx:f>
      </cx:numDim>
    </cx:data>
    <cx:data id="7">
      <cx:numDim type="val">
        <cx:f dir="row">_xlchart.v1.169</cx:f>
      </cx:numDim>
    </cx:data>
    <cx:data id="8">
      <cx:numDim type="val">
        <cx:f dir="row">_xlchart.v1.153</cx:f>
      </cx:numDim>
    </cx:data>
    <cx:data id="9">
      <cx:numDim type="val">
        <cx:f dir="row">_xlchart.v1.154</cx:f>
      </cx:numDim>
    </cx:data>
    <cx:data id="10">
      <cx:numDim type="val">
        <cx:f dir="row">_xlchart.v1.155</cx:f>
      </cx:numDim>
    </cx:data>
    <cx:data id="11">
      <cx:numDim type="val">
        <cx:f dir="row">_xlchart.v1.156</cx:f>
      </cx:numDim>
    </cx:data>
    <cx:data id="12">
      <cx:numDim type="val">
        <cx:f dir="row">_xlchart.v1.157</cx:f>
      </cx:numDim>
    </cx:data>
    <cx:data id="13">
      <cx:numDim type="val">
        <cx:f dir="row">_xlchart.v1.158</cx:f>
      </cx:numDim>
    </cx:data>
    <cx:data id="14">
      <cx:numDim type="val">
        <cx:f dir="row">_xlchart.v1.159</cx:f>
      </cx:numDim>
    </cx:data>
    <cx:data id="15">
      <cx:numDim type="val">
        <cx:f dir="row">_xlchart.v1.160</cx:f>
      </cx:numDim>
    </cx:data>
    <cx:data id="16">
      <cx:numDim type="val">
        <cx:f dir="row">_xlchart.v1.161</cx:f>
      </cx:numDim>
    </cx:data>
  </cx:chartData>
  <cx:chart>
    <cx:plotArea>
      <cx:plotAreaRegion>
        <cx:series layoutId="boxWhisker" uniqueId="{FB2A567B-74BE-4298-A687-7C1B74AD99CC}">
          <cx:tx>
            <cx:txData>
              <cx:f>_xlchart.v1.145</cx:f>
              <cx:v>Adriatic Sea</cx:v>
            </cx:txData>
          </cx:tx>
          <cx:dataId val="0"/>
          <cx:layoutPr>
            <cx:statistics quartileMethod="exclusive"/>
          </cx:layoutPr>
        </cx:series>
        <cx:series layoutId="boxWhisker" uniqueId="{141277BB-BE61-40C0-BD96-2DA194CF370C}">
          <cx:tx>
            <cx:txData>
              <cx:f>_xlchart.v1.146</cx:f>
              <cx:v>Aegean-Levantine Sea</cx:v>
            </cx:txData>
          </cx:tx>
          <cx:dataId val="1"/>
          <cx:layoutPr>
            <cx:statistics quartileMethod="exclusive"/>
          </cx:layoutPr>
        </cx:series>
        <cx:series layoutId="boxWhisker" uniqueId="{C560C932-F4FE-4594-B94D-E3C962E5D2D7}">
          <cx:tx>
            <cx:txData>
              <cx:f>_xlchart.v1.147</cx:f>
              <cx:v>Arctic Ocean</cx:v>
            </cx:txData>
          </cx:tx>
          <cx:dataId val="2"/>
          <cx:layoutPr>
            <cx:statistics quartileMethod="exclusive"/>
          </cx:layoutPr>
        </cx:series>
        <cx:series layoutId="boxWhisker" uniqueId="{1A338BA0-7344-4CC8-AC3F-41345ADE3F51}">
          <cx:tx>
            <cx:txData>
              <cx:f>_xlchart.v1.148</cx:f>
              <cx:v>Azores</cx:v>
            </cx:txData>
          </cx:tx>
          <cx:dataId val="3"/>
          <cx:layoutPr>
            <cx:statistics quartileMethod="exclusive"/>
          </cx:layoutPr>
        </cx:series>
        <cx:series layoutId="boxWhisker" uniqueId="{0CE224B8-4A04-420C-A6BA-2EB1F5B32E69}">
          <cx:tx>
            <cx:txData>
              <cx:f>_xlchart.v1.149</cx:f>
              <cx:v>Baltic Sea</cx:v>
            </cx:txData>
          </cx:tx>
          <cx:dataId val="4"/>
          <cx:layoutPr>
            <cx:statistics quartileMethod="exclusive"/>
          </cx:layoutPr>
        </cx:series>
        <cx:series layoutId="boxWhisker" uniqueId="{54C53B0C-485B-41D7-8565-6D2FCD3F324E}">
          <cx:tx>
            <cx:txData>
              <cx:f>_xlchart.v1.150</cx:f>
              <cx:v>Barents Sea</cx:v>
            </cx:txData>
          </cx:tx>
          <cx:dataId val="5"/>
          <cx:layoutPr>
            <cx:statistics quartileMethod="exclusive"/>
          </cx:layoutPr>
        </cx:series>
        <cx:series layoutId="boxWhisker" uniqueId="{A6ED0756-EEA2-436E-B281-5368D4E3050C}">
          <cx:tx>
            <cx:txData>
              <cx:f>_xlchart.v1.151</cx:f>
              <cx:v>Bay of Biscay and the Iberian Coast</cx:v>
            </cx:txData>
          </cx:tx>
          <cx:dataId val="6"/>
          <cx:layoutPr>
            <cx:statistics quartileMethod="exclusive"/>
          </cx:layoutPr>
        </cx:series>
        <cx:series layoutId="boxWhisker" uniqueId="{9A44CD90-86BE-49C2-95EC-B2003ACB1BC2}">
          <cx:tx>
            <cx:txData>
              <cx:f>_xlchart.v1.152</cx:f>
              <cx:v>Black Sea</cx:v>
            </cx:txData>
          </cx:tx>
          <cx:dataId val="7"/>
          <cx:layoutPr>
            <cx:statistics quartileMethod="exclusive"/>
          </cx:layoutPr>
        </cx:series>
        <cx:series layoutId="boxWhisker" uniqueId="{63058486-A751-4282-8737-6150AACBDC84}">
          <cx:tx>
            <cx:txData>
              <cx:f>_xlchart.v1.136</cx:f>
              <cx:v>Celtic Seas</cx:v>
            </cx:txData>
          </cx:tx>
          <cx:dataId val="8"/>
          <cx:layoutPr>
            <cx:statistics quartileMethod="exclusive"/>
          </cx:layoutPr>
        </cx:series>
        <cx:series layoutId="boxWhisker" uniqueId="{60374A28-D784-447E-B6C0-97C27D8D3BEA}">
          <cx:tx>
            <cx:txData>
              <cx:f>_xlchart.v1.137</cx:f>
              <cx:v>Faroes</cx:v>
            </cx:txData>
          </cx:tx>
          <cx:dataId val="9"/>
          <cx:layoutPr>
            <cx:statistics quartileMethod="exclusive"/>
          </cx:layoutPr>
        </cx:series>
        <cx:series layoutId="boxWhisker" uniqueId="{782ACE97-9BF3-4141-BFF6-E9AE54B8997E}">
          <cx:tx>
            <cx:txData>
              <cx:f>_xlchart.v1.138</cx:f>
              <cx:v>Greater North Sea</cx:v>
            </cx:txData>
          </cx:tx>
          <cx:dataId val="10"/>
          <cx:layoutPr>
            <cx:statistics quartileMethod="exclusive"/>
          </cx:layoutPr>
        </cx:series>
        <cx:series layoutId="boxWhisker" uniqueId="{AEEF1304-9C66-4E38-B50E-B099A8A80689}">
          <cx:tx>
            <cx:txData>
              <cx:f>_xlchart.v1.139</cx:f>
              <cx:v>Greenland Sea</cx:v>
            </cx:txData>
          </cx:tx>
          <cx:dataId val="11"/>
          <cx:layoutPr>
            <cx:statistics quartileMethod="exclusive"/>
          </cx:layoutPr>
        </cx:series>
        <cx:series layoutId="boxWhisker" uniqueId="{E6358202-4291-44CD-A5D6-E2BD02BED848}">
          <cx:tx>
            <cx:txData>
              <cx:f>_xlchart.v1.140</cx:f>
              <cx:v>Iceland Sea</cx:v>
            </cx:txData>
          </cx:tx>
          <cx:dataId val="12"/>
          <cx:layoutPr>
            <cx:statistics quartileMethod="exclusive"/>
          </cx:layoutPr>
        </cx:series>
        <cx:series layoutId="boxWhisker" uniqueId="{41F90DE9-38DC-49E4-8747-5ABA211ADF6E}">
          <cx:tx>
            <cx:txData>
              <cx:f>_xlchart.v1.141</cx:f>
              <cx:v>Ionian Sea and the Central Mediterranean Sea</cx:v>
            </cx:txData>
          </cx:tx>
          <cx:dataId val="13"/>
          <cx:layoutPr>
            <cx:statistics quartileMethod="exclusive"/>
          </cx:layoutPr>
        </cx:series>
        <cx:series layoutId="boxWhisker" uniqueId="{2DA384A8-6568-4B44-B3AE-E19867FD9A64}">
          <cx:tx>
            <cx:txData>
              <cx:f>_xlchart.v1.142</cx:f>
              <cx:v>Norwegian Sea</cx:v>
            </cx:txData>
          </cx:tx>
          <cx:dataId val="14"/>
          <cx:layoutPr>
            <cx:statistics quartileMethod="exclusive"/>
          </cx:layoutPr>
        </cx:series>
        <cx:series layoutId="boxWhisker" uniqueId="{58020947-4464-4948-9862-556F4F413BBB}">
          <cx:tx>
            <cx:txData>
              <cx:f>_xlchart.v1.143</cx:f>
              <cx:v>Oceanic Northeast Atlantic</cx:v>
            </cx:txData>
          </cx:tx>
          <cx:dataId val="15"/>
          <cx:layoutPr>
            <cx:statistics quartileMethod="exclusive"/>
          </cx:layoutPr>
        </cx:series>
        <cx:series layoutId="boxWhisker" uniqueId="{50E72B4F-603A-4B6A-99E4-2680FB8C52DE}">
          <cx:tx>
            <cx:txData>
              <cx:f>_xlchart.v1.144</cx:f>
              <cx:v>Western Mediterranean Sea</cx:v>
            </cx:txData>
          </cx:tx>
          <cx:dataId val="16"/>
          <cx:layoutPr>
            <cx:statistics quartileMethod="exclusive"/>
          </cx:layoutPr>
        </cx:series>
      </cx:plotAreaRegion>
      <cx:axis id="0">
        <cx:catScaling gapWidth="1"/>
        <cx:title>
          <cx:tx>
            <cx:txData>
              <cx:v>2021_2023</cx:v>
            </cx:txData>
          </cx:tx>
          <cx:txPr>
            <a:bodyPr vertOverflow="overflow" horzOverflow="overflow" wrap="square" lIns="0" tIns="0" rIns="0" bIns="0"/>
            <a:lstStyle/>
            <a:p>
              <a:pPr algn="ctr" rtl="0">
                <a:defRPr sz="9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2021_2023</a:t>
              </a:r>
            </a:p>
          </cx:txPr>
        </cx:title>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1"/>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 dir="row">_xlchart.v1.196</cx:f>
      </cx:numDim>
    </cx:data>
    <cx:data id="1">
      <cx:numDim type="val">
        <cx:f dir="row">_xlchart.v1.197</cx:f>
      </cx:numDim>
    </cx:data>
    <cx:data id="2">
      <cx:numDim type="val">
        <cx:f dir="row">_xlchart.v1.198</cx:f>
      </cx:numDim>
    </cx:data>
    <cx:data id="3">
      <cx:numDim type="val">
        <cx:f dir="row">_xlchart.v1.199</cx:f>
      </cx:numDim>
    </cx:data>
    <cx:data id="4">
      <cx:numDim type="val">
        <cx:f dir="row">_xlchart.v1.200</cx:f>
      </cx:numDim>
    </cx:data>
    <cx:data id="5">
      <cx:numDim type="val">
        <cx:f dir="row">_xlchart.v1.201</cx:f>
      </cx:numDim>
    </cx:data>
    <cx:data id="6">
      <cx:numDim type="val">
        <cx:f dir="row">_xlchart.v1.202</cx:f>
      </cx:numDim>
    </cx:data>
    <cx:data id="7">
      <cx:numDim type="val">
        <cx:f dir="row">_xlchart.v1.203</cx:f>
      </cx:numDim>
    </cx:data>
    <cx:data id="8">
      <cx:numDim type="val">
        <cx:f dir="row">_xlchart.v1.187</cx:f>
      </cx:numDim>
    </cx:data>
    <cx:data id="9">
      <cx:numDim type="val">
        <cx:f dir="row">_xlchart.v1.188</cx:f>
      </cx:numDim>
    </cx:data>
    <cx:data id="10">
      <cx:numDim type="val">
        <cx:f dir="row">_xlchart.v1.189</cx:f>
      </cx:numDim>
    </cx:data>
    <cx:data id="11">
      <cx:numDim type="val">
        <cx:f dir="row">_xlchart.v1.190</cx:f>
      </cx:numDim>
    </cx:data>
    <cx:data id="12">
      <cx:numDim type="val">
        <cx:f dir="row">_xlchart.v1.191</cx:f>
      </cx:numDim>
    </cx:data>
    <cx:data id="13">
      <cx:numDim type="val">
        <cx:f dir="row">_xlchart.v1.192</cx:f>
      </cx:numDim>
    </cx:data>
    <cx:data id="14">
      <cx:numDim type="val">
        <cx:f dir="row">_xlchart.v1.193</cx:f>
      </cx:numDim>
    </cx:data>
    <cx:data id="15">
      <cx:numDim type="val">
        <cx:f dir="row">_xlchart.v1.194</cx:f>
      </cx:numDim>
    </cx:data>
    <cx:data id="16">
      <cx:numDim type="val">
        <cx:f dir="row">_xlchart.v1.195</cx:f>
      </cx:numDim>
    </cx:data>
  </cx:chartData>
  <cx:chart>
    <cx:plotArea>
      <cx:plotAreaRegion>
        <cx:series layoutId="boxWhisker" uniqueId="{F869658E-2C13-4DB7-A27B-96548015BD3A}">
          <cx:tx>
            <cx:txData>
              <cx:f>_xlchart.v1.179</cx:f>
              <cx:v>Adriatic Sea</cx:v>
            </cx:txData>
          </cx:tx>
          <cx:dataId val="0"/>
          <cx:layoutPr>
            <cx:statistics quartileMethod="exclusive"/>
          </cx:layoutPr>
        </cx:series>
        <cx:series layoutId="boxWhisker" uniqueId="{F1F31093-B005-47B6-AA5E-749010E7A51E}">
          <cx:tx>
            <cx:txData>
              <cx:f>_xlchart.v1.180</cx:f>
              <cx:v>Aegean-Levantine Sea</cx:v>
            </cx:txData>
          </cx:tx>
          <cx:dataId val="1"/>
          <cx:layoutPr>
            <cx:statistics quartileMethod="exclusive"/>
          </cx:layoutPr>
        </cx:series>
        <cx:series layoutId="boxWhisker" uniqueId="{B22DF7BA-217F-48AC-A111-E7D95D66F1EE}">
          <cx:tx>
            <cx:txData>
              <cx:f>_xlchart.v1.181</cx:f>
              <cx:v>Arctic Ocean</cx:v>
            </cx:txData>
          </cx:tx>
          <cx:dataId val="2"/>
          <cx:layoutPr>
            <cx:statistics quartileMethod="exclusive"/>
          </cx:layoutPr>
        </cx:series>
        <cx:series layoutId="boxWhisker" uniqueId="{F1E4743D-6FCA-478E-B9C8-AE4410E06BE4}">
          <cx:tx>
            <cx:txData>
              <cx:f>_xlchart.v1.182</cx:f>
              <cx:v>Azores</cx:v>
            </cx:txData>
          </cx:tx>
          <cx:dataId val="3"/>
          <cx:layoutPr>
            <cx:statistics quartileMethod="exclusive"/>
          </cx:layoutPr>
        </cx:series>
        <cx:series layoutId="boxWhisker" uniqueId="{595E82B1-8539-4AC7-875B-624BD4321D95}">
          <cx:tx>
            <cx:txData>
              <cx:f>_xlchart.v1.183</cx:f>
              <cx:v>Baltic Sea</cx:v>
            </cx:txData>
          </cx:tx>
          <cx:dataId val="4"/>
          <cx:layoutPr>
            <cx:statistics quartileMethod="exclusive"/>
          </cx:layoutPr>
        </cx:series>
        <cx:series layoutId="boxWhisker" uniqueId="{864914BC-4D15-4765-84CE-5EFC35243A5B}">
          <cx:tx>
            <cx:txData>
              <cx:f>_xlchart.v1.184</cx:f>
              <cx:v>Barents Sea</cx:v>
            </cx:txData>
          </cx:tx>
          <cx:dataId val="5"/>
          <cx:layoutPr>
            <cx:statistics quartileMethod="exclusive"/>
          </cx:layoutPr>
        </cx:series>
        <cx:series layoutId="boxWhisker" uniqueId="{167F4125-79A2-49B9-B5AF-41B097E44B61}">
          <cx:tx>
            <cx:txData>
              <cx:f>_xlchart.v1.185</cx:f>
              <cx:v>Bay of Biscay and the Iberian Coast</cx:v>
            </cx:txData>
          </cx:tx>
          <cx:dataId val="6"/>
          <cx:layoutPr>
            <cx:statistics quartileMethod="exclusive"/>
          </cx:layoutPr>
        </cx:series>
        <cx:series layoutId="boxWhisker" uniqueId="{918F07BA-3EFD-4ACA-8FEA-88FA8480BA27}">
          <cx:tx>
            <cx:txData>
              <cx:f>_xlchart.v1.186</cx:f>
              <cx:v>Black Sea</cx:v>
            </cx:txData>
          </cx:tx>
          <cx:dataId val="7"/>
          <cx:layoutPr>
            <cx:statistics quartileMethod="exclusive"/>
          </cx:layoutPr>
        </cx:series>
        <cx:series layoutId="boxWhisker" uniqueId="{16FC0AFD-D60E-4502-A534-686EB8883A7C}">
          <cx:tx>
            <cx:txData>
              <cx:f>_xlchart.v1.170</cx:f>
              <cx:v>Celtic Seas</cx:v>
            </cx:txData>
          </cx:tx>
          <cx:dataId val="8"/>
          <cx:layoutPr>
            <cx:statistics quartileMethod="exclusive"/>
          </cx:layoutPr>
        </cx:series>
        <cx:series layoutId="boxWhisker" uniqueId="{40F9067D-60D9-43FE-B2E0-E590A18FD293}">
          <cx:tx>
            <cx:txData>
              <cx:f>_xlchart.v1.171</cx:f>
              <cx:v>Faroes</cx:v>
            </cx:txData>
          </cx:tx>
          <cx:dataId val="9"/>
          <cx:layoutPr>
            <cx:statistics quartileMethod="exclusive"/>
          </cx:layoutPr>
        </cx:series>
        <cx:series layoutId="boxWhisker" uniqueId="{823C8665-D24A-432A-A43A-A1D16F674D35}">
          <cx:tx>
            <cx:txData>
              <cx:f>_xlchart.v1.172</cx:f>
              <cx:v>Greater North Sea</cx:v>
            </cx:txData>
          </cx:tx>
          <cx:dataId val="10"/>
          <cx:layoutPr>
            <cx:statistics quartileMethod="exclusive"/>
          </cx:layoutPr>
        </cx:series>
        <cx:series layoutId="boxWhisker" uniqueId="{53B74725-A449-4680-8EBC-81319BDCD24C}">
          <cx:tx>
            <cx:txData>
              <cx:f>_xlchart.v1.173</cx:f>
              <cx:v>Greenland Sea</cx:v>
            </cx:txData>
          </cx:tx>
          <cx:dataId val="11"/>
          <cx:layoutPr>
            <cx:statistics quartileMethod="exclusive"/>
          </cx:layoutPr>
        </cx:series>
        <cx:series layoutId="boxWhisker" uniqueId="{65E1BC00-E09B-4478-9B1C-C4C7B5B26F9A}">
          <cx:tx>
            <cx:txData>
              <cx:f>_xlchart.v1.174</cx:f>
              <cx:v>Iceland Sea</cx:v>
            </cx:txData>
          </cx:tx>
          <cx:dataId val="12"/>
          <cx:layoutPr>
            <cx:statistics quartileMethod="exclusive"/>
          </cx:layoutPr>
        </cx:series>
        <cx:series layoutId="boxWhisker" uniqueId="{81959FEC-0B74-497C-A98D-59AE96FAA01C}">
          <cx:tx>
            <cx:txData>
              <cx:f>_xlchart.v1.175</cx:f>
              <cx:v>Ionian Sea and the Central Mediterranean Sea</cx:v>
            </cx:txData>
          </cx:tx>
          <cx:dataId val="13"/>
          <cx:layoutPr>
            <cx:statistics quartileMethod="exclusive"/>
          </cx:layoutPr>
        </cx:series>
        <cx:series layoutId="boxWhisker" uniqueId="{4D634E91-9DA1-41F8-9FE3-5735694735FF}">
          <cx:tx>
            <cx:txData>
              <cx:f>_xlchart.v1.176</cx:f>
              <cx:v>Norwegian Sea</cx:v>
            </cx:txData>
          </cx:tx>
          <cx:dataId val="14"/>
          <cx:layoutPr>
            <cx:statistics quartileMethod="exclusive"/>
          </cx:layoutPr>
        </cx:series>
        <cx:series layoutId="boxWhisker" uniqueId="{56C44C68-5AC5-48BC-AA12-2203A36AFC99}">
          <cx:tx>
            <cx:txData>
              <cx:f>_xlchart.v1.177</cx:f>
              <cx:v>Oceanic Northeast Atlantic</cx:v>
            </cx:txData>
          </cx:tx>
          <cx:dataId val="15"/>
          <cx:layoutPr>
            <cx:statistics quartileMethod="exclusive"/>
          </cx:layoutPr>
        </cx:series>
        <cx:series layoutId="boxWhisker" uniqueId="{8989334E-C2E6-4CCE-A679-7078D0330CD4}">
          <cx:tx>
            <cx:txData>
              <cx:f>_xlchart.v1.178</cx:f>
              <cx:v>Western Mediterranean Sea</cx:v>
            </cx:txData>
          </cx:tx>
          <cx:dataId val="16"/>
          <cx:layoutPr>
            <cx:statistics quartileMethod="exclusive"/>
          </cx:layoutPr>
        </cx:series>
      </cx:plotAreaRegion>
      <cx:axis id="0">
        <cx:catScaling gapWidth="1"/>
        <cx:title>
          <cx:tx>
            <cx:txData>
              <cx:v>2024_2040</cx:v>
            </cx:txData>
          </cx:tx>
          <cx:txPr>
            <a:bodyPr vertOverflow="overflow" horzOverflow="overflow" wrap="square" lIns="0" tIns="0" rIns="0" bIns="0"/>
            <a:lstStyle/>
            <a:p>
              <a:pPr algn="ctr" rtl="0">
                <a:defRPr sz="9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2024_2040</a:t>
              </a:r>
            </a:p>
          </cx:txPr>
        </cx:title>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1"/>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 dir="row">_xlchart.v1.230</cx:f>
      </cx:numDim>
    </cx:data>
    <cx:data id="1">
      <cx:numDim type="val">
        <cx:f dir="row">_xlchart.v1.231</cx:f>
      </cx:numDim>
    </cx:data>
    <cx:data id="2">
      <cx:numDim type="val">
        <cx:f dir="row">_xlchart.v1.232</cx:f>
      </cx:numDim>
    </cx:data>
    <cx:data id="3">
      <cx:numDim type="val">
        <cx:f dir="row">_xlchart.v1.233</cx:f>
      </cx:numDim>
    </cx:data>
    <cx:data id="4">
      <cx:numDim type="val">
        <cx:f dir="row">_xlchart.v1.234</cx:f>
      </cx:numDim>
    </cx:data>
    <cx:data id="5">
      <cx:numDim type="val">
        <cx:f dir="row">_xlchart.v1.235</cx:f>
      </cx:numDim>
    </cx:data>
    <cx:data id="6">
      <cx:numDim type="val">
        <cx:f dir="row">_xlchart.v1.236</cx:f>
      </cx:numDim>
    </cx:data>
    <cx:data id="7">
      <cx:numDim type="val">
        <cx:f dir="row">_xlchart.v1.237</cx:f>
      </cx:numDim>
    </cx:data>
    <cx:data id="8">
      <cx:numDim type="val">
        <cx:f dir="row">_xlchart.v1.221</cx:f>
      </cx:numDim>
    </cx:data>
    <cx:data id="9">
      <cx:numDim type="val">
        <cx:f dir="row">_xlchart.v1.222</cx:f>
      </cx:numDim>
    </cx:data>
    <cx:data id="10">
      <cx:numDim type="val">
        <cx:f dir="row">_xlchart.v1.223</cx:f>
      </cx:numDim>
    </cx:data>
    <cx:data id="11">
      <cx:numDim type="val">
        <cx:f dir="row">_xlchart.v1.224</cx:f>
      </cx:numDim>
    </cx:data>
    <cx:data id="12">
      <cx:numDim type="val">
        <cx:f dir="row">_xlchart.v1.225</cx:f>
      </cx:numDim>
    </cx:data>
    <cx:data id="13">
      <cx:numDim type="val">
        <cx:f dir="row">_xlchart.v1.226</cx:f>
      </cx:numDim>
    </cx:data>
    <cx:data id="14">
      <cx:numDim type="val">
        <cx:f dir="row">_xlchart.v1.227</cx:f>
      </cx:numDim>
    </cx:data>
    <cx:data id="15">
      <cx:numDim type="val">
        <cx:f dir="row">_xlchart.v1.228</cx:f>
      </cx:numDim>
    </cx:data>
    <cx:data id="16">
      <cx:numDim type="val">
        <cx:f dir="row">_xlchart.v1.229</cx:f>
      </cx:numDim>
    </cx:data>
  </cx:chartData>
  <cx:chart>
    <cx:plotArea>
      <cx:plotAreaRegion>
        <cx:series layoutId="boxWhisker" uniqueId="{F869658E-2C13-4DB7-A27B-96548015BD3A}">
          <cx:tx>
            <cx:txData>
              <cx:f>_xlchart.v1.213</cx:f>
              <cx:v>Adriatic Sea</cx:v>
            </cx:txData>
          </cx:tx>
          <cx:dataId val="0"/>
          <cx:layoutPr>
            <cx:statistics quartileMethod="exclusive"/>
          </cx:layoutPr>
        </cx:series>
        <cx:series layoutId="boxWhisker" uniqueId="{F1F31093-B005-47B6-AA5E-749010E7A51E}">
          <cx:tx>
            <cx:txData>
              <cx:f>_xlchart.v1.214</cx:f>
              <cx:v>Aegean-Levantine Sea</cx:v>
            </cx:txData>
          </cx:tx>
          <cx:dataId val="1"/>
          <cx:layoutPr>
            <cx:statistics quartileMethod="exclusive"/>
          </cx:layoutPr>
        </cx:series>
        <cx:series layoutId="boxWhisker" uniqueId="{B22DF7BA-217F-48AC-A111-E7D95D66F1EE}">
          <cx:tx>
            <cx:txData>
              <cx:f>_xlchart.v1.215</cx:f>
              <cx:v>Arctic Ocean</cx:v>
            </cx:txData>
          </cx:tx>
          <cx:dataId val="2"/>
          <cx:layoutPr>
            <cx:statistics quartileMethod="exclusive"/>
          </cx:layoutPr>
        </cx:series>
        <cx:series layoutId="boxWhisker" uniqueId="{F1E4743D-6FCA-478E-B9C8-AE4410E06BE4}">
          <cx:tx>
            <cx:txData>
              <cx:f>_xlchart.v1.216</cx:f>
              <cx:v>Azores</cx:v>
            </cx:txData>
          </cx:tx>
          <cx:dataId val="3"/>
          <cx:layoutPr>
            <cx:statistics quartileMethod="exclusive"/>
          </cx:layoutPr>
        </cx:series>
        <cx:series layoutId="boxWhisker" uniqueId="{595E82B1-8539-4AC7-875B-624BD4321D95}">
          <cx:tx>
            <cx:txData>
              <cx:f>_xlchart.v1.217</cx:f>
              <cx:v>Baltic Sea</cx:v>
            </cx:txData>
          </cx:tx>
          <cx:dataId val="4"/>
          <cx:layoutPr>
            <cx:statistics quartileMethod="exclusive"/>
          </cx:layoutPr>
        </cx:series>
        <cx:series layoutId="boxWhisker" uniqueId="{864914BC-4D15-4765-84CE-5EFC35243A5B}">
          <cx:tx>
            <cx:txData>
              <cx:f>_xlchart.v1.218</cx:f>
              <cx:v>Barents Sea</cx:v>
            </cx:txData>
          </cx:tx>
          <cx:dataId val="5"/>
          <cx:layoutPr>
            <cx:statistics quartileMethod="exclusive"/>
          </cx:layoutPr>
        </cx:series>
        <cx:series layoutId="boxWhisker" uniqueId="{167F4125-79A2-49B9-B5AF-41B097E44B61}">
          <cx:tx>
            <cx:txData>
              <cx:f>_xlchart.v1.219</cx:f>
              <cx:v>Bay of Biscay and the Iberian Coast</cx:v>
            </cx:txData>
          </cx:tx>
          <cx:dataId val="6"/>
          <cx:layoutPr>
            <cx:statistics quartileMethod="exclusive"/>
          </cx:layoutPr>
        </cx:series>
        <cx:series layoutId="boxWhisker" uniqueId="{918F07BA-3EFD-4ACA-8FEA-88FA8480BA27}">
          <cx:tx>
            <cx:txData>
              <cx:f>_xlchart.v1.220</cx:f>
              <cx:v>Black Sea</cx:v>
            </cx:txData>
          </cx:tx>
          <cx:dataId val="7"/>
          <cx:layoutPr>
            <cx:statistics quartileMethod="exclusive"/>
          </cx:layoutPr>
        </cx:series>
        <cx:series layoutId="boxWhisker" uniqueId="{16FC0AFD-D60E-4502-A534-686EB8883A7C}">
          <cx:tx>
            <cx:txData>
              <cx:f>_xlchart.v1.204</cx:f>
              <cx:v>Celtic Seas</cx:v>
            </cx:txData>
          </cx:tx>
          <cx:dataId val="8"/>
          <cx:layoutPr>
            <cx:statistics quartileMethod="exclusive"/>
          </cx:layoutPr>
        </cx:series>
        <cx:series layoutId="boxWhisker" uniqueId="{40F9067D-60D9-43FE-B2E0-E590A18FD293}">
          <cx:tx>
            <cx:txData>
              <cx:f>_xlchart.v1.205</cx:f>
              <cx:v>Faroes</cx:v>
            </cx:txData>
          </cx:tx>
          <cx:dataId val="9"/>
          <cx:layoutPr>
            <cx:statistics quartileMethod="exclusive"/>
          </cx:layoutPr>
        </cx:series>
        <cx:series layoutId="boxWhisker" uniqueId="{823C8665-D24A-432A-A43A-A1D16F674D35}">
          <cx:tx>
            <cx:txData>
              <cx:f>_xlchart.v1.206</cx:f>
              <cx:v>Greater North Sea</cx:v>
            </cx:txData>
          </cx:tx>
          <cx:dataId val="10"/>
          <cx:layoutPr>
            <cx:statistics quartileMethod="exclusive"/>
          </cx:layoutPr>
        </cx:series>
        <cx:series layoutId="boxWhisker" uniqueId="{53B74725-A449-4680-8EBC-81319BDCD24C}">
          <cx:tx>
            <cx:txData>
              <cx:f>_xlchart.v1.207</cx:f>
              <cx:v>Greenland Sea</cx:v>
            </cx:txData>
          </cx:tx>
          <cx:dataId val="11"/>
          <cx:layoutPr>
            <cx:statistics quartileMethod="exclusive"/>
          </cx:layoutPr>
        </cx:series>
        <cx:series layoutId="boxWhisker" uniqueId="{65E1BC00-E09B-4478-9B1C-C4C7B5B26F9A}">
          <cx:tx>
            <cx:txData>
              <cx:f>_xlchart.v1.208</cx:f>
              <cx:v>Iceland Sea</cx:v>
            </cx:txData>
          </cx:tx>
          <cx:dataId val="12"/>
          <cx:layoutPr>
            <cx:statistics quartileMethod="exclusive"/>
          </cx:layoutPr>
        </cx:series>
        <cx:series layoutId="boxWhisker" uniqueId="{81959FEC-0B74-497C-A98D-59AE96FAA01C}">
          <cx:tx>
            <cx:txData>
              <cx:f>_xlchart.v1.209</cx:f>
              <cx:v>Ionian Sea and the Central Mediterranean Sea</cx:v>
            </cx:txData>
          </cx:tx>
          <cx:dataId val="13"/>
          <cx:layoutPr>
            <cx:statistics quartileMethod="exclusive"/>
          </cx:layoutPr>
        </cx:series>
        <cx:series layoutId="boxWhisker" uniqueId="{4D634E91-9DA1-41F8-9FE3-5735694735FF}">
          <cx:tx>
            <cx:txData>
              <cx:f>_xlchart.v1.210</cx:f>
              <cx:v>Norwegian Sea</cx:v>
            </cx:txData>
          </cx:tx>
          <cx:dataId val="14"/>
          <cx:layoutPr>
            <cx:statistics quartileMethod="exclusive"/>
          </cx:layoutPr>
        </cx:series>
        <cx:series layoutId="boxWhisker" uniqueId="{56C44C68-5AC5-48BC-AA12-2203A36AFC99}">
          <cx:tx>
            <cx:txData>
              <cx:f>_xlchart.v1.211</cx:f>
              <cx:v>Oceanic Northeast Atlantic</cx:v>
            </cx:txData>
          </cx:tx>
          <cx:dataId val="15"/>
          <cx:layoutPr>
            <cx:statistics quartileMethod="exclusive"/>
          </cx:layoutPr>
        </cx:series>
        <cx:series layoutId="boxWhisker" uniqueId="{8989334E-C2E6-4CCE-A679-7078D0330CD4}">
          <cx:tx>
            <cx:txData>
              <cx:f>_xlchart.v1.212</cx:f>
              <cx:v>Western Mediterranean Sea</cx:v>
            </cx:txData>
          </cx:tx>
          <cx:dataId val="16"/>
          <cx:layoutPr>
            <cx:statistics quartileMethod="exclusive"/>
          </cx:layoutPr>
        </cx:series>
      </cx:plotAreaRegion>
      <cx:axis id="0">
        <cx:catScaling gapWidth="1"/>
        <cx:title>
          <cx:tx>
            <cx:txData>
              <cx:v>2024_2040</cx:v>
            </cx:txData>
          </cx:tx>
          <cx:txPr>
            <a:bodyPr vertOverflow="overflow" horzOverflow="overflow" wrap="square" lIns="0" tIns="0" rIns="0" bIns="0"/>
            <a:lstStyle/>
            <a:p>
              <a:pPr algn="ctr" rtl="0">
                <a:defRPr sz="9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2024_2040</a:t>
              </a:r>
            </a:p>
          </cx:txPr>
        </cx:title>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1"/>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microsoft.com/office/2014/relationships/chartEx" Target="../charts/chartEx4.xml"/></Relationships>
</file>

<file path=xl/drawings/_rels/drawing5.xml.rels><?xml version="1.0" encoding="UTF-8" standalone="yes"?>
<Relationships xmlns="http://schemas.openxmlformats.org/package/2006/relationships"><Relationship Id="rId1" Type="http://schemas.microsoft.com/office/2014/relationships/chartEx" Target="../charts/chartEx5.xml"/></Relationships>
</file>

<file path=xl/drawings/_rels/drawing6.xml.rels><?xml version="1.0" encoding="UTF-8" standalone="yes"?>
<Relationships xmlns="http://schemas.openxmlformats.org/package/2006/relationships"><Relationship Id="rId1" Type="http://schemas.microsoft.com/office/2014/relationships/chartEx" Target="../charts/chartEx6.xml"/></Relationships>
</file>

<file path=xl/drawings/_rels/drawing7.xml.rels><?xml version="1.0" encoding="UTF-8" standalone="yes"?>
<Relationships xmlns="http://schemas.openxmlformats.org/package/2006/relationships"><Relationship Id="rId1" Type="http://schemas.microsoft.com/office/2014/relationships/chartEx" Target="../charts/chartEx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187140</xdr:colOff>
      <xdr:row>1</xdr:row>
      <xdr:rowOff>128308</xdr:rowOff>
    </xdr:from>
    <xdr:to>
      <xdr:col>13</xdr:col>
      <xdr:colOff>882464</xdr:colOff>
      <xdr:row>24</xdr:row>
      <xdr:rowOff>23533</xdr:rowOff>
    </xdr:to>
    <mc:AlternateContent xmlns:mc="http://schemas.openxmlformats.org/markup-compatibility/2006">
      <mc:Choice xmlns:cx1="http://schemas.microsoft.com/office/drawing/2015/9/8/chartex" Requires="cx1">
        <xdr:graphicFrame macro="">
          <xdr:nvGraphicFramePr>
            <xdr:cNvPr id="2" name="Grafico 3">
              <a:extLst>
                <a:ext uri="{FF2B5EF4-FFF2-40B4-BE49-F238E27FC236}">
                  <a16:creationId xmlns:a16="http://schemas.microsoft.com/office/drawing/2014/main" id="{5B9FBBFC-09EE-4C9E-BE2D-21E70ED84B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239807</xdr:colOff>
      <xdr:row>3</xdr:row>
      <xdr:rowOff>126066</xdr:rowOff>
    </xdr:from>
    <xdr:to>
      <xdr:col>24</xdr:col>
      <xdr:colOff>525557</xdr:colOff>
      <xdr:row>24</xdr:row>
      <xdr:rowOff>175372</xdr:rowOff>
    </xdr:to>
    <mc:AlternateContent xmlns:mc="http://schemas.openxmlformats.org/markup-compatibility/2006">
      <mc:Choice xmlns:cx1="http://schemas.microsoft.com/office/drawing/2015/9/8/chartex" Requires="cx1">
        <xdr:graphicFrame macro="">
          <xdr:nvGraphicFramePr>
            <xdr:cNvPr id="3" name="Grafico 3">
              <a:extLst>
                <a:ext uri="{FF2B5EF4-FFF2-40B4-BE49-F238E27FC236}">
                  <a16:creationId xmlns:a16="http://schemas.microsoft.com/office/drawing/2014/main" id="{9A62467D-8E4C-49E1-BF76-FF2AF921BB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73399</xdr:colOff>
      <xdr:row>2</xdr:row>
      <xdr:rowOff>99171</xdr:rowOff>
    </xdr:from>
    <xdr:to>
      <xdr:col>24</xdr:col>
      <xdr:colOff>359150</xdr:colOff>
      <xdr:row>23</xdr:row>
      <xdr:rowOff>78440</xdr:rowOff>
    </xdr:to>
    <mc:AlternateContent xmlns:mc="http://schemas.openxmlformats.org/markup-compatibility/2006">
      <mc:Choice xmlns:cx1="http://schemas.microsoft.com/office/drawing/2015/9/8/chartex" Requires="cx1">
        <xdr:graphicFrame macro="">
          <xdr:nvGraphicFramePr>
            <xdr:cNvPr id="2" name="Grafico 3">
              <a:extLst>
                <a:ext uri="{FF2B5EF4-FFF2-40B4-BE49-F238E27FC236}">
                  <a16:creationId xmlns:a16="http://schemas.microsoft.com/office/drawing/2014/main" id="{42D047CE-ECB4-4A54-AF11-9DB9BD9E49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76200</xdr:colOff>
      <xdr:row>2</xdr:row>
      <xdr:rowOff>57150</xdr:rowOff>
    </xdr:from>
    <xdr:to>
      <xdr:col>21</xdr:col>
      <xdr:colOff>257175</xdr:colOff>
      <xdr:row>23</xdr:row>
      <xdr:rowOff>180975</xdr:rowOff>
    </xdr:to>
    <mc:AlternateContent xmlns:mc="http://schemas.openxmlformats.org/markup-compatibility/2006">
      <mc:Choice xmlns:cx1="http://schemas.microsoft.com/office/drawing/2015/9/8/chartex" Requires="cx1">
        <xdr:graphicFrame macro="">
          <xdr:nvGraphicFramePr>
            <xdr:cNvPr id="3" name="Grafico 3">
              <a:extLst>
                <a:ext uri="{FF2B5EF4-FFF2-40B4-BE49-F238E27FC236}">
                  <a16:creationId xmlns:a16="http://schemas.microsoft.com/office/drawing/2014/main" id="{42BFB4FA-C7AB-40D7-9EE8-DB1CE828DF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96371</xdr:colOff>
      <xdr:row>2</xdr:row>
      <xdr:rowOff>82362</xdr:rowOff>
    </xdr:from>
    <xdr:to>
      <xdr:col>21</xdr:col>
      <xdr:colOff>63314</xdr:colOff>
      <xdr:row>24</xdr:row>
      <xdr:rowOff>151278</xdr:rowOff>
    </xdr:to>
    <mc:AlternateContent xmlns:mc="http://schemas.openxmlformats.org/markup-compatibility/2006">
      <mc:Choice xmlns:cx1="http://schemas.microsoft.com/office/drawing/2015/9/8/chartex" Requires="cx1">
        <xdr:graphicFrame macro="">
          <xdr:nvGraphicFramePr>
            <xdr:cNvPr id="2" name="Grafico 3">
              <a:extLst>
                <a:ext uri="{FF2B5EF4-FFF2-40B4-BE49-F238E27FC236}">
                  <a16:creationId xmlns:a16="http://schemas.microsoft.com/office/drawing/2014/main" id="{44BA8CEE-A43E-443C-8BD7-AC1FBF0372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47065</xdr:colOff>
      <xdr:row>2</xdr:row>
      <xdr:rowOff>43702</xdr:rowOff>
    </xdr:from>
    <xdr:to>
      <xdr:col>20</xdr:col>
      <xdr:colOff>248770</xdr:colOff>
      <xdr:row>26</xdr:row>
      <xdr:rowOff>118782</xdr:rowOff>
    </xdr:to>
    <mc:AlternateContent xmlns:mc="http://schemas.openxmlformats.org/markup-compatibility/2006">
      <mc:Choice xmlns:cx1="http://schemas.microsoft.com/office/drawing/2015/9/8/chartex" Requires="cx1">
        <xdr:graphicFrame macro="">
          <xdr:nvGraphicFramePr>
            <xdr:cNvPr id="2" name="Grafico 3">
              <a:extLst>
                <a:ext uri="{FF2B5EF4-FFF2-40B4-BE49-F238E27FC236}">
                  <a16:creationId xmlns:a16="http://schemas.microsoft.com/office/drawing/2014/main" id="{B51B6FBA-3667-470C-9A85-4C1E1CE524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8</xdr:col>
      <xdr:colOff>69477</xdr:colOff>
      <xdr:row>2</xdr:row>
      <xdr:rowOff>23532</xdr:rowOff>
    </xdr:from>
    <xdr:to>
      <xdr:col>20</xdr:col>
      <xdr:colOff>85726</xdr:colOff>
      <xdr:row>22</xdr:row>
      <xdr:rowOff>90207</xdr:rowOff>
    </xdr:to>
    <mc:AlternateContent xmlns:mc="http://schemas.openxmlformats.org/markup-compatibility/2006">
      <mc:Choice xmlns:cx1="http://schemas.microsoft.com/office/drawing/2015/9/8/chartex" Requires="cx1">
        <xdr:graphicFrame macro="">
          <xdr:nvGraphicFramePr>
            <xdr:cNvPr id="2" name="Grafico 3">
              <a:extLst>
                <a:ext uri="{FF2B5EF4-FFF2-40B4-BE49-F238E27FC236}">
                  <a16:creationId xmlns:a16="http://schemas.microsoft.com/office/drawing/2014/main" id="{2DD7EE51-22FE-42BB-9B22-A496BA1A8D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361950</xdr:colOff>
      <xdr:row>0</xdr:row>
      <xdr:rowOff>-123825</xdr:rowOff>
    </xdr:from>
    <xdr:to>
      <xdr:col>0</xdr:col>
      <xdr:colOff>361950</xdr:colOff>
      <xdr:row>0</xdr:row>
      <xdr:rowOff>-123825</xdr:rowOff>
    </xdr:to>
    <xdr:graphicFrame macro="">
      <xdr:nvGraphicFramePr>
        <xdr:cNvPr id="7" name="Grafico 6">
          <a:extLst>
            <a:ext uri="{FF2B5EF4-FFF2-40B4-BE49-F238E27FC236}">
              <a16:creationId xmlns:a16="http://schemas.microsoft.com/office/drawing/2014/main" id="{0D56CFCB-9618-5CC9-5F8A-410236985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847726</xdr:colOff>
      <xdr:row>23</xdr:row>
      <xdr:rowOff>171450</xdr:rowOff>
    </xdr:from>
    <xdr:to>
      <xdr:col>8</xdr:col>
      <xdr:colOff>257175</xdr:colOff>
      <xdr:row>44</xdr:row>
      <xdr:rowOff>66675</xdr:rowOff>
    </xdr:to>
    <xdr:graphicFrame macro="">
      <xdr:nvGraphicFramePr>
        <xdr:cNvPr id="2" name="Grafico 1">
          <a:extLst>
            <a:ext uri="{FF2B5EF4-FFF2-40B4-BE49-F238E27FC236}">
              <a16:creationId xmlns:a16="http://schemas.microsoft.com/office/drawing/2014/main" id="{FB6E6314-7EE3-99E9-F4FF-6EE13AED883E}"/>
            </a:ext>
            <a:ext uri="{147F2762-F138-4A5C-976F-8EAC2B608ADB}">
              <a16:predDERef xmlns:a16="http://schemas.microsoft.com/office/drawing/2014/main" pred="{0D56CFCB-9618-5CC9-5F8A-410236985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LL%20PHY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 PHYLA"/>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9E588-89EF-4E43-8C4B-34C7EBADF290}">
  <dimension ref="A1:AE112"/>
  <sheetViews>
    <sheetView tabSelected="1" workbookViewId="0">
      <selection activeCell="H2" sqref="H2"/>
    </sheetView>
  </sheetViews>
  <sheetFormatPr defaultRowHeight="15" customHeight="1"/>
  <cols>
    <col min="1" max="1" width="10" customWidth="1"/>
    <col min="2" max="2" width="10.7109375" customWidth="1"/>
    <col min="4" max="4" width="19.5703125" customWidth="1"/>
    <col min="5" max="5" width="10.28515625" customWidth="1"/>
    <col min="9" max="9" width="15" customWidth="1"/>
    <col min="10" max="10" width="18.42578125" customWidth="1"/>
    <col min="13" max="13" width="9.28515625" customWidth="1"/>
  </cols>
  <sheetData>
    <row r="1" spans="1:31" ht="20.25">
      <c r="A1" s="14" t="s">
        <v>0</v>
      </c>
      <c r="B1" s="14"/>
      <c r="C1" s="14"/>
    </row>
    <row r="2" spans="1:31" ht="20.25">
      <c r="A2" s="14"/>
      <c r="B2" s="14"/>
      <c r="C2" s="14"/>
    </row>
    <row r="3" spans="1:31" ht="20.25">
      <c r="A3" s="14" t="s">
        <v>1</v>
      </c>
      <c r="B3" s="14"/>
      <c r="C3" s="14"/>
    </row>
    <row r="4" spans="1:31" ht="14.45" customHeight="1">
      <c r="A4" s="87" t="s">
        <v>2</v>
      </c>
      <c r="B4" s="87"/>
      <c r="C4" s="87"/>
      <c r="D4" s="87"/>
      <c r="E4" s="87"/>
      <c r="F4" s="87"/>
      <c r="G4" s="87"/>
      <c r="H4" s="87"/>
      <c r="I4" s="87"/>
      <c r="J4" s="87"/>
      <c r="K4" s="87"/>
      <c r="L4" s="87"/>
      <c r="M4" s="87"/>
      <c r="N4" s="87"/>
      <c r="O4" s="87"/>
      <c r="P4" s="87"/>
      <c r="Q4" s="87"/>
    </row>
    <row r="5" spans="1:31" ht="14.25">
      <c r="A5" s="87"/>
      <c r="B5" s="87"/>
      <c r="C5" s="87"/>
      <c r="D5" s="87"/>
      <c r="E5" s="87"/>
      <c r="F5" s="87"/>
      <c r="G5" s="87"/>
      <c r="H5" s="87"/>
      <c r="I5" s="87"/>
      <c r="J5" s="87"/>
      <c r="K5" s="87"/>
      <c r="L5" s="87"/>
      <c r="M5" s="87"/>
      <c r="N5" s="87"/>
      <c r="O5" s="87"/>
      <c r="P5" s="87"/>
      <c r="Q5" s="87"/>
    </row>
    <row r="6" spans="1:31" ht="31.5" customHeight="1">
      <c r="A6" s="87"/>
      <c r="B6" s="87"/>
      <c r="C6" s="87"/>
      <c r="D6" s="87"/>
      <c r="E6" s="87"/>
      <c r="F6" s="87"/>
      <c r="G6" s="87"/>
      <c r="H6" s="87"/>
      <c r="I6" s="87"/>
      <c r="J6" s="87"/>
      <c r="K6" s="87"/>
      <c r="L6" s="87"/>
      <c r="M6" s="87"/>
      <c r="N6" s="87"/>
      <c r="O6" s="87"/>
      <c r="P6" s="87"/>
      <c r="Q6" s="87"/>
    </row>
    <row r="8" spans="1:31" ht="18.75">
      <c r="A8" s="13" t="s">
        <v>3</v>
      </c>
      <c r="B8" s="13"/>
      <c r="C8" s="13"/>
      <c r="E8" s="13" t="s">
        <v>4</v>
      </c>
      <c r="K8" s="74" t="s">
        <v>5</v>
      </c>
      <c r="L8" s="52"/>
    </row>
    <row r="9" spans="1:31">
      <c r="A9" s="43" t="s">
        <v>6</v>
      </c>
      <c r="B9" s="69" t="s">
        <v>7</v>
      </c>
      <c r="E9" s="66" t="s">
        <v>8</v>
      </c>
      <c r="F9" s="71" t="s">
        <v>9</v>
      </c>
      <c r="K9" s="83" t="s">
        <v>10</v>
      </c>
      <c r="L9" s="52" t="s">
        <v>11</v>
      </c>
    </row>
    <row r="10" spans="1:31">
      <c r="A10" s="43"/>
      <c r="B10" s="69" t="s">
        <v>12</v>
      </c>
      <c r="E10" s="66"/>
      <c r="F10" s="71" t="s">
        <v>13</v>
      </c>
      <c r="K10" s="82" t="s">
        <v>14</v>
      </c>
      <c r="L10" s="84" t="s">
        <v>15</v>
      </c>
      <c r="M10" s="85" t="s">
        <v>16</v>
      </c>
      <c r="N10" s="85" t="s">
        <v>17</v>
      </c>
      <c r="R10" s="75"/>
      <c r="AE10" s="75"/>
    </row>
    <row r="11" spans="1:31">
      <c r="A11" s="43"/>
      <c r="B11" s="69" t="s">
        <v>18</v>
      </c>
      <c r="F11" s="71" t="s">
        <v>19</v>
      </c>
      <c r="K11" s="76"/>
    </row>
    <row r="12" spans="1:31">
      <c r="B12" s="69" t="s">
        <v>20</v>
      </c>
      <c r="F12" s="71" t="s">
        <v>21</v>
      </c>
      <c r="K12" s="77"/>
    </row>
    <row r="13" spans="1:31">
      <c r="A13" s="44" t="s">
        <v>22</v>
      </c>
      <c r="B13" s="70" t="s">
        <v>23</v>
      </c>
      <c r="E13" s="12"/>
      <c r="F13" s="72" t="s">
        <v>24</v>
      </c>
      <c r="G13" s="12"/>
      <c r="H13" s="12"/>
      <c r="I13" s="12"/>
      <c r="K13" s="78"/>
      <c r="R13" s="75"/>
      <c r="U13" s="75"/>
      <c r="V13" s="75"/>
    </row>
    <row r="14" spans="1:31">
      <c r="B14" s="68" t="s">
        <v>25</v>
      </c>
      <c r="E14" s="67" t="s">
        <v>26</v>
      </c>
      <c r="F14" s="73" t="s">
        <v>27</v>
      </c>
      <c r="K14" s="79"/>
    </row>
    <row r="15" spans="1:31">
      <c r="A15" s="45"/>
      <c r="B15" s="68" t="s">
        <v>28</v>
      </c>
      <c r="F15" s="73" t="s">
        <v>29</v>
      </c>
      <c r="K15" s="80"/>
    </row>
    <row r="16" spans="1:31">
      <c r="F16" s="73" t="s">
        <v>30</v>
      </c>
      <c r="K16" s="81"/>
    </row>
    <row r="17" spans="6:12" ht="14.25">
      <c r="F17" s="73" t="s">
        <v>31</v>
      </c>
      <c r="L17" s="52"/>
    </row>
    <row r="18" spans="6:12" ht="14.25">
      <c r="F18" s="73" t="s">
        <v>32</v>
      </c>
      <c r="K18" s="52"/>
      <c r="L18" s="52"/>
    </row>
    <row r="19" spans="6:12">
      <c r="F19" s="73" t="s">
        <v>33</v>
      </c>
      <c r="K19" s="46"/>
      <c r="L19" s="52"/>
    </row>
    <row r="20" spans="6:12">
      <c r="F20" s="73" t="s">
        <v>34</v>
      </c>
      <c r="K20" s="47"/>
      <c r="L20" s="53"/>
    </row>
    <row r="21" spans="6:12">
      <c r="F21" s="73" t="s">
        <v>35</v>
      </c>
      <c r="K21" s="46"/>
      <c r="L21" s="52"/>
    </row>
    <row r="22" spans="6:12">
      <c r="F22" s="73" t="s">
        <v>36</v>
      </c>
      <c r="K22" s="46"/>
      <c r="L22" s="54"/>
    </row>
    <row r="23" spans="6:12">
      <c r="F23" s="73" t="s">
        <v>37</v>
      </c>
      <c r="K23" s="46"/>
      <c r="L23" s="54"/>
    </row>
    <row r="24" spans="6:12">
      <c r="F24" s="73" t="s">
        <v>38</v>
      </c>
      <c r="K24" s="48"/>
      <c r="L24" s="50"/>
    </row>
    <row r="25" spans="6:12">
      <c r="F25" s="73" t="s">
        <v>39</v>
      </c>
      <c r="K25" s="46"/>
      <c r="L25" s="54"/>
    </row>
    <row r="26" spans="6:12">
      <c r="J26" s="49"/>
      <c r="K26" s="2"/>
    </row>
    <row r="27" spans="6:12" ht="15" customHeight="1">
      <c r="J27" s="49"/>
      <c r="K27" s="2"/>
    </row>
    <row r="28" spans="6:12" ht="15" customHeight="1">
      <c r="J28" s="30"/>
      <c r="K28" s="50"/>
    </row>
    <row r="29" spans="6:12" ht="15" customHeight="1">
      <c r="J29" s="49"/>
    </row>
    <row r="30" spans="6:12" ht="15" customHeight="1">
      <c r="J30" s="30"/>
      <c r="K30" s="2"/>
    </row>
    <row r="32" spans="6:12" ht="15" customHeight="1">
      <c r="J32" s="51"/>
    </row>
    <row r="33" spans="11:16" ht="15" customHeight="1">
      <c r="K33" s="2"/>
    </row>
    <row r="35" spans="11:16" ht="15" customHeight="1">
      <c r="P35" s="42"/>
    </row>
    <row r="36" spans="11:16" ht="15" customHeight="1">
      <c r="K36" s="2"/>
    </row>
    <row r="39" spans="11:16" ht="15" customHeight="1">
      <c r="K39" s="2"/>
    </row>
    <row r="47" spans="11:16" ht="14.25"/>
    <row r="48" spans="11:16" ht="14.25"/>
    <row r="49" spans="10:10" ht="14.25"/>
    <row r="50" spans="10:10" ht="14.25"/>
    <row r="60" spans="10:10" ht="15" customHeight="1">
      <c r="J60" s="2"/>
    </row>
    <row r="61" spans="10:10" ht="15" customHeight="1">
      <c r="J61" s="2"/>
    </row>
    <row r="87" ht="14.25"/>
    <row r="88" ht="14.25"/>
    <row r="90" ht="14.25"/>
    <row r="92" ht="14.25"/>
    <row r="93" ht="14.25"/>
    <row r="97" ht="14.25"/>
    <row r="99" ht="14.25"/>
    <row r="100" ht="14.25"/>
    <row r="101" ht="14.25"/>
    <row r="102" ht="14.25"/>
    <row r="104" ht="14.25"/>
    <row r="106" ht="14.25"/>
    <row r="107" ht="14.25"/>
    <row r="109" ht="14.25"/>
    <row r="112" ht="14.25"/>
  </sheetData>
  <mergeCells count="1">
    <mergeCell ref="A4:Q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2"/>
  <sheetViews>
    <sheetView zoomScale="85" zoomScaleNormal="85" workbookViewId="0">
      <selection activeCell="B1" sqref="B1:D1"/>
    </sheetView>
  </sheetViews>
  <sheetFormatPr defaultColWidth="18.7109375" defaultRowHeight="15" customHeight="1"/>
  <cols>
    <col min="1" max="1" width="35.28515625" customWidth="1"/>
    <col min="2" max="2" width="18.7109375" customWidth="1"/>
  </cols>
  <sheetData>
    <row r="1" spans="1:14">
      <c r="A1" s="60" t="str">
        <f>Info!B9</f>
        <v>1880_1909</v>
      </c>
      <c r="B1" s="86" t="s">
        <v>15</v>
      </c>
      <c r="C1" s="86" t="s">
        <v>16</v>
      </c>
      <c r="D1" s="86" t="s">
        <v>17</v>
      </c>
      <c r="E1" s="19" t="s">
        <v>40</v>
      </c>
      <c r="F1" s="10"/>
      <c r="G1" t="s">
        <v>41</v>
      </c>
      <c r="H1" t="s">
        <v>40</v>
      </c>
      <c r="I1" t="s">
        <v>42</v>
      </c>
      <c r="J1" t="s">
        <v>43</v>
      </c>
      <c r="K1" t="s">
        <v>44</v>
      </c>
      <c r="L1" t="s">
        <v>45</v>
      </c>
      <c r="M1" t="s">
        <v>46</v>
      </c>
      <c r="N1" t="s">
        <v>47</v>
      </c>
    </row>
    <row r="2" spans="1:14">
      <c r="A2" s="6" t="s">
        <v>9</v>
      </c>
      <c r="B2" s="1">
        <f ca="1">RAND()</f>
        <v>0.78163021433882773</v>
      </c>
      <c r="C2" s="1">
        <f t="shared" ref="C2:D17" ca="1" si="0">RAND()</f>
        <v>0.51160503499904386</v>
      </c>
      <c r="D2" s="1">
        <f t="shared" ca="1" si="0"/>
        <v>0.67436668539935785</v>
      </c>
      <c r="E2" s="15">
        <f ca="1">_xlfn.QUARTILE.EXC(B2:D2,1)</f>
        <v>0.51160503499904386</v>
      </c>
      <c r="F2" s="6" t="s">
        <v>9</v>
      </c>
      <c r="G2" s="1">
        <f ca="1">MIN(B2:D2)</f>
        <v>0.51160503499904386</v>
      </c>
      <c r="H2" s="1">
        <f ca="1">_xlfn.QUARTILE.EXC(B2:D2,1)</f>
        <v>0.51160503499904386</v>
      </c>
      <c r="I2" s="1">
        <f ca="1">_xlfn.QUARTILE.EXC(B2:D2,2)</f>
        <v>0.67436668539935785</v>
      </c>
      <c r="J2" s="1">
        <f ca="1">_xlfn.QUARTILE.EXC(B2:D2,3)</f>
        <v>0.78163021433882773</v>
      </c>
      <c r="K2" s="1">
        <f ca="1">MAX(B2:D2)</f>
        <v>0.78163021433882773</v>
      </c>
      <c r="L2" s="1">
        <f ca="1">_xlfn.PERCENTILE.EXC(B2:D2,33%)</f>
        <v>0.56368876312714433</v>
      </c>
      <c r="M2" s="1">
        <f ca="1">_xlfn.PERCENTILE.EXC(B2:D2,66%)</f>
        <v>0.74301534392061863</v>
      </c>
      <c r="N2" s="1">
        <f ca="1">AVERAGE(B2:D2)</f>
        <v>0.65586731157907652</v>
      </c>
    </row>
    <row r="3" spans="1:14">
      <c r="A3" s="6" t="s">
        <v>13</v>
      </c>
      <c r="B3" s="1">
        <f t="shared" ref="B3:D18" ca="1" si="1">RAND()</f>
        <v>0.51611916767681176</v>
      </c>
      <c r="C3" s="1">
        <f t="shared" ca="1" si="0"/>
        <v>0.32230759407504828</v>
      </c>
      <c r="D3" s="1">
        <f t="shared" ca="1" si="0"/>
        <v>0.97936556317742274</v>
      </c>
      <c r="E3" s="15">
        <f t="shared" ref="E3:E18" ca="1" si="2">_xlfn.QUARTILE.EXC(B3:D3,1)</f>
        <v>0.32230759407504828</v>
      </c>
      <c r="F3" s="6" t="s">
        <v>13</v>
      </c>
      <c r="G3" s="1">
        <f t="shared" ref="G3:G18" ca="1" si="3">MIN(B3:D3)</f>
        <v>0.32230759407504828</v>
      </c>
      <c r="H3" s="1">
        <f t="shared" ref="H3:H18" ca="1" si="4">_xlfn.QUARTILE.EXC(B3:D3,1)</f>
        <v>0.32230759407504828</v>
      </c>
      <c r="I3" s="1">
        <f t="shared" ref="I3:I18" ca="1" si="5">_xlfn.QUARTILE.EXC(B3:D3,2)</f>
        <v>0.51611916767681176</v>
      </c>
      <c r="J3" s="1">
        <f t="shared" ref="J3:J18" ca="1" si="6">_xlfn.QUARTILE.EXC(B3:D3,3)</f>
        <v>0.97936556317742274</v>
      </c>
      <c r="K3" s="1">
        <f t="shared" ref="K3:K18" ca="1" si="7">MAX(B3:D3)</f>
        <v>0.97936556317742274</v>
      </c>
      <c r="L3" s="1">
        <f t="shared" ref="L3:L18" ca="1" si="8">_xlfn.PERCENTILE.EXC(B3:D3,33%)</f>
        <v>0.38432729762761259</v>
      </c>
      <c r="M3" s="1">
        <f t="shared" ref="M3:M18" ca="1" si="9">_xlfn.PERCENTILE.EXC(B3:D3,66%)</f>
        <v>0.81259686079720284</v>
      </c>
      <c r="N3" s="1">
        <f t="shared" ref="N3:N18" ca="1" si="10">AVERAGE(B3:D3)</f>
        <v>0.60593077497642767</v>
      </c>
    </row>
    <row r="4" spans="1:14">
      <c r="A4" s="6" t="s">
        <v>27</v>
      </c>
      <c r="B4" s="1">
        <f t="shared" ca="1" si="1"/>
        <v>0.14363795472857765</v>
      </c>
      <c r="C4" s="1">
        <f t="shared" ca="1" si="0"/>
        <v>0.2586186529525466</v>
      </c>
      <c r="D4" s="1">
        <f t="shared" ca="1" si="0"/>
        <v>7.1545982527804974E-2</v>
      </c>
      <c r="E4" s="15">
        <f t="shared" ca="1" si="2"/>
        <v>7.1545982527804974E-2</v>
      </c>
      <c r="F4" s="6" t="s">
        <v>27</v>
      </c>
      <c r="G4" s="1">
        <f t="shared" ca="1" si="3"/>
        <v>7.1545982527804974E-2</v>
      </c>
      <c r="H4" s="1">
        <f t="shared" ca="1" si="4"/>
        <v>7.1545982527804974E-2</v>
      </c>
      <c r="I4" s="1">
        <f t="shared" ca="1" si="5"/>
        <v>0.14363795472857765</v>
      </c>
      <c r="J4" s="1">
        <f t="shared" ca="1" si="6"/>
        <v>0.2586186529525466</v>
      </c>
      <c r="K4" s="1">
        <f t="shared" ca="1" si="7"/>
        <v>0.2586186529525466</v>
      </c>
      <c r="L4" s="1">
        <f t="shared" ca="1" si="8"/>
        <v>9.4615413632052239E-2</v>
      </c>
      <c r="M4" s="1">
        <f t="shared" ca="1" si="9"/>
        <v>0.21722560159191778</v>
      </c>
      <c r="N4" s="1">
        <f t="shared" ca="1" si="10"/>
        <v>0.15793419673630973</v>
      </c>
    </row>
    <row r="5" spans="1:14">
      <c r="A5" s="6" t="s">
        <v>31</v>
      </c>
      <c r="B5" s="1">
        <f t="shared" ca="1" si="1"/>
        <v>0.12999738294413776</v>
      </c>
      <c r="C5" s="1">
        <f t="shared" ca="1" si="0"/>
        <v>0.51215850922350115</v>
      </c>
      <c r="D5" s="1">
        <f t="shared" ca="1" si="0"/>
        <v>0.25174066725945854</v>
      </c>
      <c r="E5" s="15">
        <f t="shared" ca="1" si="2"/>
        <v>0.12999738294413776</v>
      </c>
      <c r="F5" s="6" t="s">
        <v>31</v>
      </c>
      <c r="G5" s="1">
        <f t="shared" ca="1" si="3"/>
        <v>0.12999738294413776</v>
      </c>
      <c r="H5" s="1">
        <f t="shared" ca="1" si="4"/>
        <v>0.12999738294413776</v>
      </c>
      <c r="I5" s="1">
        <f t="shared" ca="1" si="5"/>
        <v>0.25174066725945854</v>
      </c>
      <c r="J5" s="1">
        <f t="shared" ca="1" si="6"/>
        <v>0.51215850922350115</v>
      </c>
      <c r="K5" s="1">
        <f t="shared" ca="1" si="7"/>
        <v>0.51215850922350115</v>
      </c>
      <c r="L5" s="1">
        <f t="shared" ca="1" si="8"/>
        <v>0.16895523392504042</v>
      </c>
      <c r="M5" s="1">
        <f t="shared" ca="1" si="9"/>
        <v>0.41840808611644587</v>
      </c>
      <c r="N5" s="1">
        <f t="shared" ca="1" si="10"/>
        <v>0.29796551980903246</v>
      </c>
    </row>
    <row r="6" spans="1:14">
      <c r="A6" s="6" t="s">
        <v>32</v>
      </c>
      <c r="B6" s="1">
        <f t="shared" ca="1" si="1"/>
        <v>0.59998998877380316</v>
      </c>
      <c r="C6" s="1">
        <f t="shared" ca="1" si="0"/>
        <v>0.91208143676287456</v>
      </c>
      <c r="D6" s="1">
        <f t="shared" ca="1" si="0"/>
        <v>0.11329579429342052</v>
      </c>
      <c r="E6" s="15">
        <f t="shared" ca="1" si="2"/>
        <v>0.11329579429342052</v>
      </c>
      <c r="F6" s="6" t="s">
        <v>32</v>
      </c>
      <c r="G6" s="1">
        <f t="shared" ca="1" si="3"/>
        <v>0.11329579429342052</v>
      </c>
      <c r="H6" s="1">
        <f t="shared" ca="1" si="4"/>
        <v>0.11329579429342052</v>
      </c>
      <c r="I6" s="1">
        <f t="shared" ca="1" si="5"/>
        <v>0.59998998877380316</v>
      </c>
      <c r="J6" s="1">
        <f t="shared" ca="1" si="6"/>
        <v>0.91208143676287456</v>
      </c>
      <c r="K6" s="1">
        <f t="shared" ca="1" si="7"/>
        <v>0.91208143676287456</v>
      </c>
      <c r="L6" s="1">
        <f t="shared" ca="1" si="8"/>
        <v>0.26903793652714303</v>
      </c>
      <c r="M6" s="1">
        <f t="shared" ca="1" si="9"/>
        <v>0.7997285154868089</v>
      </c>
      <c r="N6" s="1">
        <f t="shared" ca="1" si="10"/>
        <v>0.54178907327669934</v>
      </c>
    </row>
    <row r="7" spans="1:14">
      <c r="A7" s="6" t="s">
        <v>29</v>
      </c>
      <c r="B7" s="1">
        <f t="shared" ca="1" si="1"/>
        <v>0.10464790987167372</v>
      </c>
      <c r="C7" s="1">
        <f t="shared" ca="1" si="0"/>
        <v>0.40224767843204701</v>
      </c>
      <c r="D7" s="1">
        <f t="shared" ca="1" si="0"/>
        <v>0.76541863219624484</v>
      </c>
      <c r="E7" s="15">
        <f t="shared" ca="1" si="2"/>
        <v>0.10464790987167372</v>
      </c>
      <c r="F7" s="6" t="s">
        <v>29</v>
      </c>
      <c r="G7" s="1">
        <f t="shared" ca="1" si="3"/>
        <v>0.10464790987167372</v>
      </c>
      <c r="H7" s="1">
        <f t="shared" ca="1" si="4"/>
        <v>0.10464790987167372</v>
      </c>
      <c r="I7" s="1">
        <f t="shared" ca="1" si="5"/>
        <v>0.40224767843204701</v>
      </c>
      <c r="J7" s="1">
        <f t="shared" ca="1" si="6"/>
        <v>0.76541863219624484</v>
      </c>
      <c r="K7" s="1">
        <f t="shared" ca="1" si="7"/>
        <v>0.76541863219624484</v>
      </c>
      <c r="L7" s="1">
        <f t="shared" ca="1" si="8"/>
        <v>0.19987983581099317</v>
      </c>
      <c r="M7" s="1">
        <f t="shared" ca="1" si="9"/>
        <v>0.63467708884113372</v>
      </c>
      <c r="N7" s="1">
        <f t="shared" ca="1" si="10"/>
        <v>0.42410474016665517</v>
      </c>
    </row>
    <row r="8" spans="1:14">
      <c r="A8" s="6" t="s">
        <v>33</v>
      </c>
      <c r="B8" s="1">
        <f t="shared" ca="1" si="1"/>
        <v>0.12555469694775323</v>
      </c>
      <c r="C8" s="1">
        <f t="shared" ca="1" si="0"/>
        <v>0.40196906036604885</v>
      </c>
      <c r="D8" s="1">
        <f t="shared" ca="1" si="0"/>
        <v>0.46391939668064308</v>
      </c>
      <c r="E8" s="15">
        <f t="shared" ca="1" si="2"/>
        <v>0.12555469694775323</v>
      </c>
      <c r="F8" s="6" t="s">
        <v>33</v>
      </c>
      <c r="G8" s="1">
        <f t="shared" ca="1" si="3"/>
        <v>0.12555469694775323</v>
      </c>
      <c r="H8" s="1">
        <f t="shared" ca="1" si="4"/>
        <v>0.12555469694775323</v>
      </c>
      <c r="I8" s="1">
        <f t="shared" ca="1" si="5"/>
        <v>0.40196906036604885</v>
      </c>
      <c r="J8" s="1">
        <f t="shared" ca="1" si="6"/>
        <v>0.46391939668064308</v>
      </c>
      <c r="K8" s="1">
        <f t="shared" ca="1" si="7"/>
        <v>0.46391939668064308</v>
      </c>
      <c r="L8" s="1">
        <f t="shared" ca="1" si="8"/>
        <v>0.21400729324160783</v>
      </c>
      <c r="M8" s="1">
        <f t="shared" ca="1" si="9"/>
        <v>0.44161727560738917</v>
      </c>
      <c r="N8" s="1">
        <f t="shared" ca="1" si="10"/>
        <v>0.3304810513314817</v>
      </c>
    </row>
    <row r="9" spans="1:14">
      <c r="A9" s="6" t="s">
        <v>24</v>
      </c>
      <c r="B9" s="1">
        <f t="shared" ca="1" si="1"/>
        <v>0.87863103405125798</v>
      </c>
      <c r="C9" s="1">
        <f t="shared" ca="1" si="0"/>
        <v>0.31666121539746539</v>
      </c>
      <c r="D9" s="1">
        <f t="shared" ca="1" si="0"/>
        <v>0.3015644065477997</v>
      </c>
      <c r="E9" s="15">
        <f t="shared" ca="1" si="2"/>
        <v>0.3015644065477997</v>
      </c>
      <c r="F9" s="6" t="s">
        <v>24</v>
      </c>
      <c r="G9" s="1">
        <f t="shared" ca="1" si="3"/>
        <v>0.3015644065477997</v>
      </c>
      <c r="H9" s="1">
        <f t="shared" ca="1" si="4"/>
        <v>0.3015644065477997</v>
      </c>
      <c r="I9" s="1">
        <f t="shared" ca="1" si="5"/>
        <v>0.31666121539746539</v>
      </c>
      <c r="J9" s="1">
        <f t="shared" ca="1" si="6"/>
        <v>0.87863103405125798</v>
      </c>
      <c r="K9" s="1">
        <f t="shared" ca="1" si="7"/>
        <v>0.87863103405125798</v>
      </c>
      <c r="L9" s="1">
        <f t="shared" ca="1" si="8"/>
        <v>0.30639538537969274</v>
      </c>
      <c r="M9" s="1">
        <f t="shared" ca="1" si="9"/>
        <v>0.67632189933589271</v>
      </c>
      <c r="N9" s="1">
        <f t="shared" ca="1" si="10"/>
        <v>0.49895221866550771</v>
      </c>
    </row>
    <row r="10" spans="1:14">
      <c r="A10" s="6" t="s">
        <v>34</v>
      </c>
      <c r="B10" s="1">
        <f t="shared" ca="1" si="1"/>
        <v>0.22719331391539122</v>
      </c>
      <c r="C10" s="1">
        <f t="shared" ca="1" si="0"/>
        <v>0.56912918922853017</v>
      </c>
      <c r="D10" s="1">
        <f t="shared" ca="1" si="0"/>
        <v>0.53952127428569807</v>
      </c>
      <c r="E10" s="15">
        <f t="shared" ca="1" si="2"/>
        <v>0.22719331391539122</v>
      </c>
      <c r="F10" s="6" t="s">
        <v>34</v>
      </c>
      <c r="G10" s="1">
        <f t="shared" ca="1" si="3"/>
        <v>0.22719331391539122</v>
      </c>
      <c r="H10" s="1">
        <f t="shared" ca="1" si="4"/>
        <v>0.22719331391539122</v>
      </c>
      <c r="I10" s="1">
        <f t="shared" ca="1" si="5"/>
        <v>0.53952127428569807</v>
      </c>
      <c r="J10" s="1">
        <f t="shared" ca="1" si="6"/>
        <v>0.56912918922853017</v>
      </c>
      <c r="K10" s="1">
        <f t="shared" ca="1" si="7"/>
        <v>0.56912918922853017</v>
      </c>
      <c r="L10" s="1">
        <f t="shared" ca="1" si="8"/>
        <v>0.32713826123388945</v>
      </c>
      <c r="M10" s="1">
        <f t="shared" ca="1" si="9"/>
        <v>0.55847033984911065</v>
      </c>
      <c r="N10" s="1">
        <f t="shared" ca="1" si="10"/>
        <v>0.44528125914320649</v>
      </c>
    </row>
    <row r="11" spans="1:14">
      <c r="A11" s="6" t="s">
        <v>35</v>
      </c>
      <c r="B11" s="1">
        <f t="shared" ca="1" si="1"/>
        <v>0.79966754775141957</v>
      </c>
      <c r="C11" s="1">
        <f t="shared" ca="1" si="0"/>
        <v>1.9210036523453766E-3</v>
      </c>
      <c r="D11" s="1">
        <f t="shared" ca="1" si="0"/>
        <v>0.12927331891960381</v>
      </c>
      <c r="E11" s="15">
        <f t="shared" ca="1" si="2"/>
        <v>1.9210036523453766E-3</v>
      </c>
      <c r="F11" s="6" t="s">
        <v>35</v>
      </c>
      <c r="G11" s="1">
        <f t="shared" ca="1" si="3"/>
        <v>1.9210036523453766E-3</v>
      </c>
      <c r="H11" s="1">
        <f t="shared" ca="1" si="4"/>
        <v>1.9210036523453766E-3</v>
      </c>
      <c r="I11" s="1">
        <f t="shared" ca="1" si="5"/>
        <v>0.12927331891960381</v>
      </c>
      <c r="J11" s="1">
        <f t="shared" ca="1" si="6"/>
        <v>0.79966754775141957</v>
      </c>
      <c r="K11" s="1">
        <f t="shared" ca="1" si="7"/>
        <v>0.79966754775141957</v>
      </c>
      <c r="L11" s="1">
        <f t="shared" ca="1" si="8"/>
        <v>4.2673744537868083E-2</v>
      </c>
      <c r="M11" s="1">
        <f t="shared" ca="1" si="9"/>
        <v>0.55832562537196595</v>
      </c>
      <c r="N11" s="1">
        <f t="shared" ca="1" si="10"/>
        <v>0.3102872901077896</v>
      </c>
    </row>
    <row r="12" spans="1:14">
      <c r="A12" s="6" t="s">
        <v>36</v>
      </c>
      <c r="B12" s="1">
        <f t="shared" ca="1" si="1"/>
        <v>0.9978532970623718</v>
      </c>
      <c r="C12" s="1">
        <f t="shared" ca="1" si="0"/>
        <v>3.9952658699710319E-2</v>
      </c>
      <c r="D12" s="1">
        <f t="shared" ca="1" si="0"/>
        <v>0.64683342348777195</v>
      </c>
      <c r="E12" s="15">
        <f t="shared" ca="1" si="2"/>
        <v>3.9952658699710319E-2</v>
      </c>
      <c r="F12" s="6" t="s">
        <v>36</v>
      </c>
      <c r="G12" s="1">
        <f t="shared" ca="1" si="3"/>
        <v>3.9952658699710319E-2</v>
      </c>
      <c r="H12" s="1">
        <f t="shared" ca="1" si="4"/>
        <v>3.9952658699710319E-2</v>
      </c>
      <c r="I12" s="1">
        <f t="shared" ca="1" si="5"/>
        <v>0.64683342348777195</v>
      </c>
      <c r="J12" s="1">
        <f t="shared" ca="1" si="6"/>
        <v>0.9978532970623718</v>
      </c>
      <c r="K12" s="1">
        <f t="shared" ca="1" si="7"/>
        <v>0.9978532970623718</v>
      </c>
      <c r="L12" s="1">
        <f t="shared" ca="1" si="8"/>
        <v>0.23415450343189009</v>
      </c>
      <c r="M12" s="1">
        <f t="shared" ca="1" si="9"/>
        <v>0.87148614257551593</v>
      </c>
      <c r="N12" s="1">
        <f t="shared" ca="1" si="10"/>
        <v>0.56154645974995132</v>
      </c>
    </row>
    <row r="13" spans="1:14">
      <c r="A13" s="6" t="s">
        <v>30</v>
      </c>
      <c r="B13" s="1">
        <f t="shared" ca="1" si="1"/>
        <v>0.83233890050871151</v>
      </c>
      <c r="C13" s="1">
        <f t="shared" ca="1" si="0"/>
        <v>0.97208376558301801</v>
      </c>
      <c r="D13" s="1">
        <f t="shared" ca="1" si="0"/>
        <v>0.97744040599644921</v>
      </c>
      <c r="E13" s="15">
        <f t="shared" ca="1" si="2"/>
        <v>0.83233890050871151</v>
      </c>
      <c r="F13" s="6" t="s">
        <v>30</v>
      </c>
      <c r="G13" s="1">
        <f t="shared" ca="1" si="3"/>
        <v>0.83233890050871151</v>
      </c>
      <c r="H13" s="1">
        <f t="shared" ca="1" si="4"/>
        <v>0.83233890050871151</v>
      </c>
      <c r="I13" s="1">
        <f t="shared" ca="1" si="5"/>
        <v>0.97208376558301801</v>
      </c>
      <c r="J13" s="1">
        <f t="shared" ca="1" si="6"/>
        <v>0.97744040599644921</v>
      </c>
      <c r="K13" s="1">
        <f t="shared" ca="1" si="7"/>
        <v>0.97744040599644921</v>
      </c>
      <c r="L13" s="1">
        <f t="shared" ca="1" si="8"/>
        <v>0.87705725733248963</v>
      </c>
      <c r="M13" s="1">
        <f t="shared" ca="1" si="9"/>
        <v>0.97551201544761401</v>
      </c>
      <c r="N13" s="1">
        <f t="shared" ca="1" si="10"/>
        <v>0.92728769069605954</v>
      </c>
    </row>
    <row r="14" spans="1:14">
      <c r="A14" s="6" t="s">
        <v>37</v>
      </c>
      <c r="B14" s="1">
        <f t="shared" ca="1" si="1"/>
        <v>8.9749899560334523E-2</v>
      </c>
      <c r="C14" s="1">
        <f t="shared" ca="1" si="0"/>
        <v>0.23368595182760643</v>
      </c>
      <c r="D14" s="1">
        <f t="shared" ca="1" si="0"/>
        <v>0.51645234870636914</v>
      </c>
      <c r="E14" s="15">
        <f t="shared" ca="1" si="2"/>
        <v>8.9749899560334523E-2</v>
      </c>
      <c r="F14" s="6" t="s">
        <v>37</v>
      </c>
      <c r="G14" s="1">
        <f t="shared" ca="1" si="3"/>
        <v>8.9749899560334523E-2</v>
      </c>
      <c r="H14" s="1">
        <f t="shared" ca="1" si="4"/>
        <v>8.9749899560334523E-2</v>
      </c>
      <c r="I14" s="1">
        <f t="shared" ca="1" si="5"/>
        <v>0.23368595182760643</v>
      </c>
      <c r="J14" s="1">
        <f t="shared" ca="1" si="6"/>
        <v>0.51645234870636914</v>
      </c>
      <c r="K14" s="1">
        <f t="shared" ca="1" si="7"/>
        <v>0.51645234870636914</v>
      </c>
      <c r="L14" s="1">
        <f t="shared" ca="1" si="8"/>
        <v>0.13580943628586153</v>
      </c>
      <c r="M14" s="1">
        <f t="shared" ca="1" si="9"/>
        <v>0.4146564458300146</v>
      </c>
      <c r="N14" s="1">
        <f t="shared" ca="1" si="10"/>
        <v>0.27996273336477001</v>
      </c>
    </row>
    <row r="15" spans="1:14">
      <c r="A15" s="6" t="s">
        <v>19</v>
      </c>
      <c r="B15" s="1">
        <f t="shared" ca="1" si="1"/>
        <v>0.55651747166652021</v>
      </c>
      <c r="C15" s="1">
        <f t="shared" ca="1" si="0"/>
        <v>0.89606144919556441</v>
      </c>
      <c r="D15" s="1">
        <f t="shared" ca="1" si="0"/>
        <v>0.4526113543602136</v>
      </c>
      <c r="E15" s="15">
        <f t="shared" ca="1" si="2"/>
        <v>0.4526113543602136</v>
      </c>
      <c r="F15" s="6" t="s">
        <v>19</v>
      </c>
      <c r="G15" s="1">
        <f t="shared" ca="1" si="3"/>
        <v>0.4526113543602136</v>
      </c>
      <c r="H15" s="1">
        <f t="shared" ca="1" si="4"/>
        <v>0.4526113543602136</v>
      </c>
      <c r="I15" s="1">
        <f t="shared" ca="1" si="5"/>
        <v>0.55651747166652021</v>
      </c>
      <c r="J15" s="1">
        <f t="shared" ca="1" si="6"/>
        <v>0.89606144919556441</v>
      </c>
      <c r="K15" s="1">
        <f t="shared" ca="1" si="7"/>
        <v>0.89606144919556441</v>
      </c>
      <c r="L15" s="1">
        <f t="shared" ca="1" si="8"/>
        <v>0.48586131189823173</v>
      </c>
      <c r="M15" s="1">
        <f t="shared" ca="1" si="9"/>
        <v>0.77382561728510857</v>
      </c>
      <c r="N15" s="1">
        <f t="shared" ca="1" si="10"/>
        <v>0.63506342507409952</v>
      </c>
    </row>
    <row r="16" spans="1:14">
      <c r="A16" s="6" t="s">
        <v>38</v>
      </c>
      <c r="B16" s="1">
        <f t="shared" ca="1" si="1"/>
        <v>0.86816436788154916</v>
      </c>
      <c r="C16" s="1">
        <f t="shared" ca="1" si="0"/>
        <v>7.5342262175506991E-2</v>
      </c>
      <c r="D16" s="1">
        <f t="shared" ca="1" si="0"/>
        <v>0.23084460378536742</v>
      </c>
      <c r="E16" s="15">
        <f t="shared" ca="1" si="2"/>
        <v>7.5342262175506991E-2</v>
      </c>
      <c r="F16" s="6" t="s">
        <v>38</v>
      </c>
      <c r="G16" s="1">
        <f t="shared" ca="1" si="3"/>
        <v>7.5342262175506991E-2</v>
      </c>
      <c r="H16" s="1">
        <f t="shared" ca="1" si="4"/>
        <v>7.5342262175506991E-2</v>
      </c>
      <c r="I16" s="1">
        <f t="shared" ca="1" si="5"/>
        <v>0.23084460378536742</v>
      </c>
      <c r="J16" s="1">
        <f t="shared" ca="1" si="6"/>
        <v>0.86816436788154916</v>
      </c>
      <c r="K16" s="1">
        <f t="shared" ca="1" si="7"/>
        <v>0.86816436788154916</v>
      </c>
      <c r="L16" s="1">
        <f t="shared" ca="1" si="8"/>
        <v>0.12510301149066233</v>
      </c>
      <c r="M16" s="1">
        <f t="shared" ca="1" si="9"/>
        <v>0.63872925280692383</v>
      </c>
      <c r="N16" s="1">
        <f t="shared" ca="1" si="10"/>
        <v>0.39145041128080788</v>
      </c>
    </row>
    <row r="17" spans="1:14">
      <c r="A17" s="6" t="s">
        <v>39</v>
      </c>
      <c r="B17" s="1">
        <f t="shared" ca="1" si="1"/>
        <v>6.3459389491033802E-2</v>
      </c>
      <c r="C17" s="1">
        <f t="shared" ca="1" si="0"/>
        <v>0.40046096024593836</v>
      </c>
      <c r="D17" s="1">
        <f t="shared" ca="1" si="0"/>
        <v>0.63948797940927338</v>
      </c>
      <c r="E17" s="15">
        <f t="shared" ca="1" si="2"/>
        <v>6.3459389491033802E-2</v>
      </c>
      <c r="F17" s="6" t="s">
        <v>39</v>
      </c>
      <c r="G17" s="1">
        <f t="shared" ca="1" si="3"/>
        <v>6.3459389491033802E-2</v>
      </c>
      <c r="H17" s="1">
        <f t="shared" ca="1" si="4"/>
        <v>6.3459389491033802E-2</v>
      </c>
      <c r="I17" s="1">
        <f t="shared" ca="1" si="5"/>
        <v>0.40046096024593836</v>
      </c>
      <c r="J17" s="1">
        <f t="shared" ca="1" si="6"/>
        <v>0.63948797940927338</v>
      </c>
      <c r="K17" s="1">
        <f t="shared" ca="1" si="7"/>
        <v>0.63948797940927338</v>
      </c>
      <c r="L17" s="1">
        <f t="shared" ca="1" si="8"/>
        <v>0.17129989213260327</v>
      </c>
      <c r="M17" s="1">
        <f t="shared" ca="1" si="9"/>
        <v>0.55343825251047285</v>
      </c>
      <c r="N17" s="1">
        <f t="shared" ca="1" si="10"/>
        <v>0.36780277638208186</v>
      </c>
    </row>
    <row r="18" spans="1:14">
      <c r="A18" s="7" t="s">
        <v>21</v>
      </c>
      <c r="B18" s="1">
        <f t="shared" ca="1" si="1"/>
        <v>0.59519507590450604</v>
      </c>
      <c r="C18" s="1">
        <f t="shared" ca="1" si="1"/>
        <v>0.12720088924470407</v>
      </c>
      <c r="D18" s="1">
        <f t="shared" ca="1" si="1"/>
        <v>0.89032178831010345</v>
      </c>
      <c r="E18" s="15">
        <f t="shared" ca="1" si="2"/>
        <v>0.12720088924470407</v>
      </c>
      <c r="F18" s="11" t="s">
        <v>21</v>
      </c>
      <c r="G18" s="1">
        <f t="shared" ca="1" si="3"/>
        <v>0.12720088924470407</v>
      </c>
      <c r="H18" s="1">
        <f t="shared" ca="1" si="4"/>
        <v>0.12720088924470407</v>
      </c>
      <c r="I18" s="1">
        <f t="shared" ca="1" si="5"/>
        <v>0.59519507590450604</v>
      </c>
      <c r="J18" s="1">
        <f t="shared" ca="1" si="6"/>
        <v>0.89032178831010345</v>
      </c>
      <c r="K18" s="1">
        <f t="shared" ca="1" si="7"/>
        <v>0.89032178831010345</v>
      </c>
      <c r="L18" s="1">
        <f t="shared" ca="1" si="8"/>
        <v>0.27695902897584074</v>
      </c>
      <c r="M18" s="1">
        <f t="shared" ca="1" si="9"/>
        <v>0.7840761718440884</v>
      </c>
      <c r="N18" s="1">
        <f t="shared" ca="1" si="10"/>
        <v>0.53757258448643785</v>
      </c>
    </row>
    <row r="19" spans="1:14">
      <c r="A19" s="8" t="s">
        <v>48</v>
      </c>
      <c r="B19" s="15">
        <f ca="1">_xlfn.QUARTILE.EXC(B2:B18,1)</f>
        <v>0.1277760399459455</v>
      </c>
      <c r="C19" s="15">
        <f ca="1">_xlfn.QUARTILE.EXC(C2:C18,1)</f>
        <v>0.18044342053615525</v>
      </c>
      <c r="D19" s="15">
        <f ca="1">_xlfn.QUARTILE.EXC(D2:D18,1)</f>
        <v>0.24129263552241298</v>
      </c>
      <c r="E19" s="17"/>
      <c r="F19" s="10"/>
    </row>
    <row r="20" spans="1:14">
      <c r="A20" s="10"/>
      <c r="B20" s="10"/>
      <c r="C20" s="10"/>
      <c r="D20" s="10"/>
    </row>
    <row r="21" spans="1:14" ht="18.75">
      <c r="A21" s="13" t="s">
        <v>49</v>
      </c>
    </row>
    <row r="22" spans="1:14">
      <c r="A22" t="s">
        <v>50</v>
      </c>
    </row>
  </sheetData>
  <sortState xmlns:xlrd2="http://schemas.microsoft.com/office/spreadsheetml/2017/richdata2" columnSort="1" ref="D1:D19">
    <sortCondition ref="D1"/>
  </sortState>
  <conditionalFormatting sqref="B19:D19 E2:E18">
    <cfRule type="cellIs" dxfId="99" priority="19" operator="lessThan">
      <formula>33%</formula>
    </cfRule>
  </conditionalFormatting>
  <conditionalFormatting sqref="B19:D19 E2:E18">
    <cfRule type="cellIs" dxfId="98" priority="18" operator="between">
      <formula>33%</formula>
      <formula>66%</formula>
    </cfRule>
  </conditionalFormatting>
  <conditionalFormatting sqref="B19:D19 E2:E18">
    <cfRule type="cellIs" dxfId="97" priority="16" operator="greaterThan">
      <formula>0.66</formula>
    </cfRule>
  </conditionalFormatting>
  <conditionalFormatting sqref="B2:D18">
    <cfRule type="colorScale" priority="4">
      <colorScale>
        <cfvo type="min"/>
        <cfvo type="percentile" val="50"/>
        <cfvo type="max"/>
        <color rgb="FF63BE7B"/>
        <color rgb="FFFFEB84"/>
        <color rgb="FFF8696B"/>
      </colorScale>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5" id="{0FAE750F-2ACE-41FE-8975-638CA10734A2}">
            <xm:f>COUNTIF(Info!$F$9:$F$13,A2)&gt;0</xm:f>
            <x14:dxf>
              <font>
                <b/>
                <i val="0"/>
                <color theme="9" tint="-0.499984740745262"/>
              </font>
            </x14:dxf>
          </x14:cfRule>
          <x14:cfRule type="expression" priority="6" id="{4E5B2B57-FAB5-4414-809F-638E04FB9B08}">
            <xm:f>COUNTIF(Info!$F$14:$F$25,A2)&gt;0</xm:f>
            <x14:dxf>
              <font>
                <b/>
                <i val="0"/>
                <color theme="1" tint="0.499984740745262"/>
              </font>
            </x14:dxf>
          </x14:cfRule>
          <xm:sqref>A2:A18</xm:sqref>
        </x14:conditionalFormatting>
        <x14:conditionalFormatting xmlns:xm="http://schemas.microsoft.com/office/excel/2006/main">
          <x14:cfRule type="expression" priority="7" id="{C07BBF31-45A7-4928-A41E-97A747B7BE34}">
            <xm:f>COUNTIF(Info!$L$16:$S$16,B1)&gt;0</xm:f>
            <x14:dxf>
              <font>
                <b/>
                <i val="0"/>
                <color theme="8" tint="-0.24994659260841701"/>
              </font>
            </x14:dxf>
          </x14:cfRule>
          <x14:cfRule type="expression" priority="8" id="{27BD315A-B8A3-4589-BCFA-A1AE7A7F8047}">
            <xm:f>COUNTIF(Info!$L$15:$R$15,B1)&gt;0</xm:f>
            <x14:dxf>
              <font>
                <b/>
                <i val="0"/>
                <color theme="4" tint="-0.24994659260841701"/>
              </font>
            </x14:dxf>
          </x14:cfRule>
          <x14:cfRule type="expression" priority="9" id="{46EE5D79-D65F-4612-ACA0-C9AFA7D579D8}">
            <xm:f>COUNTIF(Info!$L$14:$P$14,B1)&gt;0</xm:f>
            <x14:dxf>
              <font>
                <b/>
                <i val="0"/>
                <color rgb="FF663300"/>
              </font>
            </x14:dxf>
          </x14:cfRule>
          <x14:cfRule type="expression" priority="10" id="{618F092B-787C-46EF-AA2C-060D2C70F898}">
            <xm:f>COUNTIF(Info!$L$13:$Y$13,B1)&gt;0</xm:f>
            <x14:dxf>
              <font>
                <b/>
                <i val="0"/>
                <color theme="4" tint="0.39994506668294322"/>
              </font>
            </x14:dxf>
          </x14:cfRule>
          <x14:cfRule type="expression" priority="98" id="{E0511622-5349-43B8-B125-0CB2BCEF5DEA}">
            <xm:f>COUNTIF(Info!$L$11:$O$11,B1)&gt;0</xm:f>
            <x14:dxf>
              <font>
                <b/>
                <i val="0"/>
                <color rgb="FF996633"/>
              </font>
            </x14:dxf>
          </x14:cfRule>
          <x14:cfRule type="expression" priority="99" id="{5680B6F2-DD25-407C-932F-769B2FD7050E}">
            <xm:f>COUNTIF(Info!$L$12:$AG$12,B1)&gt;0</xm:f>
            <x14:dxf>
              <font>
                <b/>
                <i val="0"/>
                <color theme="8" tint="0.39991454817346722"/>
              </font>
            </x14:dxf>
          </x14:cfRule>
          <x14:cfRule type="expression" priority="100" id="{13266FC6-DD75-4071-BF4B-9987F285EDCD}">
            <xm:f>COUNTIF(Info!$L$10:$AQ$10,B1)&gt;0</xm:f>
            <x14:dxf>
              <font>
                <b/>
                <i val="0"/>
                <color theme="3" tint="0.499984740745262"/>
              </font>
            </x14:dxf>
          </x14:cfRule>
          <xm:sqref>B1:D1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2"/>
  <sheetViews>
    <sheetView zoomScale="85" zoomScaleNormal="85" workbookViewId="0">
      <selection activeCell="J2" sqref="J2:Q2"/>
    </sheetView>
  </sheetViews>
  <sheetFormatPr defaultRowHeight="14.25"/>
  <cols>
    <col min="1" max="1" width="36.140625" customWidth="1"/>
    <col min="2" max="2" width="18.7109375" customWidth="1"/>
    <col min="5" max="5" width="11.85546875" customWidth="1"/>
  </cols>
  <sheetData>
    <row r="1" spans="1:17" ht="15">
      <c r="A1" s="60" t="str">
        <f>Info!B10</f>
        <v>1910_1939</v>
      </c>
      <c r="B1" s="86" t="s">
        <v>15</v>
      </c>
      <c r="C1" s="86" t="s">
        <v>16</v>
      </c>
      <c r="D1" s="86" t="s">
        <v>17</v>
      </c>
      <c r="E1" s="19" t="s">
        <v>40</v>
      </c>
      <c r="F1" s="10"/>
      <c r="G1" s="10"/>
      <c r="H1" s="10"/>
      <c r="I1" s="10"/>
      <c r="J1" t="s">
        <v>41</v>
      </c>
      <c r="K1" t="s">
        <v>40</v>
      </c>
      <c r="L1" t="s">
        <v>42</v>
      </c>
      <c r="M1" t="s">
        <v>43</v>
      </c>
      <c r="N1" t="s">
        <v>44</v>
      </c>
      <c r="O1" t="s">
        <v>45</v>
      </c>
      <c r="P1" t="s">
        <v>46</v>
      </c>
      <c r="Q1" t="s">
        <v>47</v>
      </c>
    </row>
    <row r="2" spans="1:17" ht="15">
      <c r="A2" s="6" t="s">
        <v>9</v>
      </c>
      <c r="B2" s="1">
        <f ca="1">RAND()</f>
        <v>8.648154585348955E-4</v>
      </c>
      <c r="C2" s="1">
        <f t="shared" ref="C2:D17" ca="1" si="0">RAND()</f>
        <v>0.54910771982368778</v>
      </c>
      <c r="D2" s="1">
        <f t="shared" ca="1" si="0"/>
        <v>0.52668954115423039</v>
      </c>
      <c r="E2" s="15">
        <f ca="1">_xlfn.QUARTILE.EXC(B2:D2,1)</f>
        <v>8.648154585348955E-4</v>
      </c>
      <c r="F2" s="6" t="s">
        <v>9</v>
      </c>
      <c r="G2" s="10"/>
      <c r="H2" s="10"/>
      <c r="I2" s="10"/>
      <c r="J2" s="1">
        <f ca="1">MIN(B2:D2)</f>
        <v>8.648154585348955E-4</v>
      </c>
      <c r="K2" s="1">
        <f ca="1">_xlfn.QUARTILE.EXC(B2:D2,1)</f>
        <v>8.648154585348955E-4</v>
      </c>
      <c r="L2" s="1">
        <f ca="1">_xlfn.QUARTILE.EXC(B2:D2,2)</f>
        <v>0.52668954115423039</v>
      </c>
      <c r="M2" s="1">
        <f ca="1">_xlfn.QUARTILE.EXC(B2:D2,3)</f>
        <v>0.54910771982368778</v>
      </c>
      <c r="N2" s="1">
        <f ca="1">MAX(B2:D2)</f>
        <v>0.54910771982368778</v>
      </c>
      <c r="O2" s="1">
        <f ca="1">_xlfn.PERCENTILE.EXC(B2:D2,33%)</f>
        <v>0.1691287276811575</v>
      </c>
      <c r="P2" s="1">
        <f ca="1">_xlfn.PERCENTILE.EXC(B2:D2,66%)</f>
        <v>0.54103717550268315</v>
      </c>
      <c r="Q2" s="1">
        <f ca="1">AVERAGE(B2:D2)</f>
        <v>0.358887358812151</v>
      </c>
    </row>
    <row r="3" spans="1:17" ht="15">
      <c r="A3" s="6" t="s">
        <v>13</v>
      </c>
      <c r="B3" s="1">
        <f t="shared" ref="B3:D18" ca="1" si="1">RAND()</f>
        <v>7.1766601438689293E-2</v>
      </c>
      <c r="C3" s="1">
        <f t="shared" ca="1" si="0"/>
        <v>0.3188142726040829</v>
      </c>
      <c r="D3" s="1">
        <f t="shared" ca="1" si="0"/>
        <v>0.97104122035830731</v>
      </c>
      <c r="E3" s="15">
        <f t="shared" ref="E3:E18" ca="1" si="2">_xlfn.QUARTILE.EXC(B3:D3,1)</f>
        <v>7.1766601438689293E-2</v>
      </c>
      <c r="F3" s="6" t="s">
        <v>13</v>
      </c>
      <c r="G3" s="10"/>
      <c r="H3" s="10"/>
      <c r="I3" s="10"/>
      <c r="J3" s="1">
        <f t="shared" ref="J3:J18" ca="1" si="3">MIN(B3:D3)</f>
        <v>7.1766601438689293E-2</v>
      </c>
      <c r="K3" s="1">
        <f t="shared" ref="K3:K18" ca="1" si="4">_xlfn.QUARTILE.EXC(B3:D3,1)</f>
        <v>7.1766601438689293E-2</v>
      </c>
      <c r="L3" s="1">
        <f t="shared" ref="L3:L18" ca="1" si="5">_xlfn.QUARTILE.EXC(B3:D3,2)</f>
        <v>0.3188142726040829</v>
      </c>
      <c r="M3" s="1">
        <f t="shared" ref="M3:M18" ca="1" si="6">_xlfn.QUARTILE.EXC(B3:D3,3)</f>
        <v>0.97104122035830731</v>
      </c>
      <c r="N3" s="1">
        <f t="shared" ref="N3:N18" ca="1" si="7">MAX(B3:D3)</f>
        <v>0.97104122035830731</v>
      </c>
      <c r="O3" s="1">
        <f t="shared" ref="O3:O18" ca="1" si="8">_xlfn.PERCENTILE.EXC(B3:D3,33%)</f>
        <v>0.15082185621161526</v>
      </c>
      <c r="P3" s="1">
        <f t="shared" ref="P3:P18" ca="1" si="9">_xlfn.PERCENTILE.EXC(B3:D3,66%)</f>
        <v>0.73623951916678654</v>
      </c>
      <c r="Q3" s="1">
        <f t="shared" ref="Q3:Q18" ca="1" si="10">AVERAGE(B3:D3)</f>
        <v>0.45387403146702648</v>
      </c>
    </row>
    <row r="4" spans="1:17" ht="15">
      <c r="A4" s="6" t="s">
        <v>27</v>
      </c>
      <c r="B4" s="1">
        <f t="shared" ca="1" si="1"/>
        <v>0.32713699203560254</v>
      </c>
      <c r="C4" s="1">
        <f t="shared" ca="1" si="0"/>
        <v>0.28449782438054649</v>
      </c>
      <c r="D4" s="1">
        <f t="shared" ca="1" si="0"/>
        <v>0.17043031732413727</v>
      </c>
      <c r="E4" s="15">
        <f t="shared" ca="1" si="2"/>
        <v>0.17043031732413727</v>
      </c>
      <c r="F4" s="6" t="s">
        <v>27</v>
      </c>
      <c r="G4" s="10"/>
      <c r="H4" s="10"/>
      <c r="I4" s="10"/>
      <c r="J4" s="1">
        <f t="shared" ca="1" si="3"/>
        <v>0.17043031732413727</v>
      </c>
      <c r="K4" s="1">
        <f t="shared" ca="1" si="4"/>
        <v>0.17043031732413727</v>
      </c>
      <c r="L4" s="1">
        <f t="shared" ca="1" si="5"/>
        <v>0.28449782438054649</v>
      </c>
      <c r="M4" s="1">
        <f t="shared" ca="1" si="6"/>
        <v>0.32713699203560254</v>
      </c>
      <c r="N4" s="1">
        <f t="shared" ca="1" si="7"/>
        <v>0.32713699203560254</v>
      </c>
      <c r="O4" s="1">
        <f t="shared" ca="1" si="8"/>
        <v>0.20693191958218823</v>
      </c>
      <c r="P4" s="1">
        <f t="shared" ca="1" si="9"/>
        <v>0.31178689167978235</v>
      </c>
      <c r="Q4" s="1">
        <f t="shared" ca="1" si="10"/>
        <v>0.26068837791342875</v>
      </c>
    </row>
    <row r="5" spans="1:17" ht="15">
      <c r="A5" s="6" t="s">
        <v>31</v>
      </c>
      <c r="B5" s="1">
        <f t="shared" ca="1" si="1"/>
        <v>0.60011494244231911</v>
      </c>
      <c r="C5" s="1">
        <f t="shared" ca="1" si="0"/>
        <v>0.3172270306868521</v>
      </c>
      <c r="D5" s="1">
        <f t="shared" ca="1" si="0"/>
        <v>0.11464160380393285</v>
      </c>
      <c r="E5" s="15">
        <f t="shared" ca="1" si="2"/>
        <v>0.11464160380393285</v>
      </c>
      <c r="F5" s="6" t="s">
        <v>31</v>
      </c>
      <c r="G5" s="10"/>
      <c r="H5" s="10"/>
      <c r="I5" s="10"/>
      <c r="J5" s="1">
        <f t="shared" ca="1" si="3"/>
        <v>0.11464160380393285</v>
      </c>
      <c r="K5" s="1">
        <f t="shared" ca="1" si="4"/>
        <v>0.11464160380393285</v>
      </c>
      <c r="L5" s="1">
        <f t="shared" ca="1" si="5"/>
        <v>0.3172270306868521</v>
      </c>
      <c r="M5" s="1">
        <f t="shared" ca="1" si="6"/>
        <v>0.60011494244231911</v>
      </c>
      <c r="N5" s="1">
        <f t="shared" ca="1" si="7"/>
        <v>0.60011494244231911</v>
      </c>
      <c r="O5" s="1">
        <f t="shared" ca="1" si="8"/>
        <v>0.17946894040646702</v>
      </c>
      <c r="P5" s="1">
        <f t="shared" ca="1" si="9"/>
        <v>0.49827529421035099</v>
      </c>
      <c r="Q5" s="1">
        <f t="shared" ca="1" si="10"/>
        <v>0.343994525644368</v>
      </c>
    </row>
    <row r="6" spans="1:17" ht="15">
      <c r="A6" s="6" t="s">
        <v>32</v>
      </c>
      <c r="B6" s="1">
        <f t="shared" ca="1" si="1"/>
        <v>0.13284854128296586</v>
      </c>
      <c r="C6" s="1">
        <f t="shared" ca="1" si="0"/>
        <v>7.3853883287265054E-2</v>
      </c>
      <c r="D6" s="1">
        <f t="shared" ca="1" si="0"/>
        <v>0.37554923929609429</v>
      </c>
      <c r="E6" s="15">
        <f t="shared" ca="1" si="2"/>
        <v>7.3853883287265054E-2</v>
      </c>
      <c r="F6" s="6" t="s">
        <v>32</v>
      </c>
      <c r="G6" s="10"/>
      <c r="H6" s="10"/>
      <c r="I6" s="10"/>
      <c r="J6" s="1">
        <f t="shared" ca="1" si="3"/>
        <v>7.3853883287265054E-2</v>
      </c>
      <c r="K6" s="1">
        <f t="shared" ca="1" si="4"/>
        <v>7.3853883287265054E-2</v>
      </c>
      <c r="L6" s="1">
        <f t="shared" ca="1" si="5"/>
        <v>0.13284854128296586</v>
      </c>
      <c r="M6" s="1">
        <f t="shared" ca="1" si="6"/>
        <v>0.37554923929609429</v>
      </c>
      <c r="N6" s="1">
        <f t="shared" ca="1" si="7"/>
        <v>0.37554923929609429</v>
      </c>
      <c r="O6" s="1">
        <f t="shared" ca="1" si="8"/>
        <v>9.2732173845889318E-2</v>
      </c>
      <c r="P6" s="1">
        <f t="shared" ca="1" si="9"/>
        <v>0.2881769880113681</v>
      </c>
      <c r="Q6" s="1">
        <f t="shared" ca="1" si="10"/>
        <v>0.19408388795544174</v>
      </c>
    </row>
    <row r="7" spans="1:17" ht="15">
      <c r="A7" s="6" t="s">
        <v>29</v>
      </c>
      <c r="B7" s="1">
        <f t="shared" ca="1" si="1"/>
        <v>0.54095759999989512</v>
      </c>
      <c r="C7" s="1">
        <f t="shared" ca="1" si="0"/>
        <v>0.74019956007829624</v>
      </c>
      <c r="D7" s="1">
        <f t="shared" ca="1" si="0"/>
        <v>0.13113376207363969</v>
      </c>
      <c r="E7" s="15">
        <f t="shared" ca="1" si="2"/>
        <v>0.13113376207363969</v>
      </c>
      <c r="F7" s="6" t="s">
        <v>29</v>
      </c>
      <c r="G7" s="10"/>
      <c r="H7" s="10"/>
      <c r="I7" s="10"/>
      <c r="J7" s="1">
        <f t="shared" ca="1" si="3"/>
        <v>0.13113376207363969</v>
      </c>
      <c r="K7" s="1">
        <f t="shared" ca="1" si="4"/>
        <v>0.13113376207363969</v>
      </c>
      <c r="L7" s="1">
        <f t="shared" ca="1" si="5"/>
        <v>0.54095759999989512</v>
      </c>
      <c r="M7" s="1">
        <f t="shared" ca="1" si="6"/>
        <v>0.74019956007829624</v>
      </c>
      <c r="N7" s="1">
        <f t="shared" ca="1" si="7"/>
        <v>0.74019956007829624</v>
      </c>
      <c r="O7" s="1">
        <f t="shared" ca="1" si="8"/>
        <v>0.26227739021004148</v>
      </c>
      <c r="P7" s="1">
        <f t="shared" ca="1" si="9"/>
        <v>0.66847245445007186</v>
      </c>
      <c r="Q7" s="1">
        <f t="shared" ca="1" si="10"/>
        <v>0.47076364071727705</v>
      </c>
    </row>
    <row r="8" spans="1:17" ht="15">
      <c r="A8" s="6" t="s">
        <v>33</v>
      </c>
      <c r="B8" s="1">
        <f t="shared" ca="1" si="1"/>
        <v>0.29429372386936126</v>
      </c>
      <c r="C8" s="1">
        <f t="shared" ca="1" si="0"/>
        <v>0.26080286060927271</v>
      </c>
      <c r="D8" s="1">
        <f t="shared" ca="1" si="0"/>
        <v>0.29304232041745837</v>
      </c>
      <c r="E8" s="15">
        <f t="shared" ca="1" si="2"/>
        <v>0.26080286060927271</v>
      </c>
      <c r="F8" s="6" t="s">
        <v>33</v>
      </c>
      <c r="G8" s="10"/>
      <c r="H8" s="10"/>
      <c r="I8" s="10"/>
      <c r="J8" s="1">
        <f t="shared" ca="1" si="3"/>
        <v>0.26080286060927271</v>
      </c>
      <c r="K8" s="1">
        <f t="shared" ca="1" si="4"/>
        <v>0.26080286060927271</v>
      </c>
      <c r="L8" s="1">
        <f t="shared" ca="1" si="5"/>
        <v>0.29304232041745837</v>
      </c>
      <c r="M8" s="1">
        <f t="shared" ca="1" si="6"/>
        <v>0.29429372386936126</v>
      </c>
      <c r="N8" s="1">
        <f t="shared" ca="1" si="7"/>
        <v>0.29429372386936126</v>
      </c>
      <c r="O8" s="1">
        <f t="shared" ca="1" si="8"/>
        <v>0.27111948774789213</v>
      </c>
      <c r="P8" s="1">
        <f t="shared" ca="1" si="9"/>
        <v>0.29384321862667623</v>
      </c>
      <c r="Q8" s="1">
        <f t="shared" ca="1" si="10"/>
        <v>0.28271296829869746</v>
      </c>
    </row>
    <row r="9" spans="1:17" ht="15">
      <c r="A9" s="6" t="s">
        <v>24</v>
      </c>
      <c r="B9" s="1">
        <f t="shared" ca="1" si="1"/>
        <v>0.23510091546296563</v>
      </c>
      <c r="C9" s="1">
        <f t="shared" ca="1" si="0"/>
        <v>0.54042740913019616</v>
      </c>
      <c r="D9" s="1">
        <f t="shared" ca="1" si="0"/>
        <v>0.26558754562381826</v>
      </c>
      <c r="E9" s="15">
        <f t="shared" ca="1" si="2"/>
        <v>0.23510091546296563</v>
      </c>
      <c r="F9" s="6" t="s">
        <v>24</v>
      </c>
      <c r="G9" s="10"/>
      <c r="H9" s="10"/>
      <c r="I9" s="10"/>
      <c r="J9" s="1">
        <f t="shared" ca="1" si="3"/>
        <v>0.23510091546296563</v>
      </c>
      <c r="K9" s="1">
        <f t="shared" ca="1" si="4"/>
        <v>0.23510091546296563</v>
      </c>
      <c r="L9" s="1">
        <f t="shared" ca="1" si="5"/>
        <v>0.26558754562381826</v>
      </c>
      <c r="M9" s="1">
        <f t="shared" ca="1" si="6"/>
        <v>0.54042740913019616</v>
      </c>
      <c r="N9" s="1">
        <f t="shared" ca="1" si="7"/>
        <v>0.54042740913019616</v>
      </c>
      <c r="O9" s="1">
        <f t="shared" ca="1" si="8"/>
        <v>0.24485663711443847</v>
      </c>
      <c r="P9" s="1">
        <f t="shared" ca="1" si="9"/>
        <v>0.44148505826790019</v>
      </c>
      <c r="Q9" s="1">
        <f t="shared" ca="1" si="10"/>
        <v>0.34703862340566</v>
      </c>
    </row>
    <row r="10" spans="1:17" ht="15">
      <c r="A10" s="6" t="s">
        <v>34</v>
      </c>
      <c r="B10" s="1">
        <f t="shared" ca="1" si="1"/>
        <v>0.9135592162618883</v>
      </c>
      <c r="C10" s="1">
        <f t="shared" ca="1" si="0"/>
        <v>0.91146519758116074</v>
      </c>
      <c r="D10" s="1">
        <f t="shared" ca="1" si="0"/>
        <v>0.62493069583419314</v>
      </c>
      <c r="E10" s="15">
        <f t="shared" ca="1" si="2"/>
        <v>0.62493069583419314</v>
      </c>
      <c r="F10" s="6" t="s">
        <v>34</v>
      </c>
      <c r="G10" s="10"/>
      <c r="H10" s="10"/>
      <c r="I10" s="10"/>
      <c r="J10" s="1">
        <f t="shared" ca="1" si="3"/>
        <v>0.62493069583419314</v>
      </c>
      <c r="K10" s="1">
        <f t="shared" ca="1" si="4"/>
        <v>0.62493069583419314</v>
      </c>
      <c r="L10" s="1">
        <f t="shared" ca="1" si="5"/>
        <v>0.91146519758116074</v>
      </c>
      <c r="M10" s="1">
        <f t="shared" ca="1" si="6"/>
        <v>0.9135592162618883</v>
      </c>
      <c r="N10" s="1">
        <f t="shared" ca="1" si="7"/>
        <v>0.9135592162618883</v>
      </c>
      <c r="O10" s="1">
        <f t="shared" ca="1" si="8"/>
        <v>0.7166217363932228</v>
      </c>
      <c r="P10" s="1">
        <f t="shared" ca="1" si="9"/>
        <v>0.91280536953682634</v>
      </c>
      <c r="Q10" s="1">
        <f t="shared" ca="1" si="10"/>
        <v>0.81665170322574754</v>
      </c>
    </row>
    <row r="11" spans="1:17" ht="15">
      <c r="A11" s="6" t="s">
        <v>35</v>
      </c>
      <c r="B11" s="1">
        <f t="shared" ca="1" si="1"/>
        <v>0.74147023835215276</v>
      </c>
      <c r="C11" s="1">
        <f t="shared" ca="1" si="0"/>
        <v>0.67497378728406077</v>
      </c>
      <c r="D11" s="1">
        <f t="shared" ca="1" si="0"/>
        <v>0.16446478236965156</v>
      </c>
      <c r="E11" s="15">
        <f t="shared" ca="1" si="2"/>
        <v>0.16446478236965156</v>
      </c>
      <c r="F11" s="6" t="s">
        <v>35</v>
      </c>
      <c r="G11" s="10"/>
      <c r="H11" s="10"/>
      <c r="I11" s="10"/>
      <c r="J11" s="1">
        <f t="shared" ca="1" si="3"/>
        <v>0.16446478236965156</v>
      </c>
      <c r="K11" s="1">
        <f t="shared" ca="1" si="4"/>
        <v>0.16446478236965156</v>
      </c>
      <c r="L11" s="1">
        <f t="shared" ca="1" si="5"/>
        <v>0.67497378728406077</v>
      </c>
      <c r="M11" s="1">
        <f t="shared" ca="1" si="6"/>
        <v>0.74147023835215276</v>
      </c>
      <c r="N11" s="1">
        <f t="shared" ca="1" si="7"/>
        <v>0.74147023835215276</v>
      </c>
      <c r="O11" s="1">
        <f t="shared" ca="1" si="8"/>
        <v>0.32782766394226254</v>
      </c>
      <c r="P11" s="1">
        <f t="shared" ca="1" si="9"/>
        <v>0.71753151596763964</v>
      </c>
      <c r="Q11" s="1">
        <f t="shared" ca="1" si="10"/>
        <v>0.52696960266862158</v>
      </c>
    </row>
    <row r="12" spans="1:17" ht="15">
      <c r="A12" s="6" t="s">
        <v>36</v>
      </c>
      <c r="B12" s="1">
        <f t="shared" ca="1" si="1"/>
        <v>0.16577223074287706</v>
      </c>
      <c r="C12" s="1">
        <f t="shared" ca="1" si="0"/>
        <v>0.94010629891489728</v>
      </c>
      <c r="D12" s="1">
        <f t="shared" ca="1" si="0"/>
        <v>0.39586238302716903</v>
      </c>
      <c r="E12" s="15">
        <f t="shared" ca="1" si="2"/>
        <v>0.16577223074287706</v>
      </c>
      <c r="F12" s="6" t="s">
        <v>36</v>
      </c>
      <c r="G12" s="10"/>
      <c r="H12" s="10"/>
      <c r="I12" s="10"/>
      <c r="J12" s="1">
        <f t="shared" ca="1" si="3"/>
        <v>0.16577223074287706</v>
      </c>
      <c r="K12" s="1">
        <f t="shared" ca="1" si="4"/>
        <v>0.16577223074287706</v>
      </c>
      <c r="L12" s="1">
        <f t="shared" ca="1" si="5"/>
        <v>0.39586238302716903</v>
      </c>
      <c r="M12" s="1">
        <f t="shared" ca="1" si="6"/>
        <v>0.94010629891489728</v>
      </c>
      <c r="N12" s="1">
        <f t="shared" ca="1" si="7"/>
        <v>0.94010629891489728</v>
      </c>
      <c r="O12" s="1">
        <f t="shared" ca="1" si="8"/>
        <v>0.2394010794738505</v>
      </c>
      <c r="P12" s="1">
        <f t="shared" ca="1" si="9"/>
        <v>0.74417848919531515</v>
      </c>
      <c r="Q12" s="1">
        <f t="shared" ca="1" si="10"/>
        <v>0.50058030422831445</v>
      </c>
    </row>
    <row r="13" spans="1:17" ht="15">
      <c r="A13" s="6" t="s">
        <v>30</v>
      </c>
      <c r="B13" s="1">
        <f t="shared" ca="1" si="1"/>
        <v>0.84267052962161815</v>
      </c>
      <c r="C13" s="1">
        <f t="shared" ca="1" si="0"/>
        <v>0.66730145339371727</v>
      </c>
      <c r="D13" s="1">
        <f t="shared" ca="1" si="0"/>
        <v>0.42024268006942112</v>
      </c>
      <c r="E13" s="15">
        <f t="shared" ca="1" si="2"/>
        <v>0.42024268006942112</v>
      </c>
      <c r="F13" s="6" t="s">
        <v>30</v>
      </c>
      <c r="G13" s="10"/>
      <c r="H13" s="10"/>
      <c r="I13" s="10"/>
      <c r="J13" s="1">
        <f t="shared" ca="1" si="3"/>
        <v>0.42024268006942112</v>
      </c>
      <c r="K13" s="1">
        <f t="shared" ca="1" si="4"/>
        <v>0.42024268006942112</v>
      </c>
      <c r="L13" s="1">
        <f t="shared" ca="1" si="5"/>
        <v>0.66730145339371727</v>
      </c>
      <c r="M13" s="1">
        <f t="shared" ca="1" si="6"/>
        <v>0.84267052962161815</v>
      </c>
      <c r="N13" s="1">
        <f t="shared" ca="1" si="7"/>
        <v>0.84267052962161815</v>
      </c>
      <c r="O13" s="1">
        <f t="shared" ca="1" si="8"/>
        <v>0.49930148753319592</v>
      </c>
      <c r="P13" s="1">
        <f t="shared" ca="1" si="9"/>
        <v>0.77953766217957388</v>
      </c>
      <c r="Q13" s="1">
        <f t="shared" ca="1" si="10"/>
        <v>0.64340488769491888</v>
      </c>
    </row>
    <row r="14" spans="1:17" ht="15">
      <c r="A14" s="6" t="s">
        <v>37</v>
      </c>
      <c r="B14" s="1">
        <f t="shared" ca="1" si="1"/>
        <v>0.39966859640056906</v>
      </c>
      <c r="C14" s="1">
        <f t="shared" ca="1" si="0"/>
        <v>0.739049152679087</v>
      </c>
      <c r="D14" s="1">
        <f t="shared" ca="1" si="0"/>
        <v>0.42081164608303057</v>
      </c>
      <c r="E14" s="15">
        <f t="shared" ca="1" si="2"/>
        <v>0.39966859640056906</v>
      </c>
      <c r="F14" s="6" t="s">
        <v>37</v>
      </c>
      <c r="G14" s="10"/>
      <c r="H14" s="10"/>
      <c r="I14" s="10"/>
      <c r="J14" s="1">
        <f t="shared" ca="1" si="3"/>
        <v>0.39966859640056906</v>
      </c>
      <c r="K14" s="1">
        <f t="shared" ca="1" si="4"/>
        <v>0.39966859640056906</v>
      </c>
      <c r="L14" s="1">
        <f t="shared" ca="1" si="5"/>
        <v>0.42081164608303057</v>
      </c>
      <c r="M14" s="1">
        <f t="shared" ca="1" si="6"/>
        <v>0.739049152679087</v>
      </c>
      <c r="N14" s="1">
        <f t="shared" ca="1" si="7"/>
        <v>0.739049152679087</v>
      </c>
      <c r="O14" s="1">
        <f t="shared" ca="1" si="8"/>
        <v>0.40643437229895674</v>
      </c>
      <c r="P14" s="1">
        <f t="shared" ca="1" si="9"/>
        <v>0.6244836503045067</v>
      </c>
      <c r="Q14" s="1">
        <f t="shared" ca="1" si="10"/>
        <v>0.51984313172089547</v>
      </c>
    </row>
    <row r="15" spans="1:17" ht="15">
      <c r="A15" s="6" t="s">
        <v>19</v>
      </c>
      <c r="B15" s="1">
        <f t="shared" ca="1" si="1"/>
        <v>0.18999779219650137</v>
      </c>
      <c r="C15" s="1">
        <f t="shared" ca="1" si="0"/>
        <v>7.274439908024255E-2</v>
      </c>
      <c r="D15" s="1">
        <f t="shared" ca="1" si="0"/>
        <v>0.15768280042718597</v>
      </c>
      <c r="E15" s="15">
        <f t="shared" ca="1" si="2"/>
        <v>7.274439908024255E-2</v>
      </c>
      <c r="F15" s="6" t="s">
        <v>19</v>
      </c>
      <c r="G15" s="10"/>
      <c r="H15" s="10"/>
      <c r="I15" s="10"/>
      <c r="J15" s="1">
        <f t="shared" ca="1" si="3"/>
        <v>7.274439908024255E-2</v>
      </c>
      <c r="K15" s="1">
        <f t="shared" ca="1" si="4"/>
        <v>7.274439908024255E-2</v>
      </c>
      <c r="L15" s="1">
        <f t="shared" ca="1" si="5"/>
        <v>0.15768280042718597</v>
      </c>
      <c r="M15" s="1">
        <f t="shared" ca="1" si="6"/>
        <v>0.18999779219650137</v>
      </c>
      <c r="N15" s="1">
        <f t="shared" ca="1" si="7"/>
        <v>0.18999779219650137</v>
      </c>
      <c r="O15" s="1">
        <f t="shared" ca="1" si="8"/>
        <v>9.9924687511264446E-2</v>
      </c>
      <c r="P15" s="1">
        <f t="shared" ca="1" si="9"/>
        <v>0.17836439515954783</v>
      </c>
      <c r="Q15" s="1">
        <f t="shared" ca="1" si="10"/>
        <v>0.14014166390130997</v>
      </c>
    </row>
    <row r="16" spans="1:17" ht="15">
      <c r="A16" s="6" t="s">
        <v>38</v>
      </c>
      <c r="B16" s="1">
        <f t="shared" ca="1" si="1"/>
        <v>1.4177115067328994E-2</v>
      </c>
      <c r="C16" s="1">
        <f t="shared" ca="1" si="0"/>
        <v>0.10088090656937954</v>
      </c>
      <c r="D16" s="1">
        <f t="shared" ca="1" si="0"/>
        <v>0.88035604689572</v>
      </c>
      <c r="E16" s="15">
        <f t="shared" ca="1" si="2"/>
        <v>1.4177115067328994E-2</v>
      </c>
      <c r="F16" s="6" t="s">
        <v>38</v>
      </c>
      <c r="G16" s="10"/>
      <c r="H16" s="10"/>
      <c r="I16" s="10"/>
      <c r="J16" s="1">
        <f t="shared" ca="1" si="3"/>
        <v>1.4177115067328994E-2</v>
      </c>
      <c r="K16" s="1">
        <f t="shared" ca="1" si="4"/>
        <v>1.4177115067328994E-2</v>
      </c>
      <c r="L16" s="1">
        <f t="shared" ca="1" si="5"/>
        <v>0.10088090656937954</v>
      </c>
      <c r="M16" s="1">
        <f t="shared" ca="1" si="6"/>
        <v>0.88035604689572</v>
      </c>
      <c r="N16" s="1">
        <f t="shared" ca="1" si="7"/>
        <v>0.88035604689572</v>
      </c>
      <c r="O16" s="1">
        <f t="shared" ca="1" si="8"/>
        <v>4.1922328347985177E-2</v>
      </c>
      <c r="P16" s="1">
        <f t="shared" ca="1" si="9"/>
        <v>0.59974499637823753</v>
      </c>
      <c r="Q16" s="1">
        <f t="shared" ca="1" si="10"/>
        <v>0.33180468951080949</v>
      </c>
    </row>
    <row r="17" spans="1:17" ht="15">
      <c r="A17" s="6" t="s">
        <v>39</v>
      </c>
      <c r="B17" s="1">
        <f t="shared" ca="1" si="1"/>
        <v>0.61137101009927741</v>
      </c>
      <c r="C17" s="1">
        <f t="shared" ca="1" si="0"/>
        <v>0.43676282546499756</v>
      </c>
      <c r="D17" s="1">
        <f t="shared" ca="1" si="0"/>
        <v>0.57627206674581122</v>
      </c>
      <c r="E17" s="15">
        <f t="shared" ca="1" si="2"/>
        <v>0.43676282546499756</v>
      </c>
      <c r="F17" s="6" t="s">
        <v>39</v>
      </c>
      <c r="G17" s="10"/>
      <c r="H17" s="10"/>
      <c r="I17" s="10"/>
      <c r="J17" s="1">
        <f t="shared" ca="1" si="3"/>
        <v>0.43676282546499756</v>
      </c>
      <c r="K17" s="1">
        <f t="shared" ca="1" si="4"/>
        <v>0.43676282546499756</v>
      </c>
      <c r="L17" s="1">
        <f t="shared" ca="1" si="5"/>
        <v>0.57627206674581122</v>
      </c>
      <c r="M17" s="1">
        <f t="shared" ca="1" si="6"/>
        <v>0.61137101009927741</v>
      </c>
      <c r="N17" s="1">
        <f t="shared" ca="1" si="7"/>
        <v>0.61137101009927741</v>
      </c>
      <c r="O17" s="1">
        <f t="shared" ca="1" si="8"/>
        <v>0.48140578267485795</v>
      </c>
      <c r="P17" s="1">
        <f t="shared" ca="1" si="9"/>
        <v>0.59873539049202962</v>
      </c>
      <c r="Q17" s="1">
        <f t="shared" ca="1" si="10"/>
        <v>0.5414686341033621</v>
      </c>
    </row>
    <row r="18" spans="1:17" ht="15">
      <c r="A18" s="7" t="s">
        <v>21</v>
      </c>
      <c r="B18" s="1">
        <f t="shared" ca="1" si="1"/>
        <v>0.67203999882173149</v>
      </c>
      <c r="C18" s="1">
        <f t="shared" ca="1" si="1"/>
        <v>0.33538693835016886</v>
      </c>
      <c r="D18" s="1">
        <f t="shared" ca="1" si="1"/>
        <v>5.5180753758274803E-2</v>
      </c>
      <c r="E18" s="15">
        <f t="shared" ca="1" si="2"/>
        <v>5.5180753758274803E-2</v>
      </c>
      <c r="F18" s="11" t="s">
        <v>21</v>
      </c>
      <c r="G18" s="10"/>
      <c r="H18" s="10"/>
      <c r="I18" s="10"/>
      <c r="J18" s="1">
        <f t="shared" ca="1" si="3"/>
        <v>5.5180753758274803E-2</v>
      </c>
      <c r="K18" s="1">
        <f t="shared" ca="1" si="4"/>
        <v>5.5180753758274803E-2</v>
      </c>
      <c r="L18" s="1">
        <f t="shared" ca="1" si="5"/>
        <v>0.33538693835016886</v>
      </c>
      <c r="M18" s="1">
        <f t="shared" ca="1" si="6"/>
        <v>0.67203999882173149</v>
      </c>
      <c r="N18" s="1">
        <f t="shared" ca="1" si="7"/>
        <v>0.67203999882173149</v>
      </c>
      <c r="O18" s="1">
        <f t="shared" ca="1" si="8"/>
        <v>0.1448467328276809</v>
      </c>
      <c r="P18" s="1">
        <f t="shared" ca="1" si="9"/>
        <v>0.55084489705196904</v>
      </c>
      <c r="Q18" s="1">
        <f t="shared" ca="1" si="10"/>
        <v>0.3542025636433917</v>
      </c>
    </row>
    <row r="19" spans="1:17" ht="15">
      <c r="A19" s="8" t="s">
        <v>48</v>
      </c>
      <c r="B19" s="15">
        <f ca="1">_xlfn.QUARTILE.EXC(B2:B18,1)</f>
        <v>0.14931038601292146</v>
      </c>
      <c r="C19" s="15">
        <f t="shared" ref="C19:D19" ca="1" si="11">_xlfn.QUARTILE.EXC(C2:C18,1)</f>
        <v>0.2726503424949096</v>
      </c>
      <c r="D19" s="15">
        <f t="shared" ca="1" si="11"/>
        <v>0.16107379139841876</v>
      </c>
      <c r="E19" s="10"/>
      <c r="F19" s="10"/>
      <c r="G19" s="10"/>
    </row>
    <row r="20" spans="1:17">
      <c r="A20" s="10"/>
      <c r="B20" s="10"/>
      <c r="C20" s="10"/>
      <c r="D20" s="10"/>
      <c r="E20" s="10"/>
      <c r="F20" s="10"/>
      <c r="G20" s="10"/>
    </row>
    <row r="21" spans="1:17" ht="18">
      <c r="A21" s="13" t="s">
        <v>49</v>
      </c>
    </row>
    <row r="22" spans="1:17">
      <c r="A22" t="s">
        <v>50</v>
      </c>
    </row>
  </sheetData>
  <sortState xmlns:xlrd2="http://schemas.microsoft.com/office/spreadsheetml/2017/richdata2" columnSort="1" ref="B1:B19">
    <sortCondition ref="B1"/>
  </sortState>
  <conditionalFormatting sqref="B19:D19 E2:E18">
    <cfRule type="cellIs" dxfId="87" priority="28" operator="greaterThan">
      <formula>0.66</formula>
    </cfRule>
    <cfRule type="cellIs" dxfId="86" priority="30" operator="between">
      <formula>33%</formula>
      <formula>66%</formula>
    </cfRule>
    <cfRule type="cellIs" dxfId="85" priority="31" operator="lessThan">
      <formula>33%</formula>
    </cfRule>
  </conditionalFormatting>
  <conditionalFormatting sqref="B2:D18">
    <cfRule type="colorScale" priority="349">
      <colorScale>
        <cfvo type="min"/>
        <cfvo type="percentile" val="50"/>
        <cfvo type="max"/>
        <color rgb="FF63BE7B"/>
        <color rgb="FFFFEB84"/>
        <color rgb="FFF8696B"/>
      </colorScale>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14" id="{0F5490DA-8FEC-443D-BDBE-5E172F8B917D}">
            <xm:f>COUNTIF(Info!$F$9:$F$13,A2)&gt;0</xm:f>
            <x14:dxf>
              <font>
                <b/>
                <i val="0"/>
                <color theme="9" tint="-0.499984740745262"/>
              </font>
            </x14:dxf>
          </x14:cfRule>
          <x14:cfRule type="expression" priority="15" id="{CCB7CA7A-F0ED-48DF-A436-86AEDFE4875C}">
            <xm:f>COUNTIF(Info!$F$14:$F$25,A2)&gt;0</xm:f>
            <x14:dxf>
              <font>
                <b/>
                <i val="0"/>
                <color theme="1" tint="0.499984740745262"/>
              </font>
            </x14:dxf>
          </x14:cfRule>
          <xm:sqref>A2:A18</xm:sqref>
        </x14:conditionalFormatting>
        <x14:conditionalFormatting xmlns:xm="http://schemas.microsoft.com/office/excel/2006/main">
          <x14:cfRule type="expression" priority="16" id="{91CE64CD-CC39-4B01-8C96-DD0CDFB229D0}">
            <xm:f>COUNTIF(Info!$L$16:$S$16,B1)&gt;0</xm:f>
            <x14:dxf>
              <font>
                <b/>
                <i val="0"/>
                <color theme="8" tint="-0.24994659260841701"/>
              </font>
            </x14:dxf>
          </x14:cfRule>
          <x14:cfRule type="expression" priority="17" id="{3FA059E6-1236-499D-ACB7-2B0C46CAF327}">
            <xm:f>COUNTIF(Info!$L$15:$R$15,B1)&gt;0</xm:f>
            <x14:dxf>
              <font>
                <b/>
                <i val="0"/>
                <color theme="4" tint="-0.24994659260841701"/>
              </font>
            </x14:dxf>
          </x14:cfRule>
          <x14:cfRule type="expression" priority="18" id="{95F6697A-98CB-440F-91AA-3E2CC0351A29}">
            <xm:f>COUNTIF(Info!$L$14:$P$14,B1)&gt;0</xm:f>
            <x14:dxf>
              <font>
                <b/>
                <i val="0"/>
                <color rgb="FF663300"/>
              </font>
            </x14:dxf>
          </x14:cfRule>
          <x14:cfRule type="expression" priority="19" id="{7B2995FB-AF4E-4332-9AE9-B3AF97E7AA7F}">
            <xm:f>COUNTIF(Info!$L$13:$Y$13,B1)&gt;0</xm:f>
            <x14:dxf>
              <font>
                <b/>
                <i val="0"/>
                <color theme="4" tint="0.39994506668294322"/>
              </font>
            </x14:dxf>
          </x14:cfRule>
          <x14:cfRule type="expression" priority="20" id="{9C6B6265-6307-4DF5-95BA-BADBF7E15C26}">
            <xm:f>COUNTIF(Info!$L$11:$O$11,B1)&gt;0</xm:f>
            <x14:dxf>
              <font>
                <b/>
                <i val="0"/>
                <color rgb="FF996633"/>
              </font>
            </x14:dxf>
          </x14:cfRule>
          <x14:cfRule type="expression" priority="21" id="{DDE814EB-C145-4B47-9426-053DEE24BD16}">
            <xm:f>COUNTIF(Info!$L$12:$AG$12,B1)&gt;0</xm:f>
            <x14:dxf>
              <font>
                <b/>
                <i val="0"/>
                <color theme="8" tint="0.39991454817346722"/>
              </font>
            </x14:dxf>
          </x14:cfRule>
          <x14:cfRule type="expression" priority="22" id="{14E99877-18E4-4B16-B0A8-B7E211B1003D}">
            <xm:f>COUNTIF(Info!$L$10:$AQ$10,B1)&gt;0</xm:f>
            <x14:dxf>
              <font>
                <b/>
                <i val="0"/>
                <color theme="3" tint="0.499984740745262"/>
              </font>
            </x14:dxf>
          </x14:cfRule>
          <xm:sqref>B1:D1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2"/>
  <sheetViews>
    <sheetView zoomScale="85" zoomScaleNormal="85" workbookViewId="0">
      <selection activeCell="F19" sqref="F19"/>
    </sheetView>
  </sheetViews>
  <sheetFormatPr defaultRowHeight="14.25"/>
  <cols>
    <col min="1" max="1" width="36.140625" customWidth="1"/>
    <col min="2" max="2" width="18.7109375" customWidth="1"/>
  </cols>
  <sheetData>
    <row r="1" spans="1:17" ht="15">
      <c r="A1" s="60" t="str">
        <f>Info!B11</f>
        <v>1940_1969</v>
      </c>
      <c r="B1" s="18" t="s">
        <v>15</v>
      </c>
      <c r="C1" s="18" t="s">
        <v>16</v>
      </c>
      <c r="D1" s="18" t="s">
        <v>17</v>
      </c>
      <c r="E1" s="19" t="s">
        <v>40</v>
      </c>
      <c r="F1" s="10"/>
      <c r="G1" s="10"/>
      <c r="H1" s="10"/>
      <c r="I1" s="10"/>
      <c r="J1" t="s">
        <v>41</v>
      </c>
      <c r="K1" t="s">
        <v>40</v>
      </c>
      <c r="L1" t="s">
        <v>42</v>
      </c>
      <c r="M1" t="s">
        <v>43</v>
      </c>
      <c r="N1" t="s">
        <v>44</v>
      </c>
      <c r="O1" t="s">
        <v>45</v>
      </c>
      <c r="P1" t="s">
        <v>46</v>
      </c>
      <c r="Q1" t="s">
        <v>47</v>
      </c>
    </row>
    <row r="2" spans="1:17" ht="15">
      <c r="A2" s="6" t="s">
        <v>9</v>
      </c>
      <c r="B2" s="1">
        <f ca="1">RAND()</f>
        <v>0.55199625847162648</v>
      </c>
      <c r="C2" s="1">
        <f t="shared" ref="C2:D17" ca="1" si="0">RAND()</f>
        <v>0.50971243361665053</v>
      </c>
      <c r="D2" s="1">
        <f t="shared" ca="1" si="0"/>
        <v>0.54973060875093249</v>
      </c>
      <c r="E2" s="15">
        <f ca="1">_xlfn.QUARTILE.EXC(B2:D2,1)</f>
        <v>0.50971243361665053</v>
      </c>
      <c r="F2" s="6" t="s">
        <v>9</v>
      </c>
      <c r="G2" s="10"/>
      <c r="H2" s="10"/>
      <c r="I2" s="10"/>
      <c r="J2" s="1">
        <f ca="1">MIN(B2:D2)</f>
        <v>0.50971243361665053</v>
      </c>
      <c r="K2" s="1">
        <f ca="1">_xlfn.QUARTILE.EXC(B2:D2,1)</f>
        <v>0.50971243361665053</v>
      </c>
      <c r="L2" s="1">
        <f ca="1">_xlfn.QUARTILE.EXC(B2:D2,2)</f>
        <v>0.54973060875093249</v>
      </c>
      <c r="M2" s="1">
        <f ca="1">_xlfn.QUARTILE.EXC(B2:D2,3)</f>
        <v>0.55199625847162648</v>
      </c>
      <c r="N2" s="1">
        <f ca="1">MAX(B2:D2)</f>
        <v>0.55199625847162648</v>
      </c>
      <c r="O2" s="1">
        <f ca="1">_xlfn.PERCENTILE.EXC(B2:D2,33%)</f>
        <v>0.52251824965962079</v>
      </c>
      <c r="P2" s="1">
        <f ca="1">_xlfn.PERCENTILE.EXC(B2:D2,66%)</f>
        <v>0.55118062457217665</v>
      </c>
      <c r="Q2" s="1">
        <f ca="1">AVERAGE(B2:D2)</f>
        <v>0.5371464336130698</v>
      </c>
    </row>
    <row r="3" spans="1:17" ht="15">
      <c r="A3" s="6" t="s">
        <v>13</v>
      </c>
      <c r="B3" s="1">
        <f t="shared" ref="B3:D18" ca="1" si="1">RAND()</f>
        <v>0.17645313114614347</v>
      </c>
      <c r="C3" s="1">
        <f t="shared" ca="1" si="0"/>
        <v>0.66174700120514951</v>
      </c>
      <c r="D3" s="1">
        <f t="shared" ca="1" si="0"/>
        <v>0.14644479024338219</v>
      </c>
      <c r="E3" s="15">
        <f t="shared" ref="E3:E18" ca="1" si="2">_xlfn.QUARTILE.EXC(B3:D3,1)</f>
        <v>0.14644479024338219</v>
      </c>
      <c r="F3" s="6" t="s">
        <v>13</v>
      </c>
      <c r="G3" s="10"/>
      <c r="H3" s="10"/>
      <c r="I3" s="10"/>
      <c r="J3" s="1">
        <f ca="1">MIN(D3:D3)</f>
        <v>0.14644479024338219</v>
      </c>
      <c r="K3" s="1" t="e">
        <f ca="1">_xlfn.QUARTILE.EXC(D3:D3,1)</f>
        <v>#NUM!</v>
      </c>
      <c r="L3" s="1">
        <f ca="1">_xlfn.QUARTILE.EXC(D3:D3,2)</f>
        <v>0.14644479024338219</v>
      </c>
      <c r="M3" s="1" t="e">
        <f ca="1">_xlfn.QUARTILE.EXC(D3:D3,3)</f>
        <v>#NUM!</v>
      </c>
      <c r="N3" s="1">
        <f ca="1">MAX(D3:D3)</f>
        <v>0.14644479024338219</v>
      </c>
      <c r="O3" s="1" t="e">
        <f ca="1">_xlfn.PERCENTILE.EXC(D3:D3,33%)</f>
        <v>#NUM!</v>
      </c>
      <c r="P3" s="1" t="e">
        <f ca="1">_xlfn.PERCENTILE.EXC(D3:D3,66%)</f>
        <v>#NUM!</v>
      </c>
      <c r="Q3" s="1">
        <f ca="1">AVERAGE(D3:D3)</f>
        <v>0.14644479024338219</v>
      </c>
    </row>
    <row r="4" spans="1:17" ht="15">
      <c r="A4" s="6" t="s">
        <v>27</v>
      </c>
      <c r="B4" s="1">
        <f t="shared" ca="1" si="1"/>
        <v>0.38294113017684395</v>
      </c>
      <c r="C4" s="1">
        <f t="shared" ca="1" si="0"/>
        <v>0.3902890516245997</v>
      </c>
      <c r="D4" s="1">
        <f t="shared" ca="1" si="0"/>
        <v>0.22375600115275829</v>
      </c>
      <c r="E4" s="15">
        <f t="shared" ca="1" si="2"/>
        <v>0.22375600115275829</v>
      </c>
      <c r="F4" s="6" t="s">
        <v>27</v>
      </c>
      <c r="G4" s="10"/>
      <c r="H4" s="10"/>
      <c r="I4" s="10"/>
      <c r="J4" s="1">
        <f ca="1">MIN(D4:D4)</f>
        <v>0.22375600115275829</v>
      </c>
      <c r="K4" s="1" t="e">
        <f ca="1">_xlfn.QUARTILE.EXC(D4:D4,1)</f>
        <v>#NUM!</v>
      </c>
      <c r="L4" s="1">
        <f ca="1">_xlfn.QUARTILE.EXC(D4:D4,2)</f>
        <v>0.22375600115275829</v>
      </c>
      <c r="M4" s="1" t="e">
        <f ca="1">_xlfn.QUARTILE.EXC(D4:D4,3)</f>
        <v>#NUM!</v>
      </c>
      <c r="N4" s="1">
        <f ca="1">MAX(D4:D4)</f>
        <v>0.22375600115275829</v>
      </c>
      <c r="O4" s="1" t="e">
        <f ca="1">_xlfn.PERCENTILE.EXC(D4:D4,33%)</f>
        <v>#NUM!</v>
      </c>
      <c r="P4" s="1" t="e">
        <f ca="1">_xlfn.PERCENTILE.EXC(D4:D4,66%)</f>
        <v>#NUM!</v>
      </c>
      <c r="Q4" s="1">
        <f ca="1">AVERAGE(D4:D4)</f>
        <v>0.22375600115275829</v>
      </c>
    </row>
    <row r="5" spans="1:17" ht="15">
      <c r="A5" s="6" t="s">
        <v>31</v>
      </c>
      <c r="B5" s="1">
        <f t="shared" ca="1" si="1"/>
        <v>0.57044508814493111</v>
      </c>
      <c r="C5" s="1">
        <f t="shared" ca="1" si="0"/>
        <v>0.39496703283865087</v>
      </c>
      <c r="D5" s="1">
        <f t="shared" ca="1" si="0"/>
        <v>0.3048863511934683</v>
      </c>
      <c r="E5" s="15">
        <f t="shared" ca="1" si="2"/>
        <v>0.3048863511934683</v>
      </c>
      <c r="F5" s="6" t="s">
        <v>31</v>
      </c>
      <c r="G5" s="10"/>
      <c r="H5" s="10"/>
      <c r="I5" s="10"/>
      <c r="J5" s="1">
        <f ca="1">MIN(D5:D5)</f>
        <v>0.3048863511934683</v>
      </c>
      <c r="K5" s="1" t="e">
        <f ca="1">_xlfn.QUARTILE.EXC(D5:D5,1)</f>
        <v>#NUM!</v>
      </c>
      <c r="L5" s="1">
        <f ca="1">_xlfn.QUARTILE.EXC(D5:D5,2)</f>
        <v>0.3048863511934683</v>
      </c>
      <c r="M5" s="1" t="e">
        <f ca="1">_xlfn.QUARTILE.EXC(D5:D5,3)</f>
        <v>#NUM!</v>
      </c>
      <c r="N5" s="1">
        <f ca="1">MAX(D5:D5)</f>
        <v>0.3048863511934683</v>
      </c>
      <c r="O5" s="1" t="e">
        <f ca="1">_xlfn.PERCENTILE.EXC(D5:D5,33%)</f>
        <v>#NUM!</v>
      </c>
      <c r="P5" s="1" t="e">
        <f ca="1">_xlfn.PERCENTILE.EXC(D5:D5,66%)</f>
        <v>#NUM!</v>
      </c>
      <c r="Q5" s="1">
        <f ca="1">AVERAGE(D5:D5)</f>
        <v>0.3048863511934683</v>
      </c>
    </row>
    <row r="6" spans="1:17" ht="15">
      <c r="A6" s="6" t="s">
        <v>32</v>
      </c>
      <c r="B6" s="1">
        <f t="shared" ca="1" si="1"/>
        <v>0.61002179219102304</v>
      </c>
      <c r="C6" s="1">
        <f t="shared" ca="1" si="0"/>
        <v>0.13670059308701132</v>
      </c>
      <c r="D6" s="1">
        <f t="shared" ca="1" si="0"/>
        <v>0.90060212655875671</v>
      </c>
      <c r="E6" s="15">
        <f t="shared" ca="1" si="2"/>
        <v>0.13670059308701132</v>
      </c>
      <c r="F6" s="6" t="s">
        <v>32</v>
      </c>
      <c r="G6" s="10"/>
      <c r="H6" s="10"/>
      <c r="I6" s="10"/>
      <c r="J6" s="1">
        <f ca="1">MIN(D6:D6)</f>
        <v>0.90060212655875671</v>
      </c>
      <c r="K6" s="1" t="e">
        <f ca="1">_xlfn.QUARTILE.EXC(D6:D6,1)</f>
        <v>#NUM!</v>
      </c>
      <c r="L6" s="1">
        <f ca="1">_xlfn.QUARTILE.EXC(D6:D6,2)</f>
        <v>0.90060212655875671</v>
      </c>
      <c r="M6" s="1" t="e">
        <f ca="1">_xlfn.QUARTILE.EXC(D6:D6,3)</f>
        <v>#NUM!</v>
      </c>
      <c r="N6" s="1">
        <f ca="1">MAX(D6:D6)</f>
        <v>0.90060212655875671</v>
      </c>
      <c r="O6" s="1" t="e">
        <f ca="1">_xlfn.PERCENTILE.EXC(D6:D6,33%)</f>
        <v>#NUM!</v>
      </c>
      <c r="P6" s="1" t="e">
        <f ca="1">_xlfn.PERCENTILE.EXC(D6:D6,66%)</f>
        <v>#NUM!</v>
      </c>
      <c r="Q6" s="1">
        <f ca="1">AVERAGE(D6:D6)</f>
        <v>0.90060212655875671</v>
      </c>
    </row>
    <row r="7" spans="1:17" ht="15">
      <c r="A7" s="6" t="s">
        <v>29</v>
      </c>
      <c r="B7" s="1">
        <f t="shared" ca="1" si="1"/>
        <v>0.1876397878656747</v>
      </c>
      <c r="C7" s="1">
        <f t="shared" ca="1" si="0"/>
        <v>7.1785246144180914E-2</v>
      </c>
      <c r="D7" s="1">
        <f t="shared" ca="1" si="0"/>
        <v>0.28889139015272469</v>
      </c>
      <c r="E7" s="15">
        <f t="shared" ca="1" si="2"/>
        <v>7.1785246144180914E-2</v>
      </c>
      <c r="F7" s="6" t="s">
        <v>29</v>
      </c>
      <c r="G7" s="10"/>
      <c r="H7" s="10"/>
      <c r="I7" s="10"/>
      <c r="J7" s="1">
        <f ca="1">MIN(D7:D7)</f>
        <v>0.28889139015272469</v>
      </c>
      <c r="K7" s="1" t="e">
        <f ca="1">_xlfn.QUARTILE.EXC(D7:D7,1)</f>
        <v>#NUM!</v>
      </c>
      <c r="L7" s="1">
        <f ca="1">_xlfn.QUARTILE.EXC(D7:D7,2)</f>
        <v>0.28889139015272469</v>
      </c>
      <c r="M7" s="1" t="e">
        <f ca="1">_xlfn.QUARTILE.EXC(D7:D7,3)</f>
        <v>#NUM!</v>
      </c>
      <c r="N7" s="1">
        <f ca="1">MAX(D7:D7)</f>
        <v>0.28889139015272469</v>
      </c>
      <c r="O7" s="1" t="e">
        <f ca="1">_xlfn.PERCENTILE.EXC(D7:D7,33%)</f>
        <v>#NUM!</v>
      </c>
      <c r="P7" s="1" t="e">
        <f ca="1">_xlfn.PERCENTILE.EXC(D7:D7,66%)</f>
        <v>#NUM!</v>
      </c>
      <c r="Q7" s="1">
        <f ca="1">AVERAGE(D7:D7)</f>
        <v>0.28889139015272469</v>
      </c>
    </row>
    <row r="8" spans="1:17" ht="15">
      <c r="A8" s="6" t="s">
        <v>33</v>
      </c>
      <c r="B8" s="1">
        <f t="shared" ca="1" si="1"/>
        <v>4.3267783771078872E-2</v>
      </c>
      <c r="C8" s="1">
        <f t="shared" ca="1" si="0"/>
        <v>0.3644097358827223</v>
      </c>
      <c r="D8" s="1">
        <f t="shared" ca="1" si="0"/>
        <v>0.12699769468687083</v>
      </c>
      <c r="E8" s="15">
        <f t="shared" ca="1" si="2"/>
        <v>4.3267783771078872E-2</v>
      </c>
      <c r="F8" s="6" t="s">
        <v>33</v>
      </c>
      <c r="G8" s="10"/>
      <c r="H8" s="10"/>
      <c r="I8" s="10"/>
      <c r="J8" s="1">
        <f ca="1">MIN(D8:D8)</f>
        <v>0.12699769468687083</v>
      </c>
      <c r="K8" s="1" t="e">
        <f ca="1">_xlfn.QUARTILE.EXC(D8:D8,1)</f>
        <v>#NUM!</v>
      </c>
      <c r="L8" s="1">
        <f ca="1">_xlfn.QUARTILE.EXC(D8:D8,2)</f>
        <v>0.12699769468687083</v>
      </c>
      <c r="M8" s="1" t="e">
        <f ca="1">_xlfn.QUARTILE.EXC(D8:D8,3)</f>
        <v>#NUM!</v>
      </c>
      <c r="N8" s="1">
        <f ca="1">MAX(D8:D8)</f>
        <v>0.12699769468687083</v>
      </c>
      <c r="O8" s="1" t="e">
        <f ca="1">_xlfn.PERCENTILE.EXC(D8:D8,33%)</f>
        <v>#NUM!</v>
      </c>
      <c r="P8" s="1" t="e">
        <f ca="1">_xlfn.PERCENTILE.EXC(D8:D8,66%)</f>
        <v>#NUM!</v>
      </c>
      <c r="Q8" s="1">
        <f ca="1">AVERAGE(D8:D8)</f>
        <v>0.12699769468687083</v>
      </c>
    </row>
    <row r="9" spans="1:17" ht="15">
      <c r="A9" s="6" t="s">
        <v>24</v>
      </c>
      <c r="B9" s="1">
        <f t="shared" ca="1" si="1"/>
        <v>0.40735675987526399</v>
      </c>
      <c r="C9" s="1">
        <f t="shared" ca="1" si="0"/>
        <v>0.812636542828861</v>
      </c>
      <c r="D9" s="1">
        <f t="shared" ca="1" si="0"/>
        <v>0.60171770542367153</v>
      </c>
      <c r="E9" s="15">
        <f t="shared" ca="1" si="2"/>
        <v>0.40735675987526399</v>
      </c>
      <c r="F9" s="6" t="s">
        <v>24</v>
      </c>
      <c r="G9" s="10"/>
      <c r="H9" s="10"/>
      <c r="I9" s="10"/>
      <c r="J9" s="1">
        <f ca="1">MIN(D9:D9)</f>
        <v>0.60171770542367153</v>
      </c>
      <c r="K9" s="1" t="e">
        <f ca="1">_xlfn.QUARTILE.EXC(D9:D9,1)</f>
        <v>#NUM!</v>
      </c>
      <c r="L9" s="1">
        <f ca="1">_xlfn.QUARTILE.EXC(D9:D9,2)</f>
        <v>0.60171770542367153</v>
      </c>
      <c r="M9" s="1" t="e">
        <f ca="1">_xlfn.QUARTILE.EXC(D9:D9,3)</f>
        <v>#NUM!</v>
      </c>
      <c r="N9" s="1">
        <f ca="1">MAX(D9:D9)</f>
        <v>0.60171770542367153</v>
      </c>
      <c r="O9" s="1" t="e">
        <f ca="1">_xlfn.PERCENTILE.EXC(D9:D9,33%)</f>
        <v>#NUM!</v>
      </c>
      <c r="P9" s="1" t="e">
        <f ca="1">_xlfn.PERCENTILE.EXC(D9:D9,66%)</f>
        <v>#NUM!</v>
      </c>
      <c r="Q9" s="1">
        <f ca="1">AVERAGE(D9:D9)</f>
        <v>0.60171770542367153</v>
      </c>
    </row>
    <row r="10" spans="1:17" ht="15">
      <c r="A10" s="6" t="s">
        <v>34</v>
      </c>
      <c r="B10" s="1">
        <f t="shared" ca="1" si="1"/>
        <v>0.4177746035623856</v>
      </c>
      <c r="C10" s="1">
        <f t="shared" ca="1" si="0"/>
        <v>0.9531486870437651</v>
      </c>
      <c r="D10" s="1">
        <f t="shared" ca="1" si="0"/>
        <v>0.70281415880648535</v>
      </c>
      <c r="E10" s="15">
        <f t="shared" ca="1" si="2"/>
        <v>0.4177746035623856</v>
      </c>
      <c r="F10" s="6" t="s">
        <v>34</v>
      </c>
      <c r="G10" s="10"/>
      <c r="H10" s="10"/>
      <c r="I10" s="10"/>
      <c r="J10" s="1">
        <f ca="1">MIN(D10:D10)</f>
        <v>0.70281415880648535</v>
      </c>
      <c r="K10" s="1" t="e">
        <f ca="1">_xlfn.QUARTILE.EXC(D10:D10,1)</f>
        <v>#NUM!</v>
      </c>
      <c r="L10" s="1">
        <f ca="1">_xlfn.QUARTILE.EXC(D10:D10,2)</f>
        <v>0.70281415880648535</v>
      </c>
      <c r="M10" s="1" t="e">
        <f ca="1">_xlfn.QUARTILE.EXC(D10:D10,3)</f>
        <v>#NUM!</v>
      </c>
      <c r="N10" s="1">
        <f ca="1">MAX(D10:D10)</f>
        <v>0.70281415880648535</v>
      </c>
      <c r="O10" s="1" t="e">
        <f ca="1">_xlfn.PERCENTILE.EXC(D10:D10,33%)</f>
        <v>#NUM!</v>
      </c>
      <c r="P10" s="1" t="e">
        <f ca="1">_xlfn.PERCENTILE.EXC(D10:D10,66%)</f>
        <v>#NUM!</v>
      </c>
      <c r="Q10" s="1">
        <f ca="1">AVERAGE(D10:D10)</f>
        <v>0.70281415880648535</v>
      </c>
    </row>
    <row r="11" spans="1:17" ht="15">
      <c r="A11" s="6" t="s">
        <v>35</v>
      </c>
      <c r="B11" s="1">
        <f t="shared" ca="1" si="1"/>
        <v>0.89278597830417949</v>
      </c>
      <c r="C11" s="1">
        <f t="shared" ca="1" si="0"/>
        <v>0.90597531480206084</v>
      </c>
      <c r="D11" s="1">
        <f t="shared" ca="1" si="0"/>
        <v>0.72172034004107088</v>
      </c>
      <c r="E11" s="15">
        <f t="shared" ca="1" si="2"/>
        <v>0.72172034004107088</v>
      </c>
      <c r="F11" s="6" t="s">
        <v>35</v>
      </c>
      <c r="G11" s="10"/>
      <c r="H11" s="10"/>
      <c r="I11" s="10"/>
      <c r="J11" s="1">
        <f ca="1">MIN(D11:D11)</f>
        <v>0.72172034004107088</v>
      </c>
      <c r="K11" s="1" t="e">
        <f ca="1">_xlfn.QUARTILE.EXC(D11:D11,1)</f>
        <v>#NUM!</v>
      </c>
      <c r="L11" s="1">
        <f ca="1">_xlfn.QUARTILE.EXC(D11:D11,2)</f>
        <v>0.72172034004107088</v>
      </c>
      <c r="M11" s="1" t="e">
        <f ca="1">_xlfn.QUARTILE.EXC(D11:D11,3)</f>
        <v>#NUM!</v>
      </c>
      <c r="N11" s="1">
        <f ca="1">MAX(D11:D11)</f>
        <v>0.72172034004107088</v>
      </c>
      <c r="O11" s="1" t="e">
        <f ca="1">_xlfn.PERCENTILE.EXC(D11:D11,33%)</f>
        <v>#NUM!</v>
      </c>
      <c r="P11" s="1" t="e">
        <f ca="1">_xlfn.PERCENTILE.EXC(D11:D11,66%)</f>
        <v>#NUM!</v>
      </c>
      <c r="Q11" s="1">
        <f ca="1">AVERAGE(D11:D11)</f>
        <v>0.72172034004107088</v>
      </c>
    </row>
    <row r="12" spans="1:17" ht="15">
      <c r="A12" s="6" t="s">
        <v>36</v>
      </c>
      <c r="B12" s="1">
        <f t="shared" ca="1" si="1"/>
        <v>0.63466638072926418</v>
      </c>
      <c r="C12" s="1">
        <f t="shared" ca="1" si="0"/>
        <v>0.43161049478126201</v>
      </c>
      <c r="D12" s="1">
        <f t="shared" ca="1" si="0"/>
        <v>0.14596484278044197</v>
      </c>
      <c r="E12" s="15">
        <f t="shared" ca="1" si="2"/>
        <v>0.14596484278044197</v>
      </c>
      <c r="F12" s="6" t="s">
        <v>36</v>
      </c>
      <c r="G12" s="10"/>
      <c r="H12" s="10"/>
      <c r="I12" s="10"/>
      <c r="J12" s="1">
        <f ca="1">MIN(D12:D12)</f>
        <v>0.14596484278044197</v>
      </c>
      <c r="K12" s="1" t="e">
        <f ca="1">_xlfn.QUARTILE.EXC(D12:D12,1)</f>
        <v>#NUM!</v>
      </c>
      <c r="L12" s="1">
        <f ca="1">_xlfn.QUARTILE.EXC(D12:D12,2)</f>
        <v>0.14596484278044197</v>
      </c>
      <c r="M12" s="1" t="e">
        <f ca="1">_xlfn.QUARTILE.EXC(D12:D12,3)</f>
        <v>#NUM!</v>
      </c>
      <c r="N12" s="1">
        <f ca="1">MAX(D12:D12)</f>
        <v>0.14596484278044197</v>
      </c>
      <c r="O12" s="1" t="e">
        <f ca="1">_xlfn.PERCENTILE.EXC(D12:D12,33%)</f>
        <v>#NUM!</v>
      </c>
      <c r="P12" s="1" t="e">
        <f ca="1">_xlfn.PERCENTILE.EXC(D12:D12,66%)</f>
        <v>#NUM!</v>
      </c>
      <c r="Q12" s="1">
        <f ca="1">AVERAGE(D12:D12)</f>
        <v>0.14596484278044197</v>
      </c>
    </row>
    <row r="13" spans="1:17" ht="15">
      <c r="A13" s="6" t="s">
        <v>30</v>
      </c>
      <c r="B13" s="1">
        <f t="shared" ca="1" si="1"/>
        <v>0.34182159895082487</v>
      </c>
      <c r="C13" s="1">
        <f t="shared" ca="1" si="0"/>
        <v>0.428246335576142</v>
      </c>
      <c r="D13" s="1">
        <f t="shared" ca="1" si="0"/>
        <v>0.21494290036518071</v>
      </c>
      <c r="E13" s="15">
        <f t="shared" ca="1" si="2"/>
        <v>0.21494290036518071</v>
      </c>
      <c r="F13" s="6" t="s">
        <v>30</v>
      </c>
      <c r="G13" s="10"/>
      <c r="H13" s="10"/>
      <c r="I13" s="10"/>
      <c r="J13" s="1">
        <f ca="1">MIN(D13:D13)</f>
        <v>0.21494290036518071</v>
      </c>
      <c r="K13" s="1" t="e">
        <f ca="1">_xlfn.QUARTILE.EXC(D13:D13,1)</f>
        <v>#NUM!</v>
      </c>
      <c r="L13" s="1">
        <f ca="1">_xlfn.QUARTILE.EXC(D13:D13,2)</f>
        <v>0.21494290036518071</v>
      </c>
      <c r="M13" s="1" t="e">
        <f ca="1">_xlfn.QUARTILE.EXC(D13:D13,3)</f>
        <v>#NUM!</v>
      </c>
      <c r="N13" s="1">
        <f ca="1">MAX(D13:D13)</f>
        <v>0.21494290036518071</v>
      </c>
      <c r="O13" s="1" t="e">
        <f ca="1">_xlfn.PERCENTILE.EXC(D13:D13,33%)</f>
        <v>#NUM!</v>
      </c>
      <c r="P13" s="1" t="e">
        <f ca="1">_xlfn.PERCENTILE.EXC(D13:D13,66%)</f>
        <v>#NUM!</v>
      </c>
      <c r="Q13" s="1">
        <f ca="1">AVERAGE(D13:D13)</f>
        <v>0.21494290036518071</v>
      </c>
    </row>
    <row r="14" spans="1:17" ht="15">
      <c r="A14" s="6" t="s">
        <v>37</v>
      </c>
      <c r="B14" s="1">
        <f t="shared" ca="1" si="1"/>
        <v>0.85938389622857203</v>
      </c>
      <c r="C14" s="1">
        <f t="shared" ca="1" si="0"/>
        <v>0.81374227882671513</v>
      </c>
      <c r="D14" s="1">
        <f t="shared" ca="1" si="0"/>
        <v>0.32982058189175845</v>
      </c>
      <c r="E14" s="15">
        <f t="shared" ca="1" si="2"/>
        <v>0.32982058189175845</v>
      </c>
      <c r="F14" s="6" t="s">
        <v>37</v>
      </c>
      <c r="G14" s="10"/>
      <c r="H14" s="10"/>
      <c r="I14" s="10"/>
      <c r="J14" s="1">
        <f ca="1">MIN(D14:D14)</f>
        <v>0.32982058189175845</v>
      </c>
      <c r="K14" s="1" t="e">
        <f ca="1">_xlfn.QUARTILE.EXC(D14:D14,1)</f>
        <v>#NUM!</v>
      </c>
      <c r="L14" s="1">
        <f ca="1">_xlfn.QUARTILE.EXC(D14:D14,2)</f>
        <v>0.32982058189175845</v>
      </c>
      <c r="M14" s="1" t="e">
        <f ca="1">_xlfn.QUARTILE.EXC(D14:D14,3)</f>
        <v>#NUM!</v>
      </c>
      <c r="N14" s="1">
        <f ca="1">MAX(D14:D14)</f>
        <v>0.32982058189175845</v>
      </c>
      <c r="O14" s="1" t="e">
        <f ca="1">_xlfn.PERCENTILE.EXC(D14:D14,33%)</f>
        <v>#NUM!</v>
      </c>
      <c r="P14" s="1" t="e">
        <f ca="1">_xlfn.PERCENTILE.EXC(D14:D14,66%)</f>
        <v>#NUM!</v>
      </c>
      <c r="Q14" s="1">
        <f ca="1">AVERAGE(D14:D14)</f>
        <v>0.32982058189175845</v>
      </c>
    </row>
    <row r="15" spans="1:17" ht="15">
      <c r="A15" s="6" t="s">
        <v>19</v>
      </c>
      <c r="B15" s="1">
        <f t="shared" ca="1" si="1"/>
        <v>0.10297785110839341</v>
      </c>
      <c r="C15" s="1">
        <f t="shared" ca="1" si="0"/>
        <v>0.16832323769600699</v>
      </c>
      <c r="D15" s="1">
        <f t="shared" ca="1" si="0"/>
        <v>0.3554825100140776</v>
      </c>
      <c r="E15" s="15">
        <f t="shared" ca="1" si="2"/>
        <v>0.10297785110839341</v>
      </c>
      <c r="F15" s="6" t="s">
        <v>19</v>
      </c>
      <c r="G15" s="10"/>
      <c r="H15" s="10"/>
      <c r="I15" s="10"/>
      <c r="J15" s="1">
        <f ca="1">MIN(D15:D15)</f>
        <v>0.3554825100140776</v>
      </c>
      <c r="K15" s="1" t="e">
        <f ca="1">_xlfn.QUARTILE.EXC(D15:D15,1)</f>
        <v>#NUM!</v>
      </c>
      <c r="L15" s="1">
        <f ca="1">_xlfn.QUARTILE.EXC(D15:D15,2)</f>
        <v>0.3554825100140776</v>
      </c>
      <c r="M15" s="1" t="e">
        <f ca="1">_xlfn.QUARTILE.EXC(D15:D15,3)</f>
        <v>#NUM!</v>
      </c>
      <c r="N15" s="1">
        <f ca="1">MAX(D15:D15)</f>
        <v>0.3554825100140776</v>
      </c>
      <c r="O15" s="1" t="e">
        <f ca="1">_xlfn.PERCENTILE.EXC(D15:D15,33%)</f>
        <v>#NUM!</v>
      </c>
      <c r="P15" s="1" t="e">
        <f ca="1">_xlfn.PERCENTILE.EXC(D15:D15,66%)</f>
        <v>#NUM!</v>
      </c>
      <c r="Q15" s="1">
        <f ca="1">AVERAGE(D15:D15)</f>
        <v>0.3554825100140776</v>
      </c>
    </row>
    <row r="16" spans="1:17" ht="15">
      <c r="A16" s="6" t="s">
        <v>38</v>
      </c>
      <c r="B16" s="1">
        <f t="shared" ca="1" si="1"/>
        <v>0.57356210258592588</v>
      </c>
      <c r="C16" s="1">
        <f t="shared" ca="1" si="0"/>
        <v>0.17602908288120267</v>
      </c>
      <c r="D16" s="1">
        <f t="shared" ca="1" si="0"/>
        <v>0.92308592659568722</v>
      </c>
      <c r="E16" s="15">
        <f t="shared" ca="1" si="2"/>
        <v>0.17602908288120267</v>
      </c>
      <c r="F16" s="6" t="s">
        <v>38</v>
      </c>
      <c r="G16" s="10"/>
      <c r="H16" s="10"/>
      <c r="I16" s="10"/>
      <c r="J16" s="1">
        <f ca="1">MIN(D16:D16)</f>
        <v>0.92308592659568722</v>
      </c>
      <c r="K16" s="1" t="e">
        <f ca="1">_xlfn.QUARTILE.EXC(D16:D16,1)</f>
        <v>#NUM!</v>
      </c>
      <c r="L16" s="1">
        <f ca="1">_xlfn.QUARTILE.EXC(D16:D16,2)</f>
        <v>0.92308592659568722</v>
      </c>
      <c r="M16" s="1" t="e">
        <f ca="1">_xlfn.QUARTILE.EXC(D16:D16,3)</f>
        <v>#NUM!</v>
      </c>
      <c r="N16" s="1">
        <f ca="1">MAX(D16:D16)</f>
        <v>0.92308592659568722</v>
      </c>
      <c r="O16" s="1" t="e">
        <f ca="1">_xlfn.PERCENTILE.EXC(D16:D16,33%)</f>
        <v>#NUM!</v>
      </c>
      <c r="P16" s="1" t="e">
        <f ca="1">_xlfn.PERCENTILE.EXC(D16:D16,66%)</f>
        <v>#NUM!</v>
      </c>
      <c r="Q16" s="1">
        <f ca="1">AVERAGE(D16:D16)</f>
        <v>0.92308592659568722</v>
      </c>
    </row>
    <row r="17" spans="1:17" ht="15">
      <c r="A17" s="6" t="s">
        <v>39</v>
      </c>
      <c r="B17" s="1">
        <f t="shared" ca="1" si="1"/>
        <v>0.97225423433499569</v>
      </c>
      <c r="C17" s="1">
        <f t="shared" ca="1" si="0"/>
        <v>0.9857658792256081</v>
      </c>
      <c r="D17" s="1">
        <f t="shared" ca="1" si="0"/>
        <v>3.2742997405201479E-2</v>
      </c>
      <c r="E17" s="15">
        <f t="shared" ca="1" si="2"/>
        <v>3.2742997405201479E-2</v>
      </c>
      <c r="F17" s="6" t="s">
        <v>39</v>
      </c>
      <c r="G17" s="10"/>
      <c r="H17" s="10"/>
      <c r="I17" s="10"/>
      <c r="J17" s="1">
        <f ca="1">MIN(D17:D17)</f>
        <v>3.2742997405201479E-2</v>
      </c>
      <c r="K17" s="1" t="e">
        <f ca="1">_xlfn.QUARTILE.EXC(D17:D17,1)</f>
        <v>#NUM!</v>
      </c>
      <c r="L17" s="1">
        <f ca="1">_xlfn.QUARTILE.EXC(D17:D17,2)</f>
        <v>3.2742997405201479E-2</v>
      </c>
      <c r="M17" s="1" t="e">
        <f ca="1">_xlfn.QUARTILE.EXC(D17:D17,3)</f>
        <v>#NUM!</v>
      </c>
      <c r="N17" s="1">
        <f ca="1">MAX(D17:D17)</f>
        <v>3.2742997405201479E-2</v>
      </c>
      <c r="O17" s="1" t="e">
        <f ca="1">_xlfn.PERCENTILE.EXC(D17:D17,33%)</f>
        <v>#NUM!</v>
      </c>
      <c r="P17" s="1" t="e">
        <f ca="1">_xlfn.PERCENTILE.EXC(D17:D17,66%)</f>
        <v>#NUM!</v>
      </c>
      <c r="Q17" s="1">
        <f ca="1">AVERAGE(D17:D17)</f>
        <v>3.2742997405201479E-2</v>
      </c>
    </row>
    <row r="18" spans="1:17" ht="15">
      <c r="A18" s="7" t="s">
        <v>21</v>
      </c>
      <c r="B18" s="1">
        <f t="shared" ca="1" si="1"/>
        <v>0.54108546167790139</v>
      </c>
      <c r="C18" s="1">
        <f t="shared" ca="1" si="1"/>
        <v>0.87889730255120357</v>
      </c>
      <c r="D18" s="1">
        <f t="shared" ca="1" si="1"/>
        <v>0.11215137204880798</v>
      </c>
      <c r="E18" s="15">
        <f t="shared" ca="1" si="2"/>
        <v>0.11215137204880798</v>
      </c>
      <c r="F18" s="11" t="s">
        <v>21</v>
      </c>
      <c r="G18" s="10"/>
      <c r="H18" s="10"/>
      <c r="I18" s="10"/>
      <c r="J18" s="1">
        <f ca="1">MIN(D18:D18)</f>
        <v>0.11215137204880798</v>
      </c>
      <c r="K18" s="1" t="e">
        <f ca="1">_xlfn.QUARTILE.EXC(D18:D18,1)</f>
        <v>#NUM!</v>
      </c>
      <c r="L18" s="1">
        <f ca="1">_xlfn.QUARTILE.EXC(D18:D18,2)</f>
        <v>0.11215137204880798</v>
      </c>
      <c r="M18" s="1" t="e">
        <f ca="1">_xlfn.QUARTILE.EXC(D18:D18,3)</f>
        <v>#NUM!</v>
      </c>
      <c r="N18" s="1">
        <f ca="1">MAX(D18:D18)</f>
        <v>0.11215137204880798</v>
      </c>
      <c r="O18" s="1" t="e">
        <f ca="1">_xlfn.PERCENTILE.EXC(D18:D18,33%)</f>
        <v>#NUM!</v>
      </c>
      <c r="P18" s="1" t="e">
        <f ca="1">_xlfn.PERCENTILE.EXC(D18:D18,66%)</f>
        <v>#NUM!</v>
      </c>
      <c r="Q18" s="1">
        <f ca="1">AVERAGE(D18:D18)</f>
        <v>0.11215137204880798</v>
      </c>
    </row>
    <row r="19" spans="1:17" ht="15">
      <c r="A19" s="8" t="s">
        <v>48</v>
      </c>
      <c r="B19" s="15">
        <f ca="1">_xlfn.QUARTILE.EXC(B2:B18,1)</f>
        <v>0.26473069340824978</v>
      </c>
      <c r="C19" s="15">
        <f ca="1">_xlfn.QUARTILE.EXC(C2:C18,1)</f>
        <v>0.27021940938196248</v>
      </c>
      <c r="D19" s="15">
        <f ca="1">_xlfn.QUARTILE.EXC(D2:D18,1)</f>
        <v>0.14620481651191208</v>
      </c>
      <c r="E19" s="17"/>
      <c r="F19" s="10"/>
      <c r="G19" s="10"/>
      <c r="H19" s="10"/>
      <c r="I19" s="10"/>
    </row>
    <row r="20" spans="1:17">
      <c r="A20" s="10"/>
      <c r="B20" s="10"/>
      <c r="C20" s="10"/>
      <c r="D20" s="10"/>
      <c r="E20" s="10"/>
      <c r="F20" s="10"/>
      <c r="G20" s="10"/>
    </row>
    <row r="21" spans="1:17" ht="18">
      <c r="A21" s="13" t="s">
        <v>49</v>
      </c>
    </row>
    <row r="22" spans="1:17">
      <c r="A22" t="s">
        <v>50</v>
      </c>
    </row>
  </sheetData>
  <sortState xmlns:xlrd2="http://schemas.microsoft.com/office/spreadsheetml/2017/richdata2" columnSort="1" ref="D1:D19">
    <sortCondition ref="D1"/>
  </sortState>
  <conditionalFormatting sqref="B19:D19 E2:E18">
    <cfRule type="cellIs" dxfId="75" priority="20" operator="lessThan">
      <formula>66%</formula>
    </cfRule>
  </conditionalFormatting>
  <conditionalFormatting sqref="B19:D19 E2:E18">
    <cfRule type="cellIs" dxfId="74" priority="19" operator="between">
      <formula>33%</formula>
      <formula>66%</formula>
    </cfRule>
  </conditionalFormatting>
  <conditionalFormatting sqref="B19:D19 E2:E18">
    <cfRule type="cellIs" dxfId="73" priority="17" operator="greaterThan">
      <formula>0.66</formula>
    </cfRule>
  </conditionalFormatting>
  <conditionalFormatting sqref="B2:D18">
    <cfRule type="colorScale" priority="2">
      <colorScale>
        <cfvo type="min"/>
        <cfvo type="percentile" val="50"/>
        <cfvo type="max"/>
        <color rgb="FF63BE7B"/>
        <color rgb="FFFFEB84"/>
        <color rgb="FFF8696B"/>
      </colorScale>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5" id="{23008557-6D83-42AC-BF68-99095E341026}">
            <xm:f>COUNTIF(Info!$L$16:$S$16,B1)&gt;0</xm:f>
            <x14:dxf>
              <font>
                <b/>
                <i val="0"/>
                <color theme="8" tint="-0.24994659260841701"/>
              </font>
            </x14:dxf>
          </x14:cfRule>
          <x14:cfRule type="expression" priority="6" id="{78A98D9A-54B9-46BA-92FB-7B0F9EB854DC}">
            <xm:f>COUNTIF(Info!$L$15:$R$15,B1)&gt;0</xm:f>
            <x14:dxf>
              <font>
                <b/>
                <i val="0"/>
                <color theme="4" tint="-0.24994659260841701"/>
              </font>
            </x14:dxf>
          </x14:cfRule>
          <x14:cfRule type="expression" priority="7" id="{2B67731C-F68B-4E27-8682-C4210FF637A7}">
            <xm:f>COUNTIF(Info!$L$14:$P$14,B1)&gt;0</xm:f>
            <x14:dxf>
              <font>
                <b/>
                <i val="0"/>
                <color rgb="FF663300"/>
              </font>
            </x14:dxf>
          </x14:cfRule>
          <x14:cfRule type="expression" priority="8" id="{4B9B5EC7-A838-481E-98D3-254CCE7C3D0E}">
            <xm:f>COUNTIF(Info!$L$13:$Y$13,B1)&gt;0</xm:f>
            <x14:dxf>
              <font>
                <b/>
                <i val="0"/>
                <color theme="4" tint="0.39994506668294322"/>
              </font>
            </x14:dxf>
          </x14:cfRule>
          <x14:cfRule type="expression" priority="9" id="{F4FF89FF-C35C-4A36-82B4-CC79F1B24379}">
            <xm:f>COUNTIF(Info!$L$11:$O$11,B1)&gt;0</xm:f>
            <x14:dxf>
              <font>
                <b/>
                <i val="0"/>
                <color rgb="FF996633"/>
              </font>
            </x14:dxf>
          </x14:cfRule>
          <x14:cfRule type="expression" priority="10" id="{1D69DE84-25AE-4305-8FCF-6B9184D99A41}">
            <xm:f>COUNTIF(Info!$L$12:$AG$12,B1)&gt;0</xm:f>
            <x14:dxf>
              <font>
                <b/>
                <i val="0"/>
                <color theme="8" tint="0.39991454817346722"/>
              </font>
            </x14:dxf>
          </x14:cfRule>
          <x14:cfRule type="expression" priority="11" id="{4C158903-6D91-45B7-8F36-786E967C009D}">
            <xm:f>COUNTIF(Info!$L$10:$AQ$10,B1)&gt;0</xm:f>
            <x14:dxf>
              <font>
                <b/>
                <i val="0"/>
                <color theme="3" tint="0.499984740745262"/>
              </font>
            </x14:dxf>
          </x14:cfRule>
          <xm:sqref>B1:D1</xm:sqref>
        </x14:conditionalFormatting>
        <x14:conditionalFormatting xmlns:xm="http://schemas.microsoft.com/office/excel/2006/main">
          <x14:cfRule type="expression" priority="3" id="{41A55072-C0A6-44CB-BAA2-2D15EF58266D}">
            <xm:f>COUNTIF(Info!$F$9:$F$13,A2)&gt;0</xm:f>
            <x14:dxf>
              <font>
                <b/>
                <i val="0"/>
                <color theme="9" tint="-0.499984740745262"/>
              </font>
            </x14:dxf>
          </x14:cfRule>
          <x14:cfRule type="expression" priority="4" id="{8F89DA61-B963-4DC9-B150-FBAEC763FC73}">
            <xm:f>COUNTIF(Info!$F$14:$F$25,A2)&gt;0</xm:f>
            <x14:dxf>
              <font>
                <b/>
                <i val="0"/>
                <color theme="1" tint="0.499984740745262"/>
              </font>
            </x14:dxf>
          </x14:cfRule>
          <xm:sqref>A2:A18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2"/>
  <sheetViews>
    <sheetView zoomScale="85" zoomScaleNormal="85" workbookViewId="0">
      <selection activeCell="E2" sqref="E2:E18"/>
    </sheetView>
  </sheetViews>
  <sheetFormatPr defaultRowHeight="15" customHeight="1"/>
  <cols>
    <col min="1" max="1" width="36" customWidth="1"/>
    <col min="2" max="2" width="18.7109375" customWidth="1"/>
    <col min="10" max="10" width="9"/>
    <col min="11" max="11" width="14.140625" customWidth="1"/>
  </cols>
  <sheetData>
    <row r="1" spans="1:17">
      <c r="A1" s="60" t="str">
        <f>Info!B12</f>
        <v>1970_1999</v>
      </c>
      <c r="B1" s="18" t="s">
        <v>15</v>
      </c>
      <c r="C1" s="18" t="s">
        <v>16</v>
      </c>
      <c r="D1" s="18" t="s">
        <v>17</v>
      </c>
      <c r="E1" s="19" t="s">
        <v>40</v>
      </c>
      <c r="F1" s="10"/>
      <c r="G1" s="10"/>
      <c r="H1" s="10"/>
      <c r="I1" s="10"/>
      <c r="J1" t="s">
        <v>41</v>
      </c>
      <c r="K1" t="s">
        <v>40</v>
      </c>
      <c r="L1" t="s">
        <v>42</v>
      </c>
      <c r="M1" t="s">
        <v>43</v>
      </c>
      <c r="N1" t="s">
        <v>44</v>
      </c>
      <c r="O1" t="s">
        <v>45</v>
      </c>
      <c r="P1" t="s">
        <v>46</v>
      </c>
      <c r="Q1" t="s">
        <v>47</v>
      </c>
    </row>
    <row r="2" spans="1:17">
      <c r="A2" s="61" t="s">
        <v>9</v>
      </c>
      <c r="B2" s="1">
        <f ca="1">RAND()</f>
        <v>0.5930818515311016</v>
      </c>
      <c r="C2" s="1">
        <f t="shared" ref="C2:D17" ca="1" si="0">RAND()</f>
        <v>0.44589800709057303</v>
      </c>
      <c r="D2" s="1">
        <f t="shared" ca="1" si="0"/>
        <v>0.25093305481523198</v>
      </c>
      <c r="E2" s="15">
        <f ca="1">_xlfn.QUARTILE.EXC(B2:D2,1)</f>
        <v>0.25093305481523198</v>
      </c>
      <c r="F2" s="6" t="s">
        <v>9</v>
      </c>
      <c r="G2" s="10"/>
      <c r="H2" s="10"/>
      <c r="I2" s="10"/>
      <c r="J2" s="1">
        <f ca="1">MIN(B2:D2)</f>
        <v>0.25093305481523198</v>
      </c>
      <c r="K2" s="1">
        <f ca="1">_xlfn.QUARTILE.EXC(B2:D2,1)</f>
        <v>0.25093305481523198</v>
      </c>
      <c r="L2" s="1">
        <f ca="1">_xlfn.QUARTILE.EXC(B2:D2,2)</f>
        <v>0.44589800709057303</v>
      </c>
      <c r="M2" s="1">
        <f ca="1">_xlfn.QUARTILE.EXC(B2:D2,3)</f>
        <v>0.5930818515311016</v>
      </c>
      <c r="N2" s="1">
        <f ca="1">MAX(B2:D2)</f>
        <v>0.5930818515311016</v>
      </c>
      <c r="O2" s="1">
        <f ca="1">_xlfn.PERCENTILE.EXC(B2:D2,33%)</f>
        <v>0.31332183954334114</v>
      </c>
      <c r="P2" s="1">
        <f ca="1">_xlfn.PERCENTILE.EXC(B2:D2,66%)</f>
        <v>0.54009566753251137</v>
      </c>
      <c r="Q2" s="1">
        <f ca="1">AVERAGE(B2:D2)</f>
        <v>0.42997097114563548</v>
      </c>
    </row>
    <row r="3" spans="1:17">
      <c r="A3" s="6" t="s">
        <v>13</v>
      </c>
      <c r="B3" s="1">
        <f t="shared" ref="B3:D18" ca="1" si="1">RAND()</f>
        <v>0.4004340801184727</v>
      </c>
      <c r="C3" s="1">
        <f t="shared" ca="1" si="0"/>
        <v>0.40778958497939632</v>
      </c>
      <c r="D3" s="1">
        <f t="shared" ca="1" si="0"/>
        <v>0.34236216794784347</v>
      </c>
      <c r="E3" s="15">
        <f t="shared" ref="E3:E18" ca="1" si="2">_xlfn.QUARTILE.EXC(B3:D3,1)</f>
        <v>0.34236216794784347</v>
      </c>
      <c r="F3" s="6" t="s">
        <v>13</v>
      </c>
      <c r="G3" s="10"/>
      <c r="H3" s="10"/>
      <c r="I3" s="10"/>
      <c r="J3" s="1">
        <f ca="1">MIN(D3:D3)</f>
        <v>0.34236216794784347</v>
      </c>
      <c r="K3" s="1" t="e">
        <f ca="1">_xlfn.QUARTILE.EXC(D3:D3,1)</f>
        <v>#NUM!</v>
      </c>
      <c r="L3" s="1">
        <f ca="1">_xlfn.QUARTILE.EXC(D3:D3,2)</f>
        <v>0.34236216794784347</v>
      </c>
      <c r="M3" s="1" t="e">
        <f ca="1">_xlfn.QUARTILE.EXC(D3:D3,3)</f>
        <v>#NUM!</v>
      </c>
      <c r="N3" s="1">
        <f ca="1">MAX(D3:D3)</f>
        <v>0.34236216794784347</v>
      </c>
      <c r="O3" s="1" t="e">
        <f ca="1">_xlfn.PERCENTILE.EXC(D3:D3,33%)</f>
        <v>#NUM!</v>
      </c>
      <c r="P3" s="1" t="e">
        <f ca="1">_xlfn.PERCENTILE.EXC(D3:D3,66%)</f>
        <v>#NUM!</v>
      </c>
      <c r="Q3" s="1">
        <f ca="1">AVERAGE(D3:D3)</f>
        <v>0.34236216794784347</v>
      </c>
    </row>
    <row r="4" spans="1:17">
      <c r="A4" s="6" t="s">
        <v>27</v>
      </c>
      <c r="B4" s="1">
        <f t="shared" ca="1" si="1"/>
        <v>0.75190119242726849</v>
      </c>
      <c r="C4" s="1">
        <f t="shared" ca="1" si="0"/>
        <v>0.8881350314272568</v>
      </c>
      <c r="D4" s="1">
        <f t="shared" ca="1" si="0"/>
        <v>7.4183477910984341E-2</v>
      </c>
      <c r="E4" s="15">
        <f t="shared" ca="1" si="2"/>
        <v>7.4183477910984341E-2</v>
      </c>
      <c r="F4" s="6" t="s">
        <v>27</v>
      </c>
      <c r="G4" s="10"/>
      <c r="H4" s="10"/>
      <c r="I4" s="10"/>
      <c r="J4" s="1">
        <f ca="1">MIN(D4:D4)</f>
        <v>7.4183477910984341E-2</v>
      </c>
      <c r="K4" s="1" t="e">
        <f ca="1">_xlfn.QUARTILE.EXC(D4:D4,1)</f>
        <v>#NUM!</v>
      </c>
      <c r="L4" s="1">
        <f ca="1">_xlfn.QUARTILE.EXC(D4:D4,2)</f>
        <v>7.4183477910984341E-2</v>
      </c>
      <c r="M4" s="1" t="e">
        <f ca="1">_xlfn.QUARTILE.EXC(D4:D4,3)</f>
        <v>#NUM!</v>
      </c>
      <c r="N4" s="1">
        <f ca="1">MAX(D4:D4)</f>
        <v>7.4183477910984341E-2</v>
      </c>
      <c r="O4" s="1" t="e">
        <f ca="1">_xlfn.PERCENTILE.EXC(D4:D4,33%)</f>
        <v>#NUM!</v>
      </c>
      <c r="P4" s="1" t="e">
        <f ca="1">_xlfn.PERCENTILE.EXC(D4:D4,66%)</f>
        <v>#NUM!</v>
      </c>
      <c r="Q4" s="1">
        <f ca="1">AVERAGE(D4:D4)</f>
        <v>7.4183477910984341E-2</v>
      </c>
    </row>
    <row r="5" spans="1:17">
      <c r="A5" s="6" t="s">
        <v>31</v>
      </c>
      <c r="B5" s="1">
        <f t="shared" ca="1" si="1"/>
        <v>0.91894182976294225</v>
      </c>
      <c r="C5" s="1">
        <f t="shared" ca="1" si="0"/>
        <v>0.30701188860943118</v>
      </c>
      <c r="D5" s="1">
        <f t="shared" ca="1" si="0"/>
        <v>0.68435791488313291</v>
      </c>
      <c r="E5" s="15">
        <f t="shared" ca="1" si="2"/>
        <v>0.30701188860943118</v>
      </c>
      <c r="F5" s="6" t="s">
        <v>31</v>
      </c>
      <c r="G5" s="10"/>
      <c r="H5" s="10"/>
      <c r="I5" s="10"/>
      <c r="J5" s="1">
        <f ca="1">MIN(D5:D5)</f>
        <v>0.68435791488313291</v>
      </c>
      <c r="K5" s="1" t="e">
        <f ca="1">_xlfn.QUARTILE.EXC(D5:D5,1)</f>
        <v>#NUM!</v>
      </c>
      <c r="L5" s="1">
        <f ca="1">_xlfn.QUARTILE.EXC(D5:D5,2)</f>
        <v>0.68435791488313291</v>
      </c>
      <c r="M5" s="1" t="e">
        <f ca="1">_xlfn.QUARTILE.EXC(D5:D5,3)</f>
        <v>#NUM!</v>
      </c>
      <c r="N5" s="1">
        <f ca="1">MAX(D5:D5)</f>
        <v>0.68435791488313291</v>
      </c>
      <c r="O5" s="1" t="e">
        <f ca="1">_xlfn.PERCENTILE.EXC(D5:D5,33%)</f>
        <v>#NUM!</v>
      </c>
      <c r="P5" s="1" t="e">
        <f ca="1">_xlfn.PERCENTILE.EXC(D5:D5,66%)</f>
        <v>#NUM!</v>
      </c>
      <c r="Q5" s="1">
        <f ca="1">AVERAGE(D5:D5)</f>
        <v>0.68435791488313291</v>
      </c>
    </row>
    <row r="6" spans="1:17">
      <c r="A6" s="6" t="s">
        <v>32</v>
      </c>
      <c r="B6" s="1">
        <f t="shared" ca="1" si="1"/>
        <v>0.32232708414347833</v>
      </c>
      <c r="C6" s="1">
        <f t="shared" ca="1" si="0"/>
        <v>0.4566675098616485</v>
      </c>
      <c r="D6" s="1">
        <f t="shared" ca="1" si="0"/>
        <v>0.99060029983253772</v>
      </c>
      <c r="E6" s="15">
        <f t="shared" ca="1" si="2"/>
        <v>0.32232708414347833</v>
      </c>
      <c r="F6" s="6" t="s">
        <v>32</v>
      </c>
      <c r="G6" s="10"/>
      <c r="H6" s="10"/>
      <c r="I6" s="10"/>
      <c r="J6" s="1">
        <f ca="1">MIN(D6:D6)</f>
        <v>0.99060029983253772</v>
      </c>
      <c r="K6" s="1" t="e">
        <f ca="1">_xlfn.QUARTILE.EXC(D6:D6,1)</f>
        <v>#NUM!</v>
      </c>
      <c r="L6" s="1">
        <f ca="1">_xlfn.QUARTILE.EXC(D6:D6,2)</f>
        <v>0.99060029983253772</v>
      </c>
      <c r="M6" s="1" t="e">
        <f ca="1">_xlfn.QUARTILE.EXC(D6:D6,3)</f>
        <v>#NUM!</v>
      </c>
      <c r="N6" s="1">
        <f ca="1">MAX(D6:D6)</f>
        <v>0.99060029983253772</v>
      </c>
      <c r="O6" s="1" t="e">
        <f ca="1">_xlfn.PERCENTILE.EXC(D6:D6,33%)</f>
        <v>#NUM!</v>
      </c>
      <c r="P6" s="1" t="e">
        <f ca="1">_xlfn.PERCENTILE.EXC(D6:D6,66%)</f>
        <v>#NUM!</v>
      </c>
      <c r="Q6" s="1">
        <f ca="1">AVERAGE(D6:D6)</f>
        <v>0.99060029983253772</v>
      </c>
    </row>
    <row r="7" spans="1:17">
      <c r="A7" s="6" t="s">
        <v>29</v>
      </c>
      <c r="B7" s="1">
        <f t="shared" ca="1" si="1"/>
        <v>0.63443160118767949</v>
      </c>
      <c r="C7" s="1">
        <f t="shared" ca="1" si="0"/>
        <v>0.55486666973901522</v>
      </c>
      <c r="D7" s="1">
        <f t="shared" ca="1" si="0"/>
        <v>0.96352152869420549</v>
      </c>
      <c r="E7" s="15">
        <f t="shared" ca="1" si="2"/>
        <v>0.55486666973901522</v>
      </c>
      <c r="F7" s="6" t="s">
        <v>29</v>
      </c>
      <c r="G7" s="10"/>
      <c r="H7" s="10"/>
      <c r="I7" s="10"/>
      <c r="J7" s="1">
        <f ca="1">MIN(D7:D7)</f>
        <v>0.96352152869420549</v>
      </c>
      <c r="K7" s="1" t="e">
        <f ca="1">_xlfn.QUARTILE.EXC(D7:D7,1)</f>
        <v>#NUM!</v>
      </c>
      <c r="L7" s="1">
        <f ca="1">_xlfn.QUARTILE.EXC(D7:D7,2)</f>
        <v>0.96352152869420549</v>
      </c>
      <c r="M7" s="1" t="e">
        <f ca="1">_xlfn.QUARTILE.EXC(D7:D7,3)</f>
        <v>#NUM!</v>
      </c>
      <c r="N7" s="1">
        <f ca="1">MAX(D7:D7)</f>
        <v>0.96352152869420549</v>
      </c>
      <c r="O7" s="1" t="e">
        <f ca="1">_xlfn.PERCENTILE.EXC(D7:D7,33%)</f>
        <v>#NUM!</v>
      </c>
      <c r="P7" s="1" t="e">
        <f ca="1">_xlfn.PERCENTILE.EXC(D7:D7,66%)</f>
        <v>#NUM!</v>
      </c>
      <c r="Q7" s="1">
        <f ca="1">AVERAGE(D7:D7)</f>
        <v>0.96352152869420549</v>
      </c>
    </row>
    <row r="8" spans="1:17">
      <c r="A8" s="6" t="s">
        <v>33</v>
      </c>
      <c r="B8" s="1">
        <f t="shared" ca="1" si="1"/>
        <v>0.58533164614560917</v>
      </c>
      <c r="C8" s="1">
        <f t="shared" ca="1" si="0"/>
        <v>0.88846058720907295</v>
      </c>
      <c r="D8" s="1">
        <f t="shared" ca="1" si="0"/>
        <v>0.94632081998176842</v>
      </c>
      <c r="E8" s="15">
        <f t="shared" ca="1" si="2"/>
        <v>0.58533164614560917</v>
      </c>
      <c r="F8" s="6" t="s">
        <v>33</v>
      </c>
      <c r="G8" s="10"/>
      <c r="H8" s="10"/>
      <c r="I8" s="10"/>
      <c r="J8" s="1">
        <f ca="1">MIN(D8:D8)</f>
        <v>0.94632081998176842</v>
      </c>
      <c r="K8" s="1" t="e">
        <f ca="1">_xlfn.QUARTILE.EXC(D8:D8,1)</f>
        <v>#NUM!</v>
      </c>
      <c r="L8" s="1">
        <f ca="1">_xlfn.QUARTILE.EXC(D8:D8,2)</f>
        <v>0.94632081998176842</v>
      </c>
      <c r="M8" s="1" t="e">
        <f ca="1">_xlfn.QUARTILE.EXC(D8:D8,3)</f>
        <v>#NUM!</v>
      </c>
      <c r="N8" s="1">
        <f ca="1">MAX(D8:D8)</f>
        <v>0.94632081998176842</v>
      </c>
      <c r="O8" s="1" t="e">
        <f ca="1">_xlfn.PERCENTILE.EXC(D8:D8,33%)</f>
        <v>#NUM!</v>
      </c>
      <c r="P8" s="1" t="e">
        <f ca="1">_xlfn.PERCENTILE.EXC(D8:D8,66%)</f>
        <v>#NUM!</v>
      </c>
      <c r="Q8" s="1">
        <f ca="1">AVERAGE(D8:D8)</f>
        <v>0.94632081998176842</v>
      </c>
    </row>
    <row r="9" spans="1:17">
      <c r="A9" s="6" t="s">
        <v>24</v>
      </c>
      <c r="B9" s="1">
        <f t="shared" ca="1" si="1"/>
        <v>0.50723641347730075</v>
      </c>
      <c r="C9" s="1">
        <f t="shared" ca="1" si="0"/>
        <v>0.85456224330149155</v>
      </c>
      <c r="D9" s="1">
        <f t="shared" ca="1" si="0"/>
        <v>0.37395145585038603</v>
      </c>
      <c r="E9" s="15">
        <f t="shared" ca="1" si="2"/>
        <v>0.37395145585038603</v>
      </c>
      <c r="F9" s="6" t="s">
        <v>24</v>
      </c>
      <c r="G9" s="10"/>
      <c r="H9" s="10"/>
      <c r="I9" s="10"/>
      <c r="J9" s="1">
        <f ca="1">MIN(D9:D9)</f>
        <v>0.37395145585038603</v>
      </c>
      <c r="K9" s="1" t="e">
        <f ca="1">_xlfn.QUARTILE.EXC(D9:D9,1)</f>
        <v>#NUM!</v>
      </c>
      <c r="L9" s="1">
        <f ca="1">_xlfn.QUARTILE.EXC(D9:D9,2)</f>
        <v>0.37395145585038603</v>
      </c>
      <c r="M9" s="1" t="e">
        <f ca="1">_xlfn.QUARTILE.EXC(D9:D9,3)</f>
        <v>#NUM!</v>
      </c>
      <c r="N9" s="1">
        <f ca="1">MAX(D9:D9)</f>
        <v>0.37395145585038603</v>
      </c>
      <c r="O9" s="1" t="e">
        <f ca="1">_xlfn.PERCENTILE.EXC(D9:D9,33%)</f>
        <v>#NUM!</v>
      </c>
      <c r="P9" s="1" t="e">
        <f ca="1">_xlfn.PERCENTILE.EXC(D9:D9,66%)</f>
        <v>#NUM!</v>
      </c>
      <c r="Q9" s="1">
        <f ca="1">AVERAGE(D9:D9)</f>
        <v>0.37395145585038603</v>
      </c>
    </row>
    <row r="10" spans="1:17">
      <c r="A10" s="6" t="s">
        <v>34</v>
      </c>
      <c r="B10" s="1">
        <f t="shared" ca="1" si="1"/>
        <v>0.91657540676088745</v>
      </c>
      <c r="C10" s="1">
        <f t="shared" ca="1" si="0"/>
        <v>0.69411888072285444</v>
      </c>
      <c r="D10" s="1">
        <f t="shared" ca="1" si="0"/>
        <v>0.73873778639002663</v>
      </c>
      <c r="E10" s="15">
        <f t="shared" ca="1" si="2"/>
        <v>0.69411888072285444</v>
      </c>
      <c r="F10" s="6" t="s">
        <v>34</v>
      </c>
      <c r="G10" s="10"/>
      <c r="H10" s="10"/>
      <c r="I10" s="10"/>
      <c r="J10" s="1">
        <f ca="1">MIN(D10:D10)</f>
        <v>0.73873778639002663</v>
      </c>
      <c r="K10" s="62" t="e">
        <f ca="1">_xlfn.QUARTILE.EXC(D10:D10,1)</f>
        <v>#NUM!</v>
      </c>
      <c r="L10" s="1">
        <f ca="1">_xlfn.QUARTILE.EXC(D10:D10,2)</f>
        <v>0.73873778639002663</v>
      </c>
      <c r="M10" s="1" t="e">
        <f ca="1">_xlfn.QUARTILE.EXC(D10:D10,3)</f>
        <v>#NUM!</v>
      </c>
      <c r="N10" s="1">
        <f ca="1">MAX(D10:D10)</f>
        <v>0.73873778639002663</v>
      </c>
      <c r="O10" s="1" t="e">
        <f ca="1">_xlfn.PERCENTILE.EXC(D10:D10,33%)</f>
        <v>#NUM!</v>
      </c>
      <c r="P10" s="1" t="e">
        <f ca="1">_xlfn.PERCENTILE.EXC(D10:D10,66%)</f>
        <v>#NUM!</v>
      </c>
      <c r="Q10" s="1">
        <f ca="1">AVERAGE(D10:D10)</f>
        <v>0.73873778639002663</v>
      </c>
    </row>
    <row r="11" spans="1:17">
      <c r="A11" s="6" t="s">
        <v>35</v>
      </c>
      <c r="B11" s="1">
        <f t="shared" ca="1" si="1"/>
        <v>0.53780292090150783</v>
      </c>
      <c r="C11" s="1">
        <f t="shared" ca="1" si="0"/>
        <v>0.71455170210882524</v>
      </c>
      <c r="D11" s="1">
        <f t="shared" ca="1" si="0"/>
        <v>0.71123839480643591</v>
      </c>
      <c r="E11" s="15">
        <f t="shared" ca="1" si="2"/>
        <v>0.53780292090150783</v>
      </c>
      <c r="F11" s="6" t="s">
        <v>35</v>
      </c>
      <c r="G11" s="10"/>
      <c r="H11" s="10"/>
      <c r="I11" s="10"/>
      <c r="J11" s="1">
        <f ca="1">MIN(D11:D11)</f>
        <v>0.71123839480643591</v>
      </c>
      <c r="K11" s="1" t="e">
        <f ca="1">_xlfn.QUARTILE.EXC(D11:D11,1)</f>
        <v>#NUM!</v>
      </c>
      <c r="L11" s="1">
        <f ca="1">_xlfn.QUARTILE.EXC(D11:D11,2)</f>
        <v>0.71123839480643591</v>
      </c>
      <c r="M11" s="1" t="e">
        <f ca="1">_xlfn.QUARTILE.EXC(D11:D11,3)</f>
        <v>#NUM!</v>
      </c>
      <c r="N11" s="1">
        <f ca="1">MAX(D11:D11)</f>
        <v>0.71123839480643591</v>
      </c>
      <c r="O11" s="1" t="e">
        <f ca="1">_xlfn.PERCENTILE.EXC(D11:D11,33%)</f>
        <v>#NUM!</v>
      </c>
      <c r="P11" s="1" t="e">
        <f ca="1">_xlfn.PERCENTILE.EXC(D11:D11,66%)</f>
        <v>#NUM!</v>
      </c>
      <c r="Q11" s="1">
        <f ca="1">AVERAGE(D11:D11)</f>
        <v>0.71123839480643591</v>
      </c>
    </row>
    <row r="12" spans="1:17">
      <c r="A12" s="6" t="s">
        <v>36</v>
      </c>
      <c r="B12" s="1">
        <f t="shared" ca="1" si="1"/>
        <v>0.75242623866208458</v>
      </c>
      <c r="C12" s="1">
        <f t="shared" ca="1" si="0"/>
        <v>0.36829029510342037</v>
      </c>
      <c r="D12" s="1">
        <f t="shared" ca="1" si="0"/>
        <v>0.43792482745918471</v>
      </c>
      <c r="E12" s="15">
        <f t="shared" ca="1" si="2"/>
        <v>0.36829029510342037</v>
      </c>
      <c r="F12" s="6" t="s">
        <v>36</v>
      </c>
      <c r="G12" s="10"/>
      <c r="H12" s="10"/>
      <c r="I12" s="10"/>
      <c r="J12" s="1">
        <f ca="1">MIN(D12:D12)</f>
        <v>0.43792482745918471</v>
      </c>
      <c r="K12" s="1" t="e">
        <f ca="1">_xlfn.QUARTILE.EXC(D12:D12,1)</f>
        <v>#NUM!</v>
      </c>
      <c r="L12" s="1">
        <f ca="1">_xlfn.QUARTILE.EXC(D12:D12,2)</f>
        <v>0.43792482745918471</v>
      </c>
      <c r="M12" s="1" t="e">
        <f ca="1">_xlfn.QUARTILE.EXC(D12:D12,3)</f>
        <v>#NUM!</v>
      </c>
      <c r="N12" s="1">
        <f ca="1">MAX(D12:D12)</f>
        <v>0.43792482745918471</v>
      </c>
      <c r="O12" s="1" t="e">
        <f ca="1">_xlfn.PERCENTILE.EXC(D12:D12,33%)</f>
        <v>#NUM!</v>
      </c>
      <c r="P12" s="1" t="e">
        <f ca="1">_xlfn.PERCENTILE.EXC(D12:D12,66%)</f>
        <v>#NUM!</v>
      </c>
      <c r="Q12" s="1">
        <f ca="1">AVERAGE(D12:D12)</f>
        <v>0.43792482745918471</v>
      </c>
    </row>
    <row r="13" spans="1:17">
      <c r="A13" s="6" t="s">
        <v>30</v>
      </c>
      <c r="B13" s="1">
        <f t="shared" ca="1" si="1"/>
        <v>0.27410728101447657</v>
      </c>
      <c r="C13" s="1">
        <f t="shared" ca="1" si="0"/>
        <v>0.55608034356723357</v>
      </c>
      <c r="D13" s="1">
        <f t="shared" ca="1" si="0"/>
        <v>0.39234291857695913</v>
      </c>
      <c r="E13" s="15">
        <f t="shared" ca="1" si="2"/>
        <v>0.27410728101447657</v>
      </c>
      <c r="F13" s="6" t="s">
        <v>30</v>
      </c>
      <c r="G13" s="10"/>
      <c r="H13" s="10"/>
      <c r="I13" s="10"/>
      <c r="J13" s="1">
        <f ca="1">MIN(D13:D13)</f>
        <v>0.39234291857695913</v>
      </c>
      <c r="K13" s="1" t="e">
        <f ca="1">_xlfn.QUARTILE.EXC(D13:D13,1)</f>
        <v>#NUM!</v>
      </c>
      <c r="L13" s="1">
        <f ca="1">_xlfn.QUARTILE.EXC(D13:D13,2)</f>
        <v>0.39234291857695913</v>
      </c>
      <c r="M13" s="1" t="e">
        <f ca="1">_xlfn.QUARTILE.EXC(D13:D13,3)</f>
        <v>#NUM!</v>
      </c>
      <c r="N13" s="1">
        <f ca="1">MAX(D13:D13)</f>
        <v>0.39234291857695913</v>
      </c>
      <c r="O13" s="1" t="e">
        <f ca="1">_xlfn.PERCENTILE.EXC(D13:D13,33%)</f>
        <v>#NUM!</v>
      </c>
      <c r="P13" s="1" t="e">
        <f ca="1">_xlfn.PERCENTILE.EXC(D13:D13,66%)</f>
        <v>#NUM!</v>
      </c>
      <c r="Q13" s="1">
        <f ca="1">AVERAGE(D13:D13)</f>
        <v>0.39234291857695913</v>
      </c>
    </row>
    <row r="14" spans="1:17">
      <c r="A14" s="6" t="s">
        <v>37</v>
      </c>
      <c r="B14" s="1">
        <f t="shared" ca="1" si="1"/>
        <v>0.27743307932581984</v>
      </c>
      <c r="C14" s="1">
        <f t="shared" ca="1" si="0"/>
        <v>0.94312047200392057</v>
      </c>
      <c r="D14" s="1">
        <f t="shared" ca="1" si="0"/>
        <v>1.815944042272466E-2</v>
      </c>
      <c r="E14" s="15">
        <f t="shared" ca="1" si="2"/>
        <v>1.815944042272466E-2</v>
      </c>
      <c r="F14" s="6" t="s">
        <v>37</v>
      </c>
      <c r="G14" s="10"/>
      <c r="H14" s="10"/>
      <c r="I14" s="10"/>
      <c r="J14" s="1">
        <f ca="1">MIN(D14:D14)</f>
        <v>1.815944042272466E-2</v>
      </c>
      <c r="K14" s="1" t="e">
        <f ca="1">_xlfn.QUARTILE.EXC(D14:D14,1)</f>
        <v>#NUM!</v>
      </c>
      <c r="L14" s="1">
        <f ca="1">_xlfn.QUARTILE.EXC(D14:D14,2)</f>
        <v>1.815944042272466E-2</v>
      </c>
      <c r="M14" s="1" t="e">
        <f ca="1">_xlfn.QUARTILE.EXC(D14:D14,3)</f>
        <v>#NUM!</v>
      </c>
      <c r="N14" s="1">
        <f ca="1">MAX(D14:D14)</f>
        <v>1.815944042272466E-2</v>
      </c>
      <c r="O14" s="1" t="e">
        <f ca="1">_xlfn.PERCENTILE.EXC(D14:D14,33%)</f>
        <v>#NUM!</v>
      </c>
      <c r="P14" s="1" t="e">
        <f ca="1">_xlfn.PERCENTILE.EXC(D14:D14,66%)</f>
        <v>#NUM!</v>
      </c>
      <c r="Q14" s="1">
        <f ca="1">AVERAGE(D14:D14)</f>
        <v>1.815944042272466E-2</v>
      </c>
    </row>
    <row r="15" spans="1:17">
      <c r="A15" s="6" t="s">
        <v>19</v>
      </c>
      <c r="B15" s="1">
        <f t="shared" ca="1" si="1"/>
        <v>0.80309956285604911</v>
      </c>
      <c r="C15" s="1">
        <f t="shared" ca="1" si="0"/>
        <v>0.22072312519894521</v>
      </c>
      <c r="D15" s="1">
        <f t="shared" ca="1" si="0"/>
        <v>0.93850142359032718</v>
      </c>
      <c r="E15" s="15">
        <f t="shared" ca="1" si="2"/>
        <v>0.22072312519894521</v>
      </c>
      <c r="F15" s="6" t="s">
        <v>19</v>
      </c>
      <c r="G15" s="10"/>
      <c r="H15" s="10"/>
      <c r="I15" s="10"/>
      <c r="J15" s="1">
        <f ca="1">MIN(D15:D15)</f>
        <v>0.93850142359032718</v>
      </c>
      <c r="K15" s="1" t="e">
        <f ca="1">_xlfn.QUARTILE.EXC(D15:D15,1)</f>
        <v>#NUM!</v>
      </c>
      <c r="L15" s="1">
        <f ca="1">_xlfn.QUARTILE.EXC(D15:D15,2)</f>
        <v>0.93850142359032718</v>
      </c>
      <c r="M15" s="1" t="e">
        <f ca="1">_xlfn.QUARTILE.EXC(D15:D15,3)</f>
        <v>#NUM!</v>
      </c>
      <c r="N15" s="1">
        <f ca="1">MAX(D15:D15)</f>
        <v>0.93850142359032718</v>
      </c>
      <c r="O15" s="1" t="e">
        <f ca="1">_xlfn.PERCENTILE.EXC(D15:D15,33%)</f>
        <v>#NUM!</v>
      </c>
      <c r="P15" s="1" t="e">
        <f ca="1">_xlfn.PERCENTILE.EXC(D15:D15,66%)</f>
        <v>#NUM!</v>
      </c>
      <c r="Q15" s="1">
        <f ca="1">AVERAGE(D15:D15)</f>
        <v>0.93850142359032718</v>
      </c>
    </row>
    <row r="16" spans="1:17">
      <c r="A16" s="6" t="s">
        <v>38</v>
      </c>
      <c r="B16" s="1">
        <f t="shared" ca="1" si="1"/>
        <v>0.23318243350879952</v>
      </c>
      <c r="C16" s="1">
        <f t="shared" ca="1" si="0"/>
        <v>0.42674215159422646</v>
      </c>
      <c r="D16" s="1">
        <f t="shared" ca="1" si="0"/>
        <v>6.6563755260950264E-2</v>
      </c>
      <c r="E16" s="15">
        <f t="shared" ca="1" si="2"/>
        <v>6.6563755260950264E-2</v>
      </c>
      <c r="F16" s="6" t="s">
        <v>38</v>
      </c>
      <c r="G16" s="10"/>
      <c r="H16" s="10"/>
      <c r="I16" s="10"/>
      <c r="J16" s="1">
        <f ca="1">MIN(D16:D16)</f>
        <v>6.6563755260950264E-2</v>
      </c>
      <c r="K16" s="1" t="e">
        <f ca="1">_xlfn.QUARTILE.EXC(D16:D16,1)</f>
        <v>#NUM!</v>
      </c>
      <c r="L16" s="1">
        <f ca="1">_xlfn.QUARTILE.EXC(D16:D16,2)</f>
        <v>6.6563755260950264E-2</v>
      </c>
      <c r="M16" s="1" t="e">
        <f ca="1">_xlfn.QUARTILE.EXC(D16:D16,3)</f>
        <v>#NUM!</v>
      </c>
      <c r="N16" s="1">
        <f ca="1">MAX(D16:D16)</f>
        <v>6.6563755260950264E-2</v>
      </c>
      <c r="O16" s="1" t="e">
        <f ca="1">_xlfn.PERCENTILE.EXC(D16:D16,33%)</f>
        <v>#NUM!</v>
      </c>
      <c r="P16" s="1" t="e">
        <f ca="1">_xlfn.PERCENTILE.EXC(D16:D16,66%)</f>
        <v>#NUM!</v>
      </c>
      <c r="Q16" s="1">
        <f ca="1">AVERAGE(D16:D16)</f>
        <v>6.6563755260950264E-2</v>
      </c>
    </row>
    <row r="17" spans="1:17">
      <c r="A17" s="6" t="s">
        <v>39</v>
      </c>
      <c r="B17" s="1">
        <f t="shared" ca="1" si="1"/>
        <v>0.81777142284732252</v>
      </c>
      <c r="C17" s="1">
        <f t="shared" ca="1" si="0"/>
        <v>0.55465333356159341</v>
      </c>
      <c r="D17" s="1">
        <f t="shared" ca="1" si="0"/>
        <v>0.48172028305277492</v>
      </c>
      <c r="E17" s="15">
        <f t="shared" ca="1" si="2"/>
        <v>0.48172028305277492</v>
      </c>
      <c r="F17" s="6" t="s">
        <v>39</v>
      </c>
      <c r="G17" s="10"/>
      <c r="H17" s="10"/>
      <c r="I17" s="10"/>
      <c r="J17" s="1">
        <f ca="1">MIN(D17:D17)</f>
        <v>0.48172028305277492</v>
      </c>
      <c r="K17" s="1" t="e">
        <f ca="1">_xlfn.QUARTILE.EXC(D17:D17,1)</f>
        <v>#NUM!</v>
      </c>
      <c r="L17" s="1">
        <f ca="1">_xlfn.QUARTILE.EXC(D17:D17,2)</f>
        <v>0.48172028305277492</v>
      </c>
      <c r="M17" s="1" t="e">
        <f ca="1">_xlfn.QUARTILE.EXC(D17:D17,3)</f>
        <v>#NUM!</v>
      </c>
      <c r="N17" s="1">
        <f ca="1">MAX(D17:D17)</f>
        <v>0.48172028305277492</v>
      </c>
      <c r="O17" s="1" t="e">
        <f ca="1">_xlfn.PERCENTILE.EXC(D17:D17,33%)</f>
        <v>#NUM!</v>
      </c>
      <c r="P17" s="1" t="e">
        <f ca="1">_xlfn.PERCENTILE.EXC(D17:D17,66%)</f>
        <v>#NUM!</v>
      </c>
      <c r="Q17" s="1">
        <f ca="1">AVERAGE(D17:D17)</f>
        <v>0.48172028305277492</v>
      </c>
    </row>
    <row r="18" spans="1:17">
      <c r="A18" s="7" t="s">
        <v>21</v>
      </c>
      <c r="B18" s="1">
        <f t="shared" ca="1" si="1"/>
        <v>0.99254311835295517</v>
      </c>
      <c r="C18" s="1">
        <f t="shared" ca="1" si="1"/>
        <v>4.1516771646753159E-2</v>
      </c>
      <c r="D18" s="1">
        <f t="shared" ca="1" si="1"/>
        <v>0.44329381941708601</v>
      </c>
      <c r="E18" s="15">
        <f t="shared" ca="1" si="2"/>
        <v>4.1516771646753159E-2</v>
      </c>
      <c r="F18" s="11" t="s">
        <v>21</v>
      </c>
      <c r="G18" s="10"/>
      <c r="H18" s="10"/>
      <c r="I18" s="10"/>
      <c r="J18" s="1">
        <f ca="1">MIN(D18:D18)</f>
        <v>0.44329381941708601</v>
      </c>
      <c r="K18" s="1" t="e">
        <f ca="1">_xlfn.QUARTILE.EXC(D18:D18,1)</f>
        <v>#NUM!</v>
      </c>
      <c r="L18" s="1">
        <f ca="1">_xlfn.QUARTILE.EXC(D18:D18,2)</f>
        <v>0.44329381941708601</v>
      </c>
      <c r="M18" s="1" t="e">
        <f ca="1">_xlfn.QUARTILE.EXC(D18:D18,3)</f>
        <v>#NUM!</v>
      </c>
      <c r="N18" s="1">
        <f ca="1">MAX(D18:D18)</f>
        <v>0.44329381941708601</v>
      </c>
      <c r="O18" s="1" t="e">
        <f ca="1">_xlfn.PERCENTILE.EXC(D18:D18,33%)</f>
        <v>#NUM!</v>
      </c>
      <c r="P18" s="1" t="e">
        <f ca="1">_xlfn.PERCENTILE.EXC(D18:D18,66%)</f>
        <v>#NUM!</v>
      </c>
      <c r="Q18" s="1">
        <f ca="1">AVERAGE(D18:D18)</f>
        <v>0.44329381941708601</v>
      </c>
    </row>
    <row r="19" spans="1:17">
      <c r="A19" s="8" t="s">
        <v>48</v>
      </c>
      <c r="B19" s="15">
        <f ca="1">_xlfn.QUARTILE.EXC(B2:B18,1)</f>
        <v>0.36138058213097551</v>
      </c>
      <c r="C19" s="15">
        <f ca="1">_xlfn.QUARTILE.EXC(C2:C18,1)</f>
        <v>0.38803994004140835</v>
      </c>
      <c r="D19" s="15">
        <f ca="1">_xlfn.QUARTILE.EXC(D2:D18,1)</f>
        <v>0.29664761138153772</v>
      </c>
      <c r="E19" s="20"/>
      <c r="F19" s="10"/>
      <c r="G19" s="10"/>
      <c r="H19" s="10"/>
      <c r="I19" s="10"/>
      <c r="Q19" s="1"/>
    </row>
    <row r="20" spans="1:17" ht="14.25">
      <c r="A20" s="10"/>
      <c r="B20" s="10"/>
      <c r="C20" s="10"/>
      <c r="D20" s="10"/>
      <c r="E20" s="10"/>
      <c r="F20" s="10"/>
      <c r="G20" s="10"/>
      <c r="O20" s="1"/>
    </row>
    <row r="21" spans="1:17" ht="18">
      <c r="A21" s="13" t="s">
        <v>51</v>
      </c>
    </row>
    <row r="22" spans="1:17" ht="14.25">
      <c r="A22" t="s">
        <v>50</v>
      </c>
    </row>
  </sheetData>
  <sortState xmlns:xlrd2="http://schemas.microsoft.com/office/spreadsheetml/2017/richdata2" columnSort="1" ref="D1:D19">
    <sortCondition ref="D1"/>
  </sortState>
  <conditionalFormatting sqref="B19:D19 E2:E18">
    <cfRule type="cellIs" dxfId="63" priority="11" operator="greaterThan">
      <formula>0.66</formula>
    </cfRule>
    <cfRule type="cellIs" dxfId="62" priority="13" operator="between">
      <formula>33%</formula>
      <formula>66%</formula>
    </cfRule>
    <cfRule type="cellIs" dxfId="61" priority="14" operator="lessThan">
      <formula>33%</formula>
    </cfRule>
  </conditionalFormatting>
  <conditionalFormatting sqref="B2:D18">
    <cfRule type="colorScale" priority="1">
      <colorScale>
        <cfvo type="min"/>
        <cfvo type="percentile" val="50"/>
        <cfvo type="max"/>
        <color rgb="FF63BE7B"/>
        <color rgb="FFFFEB84"/>
        <color rgb="FFF8696B"/>
      </colorScale>
    </cfRule>
  </conditionalFormatting>
  <conditionalFormatting sqref="B19:D19">
    <cfRule type="colorScale" priority="356">
      <colorScale>
        <cfvo type="min"/>
        <cfvo type="percentile" val="50"/>
        <cfvo type="max"/>
        <color rgb="FF63BE7B"/>
        <color rgb="FFFFEB84"/>
        <color rgb="FFF8696B"/>
      </colorScale>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4" id="{079E467E-B499-4358-9428-6A827492DF98}">
            <xm:f>COUNTIF(Info!$L$16:$S$16,B1)&gt;0</xm:f>
            <x14:dxf>
              <font>
                <b/>
                <i val="0"/>
                <color theme="8" tint="-0.24994659260841701"/>
              </font>
            </x14:dxf>
          </x14:cfRule>
          <x14:cfRule type="expression" priority="5" id="{BFE0CFD8-E09B-4D39-B8DD-AA68984944F7}">
            <xm:f>COUNTIF(Info!$L$15:$R$15,B1)&gt;0</xm:f>
            <x14:dxf>
              <font>
                <b/>
                <i val="0"/>
                <color theme="4" tint="-0.24994659260841701"/>
              </font>
            </x14:dxf>
          </x14:cfRule>
          <x14:cfRule type="expression" priority="6" id="{FCF81E5D-AA09-423A-B5A7-A5D2F9D514CE}">
            <xm:f>COUNTIF(Info!$L$14:$P$14,B1)&gt;0</xm:f>
            <x14:dxf>
              <font>
                <b/>
                <i val="0"/>
                <color rgb="FF663300"/>
              </font>
            </x14:dxf>
          </x14:cfRule>
          <x14:cfRule type="expression" priority="7" id="{518A003C-2E06-41F5-B1C7-0552CBE2FD11}">
            <xm:f>COUNTIF(Info!$L$13:$Y$13,B1)&gt;0</xm:f>
            <x14:dxf>
              <font>
                <b/>
                <i val="0"/>
                <color theme="4" tint="0.39994506668294322"/>
              </font>
            </x14:dxf>
          </x14:cfRule>
          <x14:cfRule type="expression" priority="8" id="{D4A7CBBA-A895-4F12-8481-F024F9327F42}">
            <xm:f>COUNTIF(Info!$L$11:$O$11,B1)&gt;0</xm:f>
            <x14:dxf>
              <font>
                <b/>
                <i val="0"/>
                <color rgb="FF996633"/>
              </font>
            </x14:dxf>
          </x14:cfRule>
          <x14:cfRule type="expression" priority="9" id="{928FD1A0-A726-490E-BDAF-A503C271EE99}">
            <xm:f>COUNTIF(Info!$L$12:$AG$12,B1)&gt;0</xm:f>
            <x14:dxf>
              <font>
                <b/>
                <i val="0"/>
                <color theme="8" tint="0.39991454817346722"/>
              </font>
            </x14:dxf>
          </x14:cfRule>
          <x14:cfRule type="expression" priority="10" id="{B9D907F9-28C0-473D-B985-FAA4CF0C4FE9}">
            <xm:f>COUNTIF(Info!$L$10:$AQ$10,B1)&gt;0</xm:f>
            <x14:dxf>
              <font>
                <b/>
                <i val="0"/>
                <color theme="3" tint="0.499984740745262"/>
              </font>
            </x14:dxf>
          </x14:cfRule>
          <xm:sqref>B1:D1</xm:sqref>
        </x14:conditionalFormatting>
        <x14:conditionalFormatting xmlns:xm="http://schemas.microsoft.com/office/excel/2006/main">
          <x14:cfRule type="expression" priority="2" id="{AEF993CE-F684-4155-9F7F-CE97D73C991A}">
            <xm:f>COUNTIF(Info!$F$9:$F$13,A2)&gt;0</xm:f>
            <x14:dxf>
              <font>
                <b/>
                <i val="0"/>
                <color theme="9" tint="-0.499984740745262"/>
              </font>
            </x14:dxf>
          </x14:cfRule>
          <x14:cfRule type="expression" priority="3" id="{A350F50B-409B-4648-BBC7-22CB66EEE8DF}">
            <xm:f>COUNTIF(Info!$F$14:$F$25,A2)&gt;0</xm:f>
            <x14:dxf>
              <font>
                <b/>
                <i val="0"/>
                <color theme="1" tint="0.499984740745262"/>
              </font>
            </x14:dxf>
          </x14:cfRule>
          <xm:sqref>A2:A18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zoomScale="85" zoomScaleNormal="85" workbookViewId="0">
      <selection activeCell="E2" sqref="E2"/>
    </sheetView>
  </sheetViews>
  <sheetFormatPr defaultRowHeight="14.25"/>
  <cols>
    <col min="1" max="1" width="36.28515625" customWidth="1"/>
    <col min="2" max="2" width="18.7109375" customWidth="1"/>
  </cols>
  <sheetData>
    <row r="1" spans="1:16" ht="15">
      <c r="A1" s="60" t="str">
        <f>Info!B13</f>
        <v>2000_2009</v>
      </c>
      <c r="B1" s="18" t="s">
        <v>15</v>
      </c>
      <c r="C1" s="18" t="s">
        <v>16</v>
      </c>
      <c r="D1" s="18" t="s">
        <v>17</v>
      </c>
      <c r="E1" s="19" t="s">
        <v>40</v>
      </c>
      <c r="F1" s="10"/>
      <c r="G1" s="10"/>
      <c r="H1" s="10"/>
      <c r="I1" t="s">
        <v>41</v>
      </c>
      <c r="J1" t="s">
        <v>40</v>
      </c>
      <c r="K1" t="s">
        <v>52</v>
      </c>
      <c r="L1" t="s">
        <v>43</v>
      </c>
      <c r="M1" t="s">
        <v>44</v>
      </c>
      <c r="N1" t="s">
        <v>45</v>
      </c>
      <c r="O1" t="s">
        <v>46</v>
      </c>
      <c r="P1" t="s">
        <v>47</v>
      </c>
    </row>
    <row r="2" spans="1:16" ht="15">
      <c r="A2" s="6" t="s">
        <v>9</v>
      </c>
      <c r="B2" s="1">
        <f ca="1">RAND()</f>
        <v>0.18222903236002952</v>
      </c>
      <c r="C2" s="1">
        <f t="shared" ref="C2:D17" ca="1" si="0">RAND()</f>
        <v>0.75323947567628025</v>
      </c>
      <c r="D2" s="1">
        <f t="shared" ca="1" si="0"/>
        <v>1.1761902757046028E-2</v>
      </c>
      <c r="E2" s="15">
        <f ca="1">_xlfn.QUARTILE.EXC(B2:D2,1)</f>
        <v>1.1761902757046028E-2</v>
      </c>
      <c r="F2" s="11" t="s">
        <v>9</v>
      </c>
      <c r="G2" s="10"/>
      <c r="H2" s="10"/>
      <c r="I2" s="1">
        <f ca="1">MIN(A2:C2)</f>
        <v>0.18222903236002952</v>
      </c>
      <c r="J2" s="1" t="e">
        <f ca="1">_xlfn.QUARTILE.EXC(A2:C2,1)</f>
        <v>#NUM!</v>
      </c>
      <c r="K2" s="1">
        <f ca="1">_xlfn.QUARTILE.EXC(A2:C2,2)</f>
        <v>0.46773425401815488</v>
      </c>
      <c r="L2" s="1" t="e">
        <f ca="1">_xlfn.QUARTILE.EXC(A2:C2,3)</f>
        <v>#NUM!</v>
      </c>
      <c r="M2" s="1">
        <f ca="1">MAX(A2:C2)</f>
        <v>0.75323947567628025</v>
      </c>
      <c r="N2" s="1" t="e">
        <f ca="1">_xlfn.PERCENTILE.EXC(A2:C2,33%)</f>
        <v>#NUM!</v>
      </c>
      <c r="O2" s="1">
        <f ca="1">_xlfn.PERCENTILE.EXC(A2:C2,66%)</f>
        <v>0.74181926680995525</v>
      </c>
      <c r="P2" s="1">
        <f ca="1">AVERAGE(A2:C2)</f>
        <v>0.46773425401815488</v>
      </c>
    </row>
    <row r="3" spans="1:16" ht="15">
      <c r="A3" s="6" t="s">
        <v>13</v>
      </c>
      <c r="B3" s="1">
        <f t="shared" ref="B3:D18" ca="1" si="1">RAND()</f>
        <v>0.35511445012696008</v>
      </c>
      <c r="C3" s="1">
        <f t="shared" ca="1" si="0"/>
        <v>0.53551432640333141</v>
      </c>
      <c r="D3" s="1">
        <f t="shared" ca="1" si="0"/>
        <v>0.12295814053399712</v>
      </c>
      <c r="E3" s="15">
        <f t="shared" ref="E3:E18" ca="1" si="2">_xlfn.QUARTILE.EXC(B3:D3,1)</f>
        <v>0.12295814053399712</v>
      </c>
      <c r="F3" s="11" t="s">
        <v>13</v>
      </c>
      <c r="G3" s="10"/>
      <c r="H3" s="10"/>
      <c r="I3" s="1">
        <f ca="1">MIN(B3:B3)</f>
        <v>0.35511445012696008</v>
      </c>
      <c r="J3" s="1" t="e">
        <f ca="1">_xlfn.QUARTILE.EXC(B3:B3,1)</f>
        <v>#NUM!</v>
      </c>
      <c r="K3" s="1">
        <f ca="1">_xlfn.QUARTILE.EXC(B3:B3,2)</f>
        <v>0.35511445012696008</v>
      </c>
      <c r="L3" s="1" t="e">
        <f ca="1">_xlfn.QUARTILE.EXC(B3:B3,3)</f>
        <v>#NUM!</v>
      </c>
      <c r="M3" s="1">
        <f ca="1">MAX(B3:B3)</f>
        <v>0.35511445012696008</v>
      </c>
      <c r="N3" s="1" t="e">
        <f ca="1">_xlfn.PERCENTILE.EXC(B3:B3,33%)</f>
        <v>#NUM!</v>
      </c>
      <c r="O3" s="1" t="e">
        <f ca="1">_xlfn.PERCENTILE.EXC(B3:B3,66%)</f>
        <v>#NUM!</v>
      </c>
      <c r="P3" s="1">
        <f ca="1">AVERAGE(B3:B3)</f>
        <v>0.35511445012696008</v>
      </c>
    </row>
    <row r="4" spans="1:16" ht="15">
      <c r="A4" s="6" t="s">
        <v>27</v>
      </c>
      <c r="B4" s="1">
        <f t="shared" ca="1" si="1"/>
        <v>0.21217752545857549</v>
      </c>
      <c r="C4" s="1">
        <f t="shared" ca="1" si="0"/>
        <v>0.21691455150335859</v>
      </c>
      <c r="D4" s="1">
        <f t="shared" ca="1" si="0"/>
        <v>0.93252487721307931</v>
      </c>
      <c r="E4" s="15">
        <f t="shared" ca="1" si="2"/>
        <v>0.21217752545857549</v>
      </c>
      <c r="F4" s="11" t="s">
        <v>27</v>
      </c>
      <c r="G4" s="10"/>
      <c r="H4" s="10"/>
      <c r="I4" s="1">
        <f ca="1">MIN(B4:B4)</f>
        <v>0.21217752545857549</v>
      </c>
      <c r="J4" s="1" t="e">
        <f ca="1">_xlfn.QUARTILE.EXC(B4:B4,1)</f>
        <v>#NUM!</v>
      </c>
      <c r="K4" s="1">
        <f ca="1">_xlfn.QUARTILE.EXC(B4:B4,2)</f>
        <v>0.21217752545857549</v>
      </c>
      <c r="L4" s="1" t="e">
        <f ca="1">_xlfn.QUARTILE.EXC(B4:B4,3)</f>
        <v>#NUM!</v>
      </c>
      <c r="M4" s="1">
        <f ca="1">MAX(B4:B4)</f>
        <v>0.21217752545857549</v>
      </c>
      <c r="N4" s="1" t="e">
        <f ca="1">_xlfn.PERCENTILE.EXC(B4:B4,33%)</f>
        <v>#NUM!</v>
      </c>
      <c r="O4" s="1" t="e">
        <f ca="1">_xlfn.PERCENTILE.EXC(B4:B4,66%)</f>
        <v>#NUM!</v>
      </c>
      <c r="P4" s="1">
        <f ca="1">AVERAGE(B4:B4)</f>
        <v>0.21217752545857549</v>
      </c>
    </row>
    <row r="5" spans="1:16" ht="15">
      <c r="A5" s="6" t="s">
        <v>31</v>
      </c>
      <c r="B5" s="1">
        <f t="shared" ca="1" si="1"/>
        <v>0.21411206899415325</v>
      </c>
      <c r="C5" s="1">
        <f t="shared" ca="1" si="0"/>
        <v>0.93372687287365397</v>
      </c>
      <c r="D5" s="1">
        <f t="shared" ca="1" si="0"/>
        <v>0.49049775464684309</v>
      </c>
      <c r="E5" s="15">
        <f t="shared" ca="1" si="2"/>
        <v>0.21411206899415325</v>
      </c>
      <c r="F5" s="11" t="s">
        <v>31</v>
      </c>
      <c r="G5" s="10"/>
      <c r="H5" s="10"/>
      <c r="I5" s="1">
        <f ca="1">MIN(B5:B5)</f>
        <v>0.21411206899415325</v>
      </c>
      <c r="J5" s="1" t="e">
        <f ca="1">_xlfn.QUARTILE.EXC(B5:B5,1)</f>
        <v>#NUM!</v>
      </c>
      <c r="K5" s="1">
        <f ca="1">_xlfn.QUARTILE.EXC(B5:B5,2)</f>
        <v>0.21411206899415325</v>
      </c>
      <c r="L5" s="1" t="e">
        <f ca="1">_xlfn.QUARTILE.EXC(B5:B5,3)</f>
        <v>#NUM!</v>
      </c>
      <c r="M5" s="1">
        <f ca="1">MAX(B5:B5)</f>
        <v>0.21411206899415325</v>
      </c>
      <c r="N5" s="1" t="e">
        <f ca="1">_xlfn.PERCENTILE.EXC(B5:B5,33%)</f>
        <v>#NUM!</v>
      </c>
      <c r="O5" s="1" t="e">
        <f ca="1">_xlfn.PERCENTILE.EXC(B5:B5,66%)</f>
        <v>#NUM!</v>
      </c>
      <c r="P5" s="1">
        <f ca="1">AVERAGE(B5:B5)</f>
        <v>0.21411206899415325</v>
      </c>
    </row>
    <row r="6" spans="1:16" ht="15">
      <c r="A6" s="6" t="s">
        <v>32</v>
      </c>
      <c r="B6" s="1">
        <f t="shared" ca="1" si="1"/>
        <v>0.38707473707449613</v>
      </c>
      <c r="C6" s="1">
        <f t="shared" ca="1" si="0"/>
        <v>0.79105597575929065</v>
      </c>
      <c r="D6" s="1">
        <f t="shared" ca="1" si="0"/>
        <v>0.47526914301782619</v>
      </c>
      <c r="E6" s="15">
        <f t="shared" ca="1" si="2"/>
        <v>0.38707473707449613</v>
      </c>
      <c r="F6" s="11" t="s">
        <v>32</v>
      </c>
      <c r="G6" s="10"/>
      <c r="H6" s="10"/>
      <c r="I6" s="1">
        <f ca="1">MIN(B6:B6)</f>
        <v>0.38707473707449613</v>
      </c>
      <c r="J6" s="1" t="e">
        <f ca="1">_xlfn.QUARTILE.EXC(B6:B6,1)</f>
        <v>#NUM!</v>
      </c>
      <c r="K6" s="1">
        <f ca="1">_xlfn.QUARTILE.EXC(B6:B6,2)</f>
        <v>0.38707473707449613</v>
      </c>
      <c r="L6" s="1" t="e">
        <f ca="1">_xlfn.QUARTILE.EXC(B6:B6,3)</f>
        <v>#NUM!</v>
      </c>
      <c r="M6" s="1">
        <f ca="1">MAX(B6:B6)</f>
        <v>0.38707473707449613</v>
      </c>
      <c r="N6" s="1" t="e">
        <f ca="1">_xlfn.PERCENTILE.EXC(B6:B6,33%)</f>
        <v>#NUM!</v>
      </c>
      <c r="O6" s="1" t="e">
        <f ca="1">_xlfn.PERCENTILE.EXC(B6:B6,66%)</f>
        <v>#NUM!</v>
      </c>
      <c r="P6" s="1">
        <f ca="1">AVERAGE(B6:B6)</f>
        <v>0.38707473707449613</v>
      </c>
    </row>
    <row r="7" spans="1:16" ht="15">
      <c r="A7" s="6" t="s">
        <v>29</v>
      </c>
      <c r="B7" s="1">
        <f t="shared" ca="1" si="1"/>
        <v>0.88418388235685097</v>
      </c>
      <c r="C7" s="1">
        <f t="shared" ca="1" si="0"/>
        <v>0.56685435354099878</v>
      </c>
      <c r="D7" s="1">
        <f t="shared" ca="1" si="0"/>
        <v>0.71259860176186107</v>
      </c>
      <c r="E7" s="15">
        <f t="shared" ca="1" si="2"/>
        <v>0.56685435354099878</v>
      </c>
      <c r="F7" s="11" t="s">
        <v>29</v>
      </c>
      <c r="G7" s="10"/>
      <c r="H7" s="10"/>
      <c r="I7" s="1">
        <f ca="1">MIN(B7:B7)</f>
        <v>0.88418388235685097</v>
      </c>
      <c r="J7" s="1" t="e">
        <f ca="1">_xlfn.QUARTILE.EXC(B7:B7,1)</f>
        <v>#NUM!</v>
      </c>
      <c r="K7" s="1">
        <f ca="1">_xlfn.QUARTILE.EXC(B7:B7,2)</f>
        <v>0.88418388235685097</v>
      </c>
      <c r="L7" s="1" t="e">
        <f ca="1">_xlfn.QUARTILE.EXC(B7:B7,3)</f>
        <v>#NUM!</v>
      </c>
      <c r="M7" s="1">
        <f ca="1">MAX(B7:B7)</f>
        <v>0.88418388235685097</v>
      </c>
      <c r="N7" s="1" t="e">
        <f ca="1">_xlfn.PERCENTILE.EXC(B7:B7,33%)</f>
        <v>#NUM!</v>
      </c>
      <c r="O7" s="1" t="e">
        <f ca="1">_xlfn.PERCENTILE.EXC(B7:B7,66%)</f>
        <v>#NUM!</v>
      </c>
      <c r="P7" s="1">
        <f ca="1">AVERAGE(B7:B7)</f>
        <v>0.88418388235685097</v>
      </c>
    </row>
    <row r="8" spans="1:16" ht="15">
      <c r="A8" s="6" t="s">
        <v>33</v>
      </c>
      <c r="B8" s="1">
        <f t="shared" ca="1" si="1"/>
        <v>0.68491975545675765</v>
      </c>
      <c r="C8" s="1">
        <f t="shared" ca="1" si="0"/>
        <v>3.4324486525866393E-2</v>
      </c>
      <c r="D8" s="1">
        <f t="shared" ca="1" si="0"/>
        <v>0.88600074422934594</v>
      </c>
      <c r="E8" s="15">
        <f t="shared" ca="1" si="2"/>
        <v>3.4324486525866393E-2</v>
      </c>
      <c r="F8" s="11" t="s">
        <v>33</v>
      </c>
      <c r="G8" s="10"/>
      <c r="H8" s="10"/>
      <c r="I8" s="1">
        <f ca="1">MIN(B8:B8)</f>
        <v>0.68491975545675765</v>
      </c>
      <c r="J8" s="1" t="e">
        <f ca="1">_xlfn.QUARTILE.EXC(B8:B8,1)</f>
        <v>#NUM!</v>
      </c>
      <c r="K8" s="1">
        <f ca="1">_xlfn.QUARTILE.EXC(B8:B8,2)</f>
        <v>0.68491975545675765</v>
      </c>
      <c r="L8" s="1" t="e">
        <f ca="1">_xlfn.QUARTILE.EXC(B8:B8,3)</f>
        <v>#NUM!</v>
      </c>
      <c r="M8" s="1">
        <f ca="1">MAX(B8:B8)</f>
        <v>0.68491975545675765</v>
      </c>
      <c r="N8" s="1" t="e">
        <f ca="1">_xlfn.PERCENTILE.EXC(B8:B8,33%)</f>
        <v>#NUM!</v>
      </c>
      <c r="O8" s="1" t="e">
        <f ca="1">_xlfn.PERCENTILE.EXC(B8:B8,66%)</f>
        <v>#NUM!</v>
      </c>
      <c r="P8" s="1">
        <f ca="1">AVERAGE(B8:B8)</f>
        <v>0.68491975545675765</v>
      </c>
    </row>
    <row r="9" spans="1:16" ht="15">
      <c r="A9" s="6" t="s">
        <v>24</v>
      </c>
      <c r="B9" s="1">
        <f t="shared" ca="1" si="1"/>
        <v>0.97782490074519846</v>
      </c>
      <c r="C9" s="1">
        <f t="shared" ca="1" si="0"/>
        <v>0.48092441218947835</v>
      </c>
      <c r="D9" s="1">
        <f t="shared" ca="1" si="0"/>
        <v>0.41645574505034566</v>
      </c>
      <c r="E9" s="15">
        <f t="shared" ca="1" si="2"/>
        <v>0.41645574505034566</v>
      </c>
      <c r="F9" s="6" t="s">
        <v>24</v>
      </c>
      <c r="G9" s="10"/>
      <c r="H9" s="10"/>
      <c r="I9" s="1">
        <f ca="1">MIN(B9:B9)</f>
        <v>0.97782490074519846</v>
      </c>
      <c r="J9" s="1" t="e">
        <f ca="1">_xlfn.QUARTILE.EXC(B9:B9,1)</f>
        <v>#NUM!</v>
      </c>
      <c r="K9" s="1">
        <f ca="1">_xlfn.QUARTILE.EXC(B9:B9,2)</f>
        <v>0.97782490074519846</v>
      </c>
      <c r="L9" s="1" t="e">
        <f ca="1">_xlfn.QUARTILE.EXC(B9:B9,3)</f>
        <v>#NUM!</v>
      </c>
      <c r="M9" s="1">
        <f ca="1">MAX(B9:B9)</f>
        <v>0.97782490074519846</v>
      </c>
      <c r="N9" s="1" t="e">
        <f ca="1">_xlfn.PERCENTILE.EXC(B9:B9,33%)</f>
        <v>#NUM!</v>
      </c>
      <c r="O9" s="1" t="e">
        <f ca="1">_xlfn.PERCENTILE.EXC(B9:B9,66%)</f>
        <v>#NUM!</v>
      </c>
      <c r="P9" s="1">
        <f ca="1">AVERAGE(B9:B9)</f>
        <v>0.97782490074519846</v>
      </c>
    </row>
    <row r="10" spans="1:16" ht="15">
      <c r="A10" s="6" t="s">
        <v>34</v>
      </c>
      <c r="B10" s="1">
        <f t="shared" ca="1" si="1"/>
        <v>0.41089897062458991</v>
      </c>
      <c r="C10" s="1">
        <f t="shared" ca="1" si="0"/>
        <v>0.59392089327980668</v>
      </c>
      <c r="D10" s="1">
        <f t="shared" ca="1" si="0"/>
        <v>0.62935535248200236</v>
      </c>
      <c r="E10" s="15">
        <f t="shared" ca="1" si="2"/>
        <v>0.41089897062458991</v>
      </c>
      <c r="F10" s="11" t="s">
        <v>34</v>
      </c>
      <c r="G10" s="10"/>
      <c r="H10" s="10"/>
      <c r="I10" s="1">
        <f ca="1">MIN(B10:B10)</f>
        <v>0.41089897062458991</v>
      </c>
      <c r="J10" s="1" t="e">
        <f ca="1">_xlfn.QUARTILE.EXC(B10:B10,1)</f>
        <v>#NUM!</v>
      </c>
      <c r="K10" s="1">
        <f ca="1">_xlfn.QUARTILE.EXC(B10:B10,2)</f>
        <v>0.41089897062458991</v>
      </c>
      <c r="L10" s="1" t="e">
        <f ca="1">_xlfn.QUARTILE.EXC(B10:B10,3)</f>
        <v>#NUM!</v>
      </c>
      <c r="M10" s="1">
        <f ca="1">MAX(B10:B10)</f>
        <v>0.41089897062458991</v>
      </c>
      <c r="N10" s="1" t="e">
        <f ca="1">_xlfn.PERCENTILE.EXC(B10:B10,33%)</f>
        <v>#NUM!</v>
      </c>
      <c r="O10" s="1" t="e">
        <f ca="1">_xlfn.PERCENTILE.EXC(B10:B10,66%)</f>
        <v>#NUM!</v>
      </c>
      <c r="P10" s="1">
        <f ca="1">AVERAGE(B10:B10)</f>
        <v>0.41089897062458991</v>
      </c>
    </row>
    <row r="11" spans="1:16" ht="15">
      <c r="A11" s="6" t="s">
        <v>35</v>
      </c>
      <c r="B11" s="1">
        <f t="shared" ca="1" si="1"/>
        <v>1.6965556362226519E-2</v>
      </c>
      <c r="C11" s="1">
        <f t="shared" ca="1" si="0"/>
        <v>0.40834868260229029</v>
      </c>
      <c r="D11" s="1">
        <f t="shared" ca="1" si="0"/>
        <v>0.1320163642961848</v>
      </c>
      <c r="E11" s="15">
        <f t="shared" ca="1" si="2"/>
        <v>1.6965556362226519E-2</v>
      </c>
      <c r="F11" s="11" t="s">
        <v>35</v>
      </c>
      <c r="G11" s="10"/>
      <c r="H11" s="10"/>
      <c r="I11" s="1">
        <f ca="1">MIN(B11:B11)</f>
        <v>1.6965556362226519E-2</v>
      </c>
      <c r="J11" s="1" t="e">
        <f ca="1">_xlfn.QUARTILE.EXC(B11:B11,1)</f>
        <v>#NUM!</v>
      </c>
      <c r="K11" s="1">
        <f ca="1">_xlfn.QUARTILE.EXC(B11:B11,2)</f>
        <v>1.6965556362226519E-2</v>
      </c>
      <c r="L11" s="1" t="e">
        <f ca="1">_xlfn.QUARTILE.EXC(B11:B11,3)</f>
        <v>#NUM!</v>
      </c>
      <c r="M11" s="1">
        <f ca="1">MAX(B11:B11)</f>
        <v>1.6965556362226519E-2</v>
      </c>
      <c r="N11" s="1" t="e">
        <f ca="1">_xlfn.PERCENTILE.EXC(B11:B11,33%)</f>
        <v>#NUM!</v>
      </c>
      <c r="O11" s="1" t="e">
        <f ca="1">_xlfn.PERCENTILE.EXC(B11:B11,66%)</f>
        <v>#NUM!</v>
      </c>
      <c r="P11" s="1">
        <f ca="1">AVERAGE(B11:B11)</f>
        <v>1.6965556362226519E-2</v>
      </c>
    </row>
    <row r="12" spans="1:16" ht="15">
      <c r="A12" s="6" t="s">
        <v>36</v>
      </c>
      <c r="B12" s="1">
        <f t="shared" ca="1" si="1"/>
        <v>0.42099826612779967</v>
      </c>
      <c r="C12" s="1">
        <f t="shared" ca="1" si="0"/>
        <v>0.27361014022285635</v>
      </c>
      <c r="D12" s="1">
        <f t="shared" ca="1" si="0"/>
        <v>0.66373522849992872</v>
      </c>
      <c r="E12" s="15">
        <f t="shared" ca="1" si="2"/>
        <v>0.27361014022285635</v>
      </c>
      <c r="F12" s="11" t="s">
        <v>36</v>
      </c>
      <c r="G12" s="10"/>
      <c r="H12" s="10"/>
      <c r="I12" s="1">
        <f ca="1">MIN(B12:B12)</f>
        <v>0.42099826612779967</v>
      </c>
      <c r="J12" s="1" t="e">
        <f ca="1">_xlfn.QUARTILE.EXC(B12:B12,1)</f>
        <v>#NUM!</v>
      </c>
      <c r="K12" s="1">
        <f ca="1">_xlfn.QUARTILE.EXC(B12:B12,2)</f>
        <v>0.42099826612779967</v>
      </c>
      <c r="L12" s="1" t="e">
        <f ca="1">_xlfn.QUARTILE.EXC(B12:B12,3)</f>
        <v>#NUM!</v>
      </c>
      <c r="M12" s="1">
        <f ca="1">MAX(B12:B12)</f>
        <v>0.42099826612779967</v>
      </c>
      <c r="N12" s="1" t="e">
        <f ca="1">_xlfn.PERCENTILE.EXC(B12:B12,33%)</f>
        <v>#NUM!</v>
      </c>
      <c r="O12" s="1" t="e">
        <f ca="1">_xlfn.PERCENTILE.EXC(B12:B12,66%)</f>
        <v>#NUM!</v>
      </c>
      <c r="P12" s="1">
        <f ca="1">AVERAGE(B12:B12)</f>
        <v>0.42099826612779967</v>
      </c>
    </row>
    <row r="13" spans="1:16" ht="15">
      <c r="A13" s="6" t="s">
        <v>30</v>
      </c>
      <c r="B13" s="1">
        <f t="shared" ca="1" si="1"/>
        <v>0.31060315937626093</v>
      </c>
      <c r="C13" s="1">
        <f t="shared" ca="1" si="0"/>
        <v>0.99365135225159296</v>
      </c>
      <c r="D13" s="1">
        <f t="shared" ca="1" si="0"/>
        <v>0.73138188453352015</v>
      </c>
      <c r="E13" s="15">
        <f t="shared" ca="1" si="2"/>
        <v>0.31060315937626093</v>
      </c>
      <c r="F13" s="11" t="s">
        <v>30</v>
      </c>
      <c r="G13" s="10"/>
      <c r="H13" s="10"/>
      <c r="I13" s="1">
        <f ca="1">MIN(B13:B13)</f>
        <v>0.31060315937626093</v>
      </c>
      <c r="J13" s="1" t="e">
        <f ca="1">_xlfn.QUARTILE.EXC(B13:B13,1)</f>
        <v>#NUM!</v>
      </c>
      <c r="K13" s="1">
        <f ca="1">_xlfn.QUARTILE.EXC(B13:B13,2)</f>
        <v>0.31060315937626093</v>
      </c>
      <c r="L13" s="1" t="e">
        <f ca="1">_xlfn.QUARTILE.EXC(B13:B13,3)</f>
        <v>#NUM!</v>
      </c>
      <c r="M13" s="1">
        <f ca="1">MAX(B13:B13)</f>
        <v>0.31060315937626093</v>
      </c>
      <c r="N13" s="1" t="e">
        <f ca="1">_xlfn.PERCENTILE.EXC(B13:B13,33%)</f>
        <v>#NUM!</v>
      </c>
      <c r="O13" s="1" t="e">
        <f ca="1">_xlfn.PERCENTILE.EXC(B13:B13,66%)</f>
        <v>#NUM!</v>
      </c>
      <c r="P13" s="1">
        <f ca="1">AVERAGE(B13:B13)</f>
        <v>0.31060315937626093</v>
      </c>
    </row>
    <row r="14" spans="1:16" ht="15">
      <c r="A14" s="6" t="s">
        <v>37</v>
      </c>
      <c r="B14" s="1">
        <f t="shared" ca="1" si="1"/>
        <v>0.77884940165216354</v>
      </c>
      <c r="C14" s="1">
        <f t="shared" ca="1" si="0"/>
        <v>0.71983870181412513</v>
      </c>
      <c r="D14" s="1">
        <f t="shared" ca="1" si="0"/>
        <v>1.3179224660233468E-2</v>
      </c>
      <c r="E14" s="15">
        <f t="shared" ca="1" si="2"/>
        <v>1.3179224660233468E-2</v>
      </c>
      <c r="F14" s="11" t="s">
        <v>37</v>
      </c>
      <c r="G14" s="10"/>
      <c r="H14" s="10"/>
      <c r="I14" s="1">
        <f ca="1">MIN(B14:B14)</f>
        <v>0.77884940165216354</v>
      </c>
      <c r="J14" s="1" t="e">
        <f ca="1">_xlfn.QUARTILE.EXC(B14:B14,1)</f>
        <v>#NUM!</v>
      </c>
      <c r="K14" s="1">
        <f ca="1">_xlfn.QUARTILE.EXC(B14:B14,2)</f>
        <v>0.77884940165216354</v>
      </c>
      <c r="L14" s="1" t="e">
        <f ca="1">_xlfn.QUARTILE.EXC(B14:B14,3)</f>
        <v>#NUM!</v>
      </c>
      <c r="M14" s="1">
        <f ca="1">MAX(B14:B14)</f>
        <v>0.77884940165216354</v>
      </c>
      <c r="N14" s="1" t="e">
        <f ca="1">_xlfn.PERCENTILE.EXC(B14:B14,33%)</f>
        <v>#NUM!</v>
      </c>
      <c r="O14" s="1" t="e">
        <f ca="1">_xlfn.PERCENTILE.EXC(B14:B14,66%)</f>
        <v>#NUM!</v>
      </c>
      <c r="P14" s="1">
        <f ca="1">AVERAGE(B14:B14)</f>
        <v>0.77884940165216354</v>
      </c>
    </row>
    <row r="15" spans="1:16" ht="15">
      <c r="A15" s="6" t="s">
        <v>19</v>
      </c>
      <c r="B15" s="1">
        <f t="shared" ca="1" si="1"/>
        <v>0.26025760845211199</v>
      </c>
      <c r="C15" s="1">
        <f t="shared" ca="1" si="0"/>
        <v>3.743561177616328E-2</v>
      </c>
      <c r="D15" s="1">
        <f t="shared" ca="1" si="0"/>
        <v>0.74509812807252951</v>
      </c>
      <c r="E15" s="15">
        <f t="shared" ca="1" si="2"/>
        <v>3.743561177616328E-2</v>
      </c>
      <c r="F15" s="11" t="s">
        <v>19</v>
      </c>
      <c r="G15" s="10"/>
      <c r="H15" s="10"/>
      <c r="I15" s="1">
        <f ca="1">MIN(B15:B15)</f>
        <v>0.26025760845211199</v>
      </c>
      <c r="J15" s="1" t="e">
        <f ca="1">_xlfn.QUARTILE.EXC(B15:B15,1)</f>
        <v>#NUM!</v>
      </c>
      <c r="K15" s="1">
        <f ca="1">_xlfn.QUARTILE.EXC(B15:B15,2)</f>
        <v>0.26025760845211199</v>
      </c>
      <c r="L15" s="1" t="e">
        <f ca="1">_xlfn.QUARTILE.EXC(B15:B15,3)</f>
        <v>#NUM!</v>
      </c>
      <c r="M15" s="1">
        <f ca="1">MAX(B15:B15)</f>
        <v>0.26025760845211199</v>
      </c>
      <c r="N15" s="1" t="e">
        <f ca="1">_xlfn.PERCENTILE.EXC(B15:B15,33%)</f>
        <v>#NUM!</v>
      </c>
      <c r="O15" s="1" t="e">
        <f ca="1">_xlfn.PERCENTILE.EXC(B15:B15,66%)</f>
        <v>#NUM!</v>
      </c>
      <c r="P15" s="1">
        <f ca="1">AVERAGE(B15:B15)</f>
        <v>0.26025760845211199</v>
      </c>
    </row>
    <row r="16" spans="1:16" ht="15">
      <c r="A16" s="6" t="s">
        <v>38</v>
      </c>
      <c r="B16" s="1">
        <f t="shared" ca="1" si="1"/>
        <v>0.69720944748531666</v>
      </c>
      <c r="C16" s="1">
        <f t="shared" ca="1" si="0"/>
        <v>0.47504269049506043</v>
      </c>
      <c r="D16" s="1">
        <f t="shared" ca="1" si="0"/>
        <v>0.58980440684192748</v>
      </c>
      <c r="E16" s="15">
        <f t="shared" ca="1" si="2"/>
        <v>0.47504269049506043</v>
      </c>
      <c r="F16" s="11" t="s">
        <v>38</v>
      </c>
      <c r="G16" s="10"/>
      <c r="H16" s="10"/>
      <c r="I16" s="1">
        <f ca="1">MIN(B16:B16)</f>
        <v>0.69720944748531666</v>
      </c>
      <c r="J16" s="1" t="e">
        <f ca="1">_xlfn.QUARTILE.EXC(B16:B16,1)</f>
        <v>#NUM!</v>
      </c>
      <c r="K16" s="1">
        <f ca="1">_xlfn.QUARTILE.EXC(B16:B16,2)</f>
        <v>0.69720944748531666</v>
      </c>
      <c r="L16" s="1" t="e">
        <f ca="1">_xlfn.QUARTILE.EXC(B16:B16,3)</f>
        <v>#NUM!</v>
      </c>
      <c r="M16" s="1">
        <f ca="1">MAX(B16:B16)</f>
        <v>0.69720944748531666</v>
      </c>
      <c r="N16" s="1" t="e">
        <f ca="1">_xlfn.PERCENTILE.EXC(B16:B16,33%)</f>
        <v>#NUM!</v>
      </c>
      <c r="O16" s="1" t="e">
        <f ca="1">_xlfn.PERCENTILE.EXC(B16:B16,66%)</f>
        <v>#NUM!</v>
      </c>
      <c r="P16" s="1">
        <f ca="1">AVERAGE(B16:B16)</f>
        <v>0.69720944748531666</v>
      </c>
    </row>
    <row r="17" spans="1:16" ht="15">
      <c r="A17" s="6" t="s">
        <v>39</v>
      </c>
      <c r="B17" s="1">
        <f t="shared" ca="1" si="1"/>
        <v>0.90556237446687493</v>
      </c>
      <c r="C17" s="1">
        <f t="shared" ca="1" si="0"/>
        <v>0.25902631601500159</v>
      </c>
      <c r="D17" s="1">
        <f t="shared" ca="1" si="0"/>
        <v>0.51584299995043348</v>
      </c>
      <c r="E17" s="15">
        <f t="shared" ca="1" si="2"/>
        <v>0.25902631601500159</v>
      </c>
      <c r="F17" s="11" t="s">
        <v>39</v>
      </c>
      <c r="G17" s="10"/>
      <c r="H17" s="10"/>
      <c r="I17" s="1">
        <f ca="1">MIN(B17:B17)</f>
        <v>0.90556237446687493</v>
      </c>
      <c r="J17" s="1" t="e">
        <f ca="1">_xlfn.QUARTILE.EXC(B17:B17,1)</f>
        <v>#NUM!</v>
      </c>
      <c r="K17" s="1">
        <f ca="1">_xlfn.QUARTILE.EXC(B17:B17,2)</f>
        <v>0.90556237446687493</v>
      </c>
      <c r="L17" s="1" t="e">
        <f ca="1">_xlfn.QUARTILE.EXC(B17:B17,3)</f>
        <v>#NUM!</v>
      </c>
      <c r="M17" s="1">
        <f ca="1">MAX(B17:B17)</f>
        <v>0.90556237446687493</v>
      </c>
      <c r="N17" s="1" t="e">
        <f ca="1">_xlfn.PERCENTILE.EXC(B17:B17,33%)</f>
        <v>#NUM!</v>
      </c>
      <c r="O17" s="1" t="e">
        <f ca="1">_xlfn.PERCENTILE.EXC(B17:B17,66%)</f>
        <v>#NUM!</v>
      </c>
      <c r="P17" s="1">
        <f ca="1">AVERAGE(B17:B17)</f>
        <v>0.90556237446687493</v>
      </c>
    </row>
    <row r="18" spans="1:16" ht="15">
      <c r="A18" s="7" t="s">
        <v>21</v>
      </c>
      <c r="B18" s="1">
        <f t="shared" ca="1" si="1"/>
        <v>0.51014618051327831</v>
      </c>
      <c r="C18" s="1">
        <f t="shared" ca="1" si="1"/>
        <v>7.684788747874971E-2</v>
      </c>
      <c r="D18" s="1">
        <f t="shared" ca="1" si="1"/>
        <v>6.6659170757367492E-2</v>
      </c>
      <c r="E18" s="15">
        <f t="shared" ca="1" si="2"/>
        <v>6.6659170757367492E-2</v>
      </c>
      <c r="F18" s="11" t="s">
        <v>21</v>
      </c>
      <c r="G18" s="10"/>
      <c r="H18" s="10"/>
      <c r="I18" s="1">
        <f ca="1">MIN(B18:B18)</f>
        <v>0.51014618051327831</v>
      </c>
      <c r="J18" s="1" t="e">
        <f ca="1">_xlfn.QUARTILE.EXC(B18:B18,1)</f>
        <v>#NUM!</v>
      </c>
      <c r="K18" s="1">
        <f ca="1">_xlfn.QUARTILE.EXC(B18:B18,2)</f>
        <v>0.51014618051327831</v>
      </c>
      <c r="L18" s="1" t="e">
        <f ca="1">_xlfn.QUARTILE.EXC(B18:B18,3)</f>
        <v>#NUM!</v>
      </c>
      <c r="M18" s="1">
        <f ca="1">MAX(B18:B18)</f>
        <v>0.51014618051327831</v>
      </c>
      <c r="N18" s="1" t="e">
        <f ca="1">_xlfn.PERCENTILE.EXC(B18:B18,33%)</f>
        <v>#NUM!</v>
      </c>
      <c r="O18" s="1" t="e">
        <f ca="1">_xlfn.PERCENTILE.EXC(B18:B18,66%)</f>
        <v>#NUM!</v>
      </c>
      <c r="P18" s="1">
        <f ca="1">AVERAGE(B18:B18)</f>
        <v>0.51014618051327831</v>
      </c>
    </row>
    <row r="19" spans="1:16" ht="15">
      <c r="A19" s="8" t="s">
        <v>48</v>
      </c>
      <c r="B19" s="15">
        <f ca="1">_xlfn.QUARTILE.EXC(B2:B18,1)</f>
        <v>0.23718483872313262</v>
      </c>
      <c r="C19" s="15">
        <f ca="1">_xlfn.QUARTILE.EXC(C2:C18,1)</f>
        <v>0.23797043375918009</v>
      </c>
      <c r="D19" s="15">
        <f ca="1">_xlfn.QUARTILE.EXC(D2:D18,1)</f>
        <v>0.12748725241509096</v>
      </c>
      <c r="E19" s="20"/>
      <c r="F19" s="10"/>
      <c r="G19" s="10"/>
      <c r="H19" s="10"/>
    </row>
    <row r="20" spans="1:16" ht="15">
      <c r="A20" s="10"/>
      <c r="B20" s="10"/>
      <c r="C20" s="10"/>
      <c r="D20" s="10"/>
      <c r="E20" s="10"/>
      <c r="F20" s="10"/>
    </row>
    <row r="21" spans="1:16" ht="18">
      <c r="A21" s="13" t="s">
        <v>49</v>
      </c>
    </row>
    <row r="22" spans="1:16">
      <c r="A22" t="s">
        <v>50</v>
      </c>
    </row>
  </sheetData>
  <sortState xmlns:xlrd2="http://schemas.microsoft.com/office/spreadsheetml/2017/richdata2" columnSort="1" ref="B1:B19">
    <sortCondition ref="B1"/>
  </sortState>
  <conditionalFormatting sqref="B19:D19 E2:E18">
    <cfRule type="cellIs" dxfId="51" priority="22" operator="lessThan">
      <formula>33%</formula>
    </cfRule>
  </conditionalFormatting>
  <conditionalFormatting sqref="B19:D19 E2:E18">
    <cfRule type="cellIs" dxfId="50" priority="21" operator="between">
      <formula>33%</formula>
      <formula>66%</formula>
    </cfRule>
  </conditionalFormatting>
  <conditionalFormatting sqref="B19:D19 E2:E18">
    <cfRule type="cellIs" dxfId="49" priority="19" operator="greaterThan">
      <formula>0.66</formula>
    </cfRule>
  </conditionalFormatting>
  <conditionalFormatting sqref="B2:D18">
    <cfRule type="colorScale" priority="363">
      <colorScale>
        <cfvo type="min"/>
        <cfvo type="percentile" val="50"/>
        <cfvo type="max"/>
        <color rgb="FF63BE7B"/>
        <color rgb="FFFFEB84"/>
        <color rgb="FFF8696B"/>
      </colorScale>
    </cfRule>
  </conditionalFormatting>
  <conditionalFormatting sqref="B19:D19">
    <cfRule type="colorScale" priority="365">
      <colorScale>
        <cfvo type="min"/>
        <cfvo type="percentile" val="50"/>
        <cfvo type="max"/>
        <color rgb="FF63BE7B"/>
        <color rgb="FFFFEB84"/>
        <color rgb="FFF8696B"/>
      </colorScale>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48" id="{F1897F55-EA3B-4B5C-BC00-3C496D9532C9}">
            <xm:f>COUNTIF(Info!$F$14:$F$25,F2)&gt;0</xm:f>
            <x14:dxf>
              <font>
                <b/>
                <i val="0"/>
                <color theme="1" tint="0.499984740745262"/>
              </font>
            </x14:dxf>
          </x14:cfRule>
          <x14:cfRule type="expression" priority="49" id="{ED3F27E7-FB92-4515-91BD-654771547FC9}">
            <xm:f>COUNTIF(Info!$F$9:$F$12,F2)&gt;0</xm:f>
            <x14:dxf>
              <font>
                <b/>
                <i val="0"/>
                <color theme="9" tint="-0.499984740745262"/>
              </font>
            </x14:dxf>
          </x14:cfRule>
          <xm:sqref>F2:F8 F10:F18</xm:sqref>
        </x14:conditionalFormatting>
        <x14:conditionalFormatting xmlns:xm="http://schemas.microsoft.com/office/excel/2006/main">
          <x14:cfRule type="expression" priority="5" id="{EFAFC48D-4DB4-4684-A6FC-F90DA3597A87}">
            <xm:f>COUNTIF(Info!$L$16:$S$16,B1)&gt;0</xm:f>
            <x14:dxf>
              <font>
                <b/>
                <i val="0"/>
                <color theme="8" tint="-0.24994659260841701"/>
              </font>
            </x14:dxf>
          </x14:cfRule>
          <x14:cfRule type="expression" priority="6" id="{4E632224-404E-4018-A423-2E1CD9C99A2D}">
            <xm:f>COUNTIF(Info!$L$15:$R$15,B1)&gt;0</xm:f>
            <x14:dxf>
              <font>
                <b/>
                <i val="0"/>
                <color theme="4" tint="-0.24994659260841701"/>
              </font>
            </x14:dxf>
          </x14:cfRule>
          <x14:cfRule type="expression" priority="7" id="{645D0E77-C71A-44E5-8A97-3AEC72C9EFF5}">
            <xm:f>COUNTIF(Info!$L$14:$P$14,B1)&gt;0</xm:f>
            <x14:dxf>
              <font>
                <b/>
                <i val="0"/>
                <color rgb="FF663300"/>
              </font>
            </x14:dxf>
          </x14:cfRule>
          <x14:cfRule type="expression" priority="8" id="{858FEE1E-AF99-49FE-91C3-2D6B12572709}">
            <xm:f>COUNTIF(Info!$L$13:$Y$13,B1)&gt;0</xm:f>
            <x14:dxf>
              <font>
                <b/>
                <i val="0"/>
                <color theme="4" tint="0.39994506668294322"/>
              </font>
            </x14:dxf>
          </x14:cfRule>
          <x14:cfRule type="expression" priority="9" id="{7BD3FFBD-6D3E-48C2-A854-8070752D0980}">
            <xm:f>COUNTIF(Info!$L$11:$O$11,B1)&gt;0</xm:f>
            <x14:dxf>
              <font>
                <b/>
                <i val="0"/>
                <color rgb="FF996633"/>
              </font>
            </x14:dxf>
          </x14:cfRule>
          <x14:cfRule type="expression" priority="10" id="{ACEE9F14-AC39-4DAC-84BF-429FDC7EEEBC}">
            <xm:f>COUNTIF(Info!$L$12:$AG$12,B1)&gt;0</xm:f>
            <x14:dxf>
              <font>
                <b/>
                <i val="0"/>
                <color theme="8" tint="0.39991454817346722"/>
              </font>
            </x14:dxf>
          </x14:cfRule>
          <x14:cfRule type="expression" priority="11" id="{B0ED7B39-498E-4437-AFCF-F1C77A8F1FFB}">
            <xm:f>COUNTIF(Info!$L$10:$AQ$10,B1)&gt;0</xm:f>
            <x14:dxf>
              <font>
                <b/>
                <i val="0"/>
                <color theme="3" tint="0.499984740745262"/>
              </font>
            </x14:dxf>
          </x14:cfRule>
          <xm:sqref>B1:D1</xm:sqref>
        </x14:conditionalFormatting>
        <x14:conditionalFormatting xmlns:xm="http://schemas.microsoft.com/office/excel/2006/main">
          <x14:cfRule type="expression" priority="3" id="{7EA869BC-F3D1-4CE1-B722-18FE6D74DEE7}">
            <xm:f>COUNTIF(Info!$F$9:$F$13,A2)&gt;0</xm:f>
            <x14:dxf>
              <font>
                <b/>
                <i val="0"/>
                <color theme="9" tint="-0.499984740745262"/>
              </font>
            </x14:dxf>
          </x14:cfRule>
          <x14:cfRule type="expression" priority="4" id="{6E5C63D4-8A57-45AB-BA82-55C6B317E3A3}">
            <xm:f>COUNTIF(Info!$F$14:$F$25,A2)&gt;0</xm:f>
            <x14:dxf>
              <font>
                <b/>
                <i val="0"/>
                <color theme="1" tint="0.499984740745262"/>
              </font>
            </x14:dxf>
          </x14:cfRule>
          <xm:sqref>A2:A18</xm:sqref>
        </x14:conditionalFormatting>
        <x14:conditionalFormatting xmlns:xm="http://schemas.microsoft.com/office/excel/2006/main">
          <x14:cfRule type="expression" priority="1" id="{5713FBA3-01AD-4C74-81B8-E25EC6C4CC38}">
            <xm:f>COUNTIF(Info!$F$9:$F$13,F9)&gt;0</xm:f>
            <x14:dxf>
              <font>
                <b/>
                <i val="0"/>
                <color theme="9" tint="-0.499984740745262"/>
              </font>
            </x14:dxf>
          </x14:cfRule>
          <x14:cfRule type="expression" priority="2" id="{8D770AAA-821B-426E-861A-FD06CDCF4981}">
            <xm:f>COUNTIF(Info!$F$14:$F$25,F9)&gt;0</xm:f>
            <x14:dxf>
              <font>
                <b/>
                <i val="0"/>
                <color theme="1" tint="0.499984740745262"/>
              </font>
            </x14:dxf>
          </x14:cfRule>
          <xm:sqref>F9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2"/>
  <sheetViews>
    <sheetView zoomScale="85" zoomScaleNormal="85" workbookViewId="0">
      <selection activeCell="E2" sqref="E2"/>
    </sheetView>
  </sheetViews>
  <sheetFormatPr defaultRowHeight="14.25"/>
  <cols>
    <col min="1" max="1" width="36.28515625" customWidth="1"/>
    <col min="2" max="2" width="18.7109375" customWidth="1"/>
  </cols>
  <sheetData>
    <row r="1" spans="1:16" ht="15">
      <c r="A1" s="60" t="str">
        <f>Info!B14</f>
        <v>2010_2019</v>
      </c>
      <c r="B1" s="18" t="s">
        <v>15</v>
      </c>
      <c r="C1" s="18" t="s">
        <v>16</v>
      </c>
      <c r="D1" s="18" t="s">
        <v>17</v>
      </c>
      <c r="E1" s="19" t="s">
        <v>40</v>
      </c>
      <c r="F1" s="10"/>
      <c r="G1" s="10"/>
      <c r="H1" s="10"/>
      <c r="I1" t="s">
        <v>41</v>
      </c>
      <c r="J1" t="s">
        <v>40</v>
      </c>
      <c r="K1" t="s">
        <v>52</v>
      </c>
      <c r="L1" t="s">
        <v>43</v>
      </c>
      <c r="M1" t="s">
        <v>44</v>
      </c>
      <c r="N1" t="s">
        <v>45</v>
      </c>
      <c r="O1" t="s">
        <v>46</v>
      </c>
      <c r="P1" t="s">
        <v>47</v>
      </c>
    </row>
    <row r="2" spans="1:16" ht="15">
      <c r="A2" s="6" t="s">
        <v>9</v>
      </c>
      <c r="B2" s="1">
        <f ca="1">RAND()</f>
        <v>0.32028013938627586</v>
      </c>
      <c r="C2" s="1">
        <f t="shared" ref="C2:D17" ca="1" si="0">RAND()</f>
        <v>0.61931557539252358</v>
      </c>
      <c r="D2" s="1">
        <f t="shared" ca="1" si="0"/>
        <v>0.35673477222915306</v>
      </c>
      <c r="E2" s="15">
        <f ca="1">_xlfn.QUARTILE.EXC(B2:D2,1)</f>
        <v>0.32028013938627586</v>
      </c>
      <c r="F2" s="11" t="s">
        <v>9</v>
      </c>
      <c r="G2" s="10"/>
      <c r="H2" s="10"/>
      <c r="I2" s="1">
        <f ca="1">MIN(A2:C2)</f>
        <v>0.32028013938627586</v>
      </c>
      <c r="J2" s="1" t="e">
        <f ca="1">_xlfn.QUARTILE.EXC(A2:C2,1)</f>
        <v>#NUM!</v>
      </c>
      <c r="K2" s="1">
        <f ca="1">_xlfn.QUARTILE.EXC(A2:C2,2)</f>
        <v>0.46979785738939972</v>
      </c>
      <c r="L2" s="1" t="e">
        <f ca="1">_xlfn.QUARTILE.EXC(A2:C2,3)</f>
        <v>#NUM!</v>
      </c>
      <c r="M2" s="1">
        <f ca="1">MAX(A2:C2)</f>
        <v>0.61931557539252358</v>
      </c>
      <c r="N2" s="1" t="e">
        <f ca="1">_xlfn.PERCENTILE.EXC(A2:C2,33%)</f>
        <v>#NUM!</v>
      </c>
      <c r="O2" s="1">
        <f ca="1">_xlfn.PERCENTILE.EXC(A2:C2,66%)</f>
        <v>0.61333486667239856</v>
      </c>
      <c r="P2" s="1">
        <f ca="1">AVERAGE(A2:C2)</f>
        <v>0.46979785738939972</v>
      </c>
    </row>
    <row r="3" spans="1:16" ht="15">
      <c r="A3" s="6" t="s">
        <v>13</v>
      </c>
      <c r="B3" s="1">
        <f t="shared" ref="B3:D18" ca="1" si="1">RAND()</f>
        <v>0.92964374212217193</v>
      </c>
      <c r="C3" s="1">
        <f t="shared" ca="1" si="0"/>
        <v>5.6686073068842546E-2</v>
      </c>
      <c r="D3" s="1">
        <f t="shared" ca="1" si="0"/>
        <v>0.32262787048701169</v>
      </c>
      <c r="E3" s="15">
        <f t="shared" ref="E3:E18" ca="1" si="2">_xlfn.QUARTILE.EXC(B3:D3,1)</f>
        <v>5.6686073068842546E-2</v>
      </c>
      <c r="F3" s="11" t="s">
        <v>13</v>
      </c>
      <c r="G3" s="10"/>
      <c r="H3" s="10"/>
      <c r="I3" s="1">
        <f ca="1">MIN(D3:D3)</f>
        <v>0.32262787048701169</v>
      </c>
      <c r="J3" s="1" t="e">
        <f ca="1">_xlfn.QUARTILE.EXC(D3:D3,1)</f>
        <v>#NUM!</v>
      </c>
      <c r="K3" s="1">
        <f ca="1">_xlfn.QUARTILE.EXC(D3:D3,2)</f>
        <v>0.32262787048701169</v>
      </c>
      <c r="L3" s="1" t="e">
        <f ca="1">_xlfn.QUARTILE.EXC(D3:D3,3)</f>
        <v>#NUM!</v>
      </c>
      <c r="M3" s="1">
        <f ca="1">MAX(D3:D3)</f>
        <v>0.32262787048701169</v>
      </c>
      <c r="N3" s="1" t="e">
        <f ca="1">_xlfn.PERCENTILE.EXC(D3:D3,33%)</f>
        <v>#NUM!</v>
      </c>
      <c r="O3" s="1" t="e">
        <f ca="1">_xlfn.PERCENTILE.EXC(D3:D3,66%)</f>
        <v>#NUM!</v>
      </c>
      <c r="P3" s="1">
        <f ca="1">AVERAGE(D3:D3)</f>
        <v>0.32262787048701169</v>
      </c>
    </row>
    <row r="4" spans="1:16" ht="15">
      <c r="A4" s="6" t="s">
        <v>27</v>
      </c>
      <c r="B4" s="1">
        <f t="shared" ca="1" si="1"/>
        <v>6.9567074994527522E-2</v>
      </c>
      <c r="C4" s="1">
        <f t="shared" ca="1" si="0"/>
        <v>0.20549591875404372</v>
      </c>
      <c r="D4" s="1">
        <f t="shared" ca="1" si="0"/>
        <v>0.69449576765213772</v>
      </c>
      <c r="E4" s="15">
        <f t="shared" ca="1" si="2"/>
        <v>6.9567074994527522E-2</v>
      </c>
      <c r="F4" s="11" t="s">
        <v>27</v>
      </c>
      <c r="G4" s="10"/>
      <c r="H4" s="10"/>
      <c r="I4" s="1">
        <f ca="1">MIN(D4:D4)</f>
        <v>0.69449576765213772</v>
      </c>
      <c r="J4" s="1" t="e">
        <f ca="1">_xlfn.QUARTILE.EXC(D4:D4,1)</f>
        <v>#NUM!</v>
      </c>
      <c r="K4" s="1">
        <f ca="1">_xlfn.QUARTILE.EXC(D4:D4,2)</f>
        <v>0.69449576765213772</v>
      </c>
      <c r="L4" s="1" t="e">
        <f ca="1">_xlfn.QUARTILE.EXC(D4:D4,3)</f>
        <v>#NUM!</v>
      </c>
      <c r="M4" s="1">
        <f ca="1">MAX(D4:D4)</f>
        <v>0.69449576765213772</v>
      </c>
      <c r="N4" s="1" t="e">
        <f ca="1">_xlfn.PERCENTILE.EXC(D4:D4,33%)</f>
        <v>#NUM!</v>
      </c>
      <c r="O4" s="1" t="e">
        <f ca="1">_xlfn.PERCENTILE.EXC(D4:D4,66%)</f>
        <v>#NUM!</v>
      </c>
      <c r="P4" s="1">
        <f ca="1">AVERAGE(D4:D4)</f>
        <v>0.69449576765213772</v>
      </c>
    </row>
    <row r="5" spans="1:16" ht="15">
      <c r="A5" s="6" t="s">
        <v>31</v>
      </c>
      <c r="B5" s="1">
        <f t="shared" ca="1" si="1"/>
        <v>0.63785072802812948</v>
      </c>
      <c r="C5" s="1">
        <f t="shared" ca="1" si="0"/>
        <v>6.4200533784582126E-2</v>
      </c>
      <c r="D5" s="1">
        <f t="shared" ca="1" si="0"/>
        <v>0.50265196213874519</v>
      </c>
      <c r="E5" s="15">
        <f t="shared" ca="1" si="2"/>
        <v>6.4200533784582126E-2</v>
      </c>
      <c r="F5" s="11" t="s">
        <v>31</v>
      </c>
      <c r="G5" s="10"/>
      <c r="H5" s="10"/>
      <c r="I5" s="1">
        <f ca="1">MIN(D5:D5)</f>
        <v>0.50265196213874519</v>
      </c>
      <c r="J5" s="1" t="e">
        <f ca="1">_xlfn.QUARTILE.EXC(D5:D5,1)</f>
        <v>#NUM!</v>
      </c>
      <c r="K5" s="1">
        <f ca="1">_xlfn.QUARTILE.EXC(D5:D5,2)</f>
        <v>0.50265196213874519</v>
      </c>
      <c r="L5" s="1" t="e">
        <f ca="1">_xlfn.QUARTILE.EXC(D5:D5,3)</f>
        <v>#NUM!</v>
      </c>
      <c r="M5" s="1">
        <f ca="1">MAX(D5:D5)</f>
        <v>0.50265196213874519</v>
      </c>
      <c r="N5" s="1" t="e">
        <f ca="1">_xlfn.PERCENTILE.EXC(D5:D5,33%)</f>
        <v>#NUM!</v>
      </c>
      <c r="O5" s="1" t="e">
        <f ca="1">_xlfn.PERCENTILE.EXC(D5:D5,66%)</f>
        <v>#NUM!</v>
      </c>
      <c r="P5" s="1">
        <f ca="1">AVERAGE(D5:D5)</f>
        <v>0.50265196213874519</v>
      </c>
    </row>
    <row r="6" spans="1:16" ht="15">
      <c r="A6" s="6" t="s">
        <v>32</v>
      </c>
      <c r="B6" s="1">
        <f t="shared" ca="1" si="1"/>
        <v>0.19799383630746725</v>
      </c>
      <c r="C6" s="1">
        <f t="shared" ca="1" si="0"/>
        <v>0.30827433948603267</v>
      </c>
      <c r="D6" s="1">
        <f t="shared" ca="1" si="0"/>
        <v>0.33555887890887248</v>
      </c>
      <c r="E6" s="15">
        <f t="shared" ca="1" si="2"/>
        <v>0.19799383630746725</v>
      </c>
      <c r="F6" s="11" t="s">
        <v>32</v>
      </c>
      <c r="G6" s="10"/>
      <c r="H6" s="10"/>
      <c r="I6" s="1">
        <f ca="1">MIN(D6:D6)</f>
        <v>0.33555887890887248</v>
      </c>
      <c r="J6" s="1" t="e">
        <f ca="1">_xlfn.QUARTILE.EXC(D6:D6,1)</f>
        <v>#NUM!</v>
      </c>
      <c r="K6" s="1">
        <f ca="1">_xlfn.QUARTILE.EXC(D6:D6,2)</f>
        <v>0.33555887890887248</v>
      </c>
      <c r="L6" s="1" t="e">
        <f ca="1">_xlfn.QUARTILE.EXC(D6:D6,3)</f>
        <v>#NUM!</v>
      </c>
      <c r="M6" s="1">
        <f ca="1">MAX(D6:D6)</f>
        <v>0.33555887890887248</v>
      </c>
      <c r="N6" s="1" t="e">
        <f ca="1">_xlfn.PERCENTILE.EXC(D6:D6,33%)</f>
        <v>#NUM!</v>
      </c>
      <c r="O6" s="1" t="e">
        <f ca="1">_xlfn.PERCENTILE.EXC(D6:D6,66%)</f>
        <v>#NUM!</v>
      </c>
      <c r="P6" s="1">
        <f ca="1">AVERAGE(D6:D6)</f>
        <v>0.33555887890887248</v>
      </c>
    </row>
    <row r="7" spans="1:16" ht="15">
      <c r="A7" s="6" t="s">
        <v>29</v>
      </c>
      <c r="B7" s="1">
        <f t="shared" ca="1" si="1"/>
        <v>0.92828814182999531</v>
      </c>
      <c r="C7" s="1">
        <f t="shared" ca="1" si="0"/>
        <v>0.33507572583866818</v>
      </c>
      <c r="D7" s="1">
        <f t="shared" ca="1" si="0"/>
        <v>0.58350816463515842</v>
      </c>
      <c r="E7" s="15">
        <f t="shared" ca="1" si="2"/>
        <v>0.33507572583866818</v>
      </c>
      <c r="F7" s="11" t="s">
        <v>29</v>
      </c>
      <c r="G7" s="10"/>
      <c r="H7" s="10"/>
      <c r="I7" s="1">
        <f ca="1">MIN(D7:D7)</f>
        <v>0.58350816463515842</v>
      </c>
      <c r="J7" s="1" t="e">
        <f ca="1">_xlfn.QUARTILE.EXC(D7:D7,1)</f>
        <v>#NUM!</v>
      </c>
      <c r="K7" s="1">
        <f ca="1">_xlfn.QUARTILE.EXC(D7:D7,2)</f>
        <v>0.58350816463515842</v>
      </c>
      <c r="L7" s="1" t="e">
        <f ca="1">_xlfn.QUARTILE.EXC(D7:D7,3)</f>
        <v>#NUM!</v>
      </c>
      <c r="M7" s="1">
        <f ca="1">MAX(D7:D7)</f>
        <v>0.58350816463515842</v>
      </c>
      <c r="N7" s="1" t="e">
        <f ca="1">_xlfn.PERCENTILE.EXC(D7:D7,33%)</f>
        <v>#NUM!</v>
      </c>
      <c r="O7" s="1" t="e">
        <f ca="1">_xlfn.PERCENTILE.EXC(D7:D7,66%)</f>
        <v>#NUM!</v>
      </c>
      <c r="P7" s="1">
        <f ca="1">AVERAGE(D7:D7)</f>
        <v>0.58350816463515842</v>
      </c>
    </row>
    <row r="8" spans="1:16" ht="15">
      <c r="A8" s="6" t="s">
        <v>33</v>
      </c>
      <c r="B8" s="1">
        <f t="shared" ca="1" si="1"/>
        <v>0.11622406726095291</v>
      </c>
      <c r="C8" s="1">
        <f t="shared" ca="1" si="0"/>
        <v>6.1635816453952774E-2</v>
      </c>
      <c r="D8" s="1">
        <f t="shared" ca="1" si="0"/>
        <v>0.65856478033075794</v>
      </c>
      <c r="E8" s="15">
        <f t="shared" ca="1" si="2"/>
        <v>6.1635816453952774E-2</v>
      </c>
      <c r="F8" s="11" t="s">
        <v>33</v>
      </c>
      <c r="G8" s="10"/>
      <c r="H8" s="10"/>
      <c r="I8" s="1">
        <f ca="1">MIN(D8:D8)</f>
        <v>0.65856478033075794</v>
      </c>
      <c r="J8" s="1" t="e">
        <f ca="1">_xlfn.QUARTILE.EXC(D8:D8,1)</f>
        <v>#NUM!</v>
      </c>
      <c r="K8" s="1">
        <f ca="1">_xlfn.QUARTILE.EXC(D8:D8,2)</f>
        <v>0.65856478033075794</v>
      </c>
      <c r="L8" s="1" t="e">
        <f ca="1">_xlfn.QUARTILE.EXC(D8:D8,3)</f>
        <v>#NUM!</v>
      </c>
      <c r="M8" s="1">
        <f ca="1">MAX(D8:D8)</f>
        <v>0.65856478033075794</v>
      </c>
      <c r="N8" s="1" t="e">
        <f ca="1">_xlfn.PERCENTILE.EXC(D8:D8,33%)</f>
        <v>#NUM!</v>
      </c>
      <c r="O8" s="1" t="e">
        <f ca="1">_xlfn.PERCENTILE.EXC(D8:D8,66%)</f>
        <v>#NUM!</v>
      </c>
      <c r="P8" s="1">
        <f ca="1">AVERAGE(D8:D8)</f>
        <v>0.65856478033075794</v>
      </c>
    </row>
    <row r="9" spans="1:16" ht="15">
      <c r="A9" s="6" t="s">
        <v>24</v>
      </c>
      <c r="B9" s="1">
        <f t="shared" ca="1" si="1"/>
        <v>0.32253728090449962</v>
      </c>
      <c r="C9" s="1">
        <f t="shared" ca="1" si="0"/>
        <v>0.58451759883324206</v>
      </c>
      <c r="D9" s="1">
        <f t="shared" ca="1" si="0"/>
        <v>5.0306339875516026E-2</v>
      </c>
      <c r="E9" s="15">
        <f t="shared" ca="1" si="2"/>
        <v>5.0306339875516026E-2</v>
      </c>
      <c r="F9" s="11" t="s">
        <v>24</v>
      </c>
      <c r="G9" s="10"/>
      <c r="H9" s="10"/>
      <c r="I9" s="1">
        <f ca="1">MIN(D9:D9)</f>
        <v>5.0306339875516026E-2</v>
      </c>
      <c r="J9" s="1" t="e">
        <f ca="1">_xlfn.QUARTILE.EXC(D9:D9,1)</f>
        <v>#NUM!</v>
      </c>
      <c r="K9" s="1">
        <f ca="1">_xlfn.QUARTILE.EXC(D9:D9,2)</f>
        <v>5.0306339875516026E-2</v>
      </c>
      <c r="L9" s="1" t="e">
        <f ca="1">_xlfn.QUARTILE.EXC(D9:D9,3)</f>
        <v>#NUM!</v>
      </c>
      <c r="M9" s="1">
        <f ca="1">MAX(D9:D9)</f>
        <v>5.0306339875516026E-2</v>
      </c>
      <c r="N9" s="1" t="e">
        <f ca="1">_xlfn.PERCENTILE.EXC(D9:D9,33%)</f>
        <v>#NUM!</v>
      </c>
      <c r="O9" s="1" t="e">
        <f ca="1">_xlfn.PERCENTILE.EXC(D9:D9,66%)</f>
        <v>#NUM!</v>
      </c>
      <c r="P9" s="1">
        <f ca="1">AVERAGE(D9:D9)</f>
        <v>5.0306339875516026E-2</v>
      </c>
    </row>
    <row r="10" spans="1:16" ht="15">
      <c r="A10" s="6" t="s">
        <v>34</v>
      </c>
      <c r="B10" s="1">
        <f t="shared" ca="1" si="1"/>
        <v>0.36804582553369147</v>
      </c>
      <c r="C10" s="1">
        <f t="shared" ca="1" si="0"/>
        <v>0.19812149883919583</v>
      </c>
      <c r="D10" s="1">
        <f t="shared" ca="1" si="0"/>
        <v>0.16380876555111745</v>
      </c>
      <c r="E10" s="15">
        <f t="shared" ca="1" si="2"/>
        <v>0.16380876555111745</v>
      </c>
      <c r="F10" s="11" t="s">
        <v>34</v>
      </c>
      <c r="G10" s="10"/>
      <c r="H10" s="10"/>
      <c r="I10" s="1">
        <f ca="1">MIN(D10:D10)</f>
        <v>0.16380876555111745</v>
      </c>
      <c r="J10" s="1" t="e">
        <f ca="1">_xlfn.QUARTILE.EXC(D10:D10,1)</f>
        <v>#NUM!</v>
      </c>
      <c r="K10" s="1">
        <f ca="1">_xlfn.QUARTILE.EXC(D10:D10,2)</f>
        <v>0.16380876555111745</v>
      </c>
      <c r="L10" s="1" t="e">
        <f ca="1">_xlfn.QUARTILE.EXC(D10:D10,3)</f>
        <v>#NUM!</v>
      </c>
      <c r="M10" s="1">
        <f ca="1">MAX(D10:D10)</f>
        <v>0.16380876555111745</v>
      </c>
      <c r="N10" s="1" t="e">
        <f ca="1">_xlfn.PERCENTILE.EXC(D10:D10,33%)</f>
        <v>#NUM!</v>
      </c>
      <c r="O10" s="1" t="e">
        <f ca="1">_xlfn.PERCENTILE.EXC(D10:D10,66%)</f>
        <v>#NUM!</v>
      </c>
      <c r="P10" s="1">
        <f ca="1">AVERAGE(D10:D10)</f>
        <v>0.16380876555111745</v>
      </c>
    </row>
    <row r="11" spans="1:16" ht="15">
      <c r="A11" s="6" t="s">
        <v>35</v>
      </c>
      <c r="B11" s="1">
        <f t="shared" ca="1" si="1"/>
        <v>0.73352455476466227</v>
      </c>
      <c r="C11" s="1">
        <f t="shared" ca="1" si="0"/>
        <v>0.2200387448939124</v>
      </c>
      <c r="D11" s="1">
        <f t="shared" ca="1" si="0"/>
        <v>0.68245195371005274</v>
      </c>
      <c r="E11" s="15">
        <f t="shared" ca="1" si="2"/>
        <v>0.2200387448939124</v>
      </c>
      <c r="F11" s="11" t="s">
        <v>35</v>
      </c>
      <c r="G11" s="10"/>
      <c r="H11" s="10"/>
      <c r="I11" s="1">
        <f ca="1">MIN(D11:D11)</f>
        <v>0.68245195371005274</v>
      </c>
      <c r="J11" s="1" t="e">
        <f ca="1">_xlfn.QUARTILE.EXC(D11:D11,1)</f>
        <v>#NUM!</v>
      </c>
      <c r="K11" s="1">
        <f ca="1">_xlfn.QUARTILE.EXC(D11:D11,2)</f>
        <v>0.68245195371005274</v>
      </c>
      <c r="L11" s="1" t="e">
        <f ca="1">_xlfn.QUARTILE.EXC(D11:D11,3)</f>
        <v>#NUM!</v>
      </c>
      <c r="M11" s="1">
        <f ca="1">MAX(D11:D11)</f>
        <v>0.68245195371005274</v>
      </c>
      <c r="N11" s="1" t="e">
        <f ca="1">_xlfn.PERCENTILE.EXC(D11:D11,33%)</f>
        <v>#NUM!</v>
      </c>
      <c r="O11" s="1" t="e">
        <f ca="1">_xlfn.PERCENTILE.EXC(D11:D11,66%)</f>
        <v>#NUM!</v>
      </c>
      <c r="P11" s="1">
        <f ca="1">AVERAGE(D11:D11)</f>
        <v>0.68245195371005274</v>
      </c>
    </row>
    <row r="12" spans="1:16" ht="15">
      <c r="A12" s="6" t="s">
        <v>36</v>
      </c>
      <c r="B12" s="1">
        <f t="shared" ca="1" si="1"/>
        <v>0.25380132128030397</v>
      </c>
      <c r="C12" s="1">
        <f t="shared" ca="1" si="0"/>
        <v>0.68742947890537176</v>
      </c>
      <c r="D12" s="1">
        <f t="shared" ca="1" si="0"/>
        <v>0.52930631680119289</v>
      </c>
      <c r="E12" s="15">
        <f t="shared" ca="1" si="2"/>
        <v>0.25380132128030397</v>
      </c>
      <c r="F12" s="11" t="s">
        <v>36</v>
      </c>
      <c r="G12" s="10"/>
      <c r="H12" s="10"/>
      <c r="I12" s="1">
        <f ca="1">MIN(D12:D12)</f>
        <v>0.52930631680119289</v>
      </c>
      <c r="J12" s="1" t="e">
        <f ca="1">_xlfn.QUARTILE.EXC(D12:D12,1)</f>
        <v>#NUM!</v>
      </c>
      <c r="K12" s="1">
        <f ca="1">_xlfn.QUARTILE.EXC(D12:D12,2)</f>
        <v>0.52930631680119289</v>
      </c>
      <c r="L12" s="1" t="e">
        <f ca="1">_xlfn.QUARTILE.EXC(D12:D12,3)</f>
        <v>#NUM!</v>
      </c>
      <c r="M12" s="1">
        <f ca="1">MAX(D12:D12)</f>
        <v>0.52930631680119289</v>
      </c>
      <c r="N12" s="1" t="e">
        <f ca="1">_xlfn.PERCENTILE.EXC(D12:D12,33%)</f>
        <v>#NUM!</v>
      </c>
      <c r="O12" s="1" t="e">
        <f ca="1">_xlfn.PERCENTILE.EXC(D12:D12,66%)</f>
        <v>#NUM!</v>
      </c>
      <c r="P12" s="1">
        <f ca="1">AVERAGE(D12:D12)</f>
        <v>0.52930631680119289</v>
      </c>
    </row>
    <row r="13" spans="1:16" ht="15">
      <c r="A13" s="6" t="s">
        <v>30</v>
      </c>
      <c r="B13" s="1">
        <f t="shared" ca="1" si="1"/>
        <v>0.7534217944882976</v>
      </c>
      <c r="C13" s="1">
        <f t="shared" ca="1" si="0"/>
        <v>0.74507236472024474</v>
      </c>
      <c r="D13" s="1">
        <f t="shared" ca="1" si="0"/>
        <v>0.15557165101599923</v>
      </c>
      <c r="E13" s="15">
        <f t="shared" ca="1" si="2"/>
        <v>0.15557165101599923</v>
      </c>
      <c r="F13" s="11" t="s">
        <v>30</v>
      </c>
      <c r="G13" s="10"/>
      <c r="H13" s="10"/>
      <c r="I13" s="1">
        <f ca="1">MIN(D13:D13)</f>
        <v>0.15557165101599923</v>
      </c>
      <c r="J13" s="1" t="e">
        <f ca="1">_xlfn.QUARTILE.EXC(D13:D13,1)</f>
        <v>#NUM!</v>
      </c>
      <c r="K13" s="1">
        <f ca="1">_xlfn.QUARTILE.EXC(D13:D13,2)</f>
        <v>0.15557165101599923</v>
      </c>
      <c r="L13" s="1" t="e">
        <f ca="1">_xlfn.QUARTILE.EXC(D13:D13,3)</f>
        <v>#NUM!</v>
      </c>
      <c r="M13" s="1">
        <f ca="1">MAX(D13:D13)</f>
        <v>0.15557165101599923</v>
      </c>
      <c r="N13" s="1" t="e">
        <f ca="1">_xlfn.PERCENTILE.EXC(D13:D13,33%)</f>
        <v>#NUM!</v>
      </c>
      <c r="O13" s="1" t="e">
        <f ca="1">_xlfn.PERCENTILE.EXC(D13:D13,66%)</f>
        <v>#NUM!</v>
      </c>
      <c r="P13" s="1">
        <f ca="1">AVERAGE(D13:D13)</f>
        <v>0.15557165101599923</v>
      </c>
    </row>
    <row r="14" spans="1:16" ht="15">
      <c r="A14" s="6" t="s">
        <v>37</v>
      </c>
      <c r="B14" s="1">
        <f t="shared" ca="1" si="1"/>
        <v>0.65714443929099797</v>
      </c>
      <c r="C14" s="1">
        <f t="shared" ca="1" si="0"/>
        <v>0.33199300813262034</v>
      </c>
      <c r="D14" s="1">
        <f t="shared" ca="1" si="0"/>
        <v>0.98686281413895283</v>
      </c>
      <c r="E14" s="15">
        <f t="shared" ca="1" si="2"/>
        <v>0.33199300813262034</v>
      </c>
      <c r="F14" s="11" t="s">
        <v>37</v>
      </c>
      <c r="G14" s="10"/>
      <c r="H14" s="10"/>
      <c r="I14" s="1">
        <f ca="1">MIN(D14:D14)</f>
        <v>0.98686281413895283</v>
      </c>
      <c r="J14" s="1" t="e">
        <f ca="1">_xlfn.QUARTILE.EXC(D14:D14,1)</f>
        <v>#NUM!</v>
      </c>
      <c r="K14" s="1">
        <f ca="1">_xlfn.QUARTILE.EXC(D14:D14,2)</f>
        <v>0.98686281413895283</v>
      </c>
      <c r="L14" s="1" t="e">
        <f ca="1">_xlfn.QUARTILE.EXC(D14:D14,3)</f>
        <v>#NUM!</v>
      </c>
      <c r="M14" s="1">
        <f ca="1">MAX(D14:D14)</f>
        <v>0.98686281413895283</v>
      </c>
      <c r="N14" s="1" t="e">
        <f ca="1">_xlfn.PERCENTILE.EXC(D14:D14,33%)</f>
        <v>#NUM!</v>
      </c>
      <c r="O14" s="1" t="e">
        <f ca="1">_xlfn.PERCENTILE.EXC(D14:D14,66%)</f>
        <v>#NUM!</v>
      </c>
      <c r="P14" s="1">
        <f ca="1">AVERAGE(D14:D14)</f>
        <v>0.98686281413895283</v>
      </c>
    </row>
    <row r="15" spans="1:16" ht="15">
      <c r="A15" s="6" t="s">
        <v>19</v>
      </c>
      <c r="B15" s="1">
        <f t="shared" ca="1" si="1"/>
        <v>5.6495869347507277E-2</v>
      </c>
      <c r="C15" s="1">
        <f t="shared" ca="1" si="0"/>
        <v>0.90403505608713819</v>
      </c>
      <c r="D15" s="1">
        <f t="shared" ca="1" si="0"/>
        <v>0.64617368886923943</v>
      </c>
      <c r="E15" s="15">
        <f t="shared" ca="1" si="2"/>
        <v>5.6495869347507277E-2</v>
      </c>
      <c r="F15" s="11" t="s">
        <v>19</v>
      </c>
      <c r="G15" s="10"/>
      <c r="H15" s="10"/>
      <c r="I15" s="1">
        <f ca="1">MIN(D15:D15)</f>
        <v>0.64617368886923943</v>
      </c>
      <c r="J15" s="1" t="e">
        <f ca="1">_xlfn.QUARTILE.EXC(D15:D15,1)</f>
        <v>#NUM!</v>
      </c>
      <c r="K15" s="1">
        <f ca="1">_xlfn.QUARTILE.EXC(D15:D15,2)</f>
        <v>0.64617368886923943</v>
      </c>
      <c r="L15" s="1" t="e">
        <f ca="1">_xlfn.QUARTILE.EXC(D15:D15,3)</f>
        <v>#NUM!</v>
      </c>
      <c r="M15" s="1">
        <f ca="1">MAX(D15:D15)</f>
        <v>0.64617368886923943</v>
      </c>
      <c r="N15" s="1" t="e">
        <f ca="1">_xlfn.PERCENTILE.EXC(D15:D15,33%)</f>
        <v>#NUM!</v>
      </c>
      <c r="O15" s="1" t="e">
        <f ca="1">_xlfn.PERCENTILE.EXC(D15:D15,66%)</f>
        <v>#NUM!</v>
      </c>
      <c r="P15" s="1">
        <f ca="1">AVERAGE(D15:D15)</f>
        <v>0.64617368886923943</v>
      </c>
    </row>
    <row r="16" spans="1:16" ht="15">
      <c r="A16" s="6" t="s">
        <v>38</v>
      </c>
      <c r="B16" s="1">
        <f t="shared" ca="1" si="1"/>
        <v>0.72598177252331197</v>
      </c>
      <c r="C16" s="1">
        <f t="shared" ca="1" si="0"/>
        <v>0.82805332566285139</v>
      </c>
      <c r="D16" s="1">
        <f t="shared" ca="1" si="0"/>
        <v>3.9603639311226457E-2</v>
      </c>
      <c r="E16" s="15">
        <f t="shared" ca="1" si="2"/>
        <v>3.9603639311226457E-2</v>
      </c>
      <c r="F16" s="11" t="s">
        <v>38</v>
      </c>
      <c r="G16" s="10"/>
      <c r="H16" s="10"/>
      <c r="I16" s="1">
        <f ca="1">MIN(D16:D16)</f>
        <v>3.9603639311226457E-2</v>
      </c>
      <c r="J16" s="1" t="e">
        <f ca="1">_xlfn.QUARTILE.EXC(D16:D16,1)</f>
        <v>#NUM!</v>
      </c>
      <c r="K16" s="1">
        <f ca="1">_xlfn.QUARTILE.EXC(D16:D16,2)</f>
        <v>3.9603639311226457E-2</v>
      </c>
      <c r="L16" s="1" t="e">
        <f ca="1">_xlfn.QUARTILE.EXC(D16:D16,3)</f>
        <v>#NUM!</v>
      </c>
      <c r="M16" s="1">
        <f ca="1">MAX(D16:D16)</f>
        <v>3.9603639311226457E-2</v>
      </c>
      <c r="N16" s="1" t="e">
        <f ca="1">_xlfn.PERCENTILE.EXC(D16:D16,33%)</f>
        <v>#NUM!</v>
      </c>
      <c r="O16" s="1" t="e">
        <f ca="1">_xlfn.PERCENTILE.EXC(D16:D16,66%)</f>
        <v>#NUM!</v>
      </c>
      <c r="P16" s="1">
        <f ca="1">AVERAGE(D16:D16)</f>
        <v>3.9603639311226457E-2</v>
      </c>
    </row>
    <row r="17" spans="1:16" ht="15">
      <c r="A17" s="6" t="s">
        <v>39</v>
      </c>
      <c r="B17" s="1">
        <f t="shared" ca="1" si="1"/>
        <v>0.79732130626977438</v>
      </c>
      <c r="C17" s="1">
        <f t="shared" ca="1" si="0"/>
        <v>0.23101946375654581</v>
      </c>
      <c r="D17" s="1">
        <f t="shared" ca="1" si="0"/>
        <v>0.16328294692320333</v>
      </c>
      <c r="E17" s="15">
        <f t="shared" ca="1" si="2"/>
        <v>0.16328294692320333</v>
      </c>
      <c r="F17" s="11" t="s">
        <v>39</v>
      </c>
      <c r="G17" s="10"/>
      <c r="H17" s="10"/>
      <c r="I17" s="1">
        <f ca="1">MIN(D17:D17)</f>
        <v>0.16328294692320333</v>
      </c>
      <c r="J17" s="1" t="e">
        <f ca="1">_xlfn.QUARTILE.EXC(D17:D17,1)</f>
        <v>#NUM!</v>
      </c>
      <c r="K17" s="1">
        <f ca="1">_xlfn.QUARTILE.EXC(D17:D17,2)</f>
        <v>0.16328294692320333</v>
      </c>
      <c r="L17" s="1" t="e">
        <f ca="1">_xlfn.QUARTILE.EXC(D17:D17,3)</f>
        <v>#NUM!</v>
      </c>
      <c r="M17" s="1">
        <f ca="1">MAX(D17:D17)</f>
        <v>0.16328294692320333</v>
      </c>
      <c r="N17" s="1" t="e">
        <f ca="1">_xlfn.PERCENTILE.EXC(D17:D17,33%)</f>
        <v>#NUM!</v>
      </c>
      <c r="O17" s="1" t="e">
        <f ca="1">_xlfn.PERCENTILE.EXC(D17:D17,66%)</f>
        <v>#NUM!</v>
      </c>
      <c r="P17" s="1">
        <f ca="1">AVERAGE(D17:D17)</f>
        <v>0.16328294692320333</v>
      </c>
    </row>
    <row r="18" spans="1:16" ht="15">
      <c r="A18" s="7" t="s">
        <v>21</v>
      </c>
      <c r="B18" s="1">
        <f t="shared" ca="1" si="1"/>
        <v>8.222968914544504E-2</v>
      </c>
      <c r="C18" s="1">
        <f t="shared" ca="1" si="1"/>
        <v>0.1027973467276041</v>
      </c>
      <c r="D18" s="1">
        <f t="shared" ca="1" si="1"/>
        <v>0.56878785351638095</v>
      </c>
      <c r="E18" s="15">
        <f t="shared" ca="1" si="2"/>
        <v>8.222968914544504E-2</v>
      </c>
      <c r="F18" s="11" t="s">
        <v>21</v>
      </c>
      <c r="G18" s="10"/>
      <c r="H18" s="10"/>
      <c r="I18" s="1">
        <f ca="1">MIN(D18:D18)</f>
        <v>0.56878785351638095</v>
      </c>
      <c r="J18" s="1" t="e">
        <f ca="1">_xlfn.QUARTILE.EXC(D18:D18,1)</f>
        <v>#NUM!</v>
      </c>
      <c r="K18" s="1">
        <f ca="1">_xlfn.QUARTILE.EXC(D18:D18,2)</f>
        <v>0.56878785351638095</v>
      </c>
      <c r="L18" s="1" t="e">
        <f ca="1">_xlfn.QUARTILE.EXC(D18:D18,3)</f>
        <v>#NUM!</v>
      </c>
      <c r="M18" s="1">
        <f ca="1">MAX(D18:D18)</f>
        <v>0.56878785351638095</v>
      </c>
      <c r="N18" s="1" t="e">
        <f ca="1">_xlfn.PERCENTILE.EXC(D18:D18,33%)</f>
        <v>#NUM!</v>
      </c>
      <c r="O18" s="1" t="e">
        <f ca="1">_xlfn.PERCENTILE.EXC(D18:D18,66%)</f>
        <v>#NUM!</v>
      </c>
      <c r="P18" s="1">
        <f ca="1">AVERAGE(D18:D18)</f>
        <v>0.56878785351638095</v>
      </c>
    </row>
    <row r="19" spans="1:16" ht="15">
      <c r="A19" s="8" t="s">
        <v>48</v>
      </c>
      <c r="B19" s="15">
        <f ca="1">_xlfn.QUARTILE.EXC(B2:B18,1)</f>
        <v>0.15710895178421008</v>
      </c>
      <c r="C19" s="15">
        <f ca="1">_xlfn.QUARTILE.EXC(C2:C18,1)</f>
        <v>0.15045942278339997</v>
      </c>
      <c r="D19" s="15">
        <f ca="1">_xlfn.QUARTILE.EXC(D2:D18,1)</f>
        <v>0.16354585623716039</v>
      </c>
      <c r="E19" s="21"/>
      <c r="F19" s="10"/>
      <c r="G19" s="10"/>
      <c r="H19" s="10"/>
    </row>
    <row r="20" spans="1:16">
      <c r="A20" s="9"/>
      <c r="B20" s="10"/>
      <c r="C20" s="10"/>
      <c r="D20" s="10"/>
      <c r="E20" s="10"/>
      <c r="F20" s="10"/>
    </row>
    <row r="21" spans="1:16" ht="18">
      <c r="A21" s="13" t="s">
        <v>49</v>
      </c>
    </row>
    <row r="22" spans="1:16">
      <c r="A22" t="s">
        <v>50</v>
      </c>
    </row>
  </sheetData>
  <sortState xmlns:xlrd2="http://schemas.microsoft.com/office/spreadsheetml/2017/richdata2" columnSort="1" ref="D1:D19">
    <sortCondition ref="D1"/>
  </sortState>
  <conditionalFormatting sqref="B19:D19 E2:E18">
    <cfRule type="cellIs" dxfId="35" priority="19" operator="lessThan">
      <formula>33%</formula>
    </cfRule>
  </conditionalFormatting>
  <conditionalFormatting sqref="B19:D19 E2:E18">
    <cfRule type="cellIs" dxfId="34" priority="18" operator="between">
      <formula>33%</formula>
      <formula>66%</formula>
    </cfRule>
  </conditionalFormatting>
  <conditionalFormatting sqref="B19:D19 E2:E18">
    <cfRule type="cellIs" dxfId="33" priority="16" operator="greaterThan">
      <formula>0.66</formula>
    </cfRule>
  </conditionalFormatting>
  <conditionalFormatting sqref="B2:D18">
    <cfRule type="colorScale" priority="1">
      <colorScale>
        <cfvo type="min"/>
        <cfvo type="percentile" val="50"/>
        <cfvo type="max"/>
        <color rgb="FF63BE7B"/>
        <color rgb="FFFFEB84"/>
        <color rgb="FFF8696B"/>
      </colorScale>
    </cfRule>
  </conditionalFormatting>
  <conditionalFormatting sqref="B19:D19">
    <cfRule type="colorScale" priority="372">
      <colorScale>
        <cfvo type="min"/>
        <cfvo type="percentile" val="50"/>
        <cfvo type="max"/>
        <color rgb="FF63BE7B"/>
        <color rgb="FFFFEB84"/>
        <color rgb="FFF8696B"/>
      </colorScale>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4" id="{ABD6EC6C-F902-40BF-86E9-F152381BD072}">
            <xm:f>COUNTIF(Info!$L$16:$S$16,B1)&gt;0</xm:f>
            <x14:dxf>
              <font>
                <b/>
                <i val="0"/>
                <color theme="8" tint="-0.24994659260841701"/>
              </font>
            </x14:dxf>
          </x14:cfRule>
          <x14:cfRule type="expression" priority="5" id="{218D8854-27BC-40F3-AA10-C9227EF48CF8}">
            <xm:f>COUNTIF(Info!$L$15:$R$15,B1)&gt;0</xm:f>
            <x14:dxf>
              <font>
                <b/>
                <i val="0"/>
                <color theme="4" tint="-0.24994659260841701"/>
              </font>
            </x14:dxf>
          </x14:cfRule>
          <x14:cfRule type="expression" priority="6" id="{EA40631C-FC6A-4825-87E7-E1AA4309BB2F}">
            <xm:f>COUNTIF(Info!$L$14:$P$14,B1)&gt;0</xm:f>
            <x14:dxf>
              <font>
                <b/>
                <i val="0"/>
                <color rgb="FF663300"/>
              </font>
            </x14:dxf>
          </x14:cfRule>
          <x14:cfRule type="expression" priority="7" id="{0B10BA71-F334-4CFA-B7B9-B555DA3F9FE0}">
            <xm:f>COUNTIF(Info!$L$13:$Y$13,B1)&gt;0</xm:f>
            <x14:dxf>
              <font>
                <b/>
                <i val="0"/>
                <color theme="4" tint="0.39994506668294322"/>
              </font>
            </x14:dxf>
          </x14:cfRule>
          <x14:cfRule type="expression" priority="8" id="{F88A7686-A761-46E6-BF13-842DB55F2F43}">
            <xm:f>COUNTIF(Info!$L$11:$O$11,B1)&gt;0</xm:f>
            <x14:dxf>
              <font>
                <b/>
                <i val="0"/>
                <color rgb="FF996633"/>
              </font>
            </x14:dxf>
          </x14:cfRule>
          <x14:cfRule type="expression" priority="9" id="{32E26D18-0189-4E36-BD6C-8401A0B31095}">
            <xm:f>COUNTIF(Info!$L$12:$AG$12,B1)&gt;0</xm:f>
            <x14:dxf>
              <font>
                <b/>
                <i val="0"/>
                <color theme="8" tint="0.39991454817346722"/>
              </font>
            </x14:dxf>
          </x14:cfRule>
          <x14:cfRule type="expression" priority="10" id="{170163B7-40A5-477F-9F90-9D73FFE82F30}">
            <xm:f>COUNTIF(Info!$L$10:$AQ$10,B1)&gt;0</xm:f>
            <x14:dxf>
              <font>
                <b/>
                <i val="0"/>
                <color theme="3" tint="0.499984740745262"/>
              </font>
            </x14:dxf>
          </x14:cfRule>
          <xm:sqref>B1:D1</xm:sqref>
        </x14:conditionalFormatting>
        <x14:conditionalFormatting xmlns:xm="http://schemas.microsoft.com/office/excel/2006/main">
          <x14:cfRule type="expression" priority="2" id="{23AFA90D-6654-4AC4-AFE6-657D187D52E2}">
            <xm:f>COUNTIF(Info!$F$9:$F$13,A2)&gt;0</xm:f>
            <x14:dxf>
              <font>
                <b/>
                <i val="0"/>
                <color theme="9" tint="-0.499984740745262"/>
              </font>
            </x14:dxf>
          </x14:cfRule>
          <x14:cfRule type="expression" priority="3" id="{248F93E5-A168-4EF8-BE7A-3F96FDE2F4EA}">
            <xm:f>COUNTIF(Info!$F$14:$F$25,A2)&gt;0</xm:f>
            <x14:dxf>
              <font>
                <b/>
                <i val="0"/>
                <color theme="1" tint="0.499984740745262"/>
              </font>
            </x14:dxf>
          </x14:cfRule>
          <xm:sqref>A2:A18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6C363-BE9A-41A9-80D9-0E7BFF347811}">
  <dimension ref="A1:P22"/>
  <sheetViews>
    <sheetView zoomScale="85" zoomScaleNormal="85" workbookViewId="0">
      <selection activeCell="E2" sqref="E2:E18"/>
    </sheetView>
  </sheetViews>
  <sheetFormatPr defaultRowHeight="14.25"/>
  <cols>
    <col min="1" max="1" width="36.28515625" customWidth="1"/>
    <col min="2" max="2" width="18.7109375" customWidth="1"/>
  </cols>
  <sheetData>
    <row r="1" spans="1:16" ht="15">
      <c r="A1" s="60" t="str">
        <f>Info!B15</f>
        <v>2020_2025</v>
      </c>
      <c r="B1" s="18" t="s">
        <v>15</v>
      </c>
      <c r="C1" s="18" t="s">
        <v>16</v>
      </c>
      <c r="D1" s="18" t="s">
        <v>17</v>
      </c>
      <c r="E1" s="19" t="s">
        <v>40</v>
      </c>
      <c r="F1" s="10"/>
      <c r="G1" s="10"/>
      <c r="H1" s="10"/>
      <c r="I1" t="s">
        <v>41</v>
      </c>
      <c r="J1" t="s">
        <v>40</v>
      </c>
      <c r="K1" t="s">
        <v>52</v>
      </c>
      <c r="L1" t="s">
        <v>43</v>
      </c>
      <c r="M1" t="s">
        <v>44</v>
      </c>
      <c r="N1" t="s">
        <v>45</v>
      </c>
      <c r="O1" t="s">
        <v>46</v>
      </c>
      <c r="P1" t="s">
        <v>47</v>
      </c>
    </row>
    <row r="2" spans="1:16" ht="15">
      <c r="A2" s="6" t="s">
        <v>9</v>
      </c>
      <c r="B2" s="1">
        <f ca="1">RAND()</f>
        <v>0.54397364816676408</v>
      </c>
      <c r="C2" s="1">
        <f t="shared" ref="C2:D17" ca="1" si="0">RAND()</f>
        <v>0.66823541350562166</v>
      </c>
      <c r="D2" s="1">
        <f t="shared" ca="1" si="0"/>
        <v>0.12679679985181991</v>
      </c>
      <c r="E2" s="15">
        <f ca="1">_xlfn.QUARTILE.EXC(B2:D2,1)</f>
        <v>0.12679679985181991</v>
      </c>
      <c r="F2" s="11" t="s">
        <v>9</v>
      </c>
      <c r="G2" s="10"/>
      <c r="H2" s="10"/>
      <c r="I2" s="1">
        <f ca="1">MIN(A2:C2)</f>
        <v>0.54397364816676408</v>
      </c>
      <c r="J2" s="1" t="e">
        <f ca="1">_xlfn.QUARTILE.EXC(A2:C2,1)</f>
        <v>#NUM!</v>
      </c>
      <c r="K2" s="1">
        <f ca="1">_xlfn.QUARTILE.EXC(A2:C2,2)</f>
        <v>0.60610453083619287</v>
      </c>
      <c r="L2" s="1" t="e">
        <f ca="1">_xlfn.QUARTILE.EXC(A2:C2,3)</f>
        <v>#NUM!</v>
      </c>
      <c r="M2" s="1">
        <f ca="1">MAX(A2:C2)</f>
        <v>0.66823541350562166</v>
      </c>
      <c r="N2" s="1" t="e">
        <f ca="1">_xlfn.PERCENTILE.EXC(A2:C2,33%)</f>
        <v>#NUM!</v>
      </c>
      <c r="O2" s="1">
        <f ca="1">_xlfn.PERCENTILE.EXC(A2:C2,66%)</f>
        <v>0.66575017819884452</v>
      </c>
      <c r="P2" s="1">
        <f ca="1">AVERAGE(A2:C2)</f>
        <v>0.60610453083619287</v>
      </c>
    </row>
    <row r="3" spans="1:16" ht="15">
      <c r="A3" s="6" t="s">
        <v>13</v>
      </c>
      <c r="B3" s="1">
        <f t="shared" ref="B3:D18" ca="1" si="1">RAND()</f>
        <v>1.7110634626376409E-2</v>
      </c>
      <c r="C3" s="1">
        <f t="shared" ca="1" si="0"/>
        <v>0.86582038693024277</v>
      </c>
      <c r="D3" s="1">
        <f t="shared" ca="1" si="0"/>
        <v>0.40528531801447099</v>
      </c>
      <c r="E3" s="15">
        <f t="shared" ref="E3:E18" ca="1" si="2">_xlfn.QUARTILE.EXC(B3:D3,1)</f>
        <v>1.7110634626376409E-2</v>
      </c>
      <c r="F3" s="11" t="s">
        <v>13</v>
      </c>
      <c r="G3" s="10"/>
      <c r="H3" s="10"/>
      <c r="I3" s="1">
        <f ca="1">MIN(D3:D3)</f>
        <v>0.40528531801447099</v>
      </c>
      <c r="J3" s="1" t="e">
        <f ca="1">_xlfn.QUARTILE.EXC(D3:D3,1)</f>
        <v>#NUM!</v>
      </c>
      <c r="K3" s="1">
        <f ca="1">_xlfn.QUARTILE.EXC(D3:D3,2)</f>
        <v>0.40528531801447099</v>
      </c>
      <c r="L3" s="1" t="e">
        <f ca="1">_xlfn.QUARTILE.EXC(D3:D3,3)</f>
        <v>#NUM!</v>
      </c>
      <c r="M3" s="1">
        <f ca="1">MAX(D3:D3)</f>
        <v>0.40528531801447099</v>
      </c>
      <c r="N3" s="1" t="e">
        <f ca="1">_xlfn.PERCENTILE.EXC(D3:D3,33%)</f>
        <v>#NUM!</v>
      </c>
      <c r="O3" s="1" t="e">
        <f ca="1">_xlfn.PERCENTILE.EXC(D3:D3,66%)</f>
        <v>#NUM!</v>
      </c>
      <c r="P3" s="1">
        <f ca="1">AVERAGE(D3:D3)</f>
        <v>0.40528531801447099</v>
      </c>
    </row>
    <row r="4" spans="1:16" ht="15">
      <c r="A4" s="6" t="s">
        <v>27</v>
      </c>
      <c r="B4" s="1">
        <f t="shared" ca="1" si="1"/>
        <v>0.96524790391701165</v>
      </c>
      <c r="C4" s="1">
        <f t="shared" ca="1" si="0"/>
        <v>0.78646252826456908</v>
      </c>
      <c r="D4" s="1">
        <f t="shared" ca="1" si="0"/>
        <v>0.64648969082936902</v>
      </c>
      <c r="E4" s="15">
        <f t="shared" ca="1" si="2"/>
        <v>0.64648969082936902</v>
      </c>
      <c r="F4" s="11" t="s">
        <v>27</v>
      </c>
      <c r="G4" s="10"/>
      <c r="H4" s="10"/>
      <c r="I4" s="1">
        <f ca="1">MIN(D4:D4)</f>
        <v>0.64648969082936902</v>
      </c>
      <c r="J4" s="1" t="e">
        <f ca="1">_xlfn.QUARTILE.EXC(D4:D4,1)</f>
        <v>#NUM!</v>
      </c>
      <c r="K4" s="1">
        <f ca="1">_xlfn.QUARTILE.EXC(D4:D4,2)</f>
        <v>0.64648969082936902</v>
      </c>
      <c r="L4" s="1" t="e">
        <f ca="1">_xlfn.QUARTILE.EXC(D4:D4,3)</f>
        <v>#NUM!</v>
      </c>
      <c r="M4" s="1">
        <f ca="1">MAX(D4:D4)</f>
        <v>0.64648969082936902</v>
      </c>
      <c r="N4" s="1" t="e">
        <f ca="1">_xlfn.PERCENTILE.EXC(D4:D4,33%)</f>
        <v>#NUM!</v>
      </c>
      <c r="O4" s="1" t="e">
        <f ca="1">_xlfn.PERCENTILE.EXC(D4:D4,66%)</f>
        <v>#NUM!</v>
      </c>
      <c r="P4" s="1">
        <f ca="1">AVERAGE(D4:D4)</f>
        <v>0.64648969082936902</v>
      </c>
    </row>
    <row r="5" spans="1:16" ht="15">
      <c r="A5" s="6" t="s">
        <v>31</v>
      </c>
      <c r="B5" s="1">
        <f t="shared" ca="1" si="1"/>
        <v>0.84766684897038425</v>
      </c>
      <c r="C5" s="1">
        <f t="shared" ca="1" si="0"/>
        <v>0.62894221971549991</v>
      </c>
      <c r="D5" s="1">
        <f t="shared" ca="1" si="0"/>
        <v>0.69711692008344761</v>
      </c>
      <c r="E5" s="15">
        <f t="shared" ca="1" si="2"/>
        <v>0.62894221971549991</v>
      </c>
      <c r="F5" s="11" t="s">
        <v>31</v>
      </c>
      <c r="G5" s="10"/>
      <c r="H5" s="10"/>
      <c r="I5" s="1">
        <f ca="1">MIN(D5:D5)</f>
        <v>0.69711692008344761</v>
      </c>
      <c r="J5" s="1" t="e">
        <f ca="1">_xlfn.QUARTILE.EXC(D5:D5,1)</f>
        <v>#NUM!</v>
      </c>
      <c r="K5" s="1">
        <f ca="1">_xlfn.QUARTILE.EXC(D5:D5,2)</f>
        <v>0.69711692008344761</v>
      </c>
      <c r="L5" s="1" t="e">
        <f ca="1">_xlfn.QUARTILE.EXC(D5:D5,3)</f>
        <v>#NUM!</v>
      </c>
      <c r="M5" s="1">
        <f ca="1">MAX(D5:D5)</f>
        <v>0.69711692008344761</v>
      </c>
      <c r="N5" s="1" t="e">
        <f ca="1">_xlfn.PERCENTILE.EXC(D5:D5,33%)</f>
        <v>#NUM!</v>
      </c>
      <c r="O5" s="1" t="e">
        <f ca="1">_xlfn.PERCENTILE.EXC(D5:D5,66%)</f>
        <v>#NUM!</v>
      </c>
      <c r="P5" s="1">
        <f ca="1">AVERAGE(D5:D5)</f>
        <v>0.69711692008344761</v>
      </c>
    </row>
    <row r="6" spans="1:16" ht="15">
      <c r="A6" s="6" t="s">
        <v>32</v>
      </c>
      <c r="B6" s="1">
        <f t="shared" ca="1" si="1"/>
        <v>0.87065400623975708</v>
      </c>
      <c r="C6" s="1">
        <f t="shared" ca="1" si="0"/>
        <v>0.22806453570138208</v>
      </c>
      <c r="D6" s="1">
        <f t="shared" ca="1" si="0"/>
        <v>0.22807313613525149</v>
      </c>
      <c r="E6" s="15">
        <f t="shared" ca="1" si="2"/>
        <v>0.22806453570138208</v>
      </c>
      <c r="F6" s="11" t="s">
        <v>32</v>
      </c>
      <c r="G6" s="10"/>
      <c r="H6" s="10"/>
      <c r="I6" s="1">
        <f ca="1">MIN(D6:D6)</f>
        <v>0.22807313613525149</v>
      </c>
      <c r="J6" s="1" t="e">
        <f ca="1">_xlfn.QUARTILE.EXC(D6:D6,1)</f>
        <v>#NUM!</v>
      </c>
      <c r="K6" s="1">
        <f ca="1">_xlfn.QUARTILE.EXC(D6:D6,2)</f>
        <v>0.22807313613525149</v>
      </c>
      <c r="L6" s="1" t="e">
        <f ca="1">_xlfn.QUARTILE.EXC(D6:D6,3)</f>
        <v>#NUM!</v>
      </c>
      <c r="M6" s="1">
        <f ca="1">MAX(D6:D6)</f>
        <v>0.22807313613525149</v>
      </c>
      <c r="N6" s="1" t="e">
        <f ca="1">_xlfn.PERCENTILE.EXC(D6:D6,33%)</f>
        <v>#NUM!</v>
      </c>
      <c r="O6" s="1" t="e">
        <f ca="1">_xlfn.PERCENTILE.EXC(D6:D6,66%)</f>
        <v>#NUM!</v>
      </c>
      <c r="P6" s="1">
        <f ca="1">AVERAGE(D6:D6)</f>
        <v>0.22807313613525149</v>
      </c>
    </row>
    <row r="7" spans="1:16" ht="15">
      <c r="A7" s="6" t="s">
        <v>29</v>
      </c>
      <c r="B7" s="1">
        <f t="shared" ca="1" si="1"/>
        <v>0.97458519788340336</v>
      </c>
      <c r="C7" s="1">
        <f t="shared" ca="1" si="0"/>
        <v>0.87264537399008291</v>
      </c>
      <c r="D7" s="1">
        <f t="shared" ca="1" si="0"/>
        <v>0.6686899127006718</v>
      </c>
      <c r="E7" s="15">
        <f t="shared" ca="1" si="2"/>
        <v>0.6686899127006718</v>
      </c>
      <c r="F7" s="11" t="s">
        <v>29</v>
      </c>
      <c r="G7" s="10"/>
      <c r="H7" s="10"/>
      <c r="I7" s="1">
        <f ca="1">MIN(D7:D7)</f>
        <v>0.6686899127006718</v>
      </c>
      <c r="J7" s="1" t="e">
        <f ca="1">_xlfn.QUARTILE.EXC(D7:D7,1)</f>
        <v>#NUM!</v>
      </c>
      <c r="K7" s="1">
        <f ca="1">_xlfn.QUARTILE.EXC(D7:D7,2)</f>
        <v>0.6686899127006718</v>
      </c>
      <c r="L7" s="1" t="e">
        <f ca="1">_xlfn.QUARTILE.EXC(D7:D7,3)</f>
        <v>#NUM!</v>
      </c>
      <c r="M7" s="1">
        <f ca="1">MAX(D7:D7)</f>
        <v>0.6686899127006718</v>
      </c>
      <c r="N7" s="1" t="e">
        <f ca="1">_xlfn.PERCENTILE.EXC(D7:D7,33%)</f>
        <v>#NUM!</v>
      </c>
      <c r="O7" s="1" t="e">
        <f ca="1">_xlfn.PERCENTILE.EXC(D7:D7,66%)</f>
        <v>#NUM!</v>
      </c>
      <c r="P7" s="1">
        <f ca="1">AVERAGE(D7:D7)</f>
        <v>0.6686899127006718</v>
      </c>
    </row>
    <row r="8" spans="1:16" ht="15">
      <c r="A8" s="6" t="s">
        <v>33</v>
      </c>
      <c r="B8" s="1">
        <f t="shared" ca="1" si="1"/>
        <v>0.62458752869393575</v>
      </c>
      <c r="C8" s="1">
        <f t="shared" ca="1" si="0"/>
        <v>0.72211829947455075</v>
      </c>
      <c r="D8" s="1">
        <f t="shared" ca="1" si="0"/>
        <v>0.1429922436376686</v>
      </c>
      <c r="E8" s="15">
        <f t="shared" ca="1" si="2"/>
        <v>0.1429922436376686</v>
      </c>
      <c r="F8" s="11" t="s">
        <v>33</v>
      </c>
      <c r="G8" s="10"/>
      <c r="H8" s="10"/>
      <c r="I8" s="1">
        <f ca="1">MIN(D8:D8)</f>
        <v>0.1429922436376686</v>
      </c>
      <c r="J8" s="1" t="e">
        <f ca="1">_xlfn.QUARTILE.EXC(D8:D8,1)</f>
        <v>#NUM!</v>
      </c>
      <c r="K8" s="1">
        <f ca="1">_xlfn.QUARTILE.EXC(D8:D8,2)</f>
        <v>0.1429922436376686</v>
      </c>
      <c r="L8" s="1" t="e">
        <f ca="1">_xlfn.QUARTILE.EXC(D8:D8,3)</f>
        <v>#NUM!</v>
      </c>
      <c r="M8" s="1">
        <f ca="1">MAX(D8:D8)</f>
        <v>0.1429922436376686</v>
      </c>
      <c r="N8" s="1" t="e">
        <f ca="1">_xlfn.PERCENTILE.EXC(D8:D8,33%)</f>
        <v>#NUM!</v>
      </c>
      <c r="O8" s="1" t="e">
        <f ca="1">_xlfn.PERCENTILE.EXC(D8:D8,66%)</f>
        <v>#NUM!</v>
      </c>
      <c r="P8" s="1">
        <f ca="1">AVERAGE(D8:D8)</f>
        <v>0.1429922436376686</v>
      </c>
    </row>
    <row r="9" spans="1:16" ht="15">
      <c r="A9" s="6" t="s">
        <v>24</v>
      </c>
      <c r="B9" s="1">
        <f t="shared" ca="1" si="1"/>
        <v>0.87051701805421688</v>
      </c>
      <c r="C9" s="1">
        <f t="shared" ca="1" si="0"/>
        <v>0.93731068688165464</v>
      </c>
      <c r="D9" s="1">
        <f t="shared" ca="1" si="0"/>
        <v>0.28867824896252003</v>
      </c>
      <c r="E9" s="15">
        <f t="shared" ca="1" si="2"/>
        <v>0.28867824896252003</v>
      </c>
      <c r="F9" s="11" t="s">
        <v>24</v>
      </c>
      <c r="G9" s="10"/>
      <c r="H9" s="10"/>
      <c r="I9" s="1">
        <f ca="1">MIN(D9:D9)</f>
        <v>0.28867824896252003</v>
      </c>
      <c r="J9" s="1" t="e">
        <f ca="1">_xlfn.QUARTILE.EXC(D9:D9,1)</f>
        <v>#NUM!</v>
      </c>
      <c r="K9" s="1">
        <f ca="1">_xlfn.QUARTILE.EXC(D9:D9,2)</f>
        <v>0.28867824896252003</v>
      </c>
      <c r="L9" s="1" t="e">
        <f ca="1">_xlfn.QUARTILE.EXC(D9:D9,3)</f>
        <v>#NUM!</v>
      </c>
      <c r="M9" s="1">
        <f ca="1">MAX(D9:D9)</f>
        <v>0.28867824896252003</v>
      </c>
      <c r="N9" s="1" t="e">
        <f ca="1">_xlfn.PERCENTILE.EXC(D9:D9,33%)</f>
        <v>#NUM!</v>
      </c>
      <c r="O9" s="1" t="e">
        <f ca="1">_xlfn.PERCENTILE.EXC(D9:D9,66%)</f>
        <v>#NUM!</v>
      </c>
      <c r="P9" s="1">
        <f ca="1">AVERAGE(D9:D9)</f>
        <v>0.28867824896252003</v>
      </c>
    </row>
    <row r="10" spans="1:16" ht="15">
      <c r="A10" s="6" t="s">
        <v>34</v>
      </c>
      <c r="B10" s="1">
        <f t="shared" ca="1" si="1"/>
        <v>0.80070997070833816</v>
      </c>
      <c r="C10" s="1">
        <f t="shared" ca="1" si="0"/>
        <v>0.48850810034789727</v>
      </c>
      <c r="D10" s="1">
        <f t="shared" ca="1" si="0"/>
        <v>9.8059214727431065E-2</v>
      </c>
      <c r="E10" s="15">
        <f t="shared" ca="1" si="2"/>
        <v>9.8059214727431065E-2</v>
      </c>
      <c r="F10" s="11" t="s">
        <v>34</v>
      </c>
      <c r="G10" s="10"/>
      <c r="H10" s="10"/>
      <c r="I10" s="1">
        <f ca="1">MIN(D10:D10)</f>
        <v>9.8059214727431065E-2</v>
      </c>
      <c r="J10" s="1" t="e">
        <f ca="1">_xlfn.QUARTILE.EXC(D10:D10,1)</f>
        <v>#NUM!</v>
      </c>
      <c r="K10" s="1">
        <f ca="1">_xlfn.QUARTILE.EXC(D10:D10,2)</f>
        <v>9.8059214727431065E-2</v>
      </c>
      <c r="L10" s="1" t="e">
        <f ca="1">_xlfn.QUARTILE.EXC(D10:D10,3)</f>
        <v>#NUM!</v>
      </c>
      <c r="M10" s="1">
        <f ca="1">MAX(D10:D10)</f>
        <v>9.8059214727431065E-2</v>
      </c>
      <c r="N10" s="1" t="e">
        <f ca="1">_xlfn.PERCENTILE.EXC(D10:D10,33%)</f>
        <v>#NUM!</v>
      </c>
      <c r="O10" s="1" t="e">
        <f ca="1">_xlfn.PERCENTILE.EXC(D10:D10,66%)</f>
        <v>#NUM!</v>
      </c>
      <c r="P10" s="1">
        <f ca="1">AVERAGE(D10:D10)</f>
        <v>9.8059214727431065E-2</v>
      </c>
    </row>
    <row r="11" spans="1:16" ht="15">
      <c r="A11" s="6" t="s">
        <v>35</v>
      </c>
      <c r="B11" s="1">
        <f t="shared" ca="1" si="1"/>
        <v>0.51847529658692426</v>
      </c>
      <c r="C11" s="1">
        <f t="shared" ca="1" si="0"/>
        <v>0.30066021181730263</v>
      </c>
      <c r="D11" s="1">
        <f t="shared" ca="1" si="0"/>
        <v>0.54814941821887353</v>
      </c>
      <c r="E11" s="15">
        <f t="shared" ca="1" si="2"/>
        <v>0.30066021181730263</v>
      </c>
      <c r="F11" s="11" t="s">
        <v>35</v>
      </c>
      <c r="G11" s="10"/>
      <c r="H11" s="10"/>
      <c r="I11" s="1">
        <f ca="1">MIN(D11:D11)</f>
        <v>0.54814941821887353</v>
      </c>
      <c r="J11" s="1" t="e">
        <f ca="1">_xlfn.QUARTILE.EXC(D11:D11,1)</f>
        <v>#NUM!</v>
      </c>
      <c r="K11" s="1">
        <f ca="1">_xlfn.QUARTILE.EXC(D11:D11,2)</f>
        <v>0.54814941821887353</v>
      </c>
      <c r="L11" s="1" t="e">
        <f ca="1">_xlfn.QUARTILE.EXC(D11:D11,3)</f>
        <v>#NUM!</v>
      </c>
      <c r="M11" s="1">
        <f ca="1">MAX(D11:D11)</f>
        <v>0.54814941821887353</v>
      </c>
      <c r="N11" s="1" t="e">
        <f ca="1">_xlfn.PERCENTILE.EXC(D11:D11,33%)</f>
        <v>#NUM!</v>
      </c>
      <c r="O11" s="1" t="e">
        <f ca="1">_xlfn.PERCENTILE.EXC(D11:D11,66%)</f>
        <v>#NUM!</v>
      </c>
      <c r="P11" s="1">
        <f ca="1">AVERAGE(D11:D11)</f>
        <v>0.54814941821887353</v>
      </c>
    </row>
    <row r="12" spans="1:16" ht="15">
      <c r="A12" s="6" t="s">
        <v>36</v>
      </c>
      <c r="B12" s="1">
        <f t="shared" ca="1" si="1"/>
        <v>0.96091677202008563</v>
      </c>
      <c r="C12" s="1">
        <f t="shared" ca="1" si="0"/>
        <v>2.6914873809168016E-2</v>
      </c>
      <c r="D12" s="1">
        <f t="shared" ca="1" si="0"/>
        <v>0.2967562817818814</v>
      </c>
      <c r="E12" s="15">
        <f t="shared" ca="1" si="2"/>
        <v>2.6914873809168016E-2</v>
      </c>
      <c r="F12" s="11" t="s">
        <v>36</v>
      </c>
      <c r="G12" s="10"/>
      <c r="H12" s="10"/>
      <c r="I12" s="1">
        <f ca="1">MIN(D12:D12)</f>
        <v>0.2967562817818814</v>
      </c>
      <c r="J12" s="1" t="e">
        <f ca="1">_xlfn.QUARTILE.EXC(D12:D12,1)</f>
        <v>#NUM!</v>
      </c>
      <c r="K12" s="1">
        <f ca="1">_xlfn.QUARTILE.EXC(D12:D12,2)</f>
        <v>0.2967562817818814</v>
      </c>
      <c r="L12" s="1" t="e">
        <f ca="1">_xlfn.QUARTILE.EXC(D12:D12,3)</f>
        <v>#NUM!</v>
      </c>
      <c r="M12" s="1">
        <f ca="1">MAX(D12:D12)</f>
        <v>0.2967562817818814</v>
      </c>
      <c r="N12" s="1" t="e">
        <f ca="1">_xlfn.PERCENTILE.EXC(D12:D12,33%)</f>
        <v>#NUM!</v>
      </c>
      <c r="O12" s="1" t="e">
        <f ca="1">_xlfn.PERCENTILE.EXC(D12:D12,66%)</f>
        <v>#NUM!</v>
      </c>
      <c r="P12" s="1">
        <f ca="1">AVERAGE(D12:D12)</f>
        <v>0.2967562817818814</v>
      </c>
    </row>
    <row r="13" spans="1:16" ht="15">
      <c r="A13" s="6" t="s">
        <v>30</v>
      </c>
      <c r="B13" s="1">
        <f t="shared" ca="1" si="1"/>
        <v>0.35543983716664718</v>
      </c>
      <c r="C13" s="1">
        <f t="shared" ca="1" si="0"/>
        <v>0.66105593020720632</v>
      </c>
      <c r="D13" s="1">
        <f t="shared" ca="1" si="0"/>
        <v>0.63154431441534697</v>
      </c>
      <c r="E13" s="15">
        <f t="shared" ca="1" si="2"/>
        <v>0.35543983716664718</v>
      </c>
      <c r="F13" s="11" t="s">
        <v>30</v>
      </c>
      <c r="G13" s="10"/>
      <c r="H13" s="10"/>
      <c r="I13" s="1">
        <f ca="1">MIN(D13:D13)</f>
        <v>0.63154431441534697</v>
      </c>
      <c r="J13" s="1" t="e">
        <f ca="1">_xlfn.QUARTILE.EXC(D13:D13,1)</f>
        <v>#NUM!</v>
      </c>
      <c r="K13" s="1">
        <f ca="1">_xlfn.QUARTILE.EXC(D13:D13,2)</f>
        <v>0.63154431441534697</v>
      </c>
      <c r="L13" s="1" t="e">
        <f ca="1">_xlfn.QUARTILE.EXC(D13:D13,3)</f>
        <v>#NUM!</v>
      </c>
      <c r="M13" s="1">
        <f ca="1">MAX(D13:D13)</f>
        <v>0.63154431441534697</v>
      </c>
      <c r="N13" s="1" t="e">
        <f ca="1">_xlfn.PERCENTILE.EXC(D13:D13,33%)</f>
        <v>#NUM!</v>
      </c>
      <c r="O13" s="1" t="e">
        <f ca="1">_xlfn.PERCENTILE.EXC(D13:D13,66%)</f>
        <v>#NUM!</v>
      </c>
      <c r="P13" s="1">
        <f ca="1">AVERAGE(D13:D13)</f>
        <v>0.63154431441534697</v>
      </c>
    </row>
    <row r="14" spans="1:16" ht="15">
      <c r="A14" s="6" t="s">
        <v>37</v>
      </c>
      <c r="B14" s="1">
        <f t="shared" ca="1" si="1"/>
        <v>0.71271009804469287</v>
      </c>
      <c r="C14" s="1">
        <f t="shared" ca="1" si="0"/>
        <v>0.51845064322824397</v>
      </c>
      <c r="D14" s="1">
        <f t="shared" ca="1" si="0"/>
        <v>0.56850583126899501</v>
      </c>
      <c r="E14" s="15">
        <f t="shared" ca="1" si="2"/>
        <v>0.51845064322824397</v>
      </c>
      <c r="F14" s="11" t="s">
        <v>37</v>
      </c>
      <c r="G14" s="10"/>
      <c r="H14" s="10"/>
      <c r="I14" s="1">
        <f ca="1">MIN(D14:D14)</f>
        <v>0.56850583126899501</v>
      </c>
      <c r="J14" s="1" t="e">
        <f ca="1">_xlfn.QUARTILE.EXC(D14:D14,1)</f>
        <v>#NUM!</v>
      </c>
      <c r="K14" s="1">
        <f ca="1">_xlfn.QUARTILE.EXC(D14:D14,2)</f>
        <v>0.56850583126899501</v>
      </c>
      <c r="L14" s="1" t="e">
        <f ca="1">_xlfn.QUARTILE.EXC(D14:D14,3)</f>
        <v>#NUM!</v>
      </c>
      <c r="M14" s="1">
        <f ca="1">MAX(D14:D14)</f>
        <v>0.56850583126899501</v>
      </c>
      <c r="N14" s="1" t="e">
        <f ca="1">_xlfn.PERCENTILE.EXC(D14:D14,33%)</f>
        <v>#NUM!</v>
      </c>
      <c r="O14" s="1" t="e">
        <f ca="1">_xlfn.PERCENTILE.EXC(D14:D14,66%)</f>
        <v>#NUM!</v>
      </c>
      <c r="P14" s="1">
        <f ca="1">AVERAGE(D14:D14)</f>
        <v>0.56850583126899501</v>
      </c>
    </row>
    <row r="15" spans="1:16" ht="15">
      <c r="A15" s="6" t="s">
        <v>19</v>
      </c>
      <c r="B15" s="1">
        <f t="shared" ca="1" si="1"/>
        <v>6.6220230751202647E-2</v>
      </c>
      <c r="C15" s="1">
        <f t="shared" ca="1" si="0"/>
        <v>0.21352046953923676</v>
      </c>
      <c r="D15" s="1">
        <f t="shared" ca="1" si="0"/>
        <v>0.94831317488171296</v>
      </c>
      <c r="E15" s="15">
        <f t="shared" ca="1" si="2"/>
        <v>6.6220230751202647E-2</v>
      </c>
      <c r="F15" s="11" t="s">
        <v>19</v>
      </c>
      <c r="G15" s="10"/>
      <c r="H15" s="10"/>
      <c r="I15" s="1">
        <f ca="1">MIN(D15:D15)</f>
        <v>0.94831317488171296</v>
      </c>
      <c r="J15" s="1" t="e">
        <f ca="1">_xlfn.QUARTILE.EXC(D15:D15,1)</f>
        <v>#NUM!</v>
      </c>
      <c r="K15" s="1">
        <f ca="1">_xlfn.QUARTILE.EXC(D15:D15,2)</f>
        <v>0.94831317488171296</v>
      </c>
      <c r="L15" s="1" t="e">
        <f ca="1">_xlfn.QUARTILE.EXC(D15:D15,3)</f>
        <v>#NUM!</v>
      </c>
      <c r="M15" s="1">
        <f ca="1">MAX(D15:D15)</f>
        <v>0.94831317488171296</v>
      </c>
      <c r="N15" s="1" t="e">
        <f ca="1">_xlfn.PERCENTILE.EXC(D15:D15,33%)</f>
        <v>#NUM!</v>
      </c>
      <c r="O15" s="1" t="e">
        <f ca="1">_xlfn.PERCENTILE.EXC(D15:D15,66%)</f>
        <v>#NUM!</v>
      </c>
      <c r="P15" s="1">
        <f ca="1">AVERAGE(D15:D15)</f>
        <v>0.94831317488171296</v>
      </c>
    </row>
    <row r="16" spans="1:16" ht="15">
      <c r="A16" s="6" t="s">
        <v>38</v>
      </c>
      <c r="B16" s="1">
        <f t="shared" ca="1" si="1"/>
        <v>0.77406216475143397</v>
      </c>
      <c r="C16" s="1">
        <f t="shared" ca="1" si="0"/>
        <v>0.94321516433465535</v>
      </c>
      <c r="D16" s="1">
        <f t="shared" ca="1" si="0"/>
        <v>0.18967379211107227</v>
      </c>
      <c r="E16" s="15">
        <f t="shared" ca="1" si="2"/>
        <v>0.18967379211107227</v>
      </c>
      <c r="F16" s="11" t="s">
        <v>38</v>
      </c>
      <c r="G16" s="10"/>
      <c r="H16" s="10"/>
      <c r="I16" s="1">
        <f ca="1">MIN(D16:D16)</f>
        <v>0.18967379211107227</v>
      </c>
      <c r="J16" s="1" t="e">
        <f ca="1">_xlfn.QUARTILE.EXC(D16:D16,1)</f>
        <v>#NUM!</v>
      </c>
      <c r="K16" s="1">
        <f ca="1">_xlfn.QUARTILE.EXC(D16:D16,2)</f>
        <v>0.18967379211107227</v>
      </c>
      <c r="L16" s="1" t="e">
        <f ca="1">_xlfn.QUARTILE.EXC(D16:D16,3)</f>
        <v>#NUM!</v>
      </c>
      <c r="M16" s="1">
        <f ca="1">MAX(D16:D16)</f>
        <v>0.18967379211107227</v>
      </c>
      <c r="N16" s="1" t="e">
        <f ca="1">_xlfn.PERCENTILE.EXC(D16:D16,33%)</f>
        <v>#NUM!</v>
      </c>
      <c r="O16" s="1" t="e">
        <f ca="1">_xlfn.PERCENTILE.EXC(D16:D16,66%)</f>
        <v>#NUM!</v>
      </c>
      <c r="P16" s="1">
        <f ca="1">AVERAGE(D16:D16)</f>
        <v>0.18967379211107227</v>
      </c>
    </row>
    <row r="17" spans="1:16" ht="15">
      <c r="A17" s="6" t="s">
        <v>39</v>
      </c>
      <c r="B17" s="1">
        <f t="shared" ca="1" si="1"/>
        <v>0.89764617329424812</v>
      </c>
      <c r="C17" s="1">
        <f t="shared" ca="1" si="0"/>
        <v>0.45183704913256961</v>
      </c>
      <c r="D17" s="1">
        <f t="shared" ca="1" si="0"/>
        <v>0.47611362729574658</v>
      </c>
      <c r="E17" s="15">
        <f t="shared" ca="1" si="2"/>
        <v>0.45183704913256961</v>
      </c>
      <c r="F17" s="11" t="s">
        <v>39</v>
      </c>
      <c r="G17" s="10"/>
      <c r="H17" s="10"/>
      <c r="I17" s="1">
        <f ca="1">MIN(D17:D17)</f>
        <v>0.47611362729574658</v>
      </c>
      <c r="J17" s="1" t="e">
        <f ca="1">_xlfn.QUARTILE.EXC(D17:D17,1)</f>
        <v>#NUM!</v>
      </c>
      <c r="K17" s="1">
        <f ca="1">_xlfn.QUARTILE.EXC(D17:D17,2)</f>
        <v>0.47611362729574658</v>
      </c>
      <c r="L17" s="1" t="e">
        <f ca="1">_xlfn.QUARTILE.EXC(D17:D17,3)</f>
        <v>#NUM!</v>
      </c>
      <c r="M17" s="1">
        <f ca="1">MAX(D17:D17)</f>
        <v>0.47611362729574658</v>
      </c>
      <c r="N17" s="1" t="e">
        <f ca="1">_xlfn.PERCENTILE.EXC(D17:D17,33%)</f>
        <v>#NUM!</v>
      </c>
      <c r="O17" s="1" t="e">
        <f ca="1">_xlfn.PERCENTILE.EXC(D17:D17,66%)</f>
        <v>#NUM!</v>
      </c>
      <c r="P17" s="1">
        <f ca="1">AVERAGE(D17:D17)</f>
        <v>0.47611362729574658</v>
      </c>
    </row>
    <row r="18" spans="1:16" ht="15">
      <c r="A18" s="7" t="s">
        <v>21</v>
      </c>
      <c r="B18" s="1">
        <f t="shared" ca="1" si="1"/>
        <v>0.8016819027487635</v>
      </c>
      <c r="C18" s="1">
        <f t="shared" ca="1" si="1"/>
        <v>0.37826243071089272</v>
      </c>
      <c r="D18" s="1">
        <f t="shared" ca="1" si="1"/>
        <v>0.2853584328388391</v>
      </c>
      <c r="E18" s="15">
        <f t="shared" ca="1" si="2"/>
        <v>0.2853584328388391</v>
      </c>
      <c r="F18" s="11" t="s">
        <v>21</v>
      </c>
      <c r="G18" s="10"/>
      <c r="H18" s="10"/>
      <c r="I18" s="1">
        <f ca="1">MIN(D18:D18)</f>
        <v>0.2853584328388391</v>
      </c>
      <c r="J18" s="1" t="e">
        <f ca="1">_xlfn.QUARTILE.EXC(D18:D18,1)</f>
        <v>#NUM!</v>
      </c>
      <c r="K18" s="1">
        <f ca="1">_xlfn.QUARTILE.EXC(D18:D18,2)</f>
        <v>0.2853584328388391</v>
      </c>
      <c r="L18" s="1" t="e">
        <f ca="1">_xlfn.QUARTILE.EXC(D18:D18,3)</f>
        <v>#NUM!</v>
      </c>
      <c r="M18" s="1">
        <f ca="1">MAX(D18:D18)</f>
        <v>0.2853584328388391</v>
      </c>
      <c r="N18" s="1" t="e">
        <f ca="1">_xlfn.PERCENTILE.EXC(D18:D18,33%)</f>
        <v>#NUM!</v>
      </c>
      <c r="O18" s="1" t="e">
        <f ca="1">_xlfn.PERCENTILE.EXC(D18:D18,66%)</f>
        <v>#NUM!</v>
      </c>
      <c r="P18" s="1">
        <f ca="1">AVERAGE(D18:D18)</f>
        <v>0.2853584328388391</v>
      </c>
    </row>
    <row r="19" spans="1:16" ht="15">
      <c r="A19" s="8" t="s">
        <v>48</v>
      </c>
      <c r="B19" s="15">
        <f ca="1">_xlfn.QUARTILE.EXC(B2:B18,1)</f>
        <v>0.53122447237684423</v>
      </c>
      <c r="C19" s="15">
        <f ca="1">_xlfn.QUARTILE.EXC(C2:C18,1)</f>
        <v>0.33946132126409767</v>
      </c>
      <c r="D19" s="15">
        <f ca="1">_xlfn.QUARTILE.EXC(D2:D18,1)</f>
        <v>0.20887346412316188</v>
      </c>
      <c r="E19" s="21"/>
      <c r="F19" s="10"/>
      <c r="G19" s="10"/>
      <c r="H19" s="10"/>
    </row>
    <row r="20" spans="1:16">
      <c r="A20" s="9"/>
      <c r="B20" s="10"/>
      <c r="C20" s="10"/>
      <c r="D20" s="10"/>
      <c r="E20" s="10"/>
      <c r="F20" s="10"/>
    </row>
    <row r="21" spans="1:16" ht="18">
      <c r="A21" s="13" t="s">
        <v>49</v>
      </c>
    </row>
    <row r="22" spans="1:16">
      <c r="A22" t="s">
        <v>50</v>
      </c>
    </row>
  </sheetData>
  <conditionalFormatting sqref="B19:D19 E2:E18">
    <cfRule type="cellIs" dxfId="23" priority="19" operator="lessThan">
      <formula>33%</formula>
    </cfRule>
  </conditionalFormatting>
  <conditionalFormatting sqref="B19:D19 E2:E18">
    <cfRule type="cellIs" dxfId="22" priority="18" operator="between">
      <formula>33%</formula>
      <formula>66%</formula>
    </cfRule>
  </conditionalFormatting>
  <conditionalFormatting sqref="B19:D19 E2:E18">
    <cfRule type="cellIs" dxfId="21" priority="16" operator="greaterThan">
      <formula>0.66</formula>
    </cfRule>
  </conditionalFormatting>
  <conditionalFormatting sqref="B2:D18">
    <cfRule type="colorScale" priority="1">
      <colorScale>
        <cfvo type="min"/>
        <cfvo type="percentile" val="50"/>
        <cfvo type="max"/>
        <color rgb="FF63BE7B"/>
        <color rgb="FFFFEB84"/>
        <color rgb="FFF8696B"/>
      </colorScale>
    </cfRule>
  </conditionalFormatting>
  <conditionalFormatting sqref="B19:D19">
    <cfRule type="colorScale" priority="379">
      <colorScale>
        <cfvo type="min"/>
        <cfvo type="percentile" val="50"/>
        <cfvo type="max"/>
        <color rgb="FF63BE7B"/>
        <color rgb="FFFFEB84"/>
        <color rgb="FFF8696B"/>
      </colorScale>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4" id="{669D526E-E380-4C61-A1C0-C10059213BD6}">
            <xm:f>COUNTIF(Info!$L$16:$S$16,B1)&gt;0</xm:f>
            <x14:dxf>
              <font>
                <b/>
                <i val="0"/>
                <color theme="8" tint="-0.24994659260841701"/>
              </font>
            </x14:dxf>
          </x14:cfRule>
          <x14:cfRule type="expression" priority="5" id="{91743361-88AF-4A15-82A4-0C97397FAB04}">
            <xm:f>COUNTIF(Info!$L$15:$R$15,B1)&gt;0</xm:f>
            <x14:dxf>
              <font>
                <b/>
                <i val="0"/>
                <color theme="4" tint="-0.24994659260841701"/>
              </font>
            </x14:dxf>
          </x14:cfRule>
          <x14:cfRule type="expression" priority="6" id="{1D054E7F-63AD-48EF-AFAE-A8230E0286C9}">
            <xm:f>COUNTIF(Info!$L$14:$P$14,B1)&gt;0</xm:f>
            <x14:dxf>
              <font>
                <b/>
                <i val="0"/>
                <color rgb="FF663300"/>
              </font>
            </x14:dxf>
          </x14:cfRule>
          <x14:cfRule type="expression" priority="7" id="{E28910AE-D1B5-4DE7-A25F-75216E8FAE3E}">
            <xm:f>COUNTIF(Info!$L$13:$Y$13,B1)&gt;0</xm:f>
            <x14:dxf>
              <font>
                <b/>
                <i val="0"/>
                <color theme="4" tint="0.39994506668294322"/>
              </font>
            </x14:dxf>
          </x14:cfRule>
          <x14:cfRule type="expression" priority="8" id="{0CE47114-8C53-4B81-9070-79F4F3E28074}">
            <xm:f>COUNTIF(Info!$L$11:$O$11,B1)&gt;0</xm:f>
            <x14:dxf>
              <font>
                <b/>
                <i val="0"/>
                <color rgb="FF996633"/>
              </font>
            </x14:dxf>
          </x14:cfRule>
          <x14:cfRule type="expression" priority="9" id="{F22C0462-1731-46D3-B19A-9A19711F578C}">
            <xm:f>COUNTIF(Info!$L$12:$AG$12,B1)&gt;0</xm:f>
            <x14:dxf>
              <font>
                <b/>
                <i val="0"/>
                <color theme="8" tint="0.39991454817346722"/>
              </font>
            </x14:dxf>
          </x14:cfRule>
          <x14:cfRule type="expression" priority="10" id="{2F1E6573-C647-4E06-9954-CB0442B376C7}">
            <xm:f>COUNTIF(Info!$L$10:$AQ$10,B1)&gt;0</xm:f>
            <x14:dxf>
              <font>
                <b/>
                <i val="0"/>
                <color theme="3" tint="0.499984740745262"/>
              </font>
            </x14:dxf>
          </x14:cfRule>
          <xm:sqref>B1:D1</xm:sqref>
        </x14:conditionalFormatting>
        <x14:conditionalFormatting xmlns:xm="http://schemas.microsoft.com/office/excel/2006/main">
          <x14:cfRule type="expression" priority="2" id="{BA2E192B-0E1C-4C9F-AF78-2E26F59EE237}">
            <xm:f>COUNTIF(Info!$F$9:$F$13,A2)&gt;0</xm:f>
            <x14:dxf>
              <font>
                <b/>
                <i val="0"/>
                <color theme="9" tint="-0.499984740745262"/>
              </font>
            </x14:dxf>
          </x14:cfRule>
          <x14:cfRule type="expression" priority="3" id="{5BF46AB7-B175-4357-B136-F6E8FC1DC296}">
            <xm:f>COUNTIF(Info!$F$14:$F$25,A2)&gt;0</xm:f>
            <x14:dxf>
              <font>
                <b/>
                <i val="0"/>
                <color theme="1" tint="0.499984740745262"/>
              </font>
            </x14:dxf>
          </x14:cfRule>
          <xm:sqref>A2:A18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71F9D-B2B3-40F4-ADA7-0347604A6BD0}">
  <dimension ref="A1:V24"/>
  <sheetViews>
    <sheetView zoomScaleNormal="100" workbookViewId="0">
      <selection activeCell="C5" sqref="C5"/>
    </sheetView>
  </sheetViews>
  <sheetFormatPr defaultColWidth="9.140625" defaultRowHeight="14.25"/>
  <cols>
    <col min="1" max="1" width="29" customWidth="1"/>
    <col min="2" max="8" width="15.7109375" customWidth="1"/>
    <col min="9" max="9" width="9.140625" bestFit="1" customWidth="1"/>
    <col min="10" max="16" width="10.7109375" hidden="1" customWidth="1"/>
    <col min="17" max="17" width="9.140625" bestFit="1" customWidth="1"/>
    <col min="18" max="18" width="19.140625" customWidth="1"/>
    <col min="19" max="19" width="18.140625" customWidth="1"/>
    <col min="20" max="20" width="18.28515625" customWidth="1"/>
  </cols>
  <sheetData>
    <row r="1" spans="1:22" ht="60.75" customHeight="1">
      <c r="A1" s="27" t="s">
        <v>53</v>
      </c>
      <c r="B1" s="22" t="str">
        <f>Info!B9</f>
        <v>1880_1909</v>
      </c>
      <c r="C1" s="22" t="str">
        <f>Info!B10</f>
        <v>1910_1939</v>
      </c>
      <c r="D1" s="22" t="str">
        <f>Info!B11</f>
        <v>1940_1969</v>
      </c>
      <c r="E1" s="22" t="str">
        <f>Info!B12</f>
        <v>1970_1999</v>
      </c>
      <c r="F1" s="22" t="str">
        <f>Info!B13</f>
        <v>2000_2009</v>
      </c>
      <c r="G1" s="22" t="str">
        <f>Info!B14</f>
        <v>2010_2019</v>
      </c>
      <c r="H1" s="22" t="str">
        <f>Info!B15</f>
        <v>2020_2025</v>
      </c>
      <c r="J1" t="str">
        <f>Info!B9</f>
        <v>1880_1909</v>
      </c>
      <c r="K1" t="str">
        <f>Info!B10</f>
        <v>1910_1939</v>
      </c>
      <c r="L1" t="str">
        <f>Info!B11</f>
        <v>1940_1969</v>
      </c>
      <c r="M1" t="str">
        <f>Info!B12</f>
        <v>1970_1999</v>
      </c>
      <c r="N1" t="str">
        <f>Info!B13</f>
        <v>2000_2009</v>
      </c>
      <c r="O1" t="str">
        <f>Info!B14</f>
        <v>2010_2019</v>
      </c>
      <c r="P1" t="str">
        <f>Info!B15</f>
        <v>2020_2025</v>
      </c>
      <c r="R1" s="56" t="str">
        <f>A1</f>
        <v>ALL SPECIES</v>
      </c>
      <c r="S1" s="57" t="str">
        <f>Info!A9</f>
        <v>Historical</v>
      </c>
      <c r="T1" s="58" t="str">
        <f>Info!A13</f>
        <v>Present</v>
      </c>
    </row>
    <row r="2" spans="1:22" ht="15">
      <c r="A2" s="6" t="s">
        <v>9</v>
      </c>
      <c r="B2" s="15">
        <f ca="1">'1880_1909'!E2</f>
        <v>0.51160503499904386</v>
      </c>
      <c r="C2" s="15">
        <f ca="1">'1910_1939'!E2</f>
        <v>8.648154585348955E-4</v>
      </c>
      <c r="D2" s="15">
        <f ca="1">'1940_1969'!E2</f>
        <v>0.50971243361665053</v>
      </c>
      <c r="E2" s="15">
        <f ca="1">'1970_1999'!E2</f>
        <v>0.25093305481523198</v>
      </c>
      <c r="F2" s="15">
        <f ca="1">'2000_2009'!E2</f>
        <v>1.1761902757046028E-2</v>
      </c>
      <c r="G2" s="15">
        <f ca="1">'2010_2019'!E2</f>
        <v>0.32028013938627586</v>
      </c>
      <c r="H2" s="23">
        <f ca="1">'2020_2025'!E2</f>
        <v>0.12679679985181991</v>
      </c>
      <c r="J2">
        <f t="shared" ref="J2:J18" ca="1" si="0">IF(B2&gt;=0.66,$J$23,IF(AND(B2&lt;0.66,B2&gt;=0.33),$J$22,$J$21))</f>
        <v>1</v>
      </c>
      <c r="K2">
        <f t="shared" ref="K2:K18" ca="1" si="1">IF(C2&gt;=0.66,$J$23,IF(AND(C2&lt;0.66,C2&gt;=0.33),$J$22,$J$21))</f>
        <v>0</v>
      </c>
      <c r="L2">
        <f t="shared" ref="L2:L18" ca="1" si="2">IF(D2&gt;=0.66,$J$23,IF(AND(D2&lt;0.66,D2&gt;=0.33),$J$22,$J$21))</f>
        <v>1</v>
      </c>
      <c r="M2">
        <f t="shared" ref="M2:M18" ca="1" si="3">IF(E2&gt;=0.66,$J$23,IF(AND(E2&lt;0.66,E2&gt;=0.33),$J$22,$J$21))</f>
        <v>0</v>
      </c>
      <c r="N2">
        <f t="shared" ref="N2:N18" ca="1" si="4">IF(F2&gt;=0.66,$J$23,IF(AND(F2&lt;0.66,F2&gt;=0.33),$J$22,$J$21))</f>
        <v>0</v>
      </c>
      <c r="O2">
        <f t="shared" ref="O2:O18" ca="1" si="5">IF(G2&gt;=0.66,$J$23,IF(AND(G2&lt;0.66,G2&gt;=0.33),$J$22,$J$21))</f>
        <v>0</v>
      </c>
      <c r="P2">
        <f t="shared" ref="P2:P18" ca="1" si="6">IF(H2&gt;=0.66,$J$23,IF(AND(H2&lt;0.66,H2&gt;=0.33),$J$22,$J$21))</f>
        <v>0</v>
      </c>
      <c r="R2" s="39" t="s">
        <v>54</v>
      </c>
      <c r="S2" s="59" t="str">
        <f ca="1">IF(ROUNDUP(MEDIAN(J2:M18),0)=$J$21,$B$21,IF(ROUNDUP(MEDIAN(J2:M18),0)=$J$22,$B$22,$B$23))</f>
        <v>UNLIKELY</v>
      </c>
      <c r="T2" s="59" t="str">
        <f ca="1">IF(ROUNDUP(MEDIAN(N2:P18),0)=$J$21,$B$21,IF(ROUNDUP(MEDIAN(N2:P18),0)=$J$22,$B$22,$B$23))</f>
        <v>UNLIKELY</v>
      </c>
    </row>
    <row r="3" spans="1:22" ht="15">
      <c r="A3" s="6" t="s">
        <v>13</v>
      </c>
      <c r="B3" s="15">
        <f ca="1">'1880_1909'!E3</f>
        <v>0.32230759407504828</v>
      </c>
      <c r="C3" s="15">
        <f ca="1">'1910_1939'!E3</f>
        <v>7.1766601438689293E-2</v>
      </c>
      <c r="D3" s="15">
        <f ca="1">'1940_1969'!E3</f>
        <v>0.14644479024338219</v>
      </c>
      <c r="E3" s="15">
        <f ca="1">'1970_1999'!E3</f>
        <v>0.34236216794784347</v>
      </c>
      <c r="F3" s="15">
        <f ca="1">'2000_2009'!E3</f>
        <v>0.12295814053399712</v>
      </c>
      <c r="G3" s="15">
        <f ca="1">'2010_2019'!E3</f>
        <v>5.6686073068842546E-2</v>
      </c>
      <c r="H3" s="23">
        <f ca="1">'2020_2025'!E3</f>
        <v>1.7110634626376409E-2</v>
      </c>
      <c r="J3">
        <f t="shared" ca="1" si="0"/>
        <v>0</v>
      </c>
      <c r="K3">
        <f t="shared" ca="1" si="1"/>
        <v>0</v>
      </c>
      <c r="L3">
        <f t="shared" ca="1" si="2"/>
        <v>0</v>
      </c>
      <c r="M3">
        <f t="shared" ca="1" si="3"/>
        <v>1</v>
      </c>
      <c r="N3">
        <f t="shared" ca="1" si="4"/>
        <v>0</v>
      </c>
      <c r="O3">
        <f t="shared" ca="1" si="5"/>
        <v>0</v>
      </c>
      <c r="P3">
        <f t="shared" ca="1" si="6"/>
        <v>0</v>
      </c>
      <c r="R3" s="65" t="s">
        <v>8</v>
      </c>
      <c r="S3" s="59" t="str">
        <f ca="1">IF(ROUNDUP(MEDIAN(J2:M3,J9:M9,J15:M15,J18:M18),0)=$J$21,$B$21,IF(ROUNDUP(MEDIAN(J2:M3,J9:M9,J15:M15,J18:M18),0)=$J$22,$B$22,$B$23))</f>
        <v>UNLIKELY</v>
      </c>
      <c r="T3" s="59" t="str">
        <f ca="1">IF(ROUNDUP(MEDIAN(N2:P3,N9:P9,N15:P15,N18:P18),0)=$J$21,$B$21,IF(ROUNDUP(MEDIAN(N2:P3,N9:P9,N15:P15,N18:P18),0)=$J$22,$B$22,$B$23))</f>
        <v>UNLIKELY</v>
      </c>
    </row>
    <row r="4" spans="1:22" ht="15">
      <c r="A4" s="6" t="s">
        <v>27</v>
      </c>
      <c r="B4" s="15">
        <f ca="1">'1880_1909'!E4</f>
        <v>7.1545982527804974E-2</v>
      </c>
      <c r="C4" s="15">
        <f ca="1">'1910_1939'!E4</f>
        <v>0.17043031732413727</v>
      </c>
      <c r="D4" s="15">
        <f ca="1">'1940_1969'!E4</f>
        <v>0.22375600115275829</v>
      </c>
      <c r="E4" s="15">
        <f ca="1">'1970_1999'!E4</f>
        <v>7.4183477910984341E-2</v>
      </c>
      <c r="F4" s="15">
        <f ca="1">'2000_2009'!E4</f>
        <v>0.21217752545857549</v>
      </c>
      <c r="G4" s="15">
        <f ca="1">'2010_2019'!E4</f>
        <v>6.9567074994527522E-2</v>
      </c>
      <c r="H4" s="23">
        <f ca="1">'2020_2025'!E4</f>
        <v>0.64648969082936902</v>
      </c>
      <c r="J4">
        <f t="shared" ca="1" si="0"/>
        <v>0</v>
      </c>
      <c r="K4">
        <f t="shared" ca="1" si="1"/>
        <v>0</v>
      </c>
      <c r="L4">
        <f t="shared" ca="1" si="2"/>
        <v>0</v>
      </c>
      <c r="M4">
        <f t="shared" ca="1" si="3"/>
        <v>0</v>
      </c>
      <c r="N4">
        <f t="shared" ca="1" si="4"/>
        <v>0</v>
      </c>
      <c r="O4">
        <f t="shared" ca="1" si="5"/>
        <v>0</v>
      </c>
      <c r="P4">
        <f t="shared" ca="1" si="6"/>
        <v>1</v>
      </c>
      <c r="R4" s="41" t="s">
        <v>26</v>
      </c>
      <c r="S4" s="59" t="str">
        <f ca="1">IF(ROUNDUP(MEDIAN(N4:P8,N10:P14,N16:P17),0)=$J$21,$B$21,IF(ROUNDUP(MEDIAN(N4:P8,N10:P14,N16:P17),0)=$J$22,$B$22,$B$23))</f>
        <v>UNLIKELY</v>
      </c>
      <c r="T4" s="59" t="str">
        <f ca="1">IF(ROUNDUP(MEDIAN(K4:N8,K10:N14,K16:N17),0)=$J$21,$B$21,IF(ROUNDUP(MEDIAN(K4:N8,K10:N14,K16:N17),0)=$J$22,$B$22,$B$23))</f>
        <v>UNLIKELY</v>
      </c>
    </row>
    <row r="5" spans="1:22" ht="15">
      <c r="A5" s="6" t="s">
        <v>31</v>
      </c>
      <c r="B5" s="15">
        <f ca="1">'1880_1909'!E5</f>
        <v>0.12999738294413776</v>
      </c>
      <c r="C5" s="15">
        <f ca="1">'1910_1939'!E5</f>
        <v>0.11464160380393285</v>
      </c>
      <c r="D5" s="15">
        <f ca="1">'1940_1969'!E5</f>
        <v>0.3048863511934683</v>
      </c>
      <c r="E5" s="15">
        <f ca="1">'1970_1999'!E5</f>
        <v>0.30701188860943118</v>
      </c>
      <c r="F5" s="15">
        <f ca="1">'2000_2009'!E5</f>
        <v>0.21411206899415325</v>
      </c>
      <c r="G5" s="15">
        <f ca="1">'2010_2019'!E5</f>
        <v>6.4200533784582126E-2</v>
      </c>
      <c r="H5" s="23">
        <f ca="1">'2020_2025'!E5</f>
        <v>0.62894221971549991</v>
      </c>
      <c r="J5">
        <f t="shared" ca="1" si="0"/>
        <v>0</v>
      </c>
      <c r="K5">
        <f t="shared" ca="1" si="1"/>
        <v>0</v>
      </c>
      <c r="L5">
        <f t="shared" ca="1" si="2"/>
        <v>0</v>
      </c>
      <c r="M5">
        <f t="shared" ca="1" si="3"/>
        <v>0</v>
      </c>
      <c r="N5">
        <f t="shared" ca="1" si="4"/>
        <v>0</v>
      </c>
      <c r="O5">
        <f t="shared" ca="1" si="5"/>
        <v>0</v>
      </c>
      <c r="P5">
        <f t="shared" ca="1" si="6"/>
        <v>1</v>
      </c>
      <c r="R5" s="41"/>
      <c r="S5" s="59"/>
      <c r="T5" s="59"/>
    </row>
    <row r="6" spans="1:22" ht="15">
      <c r="A6" s="6" t="s">
        <v>32</v>
      </c>
      <c r="B6" s="15">
        <f ca="1">'1880_1909'!E6</f>
        <v>0.11329579429342052</v>
      </c>
      <c r="C6" s="15">
        <f ca="1">'1910_1939'!E6</f>
        <v>7.3853883287265054E-2</v>
      </c>
      <c r="D6" s="15">
        <f ca="1">'1940_1969'!E6</f>
        <v>0.13670059308701132</v>
      </c>
      <c r="E6" s="15">
        <f ca="1">'1970_1999'!E6</f>
        <v>0.32232708414347833</v>
      </c>
      <c r="F6" s="15">
        <f ca="1">'2000_2009'!E6</f>
        <v>0.38707473707449613</v>
      </c>
      <c r="G6" s="15">
        <f ca="1">'2010_2019'!E6</f>
        <v>0.19799383630746725</v>
      </c>
      <c r="H6" s="23">
        <f ca="1">'2020_2025'!E6</f>
        <v>0.22806453570138208</v>
      </c>
      <c r="J6">
        <f t="shared" ca="1" si="0"/>
        <v>0</v>
      </c>
      <c r="K6">
        <f t="shared" ca="1" si="1"/>
        <v>0</v>
      </c>
      <c r="L6">
        <f t="shared" ca="1" si="2"/>
        <v>0</v>
      </c>
      <c r="M6">
        <f t="shared" ca="1" si="3"/>
        <v>0</v>
      </c>
      <c r="N6">
        <f t="shared" ca="1" si="4"/>
        <v>1</v>
      </c>
      <c r="O6">
        <f t="shared" ca="1" si="5"/>
        <v>0</v>
      </c>
      <c r="P6">
        <f t="shared" ca="1" si="6"/>
        <v>0</v>
      </c>
      <c r="R6" s="41"/>
      <c r="S6" s="59"/>
      <c r="T6" s="59"/>
    </row>
    <row r="7" spans="1:22">
      <c r="A7" s="6" t="s">
        <v>29</v>
      </c>
      <c r="B7" s="15">
        <f ca="1">'1880_1909'!E7</f>
        <v>0.10464790987167372</v>
      </c>
      <c r="C7" s="15">
        <f ca="1">'1910_1939'!E7</f>
        <v>0.13113376207363969</v>
      </c>
      <c r="D7" s="15">
        <f ca="1">'1940_1969'!E7</f>
        <v>7.1785246144180914E-2</v>
      </c>
      <c r="E7" s="15">
        <f ca="1">'1970_1999'!E7</f>
        <v>0.55486666973901522</v>
      </c>
      <c r="F7" s="15">
        <f ca="1">'2000_2009'!E7</f>
        <v>0.56685435354099878</v>
      </c>
      <c r="G7" s="15">
        <f ca="1">'2010_2019'!E7</f>
        <v>0.33507572583866818</v>
      </c>
      <c r="H7" s="23">
        <f ca="1">'2020_2025'!E7</f>
        <v>0.6686899127006718</v>
      </c>
      <c r="J7">
        <f t="shared" ca="1" si="0"/>
        <v>0</v>
      </c>
      <c r="K7">
        <f t="shared" ca="1" si="1"/>
        <v>0</v>
      </c>
      <c r="L7">
        <f t="shared" ca="1" si="2"/>
        <v>0</v>
      </c>
      <c r="M7">
        <f t="shared" ca="1" si="3"/>
        <v>1</v>
      </c>
      <c r="N7">
        <f t="shared" ca="1" si="4"/>
        <v>1</v>
      </c>
      <c r="O7">
        <f t="shared" ca="1" si="5"/>
        <v>1</v>
      </c>
      <c r="P7">
        <f t="shared" ca="1" si="6"/>
        <v>2</v>
      </c>
    </row>
    <row r="8" spans="1:22">
      <c r="A8" s="6" t="s">
        <v>33</v>
      </c>
      <c r="B8" s="15">
        <f ca="1">'1880_1909'!E8</f>
        <v>0.12555469694775323</v>
      </c>
      <c r="C8" s="15">
        <f ca="1">'1910_1939'!E8</f>
        <v>0.26080286060927271</v>
      </c>
      <c r="D8" s="15">
        <f ca="1">'1940_1969'!E8</f>
        <v>4.3267783771078872E-2</v>
      </c>
      <c r="E8" s="15">
        <f ca="1">'1970_1999'!E8</f>
        <v>0.58533164614560917</v>
      </c>
      <c r="F8" s="15">
        <f ca="1">'2000_2009'!E8</f>
        <v>3.4324486525866393E-2</v>
      </c>
      <c r="G8" s="15">
        <f ca="1">'2010_2019'!E8</f>
        <v>6.1635816453952774E-2</v>
      </c>
      <c r="H8" s="23">
        <f ca="1">'2020_2025'!E8</f>
        <v>0.1429922436376686</v>
      </c>
      <c r="J8">
        <f t="shared" ca="1" si="0"/>
        <v>0</v>
      </c>
      <c r="K8">
        <f t="shared" ca="1" si="1"/>
        <v>0</v>
      </c>
      <c r="L8">
        <f t="shared" ca="1" si="2"/>
        <v>0</v>
      </c>
      <c r="M8">
        <f t="shared" ca="1" si="3"/>
        <v>1</v>
      </c>
      <c r="N8">
        <f t="shared" ca="1" si="4"/>
        <v>0</v>
      </c>
      <c r="O8">
        <f t="shared" ca="1" si="5"/>
        <v>0</v>
      </c>
      <c r="P8">
        <f t="shared" ca="1" si="6"/>
        <v>0</v>
      </c>
      <c r="Q8" s="30"/>
      <c r="U8" s="35"/>
    </row>
    <row r="9" spans="1:22" ht="15">
      <c r="A9" s="6" t="s">
        <v>24</v>
      </c>
      <c r="B9" s="15">
        <f ca="1">'1880_1909'!E9</f>
        <v>0.3015644065477997</v>
      </c>
      <c r="C9" s="15">
        <f ca="1">'1910_1939'!E9</f>
        <v>0.23510091546296563</v>
      </c>
      <c r="D9" s="15">
        <f ca="1">'1940_1969'!E9</f>
        <v>0.40735675987526399</v>
      </c>
      <c r="E9" s="15">
        <f ca="1">'1970_1999'!E9</f>
        <v>0.37395145585038603</v>
      </c>
      <c r="F9" s="15">
        <f ca="1">'2000_2009'!E9</f>
        <v>0.41645574505034566</v>
      </c>
      <c r="G9" s="15">
        <f ca="1">'2010_2019'!E9</f>
        <v>5.0306339875516026E-2</v>
      </c>
      <c r="H9" s="23">
        <f ca="1">'2020_2025'!E9</f>
        <v>0.28867824896252003</v>
      </c>
      <c r="J9">
        <f t="shared" ca="1" si="0"/>
        <v>0</v>
      </c>
      <c r="K9">
        <f t="shared" ca="1" si="1"/>
        <v>0</v>
      </c>
      <c r="L9">
        <f t="shared" ca="1" si="2"/>
        <v>1</v>
      </c>
      <c r="M9">
        <f t="shared" ca="1" si="3"/>
        <v>1</v>
      </c>
      <c r="N9">
        <f t="shared" ca="1" si="4"/>
        <v>1</v>
      </c>
      <c r="O9">
        <f t="shared" ca="1" si="5"/>
        <v>0</v>
      </c>
      <c r="P9">
        <f t="shared" ca="1" si="6"/>
        <v>0</v>
      </c>
      <c r="Q9" s="15"/>
      <c r="S9" s="33"/>
      <c r="T9" s="33"/>
      <c r="U9" s="35"/>
    </row>
    <row r="10" spans="1:22" ht="15">
      <c r="A10" s="6" t="s">
        <v>34</v>
      </c>
      <c r="B10" s="15">
        <f ca="1">'1880_1909'!E10</f>
        <v>0.22719331391539122</v>
      </c>
      <c r="C10" s="15">
        <f ca="1">'1910_1939'!E10</f>
        <v>0.62493069583419314</v>
      </c>
      <c r="D10" s="15">
        <f ca="1">'1940_1969'!E10</f>
        <v>0.4177746035623856</v>
      </c>
      <c r="E10" s="15">
        <f ca="1">'1970_1999'!E10</f>
        <v>0.69411888072285444</v>
      </c>
      <c r="F10" s="15">
        <f ca="1">'2000_2009'!E10</f>
        <v>0.41089897062458991</v>
      </c>
      <c r="G10" s="15">
        <f ca="1">'2010_2019'!E10</f>
        <v>0.16380876555111745</v>
      </c>
      <c r="H10" s="23">
        <f ca="1">'2020_2025'!E10</f>
        <v>9.8059214727431065E-2</v>
      </c>
      <c r="J10">
        <f t="shared" ca="1" si="0"/>
        <v>0</v>
      </c>
      <c r="K10">
        <f t="shared" ca="1" si="1"/>
        <v>1</v>
      </c>
      <c r="L10">
        <f t="shared" ca="1" si="2"/>
        <v>1</v>
      </c>
      <c r="M10">
        <f t="shared" ca="1" si="3"/>
        <v>2</v>
      </c>
      <c r="N10">
        <f t="shared" ca="1" si="4"/>
        <v>1</v>
      </c>
      <c r="O10">
        <f t="shared" ca="1" si="5"/>
        <v>0</v>
      </c>
      <c r="P10">
        <f t="shared" ca="1" si="6"/>
        <v>0</v>
      </c>
      <c r="Q10" s="15"/>
      <c r="S10" s="33"/>
      <c r="T10" s="33"/>
      <c r="U10" s="36"/>
      <c r="V10" s="34"/>
    </row>
    <row r="11" spans="1:22" ht="15">
      <c r="A11" s="6" t="s">
        <v>35</v>
      </c>
      <c r="B11" s="15">
        <f ca="1">'1880_1909'!E11</f>
        <v>1.9210036523453766E-3</v>
      </c>
      <c r="C11" s="15">
        <f ca="1">'1910_1939'!E11</f>
        <v>0.16446478236965156</v>
      </c>
      <c r="D11" s="15">
        <f ca="1">'1940_1969'!E11</f>
        <v>0.72172034004107088</v>
      </c>
      <c r="E11" s="15">
        <f ca="1">'1970_1999'!E11</f>
        <v>0.53780292090150783</v>
      </c>
      <c r="F11" s="15">
        <f ca="1">'2000_2009'!E11</f>
        <v>1.6965556362226519E-2</v>
      </c>
      <c r="G11" s="15">
        <f ca="1">'2010_2019'!E11</f>
        <v>0.2200387448939124</v>
      </c>
      <c r="H11" s="23">
        <f ca="1">'2020_2025'!E11</f>
        <v>0.30066021181730263</v>
      </c>
      <c r="J11">
        <f t="shared" ca="1" si="0"/>
        <v>0</v>
      </c>
      <c r="K11">
        <f t="shared" ca="1" si="1"/>
        <v>0</v>
      </c>
      <c r="L11">
        <f t="shared" ca="1" si="2"/>
        <v>2</v>
      </c>
      <c r="M11">
        <f t="shared" ca="1" si="3"/>
        <v>1</v>
      </c>
      <c r="N11">
        <f t="shared" ca="1" si="4"/>
        <v>0</v>
      </c>
      <c r="O11">
        <f t="shared" ca="1" si="5"/>
        <v>0</v>
      </c>
      <c r="P11">
        <f t="shared" ca="1" si="6"/>
        <v>0</v>
      </c>
      <c r="Q11" s="15"/>
      <c r="S11" s="33"/>
      <c r="T11" s="33"/>
      <c r="U11" s="35"/>
      <c r="V11" s="35"/>
    </row>
    <row r="12" spans="1:22" ht="15">
      <c r="A12" s="6" t="s">
        <v>36</v>
      </c>
      <c r="B12" s="15">
        <f ca="1">'1880_1909'!E12</f>
        <v>3.9952658699710319E-2</v>
      </c>
      <c r="C12" s="15">
        <f ca="1">'1910_1939'!E12</f>
        <v>0.16577223074287706</v>
      </c>
      <c r="D12" s="15">
        <f ca="1">'1940_1969'!E12</f>
        <v>0.14596484278044197</v>
      </c>
      <c r="E12" s="15">
        <f ca="1">'1970_1999'!E12</f>
        <v>0.36829029510342037</v>
      </c>
      <c r="F12" s="15">
        <f ca="1">'2000_2009'!E12</f>
        <v>0.27361014022285635</v>
      </c>
      <c r="G12" s="15">
        <f ca="1">'2010_2019'!E12</f>
        <v>0.25380132128030397</v>
      </c>
      <c r="H12" s="23">
        <f ca="1">'2020_2025'!E12</f>
        <v>2.6914873809168016E-2</v>
      </c>
      <c r="J12">
        <f t="shared" ca="1" si="0"/>
        <v>0</v>
      </c>
      <c r="K12">
        <f t="shared" ca="1" si="1"/>
        <v>0</v>
      </c>
      <c r="L12">
        <f t="shared" ca="1" si="2"/>
        <v>0</v>
      </c>
      <c r="M12">
        <f t="shared" ca="1" si="3"/>
        <v>1</v>
      </c>
      <c r="N12">
        <f t="shared" ca="1" si="4"/>
        <v>0</v>
      </c>
      <c r="O12">
        <f t="shared" ca="1" si="5"/>
        <v>0</v>
      </c>
      <c r="P12">
        <f t="shared" ca="1" si="6"/>
        <v>0</v>
      </c>
      <c r="Q12" s="15"/>
      <c r="S12" s="33"/>
      <c r="T12" s="33"/>
      <c r="U12" s="35"/>
      <c r="V12" s="35"/>
    </row>
    <row r="13" spans="1:22" ht="15">
      <c r="A13" s="6" t="s">
        <v>30</v>
      </c>
      <c r="B13" s="15">
        <f ca="1">'1880_1909'!E13</f>
        <v>0.83233890050871151</v>
      </c>
      <c r="C13" s="15">
        <f ca="1">'1910_1939'!E13</f>
        <v>0.42024268006942112</v>
      </c>
      <c r="D13" s="15">
        <f ca="1">'1940_1969'!E13</f>
        <v>0.21494290036518071</v>
      </c>
      <c r="E13" s="15">
        <f ca="1">'1970_1999'!E13</f>
        <v>0.27410728101447657</v>
      </c>
      <c r="F13" s="15">
        <f ca="1">'2000_2009'!E13</f>
        <v>0.31060315937626093</v>
      </c>
      <c r="G13" s="15">
        <f ca="1">'2010_2019'!E13</f>
        <v>0.15557165101599923</v>
      </c>
      <c r="H13" s="23">
        <f ca="1">'2020_2025'!E13</f>
        <v>0.35543983716664718</v>
      </c>
      <c r="J13">
        <f t="shared" ca="1" si="0"/>
        <v>2</v>
      </c>
      <c r="K13">
        <f t="shared" ca="1" si="1"/>
        <v>1</v>
      </c>
      <c r="L13">
        <f t="shared" ca="1" si="2"/>
        <v>0</v>
      </c>
      <c r="M13">
        <f t="shared" ca="1" si="3"/>
        <v>0</v>
      </c>
      <c r="N13">
        <f t="shared" ca="1" si="4"/>
        <v>0</v>
      </c>
      <c r="O13">
        <f t="shared" ca="1" si="5"/>
        <v>0</v>
      </c>
      <c r="P13">
        <f t="shared" ca="1" si="6"/>
        <v>1</v>
      </c>
      <c r="Q13" s="15"/>
      <c r="R13" s="31"/>
    </row>
    <row r="14" spans="1:22" ht="15">
      <c r="A14" s="6" t="s">
        <v>37</v>
      </c>
      <c r="B14" s="15">
        <f ca="1">'1880_1909'!E14</f>
        <v>8.9749899560334523E-2</v>
      </c>
      <c r="C14" s="15">
        <f ca="1">'1910_1939'!E14</f>
        <v>0.39966859640056906</v>
      </c>
      <c r="D14" s="15">
        <f ca="1">'1940_1969'!E14</f>
        <v>0.32982058189175845</v>
      </c>
      <c r="E14" s="15">
        <f ca="1">'1970_1999'!E14</f>
        <v>1.815944042272466E-2</v>
      </c>
      <c r="F14" s="15">
        <f ca="1">'2000_2009'!E14</f>
        <v>1.3179224660233468E-2</v>
      </c>
      <c r="G14" s="15">
        <f ca="1">'2010_2019'!E14</f>
        <v>0.33199300813262034</v>
      </c>
      <c r="H14" s="23">
        <f ca="1">'2020_2025'!E14</f>
        <v>0.51845064322824397</v>
      </c>
      <c r="J14">
        <f t="shared" ca="1" si="0"/>
        <v>0</v>
      </c>
      <c r="K14">
        <f t="shared" ca="1" si="1"/>
        <v>1</v>
      </c>
      <c r="L14">
        <f t="shared" ca="1" si="2"/>
        <v>0</v>
      </c>
      <c r="M14">
        <f t="shared" ca="1" si="3"/>
        <v>0</v>
      </c>
      <c r="N14">
        <f t="shared" ca="1" si="4"/>
        <v>0</v>
      </c>
      <c r="O14">
        <f t="shared" ca="1" si="5"/>
        <v>1</v>
      </c>
      <c r="P14">
        <f t="shared" ca="1" si="6"/>
        <v>1</v>
      </c>
      <c r="R14" s="39"/>
    </row>
    <row r="15" spans="1:22" ht="15">
      <c r="A15" s="6" t="s">
        <v>19</v>
      </c>
      <c r="B15" s="15">
        <f ca="1">'1880_1909'!E15</f>
        <v>0.4526113543602136</v>
      </c>
      <c r="C15" s="15">
        <f ca="1">'1910_1939'!E15</f>
        <v>7.274439908024255E-2</v>
      </c>
      <c r="D15" s="15">
        <f ca="1">'1940_1969'!E15</f>
        <v>0.10297785110839341</v>
      </c>
      <c r="E15" s="15">
        <f ca="1">'1970_1999'!E15</f>
        <v>0.22072312519894521</v>
      </c>
      <c r="F15" s="15">
        <f ca="1">'2000_2009'!E15</f>
        <v>3.743561177616328E-2</v>
      </c>
      <c r="G15" s="15">
        <f ca="1">'2010_2019'!E15</f>
        <v>5.6495869347507277E-2</v>
      </c>
      <c r="H15" s="23">
        <f ca="1">'2020_2025'!E15</f>
        <v>6.6220230751202647E-2</v>
      </c>
      <c r="J15">
        <f t="shared" ca="1" si="0"/>
        <v>1</v>
      </c>
      <c r="K15">
        <f t="shared" ca="1" si="1"/>
        <v>0</v>
      </c>
      <c r="L15">
        <f t="shared" ca="1" si="2"/>
        <v>0</v>
      </c>
      <c r="M15">
        <f t="shared" ca="1" si="3"/>
        <v>0</v>
      </c>
      <c r="N15">
        <f t="shared" ca="1" si="4"/>
        <v>0</v>
      </c>
      <c r="O15">
        <f t="shared" ca="1" si="5"/>
        <v>0</v>
      </c>
      <c r="P15">
        <f t="shared" ca="1" si="6"/>
        <v>0</v>
      </c>
      <c r="R15" s="40"/>
      <c r="S15" s="32"/>
      <c r="U15" s="35"/>
    </row>
    <row r="16" spans="1:22" ht="15">
      <c r="A16" s="6" t="s">
        <v>38</v>
      </c>
      <c r="B16" s="15">
        <f ca="1">'1880_1909'!E16</f>
        <v>7.5342262175506991E-2</v>
      </c>
      <c r="C16" s="15">
        <f ca="1">'1910_1939'!E16</f>
        <v>1.4177115067328994E-2</v>
      </c>
      <c r="D16" s="15">
        <f ca="1">'1940_1969'!E16</f>
        <v>0.17602908288120267</v>
      </c>
      <c r="E16" s="15">
        <f ca="1">'1970_1999'!E16</f>
        <v>6.6563755260950264E-2</v>
      </c>
      <c r="F16" s="15">
        <f ca="1">'2000_2009'!E16</f>
        <v>0.47504269049506043</v>
      </c>
      <c r="G16" s="15">
        <f ca="1">'2010_2019'!E16</f>
        <v>3.9603639311226457E-2</v>
      </c>
      <c r="H16" s="23">
        <f ca="1">'2020_2025'!E16</f>
        <v>0.18967379211107227</v>
      </c>
      <c r="J16">
        <f t="shared" ca="1" si="0"/>
        <v>0</v>
      </c>
      <c r="K16">
        <f t="shared" ca="1" si="1"/>
        <v>0</v>
      </c>
      <c r="L16">
        <f t="shared" ca="1" si="2"/>
        <v>0</v>
      </c>
      <c r="M16">
        <f t="shared" ca="1" si="3"/>
        <v>0</v>
      </c>
      <c r="N16">
        <f t="shared" ca="1" si="4"/>
        <v>1</v>
      </c>
      <c r="O16">
        <f t="shared" ca="1" si="5"/>
        <v>0</v>
      </c>
      <c r="P16">
        <f t="shared" ca="1" si="6"/>
        <v>0</v>
      </c>
      <c r="R16" s="41"/>
      <c r="S16" s="32"/>
      <c r="U16" s="36"/>
    </row>
    <row r="17" spans="1:21" ht="15">
      <c r="A17" s="6" t="s">
        <v>39</v>
      </c>
      <c r="B17" s="15">
        <f ca="1">'1880_1909'!E17</f>
        <v>6.3459389491033802E-2</v>
      </c>
      <c r="C17" s="15">
        <f ca="1">'1910_1939'!E17</f>
        <v>0.43676282546499756</v>
      </c>
      <c r="D17" s="15">
        <f ca="1">'1940_1969'!E17</f>
        <v>3.2742997405201479E-2</v>
      </c>
      <c r="E17" s="15">
        <f ca="1">'1970_1999'!E17</f>
        <v>0.48172028305277492</v>
      </c>
      <c r="F17" s="15">
        <f ca="1">'2000_2009'!E17</f>
        <v>0.25902631601500159</v>
      </c>
      <c r="G17" s="15">
        <f ca="1">'2010_2019'!E17</f>
        <v>0.16328294692320333</v>
      </c>
      <c r="H17" s="23">
        <f ca="1">'2020_2025'!E17</f>
        <v>0.45183704913256961</v>
      </c>
      <c r="J17">
        <f t="shared" ca="1" si="0"/>
        <v>0</v>
      </c>
      <c r="K17">
        <f t="shared" ca="1" si="1"/>
        <v>1</v>
      </c>
      <c r="L17">
        <f t="shared" ca="1" si="2"/>
        <v>0</v>
      </c>
      <c r="M17">
        <f t="shared" ca="1" si="3"/>
        <v>1</v>
      </c>
      <c r="N17">
        <f t="shared" ca="1" si="4"/>
        <v>0</v>
      </c>
      <c r="O17">
        <f t="shared" ca="1" si="5"/>
        <v>0</v>
      </c>
      <c r="P17">
        <f t="shared" ca="1" si="6"/>
        <v>1</v>
      </c>
      <c r="R17" s="41"/>
      <c r="U17" s="35"/>
    </row>
    <row r="18" spans="1:21" ht="15.75" thickBot="1">
      <c r="A18" s="7" t="s">
        <v>21</v>
      </c>
      <c r="B18" s="24">
        <f ca="1">'1880_1909'!E18</f>
        <v>0.12720088924470407</v>
      </c>
      <c r="C18" s="24">
        <f ca="1">'1910_1939'!E18</f>
        <v>5.5180753758274803E-2</v>
      </c>
      <c r="D18" s="24">
        <f ca="1">'1940_1969'!E18</f>
        <v>0.11215137204880798</v>
      </c>
      <c r="E18" s="24">
        <f ca="1">'1970_1999'!E18</f>
        <v>4.1516771646753159E-2</v>
      </c>
      <c r="F18" s="24">
        <f ca="1">'2000_2009'!E18</f>
        <v>6.6659170757367492E-2</v>
      </c>
      <c r="G18" s="16">
        <f ca="1">'2010_2019'!E18</f>
        <v>8.222968914544504E-2</v>
      </c>
      <c r="H18" s="55">
        <f ca="1">'2020_2025'!E18</f>
        <v>0.2853584328388391</v>
      </c>
      <c r="J18">
        <f t="shared" ca="1" si="0"/>
        <v>0</v>
      </c>
      <c r="K18">
        <f t="shared" ca="1" si="1"/>
        <v>0</v>
      </c>
      <c r="L18">
        <f t="shared" ca="1" si="2"/>
        <v>0</v>
      </c>
      <c r="M18">
        <f t="shared" ca="1" si="3"/>
        <v>0</v>
      </c>
      <c r="N18">
        <f t="shared" ca="1" si="4"/>
        <v>0</v>
      </c>
      <c r="O18">
        <f t="shared" ca="1" si="5"/>
        <v>0</v>
      </c>
      <c r="P18">
        <f t="shared" ca="1" si="6"/>
        <v>0</v>
      </c>
      <c r="R18" s="41"/>
      <c r="U18" s="35"/>
    </row>
    <row r="19" spans="1:21" ht="18">
      <c r="A19" s="13"/>
      <c r="B19" s="28"/>
      <c r="C19" s="28"/>
      <c r="D19" s="28"/>
      <c r="E19" s="29"/>
      <c r="F19" s="28"/>
      <c r="G19" s="28"/>
      <c r="H19" s="28"/>
      <c r="I19" s="28"/>
      <c r="J19" s="28"/>
      <c r="K19" s="28"/>
      <c r="L19" s="28"/>
    </row>
    <row r="20" spans="1:21" ht="36">
      <c r="A20" s="26" t="s">
        <v>55</v>
      </c>
      <c r="B20" s="13" t="s">
        <v>56</v>
      </c>
      <c r="J20" s="25" t="s">
        <v>57</v>
      </c>
    </row>
    <row r="21" spans="1:21">
      <c r="A21" s="5" t="s">
        <v>58</v>
      </c>
      <c r="B21" s="88" t="s">
        <v>59</v>
      </c>
      <c r="C21" s="89"/>
      <c r="D21" t="s">
        <v>60</v>
      </c>
      <c r="J21" s="37">
        <v>0</v>
      </c>
    </row>
    <row r="22" spans="1:21">
      <c r="A22" s="3" t="s">
        <v>61</v>
      </c>
      <c r="B22" s="90" t="s">
        <v>62</v>
      </c>
      <c r="C22" s="91"/>
      <c r="D22" t="s">
        <v>63</v>
      </c>
      <c r="J22" s="63">
        <v>1</v>
      </c>
    </row>
    <row r="23" spans="1:21">
      <c r="A23" s="4" t="s">
        <v>64</v>
      </c>
      <c r="B23" s="92" t="s">
        <v>65</v>
      </c>
      <c r="C23" s="93"/>
      <c r="D23" t="s">
        <v>66</v>
      </c>
      <c r="J23" s="38">
        <v>2</v>
      </c>
    </row>
    <row r="24" spans="1:21">
      <c r="S24" s="64"/>
    </row>
  </sheetData>
  <mergeCells count="3">
    <mergeCell ref="B21:C21"/>
    <mergeCell ref="B22:C22"/>
    <mergeCell ref="B23:C23"/>
  </mergeCells>
  <conditionalFormatting sqref="B2:H18">
    <cfRule type="cellIs" dxfId="11" priority="51" operator="lessThan">
      <formula>33%</formula>
    </cfRule>
  </conditionalFormatting>
  <conditionalFormatting sqref="B2:H18">
    <cfRule type="cellIs" dxfId="10" priority="50" operator="between">
      <formula>33%</formula>
      <formula>66%</formula>
    </cfRule>
  </conditionalFormatting>
  <conditionalFormatting sqref="B2:H18">
    <cfRule type="cellIs" dxfId="9" priority="48" operator="greaterThanOrEqual">
      <formula>0.66</formula>
    </cfRule>
  </conditionalFormatting>
  <conditionalFormatting sqref="S9:T12 S2:T6">
    <cfRule type="cellIs" dxfId="8" priority="112" operator="equal">
      <formula>$B$21</formula>
    </cfRule>
    <cfRule type="cellIs" dxfId="7" priority="113" operator="equal">
      <formula>$B$22</formula>
    </cfRule>
    <cfRule type="cellIs" dxfId="6" priority="115" operator="equal">
      <formula>$B$23</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expression" priority="66" id="{3AAE23F3-FBCF-495C-8C46-CEDB6E95B9EB}">
            <xm:f>COUNTIF(Info!$F$9:$F$13,A2)&gt;0</xm:f>
            <x14:dxf>
              <font>
                <b/>
                <i val="0"/>
                <color theme="9" tint="-0.499984740745262"/>
              </font>
            </x14:dxf>
          </x14:cfRule>
          <x14:cfRule type="expression" priority="67" id="{016110BB-7AFB-47E5-8699-A20A8DCE9846}">
            <xm:f>COUNTIF(Info!$F$14:$F$25,A2)&gt;0</xm:f>
            <x14:dxf>
              <font>
                <b/>
                <i val="0"/>
                <color theme="1" tint="0.499984740745262"/>
              </font>
            </x14:dxf>
          </x14:cfRule>
          <xm:sqref>A2:A18 R2:R6</xm:sqref>
        </x14:conditionalFormatting>
        <x14:conditionalFormatting xmlns:xm="http://schemas.microsoft.com/office/excel/2006/main">
          <x14:cfRule type="expression" priority="24" id="{DBA931AF-555E-437A-8DFB-15DDFFAD3824}">
            <xm:f>COUNTIF(Info!$B$13:$B$15,B1)&gt;0</xm:f>
            <x14:dxf>
              <font>
                <b/>
                <i val="0"/>
                <color rgb="FFB54DFF"/>
              </font>
            </x14:dxf>
          </x14:cfRule>
          <x14:cfRule type="expression" priority="25" id="{D49E01AE-239E-4075-BBF7-1F08C55A04D0}">
            <xm:f>COUNTIF(Info!$B$9:$B$12,B1)&gt;0</xm:f>
            <x14:dxf>
              <font>
                <b/>
                <i val="0"/>
                <color theme="8" tint="-0.249977111117893"/>
              </font>
            </x14:dxf>
          </x14:cfRule>
          <xm:sqref>B1:H1</xm:sqref>
        </x14:conditionalFormatting>
        <x14:conditionalFormatting xmlns:xm="http://schemas.microsoft.com/office/excel/2006/main">
          <x14:cfRule type="expression" priority="1" id="{E2877397-0BFF-4D6A-A7A2-B473BD741949}">
            <xm:f>COUNTIF(Info!$F$9:$F$13,R14)&gt;0</xm:f>
            <x14:dxf>
              <font>
                <b/>
                <i val="0"/>
                <color theme="9" tint="-0.499984740745262"/>
              </font>
            </x14:dxf>
          </x14:cfRule>
          <x14:cfRule type="expression" priority="2" id="{3E075A99-0DD6-4EF2-8AF7-59E61C21C228}">
            <xm:f>COUNTIF(Info!$F$14:$F$25,R14)&gt;0</xm:f>
            <x14:dxf>
              <font>
                <b/>
                <i val="0"/>
                <color theme="1" tint="0.499984740745262"/>
              </font>
            </x14:dxf>
          </x14:cfRule>
          <xm:sqref>R14:R18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6f8acbb-504b-4f43-880e-123430d14f0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63FDC3D42B2E49B8CC462B780D4DF4" ma:contentTypeVersion="15" ma:contentTypeDescription="Een nieuw document maken." ma:contentTypeScope="" ma:versionID="e660ee8f514928bb1478b899f54c92af">
  <xsd:schema xmlns:xsd="http://www.w3.org/2001/XMLSchema" xmlns:xs="http://www.w3.org/2001/XMLSchema" xmlns:p="http://schemas.microsoft.com/office/2006/metadata/properties" xmlns:ns2="66f8acbb-504b-4f43-880e-123430d14f02" xmlns:ns3="bf083aae-4a37-41db-9e53-db1f887f4b0a" targetNamespace="http://schemas.microsoft.com/office/2006/metadata/properties" ma:root="true" ma:fieldsID="0a0b21cb8c02e4d93c2364e8e6a262f3" ns2:_="" ns3:_="">
    <xsd:import namespace="66f8acbb-504b-4f43-880e-123430d14f02"/>
    <xsd:import namespace="bf083aae-4a37-41db-9e53-db1f887f4b0a"/>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f8acbb-504b-4f43-880e-123430d14f02"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Afbeeldingtags" ma:readOnly="false" ma:fieldId="{5cf76f15-5ced-4ddc-b409-7134ff3c332f}" ma:taxonomyMulti="true" ma:sspId="d5732a0f-161b-4fe4-9b8a-d970bf54c982"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MediaServiceBillingMetadata" ma:index="22"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f083aae-4a37-41db-9e53-db1f887f4b0a" elementFormDefault="qualified">
    <xsd:import namespace="http://schemas.microsoft.com/office/2006/documentManagement/types"/>
    <xsd:import namespace="http://schemas.microsoft.com/office/infopath/2007/PartnerControls"/>
    <xsd:element name="SharedWithUsers" ma:index="16"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0BBE6B-A0CD-4E24-AC1A-79CFF215A030}"/>
</file>

<file path=customXml/itemProps2.xml><?xml version="1.0" encoding="utf-8"?>
<ds:datastoreItem xmlns:ds="http://schemas.openxmlformats.org/officeDocument/2006/customXml" ds:itemID="{E86C2DDC-486B-416B-8823-C60900DA26AF}"/>
</file>

<file path=customXml/itemProps3.xml><?xml version="1.0" encoding="utf-8"?>
<ds:datastoreItem xmlns:ds="http://schemas.openxmlformats.org/officeDocument/2006/customXml" ds:itemID="{747AFF9A-D450-4FB9-B822-11DD6BD2C30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Utente</dc:creator>
  <cp:keywords/>
  <dc:description/>
  <cp:lastModifiedBy>Carlota Muñiz</cp:lastModifiedBy>
  <cp:revision/>
  <dcterms:created xsi:type="dcterms:W3CDTF">2024-11-11T02:18:47Z</dcterms:created>
  <dcterms:modified xsi:type="dcterms:W3CDTF">2025-08-30T07:48:17Z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0x010100C263FDC3D42B2E49B8CC462B780D4DF4</vt:lpwstr>
  </property>
  <property fmtid="{D5CDD505-2E9C-101B-9397-08002B2CF9AE}" pid="3" name="MediaServiceImageTags">
    <vt:lpwstr/>
  </property>
</Properties>
</file>