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C:\Users\Utente\OneDrive - Coispa Tecnologia &amp; Ricerca S.C.A.R.L\Documenti\DTO BioFlow\R\"/>
    </mc:Choice>
  </mc:AlternateContent>
  <xr:revisionPtr revIDLastSave="8" documentId="13_ncr:1_{77195DB5-0553-44FB-9267-0FC123482310}" xr6:coauthVersionLast="47" xr6:coauthVersionMax="47" xr10:uidLastSave="{F055E92D-EDB0-47AE-8B5E-CA1B03460DB5}"/>
  <bookViews>
    <workbookView xWindow="0" yWindow="0" windowWidth="28800" windowHeight="11325" xr2:uid="{00000000-000D-0000-FFFF-FFFF00000000}"/>
  </bookViews>
  <sheets>
    <sheet name="Info" sheetId="7" r:id="rId1"/>
    <sheet name="1880_1909" sheetId="1" r:id="rId2"/>
    <sheet name="1910_1939" sheetId="2" r:id="rId3"/>
    <sheet name="1940_1969" sheetId="3" r:id="rId4"/>
    <sheet name="1970_1999" sheetId="4" r:id="rId5"/>
    <sheet name="2000_2009" sheetId="5" r:id="rId6"/>
    <sheet name="2010_2019" sheetId="6" r:id="rId7"/>
    <sheet name="2020_2025" sheetId="19" r:id="rId8"/>
    <sheet name="comparison"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19" l="1"/>
  <c r="I17" i="19"/>
  <c r="I16" i="19"/>
  <c r="I15" i="19"/>
  <c r="I14" i="19"/>
  <c r="I13" i="19"/>
  <c r="I12" i="19"/>
  <c r="I11" i="19"/>
  <c r="I10" i="19"/>
  <c r="I9" i="19"/>
  <c r="I8" i="19"/>
  <c r="I7" i="19"/>
  <c r="I6" i="19"/>
  <c r="I5" i="19"/>
  <c r="I4" i="19"/>
  <c r="I3" i="19"/>
  <c r="I2" i="19"/>
  <c r="H19" i="19"/>
  <c r="G19" i="19"/>
  <c r="F19" i="19"/>
  <c r="E19" i="19"/>
  <c r="D19" i="19"/>
  <c r="C19" i="19"/>
  <c r="B19" i="19"/>
  <c r="I18" i="6"/>
  <c r="I17" i="6"/>
  <c r="I16" i="6"/>
  <c r="I15" i="6"/>
  <c r="I14" i="6"/>
  <c r="I13" i="6"/>
  <c r="I12" i="6"/>
  <c r="I11" i="6"/>
  <c r="I10" i="6"/>
  <c r="I9" i="6"/>
  <c r="I8" i="6"/>
  <c r="I7" i="6"/>
  <c r="I6" i="6"/>
  <c r="I5" i="6"/>
  <c r="I4" i="6"/>
  <c r="I3" i="6"/>
  <c r="I2" i="6"/>
  <c r="H19" i="6"/>
  <c r="G19" i="6"/>
  <c r="F19" i="6"/>
  <c r="E19" i="6"/>
  <c r="D19" i="6"/>
  <c r="C19" i="6"/>
  <c r="B19" i="6"/>
  <c r="I18" i="5"/>
  <c r="I17" i="5"/>
  <c r="I16" i="5"/>
  <c r="I15" i="5"/>
  <c r="I14" i="5"/>
  <c r="I13" i="5"/>
  <c r="I12" i="5"/>
  <c r="I11" i="5"/>
  <c r="I10" i="5"/>
  <c r="I9" i="5"/>
  <c r="I8" i="5"/>
  <c r="I7" i="5"/>
  <c r="I6" i="5"/>
  <c r="I5" i="5"/>
  <c r="I4" i="5"/>
  <c r="I3" i="5"/>
  <c r="I2" i="5"/>
  <c r="H19" i="5"/>
  <c r="G19" i="5"/>
  <c r="F19" i="5"/>
  <c r="E19" i="5"/>
  <c r="D19" i="5"/>
  <c r="C19" i="5"/>
  <c r="B19" i="5"/>
  <c r="I18" i="4"/>
  <c r="I17" i="4"/>
  <c r="I16" i="4"/>
  <c r="I15" i="4"/>
  <c r="I14" i="4"/>
  <c r="I13" i="4"/>
  <c r="I12" i="4"/>
  <c r="I11" i="4"/>
  <c r="I10" i="4"/>
  <c r="I9" i="4"/>
  <c r="I8" i="4"/>
  <c r="I7" i="4"/>
  <c r="I6" i="4"/>
  <c r="I5" i="4"/>
  <c r="I4" i="4"/>
  <c r="I3" i="4"/>
  <c r="I2" i="4"/>
  <c r="H19" i="4"/>
  <c r="G19" i="4"/>
  <c r="F19" i="4"/>
  <c r="E19" i="4"/>
  <c r="D19" i="4"/>
  <c r="C19" i="4"/>
  <c r="B19" i="4"/>
  <c r="I18" i="3"/>
  <c r="I17" i="3"/>
  <c r="I16" i="3"/>
  <c r="I15" i="3"/>
  <c r="I14" i="3"/>
  <c r="I13" i="3"/>
  <c r="I12" i="3"/>
  <c r="I11" i="3"/>
  <c r="I10" i="3"/>
  <c r="I9" i="3"/>
  <c r="I8" i="3"/>
  <c r="I7" i="3"/>
  <c r="I6" i="3"/>
  <c r="I5" i="3"/>
  <c r="I4" i="3"/>
  <c r="I3" i="3"/>
  <c r="I2" i="3"/>
  <c r="H19" i="3"/>
  <c r="G19" i="3"/>
  <c r="F19" i="3"/>
  <c r="E19" i="3"/>
  <c r="D19" i="3"/>
  <c r="C19" i="3"/>
  <c r="B19" i="3"/>
  <c r="I18" i="1"/>
  <c r="I17" i="1"/>
  <c r="I16" i="1"/>
  <c r="I15" i="1"/>
  <c r="I14" i="1"/>
  <c r="I13" i="1"/>
  <c r="I12" i="1"/>
  <c r="I11" i="1"/>
  <c r="I10" i="1"/>
  <c r="I9" i="1"/>
  <c r="I8" i="1"/>
  <c r="I7" i="1"/>
  <c r="I6" i="1"/>
  <c r="I5" i="1"/>
  <c r="I4" i="1"/>
  <c r="I3" i="1"/>
  <c r="I2" i="1"/>
  <c r="H19" i="1"/>
  <c r="G19" i="1"/>
  <c r="F19" i="1"/>
  <c r="E19" i="1"/>
  <c r="D19" i="1"/>
  <c r="C19" i="1"/>
  <c r="B19" i="1"/>
  <c r="I3" i="2"/>
  <c r="I4" i="2"/>
  <c r="I5" i="2"/>
  <c r="I6" i="2"/>
  <c r="I7" i="2"/>
  <c r="I8" i="2"/>
  <c r="I9" i="2"/>
  <c r="I10" i="2"/>
  <c r="I11" i="2"/>
  <c r="I12" i="2"/>
  <c r="I13" i="2"/>
  <c r="I14" i="2"/>
  <c r="I15" i="2"/>
  <c r="I16" i="2"/>
  <c r="I17" i="2"/>
  <c r="I18" i="2"/>
  <c r="I2" i="2"/>
  <c r="C19" i="2"/>
  <c r="D19" i="2"/>
  <c r="E19" i="2"/>
  <c r="F19" i="2"/>
  <c r="G19" i="2"/>
  <c r="H19" i="2"/>
  <c r="B19" i="2"/>
  <c r="R3" i="19" l="1"/>
  <c r="R4" i="19"/>
  <c r="R5" i="19"/>
  <c r="R6" i="19"/>
  <c r="R7" i="19"/>
  <c r="R8" i="19"/>
  <c r="R9" i="19"/>
  <c r="R10" i="19"/>
  <c r="R11" i="19"/>
  <c r="R12" i="19"/>
  <c r="R13" i="19"/>
  <c r="R14" i="19"/>
  <c r="R15" i="19"/>
  <c r="R16" i="19"/>
  <c r="R17" i="19"/>
  <c r="R18" i="19"/>
  <c r="R2" i="19"/>
  <c r="R3" i="6"/>
  <c r="R4" i="6"/>
  <c r="R5" i="6"/>
  <c r="R6" i="6"/>
  <c r="R7" i="6"/>
  <c r="R8" i="6"/>
  <c r="R9" i="6"/>
  <c r="R10" i="6"/>
  <c r="R11" i="6"/>
  <c r="R12" i="6"/>
  <c r="R13" i="6"/>
  <c r="R14" i="6"/>
  <c r="R15" i="6"/>
  <c r="R16" i="6"/>
  <c r="R17" i="6"/>
  <c r="R18" i="6"/>
  <c r="R2" i="6"/>
  <c r="R2" i="5"/>
  <c r="R3" i="5"/>
  <c r="R4" i="5"/>
  <c r="R5" i="5"/>
  <c r="R6" i="5"/>
  <c r="R7" i="5"/>
  <c r="R8" i="5"/>
  <c r="R9" i="5"/>
  <c r="R10" i="5"/>
  <c r="R11" i="5"/>
  <c r="R12" i="5"/>
  <c r="R13" i="5"/>
  <c r="R14" i="5"/>
  <c r="R15" i="5"/>
  <c r="R16" i="5"/>
  <c r="R17" i="5"/>
  <c r="R18" i="5"/>
  <c r="R3" i="4"/>
  <c r="R4" i="4"/>
  <c r="R5" i="4"/>
  <c r="R6" i="4"/>
  <c r="R7" i="4"/>
  <c r="R8" i="4"/>
  <c r="R9" i="4"/>
  <c r="R10" i="4"/>
  <c r="R11" i="4"/>
  <c r="R12" i="4"/>
  <c r="R13" i="4"/>
  <c r="R14" i="4"/>
  <c r="R15" i="4"/>
  <c r="R16" i="4"/>
  <c r="R17" i="4"/>
  <c r="R18" i="4"/>
  <c r="R2" i="4"/>
  <c r="R2" i="3"/>
  <c r="R3" i="3"/>
  <c r="R4" i="3"/>
  <c r="R5" i="3"/>
  <c r="R6" i="3"/>
  <c r="R7" i="3"/>
  <c r="R8" i="3"/>
  <c r="R9" i="3"/>
  <c r="R10" i="3"/>
  <c r="R11" i="3"/>
  <c r="R12" i="3"/>
  <c r="R13" i="3"/>
  <c r="R14" i="3"/>
  <c r="R15" i="3"/>
  <c r="R16" i="3"/>
  <c r="R17" i="3"/>
  <c r="R18" i="3"/>
  <c r="R3" i="1"/>
  <c r="R4" i="1"/>
  <c r="R5" i="1"/>
  <c r="R6" i="1"/>
  <c r="R7" i="1"/>
  <c r="R8" i="1"/>
  <c r="R9" i="1"/>
  <c r="R10" i="1"/>
  <c r="R11" i="1"/>
  <c r="R12" i="1"/>
  <c r="R13" i="1"/>
  <c r="R14" i="1"/>
  <c r="R15" i="1"/>
  <c r="R16" i="1"/>
  <c r="R17" i="1"/>
  <c r="R18" i="1"/>
  <c r="R2" i="1"/>
  <c r="R2" i="2"/>
  <c r="R3" i="2"/>
  <c r="R4" i="2"/>
  <c r="R5" i="2"/>
  <c r="R6" i="2"/>
  <c r="R7" i="2"/>
  <c r="R8" i="2"/>
  <c r="R9" i="2"/>
  <c r="R10" i="2"/>
  <c r="R11" i="2"/>
  <c r="R12" i="2"/>
  <c r="R13" i="2"/>
  <c r="R14" i="2"/>
  <c r="R15" i="2"/>
  <c r="R16" i="2"/>
  <c r="R17" i="2"/>
  <c r="R18" i="2"/>
  <c r="Q2" i="2"/>
  <c r="C2" i="8" l="1"/>
  <c r="D2" i="8"/>
  <c r="E2" i="8"/>
  <c r="F2" i="8"/>
  <c r="G2" i="8"/>
  <c r="H2" i="8"/>
  <c r="C3" i="8"/>
  <c r="D3" i="8"/>
  <c r="E3" i="8"/>
  <c r="F3" i="8"/>
  <c r="G3" i="8"/>
  <c r="H3" i="8"/>
  <c r="C4" i="8"/>
  <c r="D4" i="8"/>
  <c r="E4" i="8"/>
  <c r="F4" i="8"/>
  <c r="G4" i="8"/>
  <c r="H4" i="8"/>
  <c r="C5" i="8"/>
  <c r="D5" i="8"/>
  <c r="E5" i="8"/>
  <c r="F5" i="8"/>
  <c r="G5" i="8"/>
  <c r="H5" i="8"/>
  <c r="C6" i="8"/>
  <c r="D6" i="8"/>
  <c r="E6" i="8"/>
  <c r="F6" i="8"/>
  <c r="G6" i="8"/>
  <c r="H6" i="8"/>
  <c r="C7" i="8"/>
  <c r="D7" i="8"/>
  <c r="E7" i="8"/>
  <c r="F7" i="8"/>
  <c r="G7" i="8"/>
  <c r="H7" i="8"/>
  <c r="C8" i="8"/>
  <c r="D8" i="8"/>
  <c r="E8" i="8"/>
  <c r="F8" i="8"/>
  <c r="G8" i="8"/>
  <c r="H8" i="8"/>
  <c r="C9" i="8"/>
  <c r="D9" i="8"/>
  <c r="E9" i="8"/>
  <c r="F9" i="8"/>
  <c r="G9" i="8"/>
  <c r="H9" i="8"/>
  <c r="C10" i="8"/>
  <c r="D10" i="8"/>
  <c r="E10" i="8"/>
  <c r="F10" i="8"/>
  <c r="G10" i="8"/>
  <c r="H10" i="8"/>
  <c r="C11" i="8"/>
  <c r="D11" i="8"/>
  <c r="E11" i="8"/>
  <c r="F11" i="8"/>
  <c r="G11" i="8"/>
  <c r="H11" i="8"/>
  <c r="C12" i="8"/>
  <c r="D12" i="8"/>
  <c r="E12" i="8"/>
  <c r="F12" i="8"/>
  <c r="G12" i="8"/>
  <c r="H12" i="8"/>
  <c r="C13" i="8"/>
  <c r="D13" i="8"/>
  <c r="E13" i="8"/>
  <c r="F13" i="8"/>
  <c r="G13" i="8"/>
  <c r="H13" i="8"/>
  <c r="C14" i="8"/>
  <c r="D14" i="8"/>
  <c r="E14" i="8"/>
  <c r="F14" i="8"/>
  <c r="G14" i="8"/>
  <c r="H14" i="8"/>
  <c r="C15" i="8"/>
  <c r="D15" i="8"/>
  <c r="E15" i="8"/>
  <c r="F15" i="8"/>
  <c r="G15" i="8"/>
  <c r="H15" i="8"/>
  <c r="C16" i="8"/>
  <c r="D16" i="8"/>
  <c r="E16" i="8"/>
  <c r="F16" i="8"/>
  <c r="G16" i="8"/>
  <c r="H16" i="8"/>
  <c r="C17" i="8"/>
  <c r="D17" i="8"/>
  <c r="E17" i="8"/>
  <c r="F17" i="8"/>
  <c r="G17" i="8"/>
  <c r="H17" i="8"/>
  <c r="C18" i="8"/>
  <c r="D18" i="8"/>
  <c r="E18" i="8"/>
  <c r="F18" i="8"/>
  <c r="G18" i="8"/>
  <c r="H18" i="8"/>
  <c r="B3" i="8"/>
  <c r="B4" i="8"/>
  <c r="B5" i="8"/>
  <c r="B6" i="8"/>
  <c r="B7" i="8"/>
  <c r="B8" i="8"/>
  <c r="B9" i="8"/>
  <c r="B10" i="8"/>
  <c r="B11" i="8"/>
  <c r="B12" i="8"/>
  <c r="B13" i="8"/>
  <c r="B14" i="8"/>
  <c r="B15" i="8"/>
  <c r="B16" i="8"/>
  <c r="B17" i="8"/>
  <c r="B18" i="8"/>
  <c r="A1" i="19" l="1"/>
  <c r="A1" i="6"/>
  <c r="A1" i="5"/>
  <c r="A1" i="4"/>
  <c r="A1" i="3"/>
  <c r="A1" i="2"/>
  <c r="A1" i="1"/>
  <c r="B2" i="8" l="1"/>
  <c r="Q18" i="19"/>
  <c r="P18" i="19"/>
  <c r="O18" i="19"/>
  <c r="N18" i="19"/>
  <c r="M18" i="19"/>
  <c r="L18" i="19"/>
  <c r="K18" i="19"/>
  <c r="Q17" i="19"/>
  <c r="P17" i="19"/>
  <c r="O17" i="19"/>
  <c r="N17" i="19"/>
  <c r="M17" i="19"/>
  <c r="L17" i="19"/>
  <c r="K17" i="19"/>
  <c r="Q16" i="19"/>
  <c r="P16" i="19"/>
  <c r="O16" i="19"/>
  <c r="N16" i="19"/>
  <c r="M16" i="19"/>
  <c r="L16" i="19"/>
  <c r="K16" i="19"/>
  <c r="Q15" i="19"/>
  <c r="P15" i="19"/>
  <c r="O15" i="19"/>
  <c r="N15" i="19"/>
  <c r="M15" i="19"/>
  <c r="L15" i="19"/>
  <c r="K15" i="19"/>
  <c r="Q14" i="19"/>
  <c r="P14" i="19"/>
  <c r="O14" i="19"/>
  <c r="N14" i="19"/>
  <c r="M14" i="19"/>
  <c r="L14" i="19"/>
  <c r="K14" i="19"/>
  <c r="Q13" i="19"/>
  <c r="P13" i="19"/>
  <c r="O13" i="19"/>
  <c r="N13" i="19"/>
  <c r="M13" i="19"/>
  <c r="L13" i="19"/>
  <c r="K13" i="19"/>
  <c r="Q12" i="19"/>
  <c r="P12" i="19"/>
  <c r="O12" i="19"/>
  <c r="N12" i="19"/>
  <c r="M12" i="19"/>
  <c r="L12" i="19"/>
  <c r="K12" i="19"/>
  <c r="Q11" i="19"/>
  <c r="P11" i="19"/>
  <c r="O11" i="19"/>
  <c r="N11" i="19"/>
  <c r="M11" i="19"/>
  <c r="L11" i="19"/>
  <c r="K11" i="19"/>
  <c r="Q10" i="19"/>
  <c r="P10" i="19"/>
  <c r="O10" i="19"/>
  <c r="N10" i="19"/>
  <c r="M10" i="19"/>
  <c r="L10" i="19"/>
  <c r="K10" i="19"/>
  <c r="Q9" i="19"/>
  <c r="P9" i="19"/>
  <c r="O9" i="19"/>
  <c r="N9" i="19"/>
  <c r="M9" i="19"/>
  <c r="L9" i="19"/>
  <c r="K9" i="19"/>
  <c r="Q8" i="19"/>
  <c r="P8" i="19"/>
  <c r="O8" i="19"/>
  <c r="N8" i="19"/>
  <c r="M8" i="19"/>
  <c r="L8" i="19"/>
  <c r="K8" i="19"/>
  <c r="Q7" i="19"/>
  <c r="P7" i="19"/>
  <c r="O7" i="19"/>
  <c r="N7" i="19"/>
  <c r="M7" i="19"/>
  <c r="L7" i="19"/>
  <c r="K7" i="19"/>
  <c r="Q6" i="19"/>
  <c r="P6" i="19"/>
  <c r="O6" i="19"/>
  <c r="N6" i="19"/>
  <c r="M6" i="19"/>
  <c r="L6" i="19"/>
  <c r="K6" i="19"/>
  <c r="Q5" i="19"/>
  <c r="P5" i="19"/>
  <c r="O5" i="19"/>
  <c r="N5" i="19"/>
  <c r="M5" i="19"/>
  <c r="L5" i="19"/>
  <c r="K5" i="19"/>
  <c r="Q4" i="19"/>
  <c r="P4" i="19"/>
  <c r="O4" i="19"/>
  <c r="N4" i="19"/>
  <c r="M4" i="19"/>
  <c r="L4" i="19"/>
  <c r="K4" i="19"/>
  <c r="Q3" i="19"/>
  <c r="P3" i="19"/>
  <c r="O3" i="19"/>
  <c r="N3" i="19"/>
  <c r="M3" i="19"/>
  <c r="L3" i="19"/>
  <c r="K3" i="19"/>
  <c r="Q2" i="19"/>
  <c r="P2" i="19"/>
  <c r="O2" i="19"/>
  <c r="N2" i="19"/>
  <c r="M2" i="19"/>
  <c r="L2" i="19"/>
  <c r="K2" i="19"/>
  <c r="L10" i="4" l="1"/>
  <c r="L2" i="6"/>
  <c r="K2" i="6"/>
  <c r="Q18" i="6"/>
  <c r="P18" i="6"/>
  <c r="O18" i="6"/>
  <c r="N18" i="6"/>
  <c r="M18" i="6"/>
  <c r="L18" i="6"/>
  <c r="K18" i="6"/>
  <c r="Q17" i="6"/>
  <c r="P17" i="6"/>
  <c r="O17" i="6"/>
  <c r="N17" i="6"/>
  <c r="M17" i="6"/>
  <c r="L17" i="6"/>
  <c r="K17" i="6"/>
  <c r="Q16" i="6"/>
  <c r="P16" i="6"/>
  <c r="O16" i="6"/>
  <c r="N16" i="6"/>
  <c r="M16" i="6"/>
  <c r="L16" i="6"/>
  <c r="K16" i="6"/>
  <c r="Q15" i="6"/>
  <c r="P15" i="6"/>
  <c r="O15" i="6"/>
  <c r="N15" i="6"/>
  <c r="M15" i="6"/>
  <c r="L15" i="6"/>
  <c r="K15" i="6"/>
  <c r="Q14" i="6"/>
  <c r="P14" i="6"/>
  <c r="O14" i="6"/>
  <c r="N14" i="6"/>
  <c r="M14" i="6"/>
  <c r="L14" i="6"/>
  <c r="K14" i="6"/>
  <c r="Q13" i="6"/>
  <c r="P13" i="6"/>
  <c r="O13" i="6"/>
  <c r="N13" i="6"/>
  <c r="M13" i="6"/>
  <c r="L13" i="6"/>
  <c r="K13" i="6"/>
  <c r="Q12" i="6"/>
  <c r="P12" i="6"/>
  <c r="O12" i="6"/>
  <c r="N12" i="6"/>
  <c r="M12" i="6"/>
  <c r="L12" i="6"/>
  <c r="K12" i="6"/>
  <c r="Q11" i="6"/>
  <c r="P11" i="6"/>
  <c r="O11" i="6"/>
  <c r="N11" i="6"/>
  <c r="M11" i="6"/>
  <c r="L11" i="6"/>
  <c r="K11" i="6"/>
  <c r="Q10" i="6"/>
  <c r="P10" i="6"/>
  <c r="O10" i="6"/>
  <c r="N10" i="6"/>
  <c r="M10" i="6"/>
  <c r="L10" i="6"/>
  <c r="K10" i="6"/>
  <c r="Q9" i="6"/>
  <c r="P9" i="6"/>
  <c r="O9" i="6"/>
  <c r="N9" i="6"/>
  <c r="M9" i="6"/>
  <c r="L9" i="6"/>
  <c r="K9" i="6"/>
  <c r="Q8" i="6"/>
  <c r="P8" i="6"/>
  <c r="O8" i="6"/>
  <c r="N8" i="6"/>
  <c r="M8" i="6"/>
  <c r="L8" i="6"/>
  <c r="K8" i="6"/>
  <c r="Q7" i="6"/>
  <c r="P7" i="6"/>
  <c r="O7" i="6"/>
  <c r="N7" i="6"/>
  <c r="M7" i="6"/>
  <c r="L7" i="6"/>
  <c r="K7" i="6"/>
  <c r="Q6" i="6"/>
  <c r="P6" i="6"/>
  <c r="O6" i="6"/>
  <c r="N6" i="6"/>
  <c r="M6" i="6"/>
  <c r="L6" i="6"/>
  <c r="K6" i="6"/>
  <c r="Q5" i="6"/>
  <c r="P5" i="6"/>
  <c r="O5" i="6"/>
  <c r="N5" i="6"/>
  <c r="M5" i="6"/>
  <c r="L5" i="6"/>
  <c r="K5" i="6"/>
  <c r="Q4" i="6"/>
  <c r="P4" i="6"/>
  <c r="O4" i="6"/>
  <c r="N4" i="6"/>
  <c r="M4" i="6"/>
  <c r="L4" i="6"/>
  <c r="K4" i="6"/>
  <c r="Q3" i="6"/>
  <c r="P3" i="6"/>
  <c r="O3" i="6"/>
  <c r="N3" i="6"/>
  <c r="M3" i="6"/>
  <c r="L3" i="6"/>
  <c r="K3" i="6"/>
  <c r="Q2" i="6"/>
  <c r="P2" i="6"/>
  <c r="O2" i="6"/>
  <c r="N2" i="6"/>
  <c r="M2" i="6"/>
  <c r="K3" i="5"/>
  <c r="L3" i="5"/>
  <c r="M3" i="5"/>
  <c r="N3" i="5"/>
  <c r="O3" i="5"/>
  <c r="P3" i="5"/>
  <c r="Q3" i="5"/>
  <c r="K4" i="5"/>
  <c r="L4" i="5"/>
  <c r="M4" i="5"/>
  <c r="N4" i="5"/>
  <c r="O4" i="5"/>
  <c r="P4" i="5"/>
  <c r="Q4" i="5"/>
  <c r="K5" i="5"/>
  <c r="L5" i="5"/>
  <c r="M5" i="5"/>
  <c r="N5" i="5"/>
  <c r="O5" i="5"/>
  <c r="P5" i="5"/>
  <c r="Q5" i="5"/>
  <c r="K6" i="5"/>
  <c r="L6" i="5"/>
  <c r="M6" i="5"/>
  <c r="N6" i="5"/>
  <c r="O6" i="5"/>
  <c r="P6" i="5"/>
  <c r="Q6" i="5"/>
  <c r="K7" i="5"/>
  <c r="L7" i="5"/>
  <c r="M7" i="5"/>
  <c r="N7" i="5"/>
  <c r="O7" i="5"/>
  <c r="P7" i="5"/>
  <c r="Q7" i="5"/>
  <c r="K8" i="5"/>
  <c r="L8" i="5"/>
  <c r="M8" i="5"/>
  <c r="N8" i="5"/>
  <c r="O8" i="5"/>
  <c r="P8" i="5"/>
  <c r="Q8" i="5"/>
  <c r="K9" i="5"/>
  <c r="L9" i="5"/>
  <c r="M9" i="5"/>
  <c r="N9" i="5"/>
  <c r="O9" i="5"/>
  <c r="P9" i="5"/>
  <c r="Q9" i="5"/>
  <c r="K10" i="5"/>
  <c r="L10" i="5"/>
  <c r="M10" i="5"/>
  <c r="N10" i="5"/>
  <c r="O10" i="5"/>
  <c r="P10" i="5"/>
  <c r="Q10" i="5"/>
  <c r="K11" i="5"/>
  <c r="L11" i="5"/>
  <c r="M11" i="5"/>
  <c r="N11" i="5"/>
  <c r="O11" i="5"/>
  <c r="P11" i="5"/>
  <c r="Q11" i="5"/>
  <c r="K12" i="5"/>
  <c r="L12" i="5"/>
  <c r="M12" i="5"/>
  <c r="N12" i="5"/>
  <c r="O12" i="5"/>
  <c r="P12" i="5"/>
  <c r="Q12" i="5"/>
  <c r="K13" i="5"/>
  <c r="L13" i="5"/>
  <c r="M13" i="5"/>
  <c r="N13" i="5"/>
  <c r="O13" i="5"/>
  <c r="P13" i="5"/>
  <c r="Q13" i="5"/>
  <c r="K14" i="5"/>
  <c r="L14" i="5"/>
  <c r="M14" i="5"/>
  <c r="N14" i="5"/>
  <c r="O14" i="5"/>
  <c r="P14" i="5"/>
  <c r="Q14" i="5"/>
  <c r="K15" i="5"/>
  <c r="L15" i="5"/>
  <c r="M15" i="5"/>
  <c r="N15" i="5"/>
  <c r="O15" i="5"/>
  <c r="P15" i="5"/>
  <c r="Q15" i="5"/>
  <c r="K16" i="5"/>
  <c r="L16" i="5"/>
  <c r="M16" i="5"/>
  <c r="N16" i="5"/>
  <c r="O16" i="5"/>
  <c r="P16" i="5"/>
  <c r="Q16" i="5"/>
  <c r="K17" i="5"/>
  <c r="L17" i="5"/>
  <c r="M17" i="5"/>
  <c r="N17" i="5"/>
  <c r="O17" i="5"/>
  <c r="P17" i="5"/>
  <c r="Q17" i="5"/>
  <c r="K18" i="5"/>
  <c r="L18" i="5"/>
  <c r="M18" i="5"/>
  <c r="N18" i="5"/>
  <c r="O18" i="5"/>
  <c r="P18" i="5"/>
  <c r="Q18" i="5"/>
  <c r="Q2" i="5"/>
  <c r="P2" i="5"/>
  <c r="O2" i="5"/>
  <c r="N2" i="5"/>
  <c r="M2" i="5"/>
  <c r="L2" i="5"/>
  <c r="K2" i="5"/>
  <c r="K2" i="3"/>
  <c r="Q18" i="3"/>
  <c r="P18" i="3"/>
  <c r="O18" i="3"/>
  <c r="N18" i="3"/>
  <c r="M18" i="3"/>
  <c r="L18" i="3"/>
  <c r="K18" i="3"/>
  <c r="Q17" i="3"/>
  <c r="P17" i="3"/>
  <c r="O17" i="3"/>
  <c r="N17" i="3"/>
  <c r="M17" i="3"/>
  <c r="L17" i="3"/>
  <c r="K17" i="3"/>
  <c r="Q16" i="3"/>
  <c r="P16" i="3"/>
  <c r="O16" i="3"/>
  <c r="N16" i="3"/>
  <c r="M16" i="3"/>
  <c r="L16" i="3"/>
  <c r="K16" i="3"/>
  <c r="Q15" i="3"/>
  <c r="P15" i="3"/>
  <c r="O15" i="3"/>
  <c r="N15" i="3"/>
  <c r="M15" i="3"/>
  <c r="L15" i="3"/>
  <c r="K15" i="3"/>
  <c r="Q14" i="3"/>
  <c r="P14" i="3"/>
  <c r="O14" i="3"/>
  <c r="N14" i="3"/>
  <c r="M14" i="3"/>
  <c r="L14" i="3"/>
  <c r="K14" i="3"/>
  <c r="Q13" i="3"/>
  <c r="P13" i="3"/>
  <c r="O13" i="3"/>
  <c r="N13" i="3"/>
  <c r="M13" i="3"/>
  <c r="L13" i="3"/>
  <c r="K13" i="3"/>
  <c r="Q12" i="3"/>
  <c r="P12" i="3"/>
  <c r="O12" i="3"/>
  <c r="N12" i="3"/>
  <c r="M12" i="3"/>
  <c r="L12" i="3"/>
  <c r="K12" i="3"/>
  <c r="Q11" i="3"/>
  <c r="P11" i="3"/>
  <c r="O11" i="3"/>
  <c r="N11" i="3"/>
  <c r="M11" i="3"/>
  <c r="L11" i="3"/>
  <c r="K11" i="3"/>
  <c r="Q10" i="3"/>
  <c r="P10" i="3"/>
  <c r="O10" i="3"/>
  <c r="N10" i="3"/>
  <c r="M10" i="3"/>
  <c r="L10" i="3"/>
  <c r="K10" i="3"/>
  <c r="Q9" i="3"/>
  <c r="P9" i="3"/>
  <c r="O9" i="3"/>
  <c r="N9" i="3"/>
  <c r="M9" i="3"/>
  <c r="L9" i="3"/>
  <c r="K9" i="3"/>
  <c r="Q8" i="3"/>
  <c r="P8" i="3"/>
  <c r="O8" i="3"/>
  <c r="N8" i="3"/>
  <c r="M8" i="3"/>
  <c r="L8" i="3"/>
  <c r="K8" i="3"/>
  <c r="Q7" i="3"/>
  <c r="P7" i="3"/>
  <c r="O7" i="3"/>
  <c r="N7" i="3"/>
  <c r="M7" i="3"/>
  <c r="L7" i="3"/>
  <c r="K7" i="3"/>
  <c r="Q6" i="3"/>
  <c r="P6" i="3"/>
  <c r="O6" i="3"/>
  <c r="N6" i="3"/>
  <c r="M6" i="3"/>
  <c r="L6" i="3"/>
  <c r="K6" i="3"/>
  <c r="Q5" i="3"/>
  <c r="P5" i="3"/>
  <c r="O5" i="3"/>
  <c r="N5" i="3"/>
  <c r="M5" i="3"/>
  <c r="L5" i="3"/>
  <c r="K5" i="3"/>
  <c r="Q4" i="3"/>
  <c r="P4" i="3"/>
  <c r="O4" i="3"/>
  <c r="N4" i="3"/>
  <c r="M4" i="3"/>
  <c r="L4" i="3"/>
  <c r="K4" i="3"/>
  <c r="Q3" i="3"/>
  <c r="P3" i="3"/>
  <c r="O3" i="3"/>
  <c r="N3" i="3"/>
  <c r="M3" i="3"/>
  <c r="L3" i="3"/>
  <c r="K3" i="3"/>
  <c r="Q2" i="3"/>
  <c r="P2" i="3"/>
  <c r="O2" i="3"/>
  <c r="N2" i="3"/>
  <c r="M2" i="3"/>
  <c r="L2" i="3"/>
  <c r="K3" i="2"/>
  <c r="L3" i="2"/>
  <c r="M3" i="2"/>
  <c r="N3" i="2"/>
  <c r="O3" i="2"/>
  <c r="P3" i="2"/>
  <c r="Q3" i="2"/>
  <c r="K4" i="2"/>
  <c r="L4" i="2"/>
  <c r="M4" i="2"/>
  <c r="N4" i="2"/>
  <c r="O4" i="2"/>
  <c r="P4" i="2"/>
  <c r="Q4" i="2"/>
  <c r="K5" i="2"/>
  <c r="L5" i="2"/>
  <c r="M5" i="2"/>
  <c r="N5" i="2"/>
  <c r="O5" i="2"/>
  <c r="P5" i="2"/>
  <c r="Q5" i="2"/>
  <c r="K6" i="2"/>
  <c r="L6" i="2"/>
  <c r="M6" i="2"/>
  <c r="N6" i="2"/>
  <c r="O6" i="2"/>
  <c r="P6" i="2"/>
  <c r="Q6" i="2"/>
  <c r="K7" i="2"/>
  <c r="L7" i="2"/>
  <c r="M7" i="2"/>
  <c r="N7" i="2"/>
  <c r="O7" i="2"/>
  <c r="P7" i="2"/>
  <c r="Q7" i="2"/>
  <c r="K8" i="2"/>
  <c r="L8" i="2"/>
  <c r="M8" i="2"/>
  <c r="N8" i="2"/>
  <c r="O8" i="2"/>
  <c r="P8" i="2"/>
  <c r="Q8" i="2"/>
  <c r="K9" i="2"/>
  <c r="L9" i="2"/>
  <c r="M9" i="2"/>
  <c r="N9" i="2"/>
  <c r="O9" i="2"/>
  <c r="P9" i="2"/>
  <c r="Q9" i="2"/>
  <c r="K10" i="2"/>
  <c r="L10" i="2"/>
  <c r="M10" i="2"/>
  <c r="N10" i="2"/>
  <c r="O10" i="2"/>
  <c r="P10" i="2"/>
  <c r="Q10" i="2"/>
  <c r="K11" i="2"/>
  <c r="L11" i="2"/>
  <c r="M11" i="2"/>
  <c r="N11" i="2"/>
  <c r="O11" i="2"/>
  <c r="P11" i="2"/>
  <c r="Q11" i="2"/>
  <c r="K12" i="2"/>
  <c r="L12" i="2"/>
  <c r="M12" i="2"/>
  <c r="N12" i="2"/>
  <c r="O12" i="2"/>
  <c r="P12" i="2"/>
  <c r="Q12" i="2"/>
  <c r="K13" i="2"/>
  <c r="L13" i="2"/>
  <c r="M13" i="2"/>
  <c r="N13" i="2"/>
  <c r="O13" i="2"/>
  <c r="P13" i="2"/>
  <c r="Q13" i="2"/>
  <c r="K14" i="2"/>
  <c r="L14" i="2"/>
  <c r="M14" i="2"/>
  <c r="N14" i="2"/>
  <c r="O14" i="2"/>
  <c r="P14" i="2"/>
  <c r="Q14" i="2"/>
  <c r="K15" i="2"/>
  <c r="L15" i="2"/>
  <c r="M15" i="2"/>
  <c r="N15" i="2"/>
  <c r="O15" i="2"/>
  <c r="P15" i="2"/>
  <c r="Q15" i="2"/>
  <c r="K16" i="2"/>
  <c r="L16" i="2"/>
  <c r="M16" i="2"/>
  <c r="N16" i="2"/>
  <c r="O16" i="2"/>
  <c r="P16" i="2"/>
  <c r="Q16" i="2"/>
  <c r="K17" i="2"/>
  <c r="L17" i="2"/>
  <c r="M17" i="2"/>
  <c r="N17" i="2"/>
  <c r="O17" i="2"/>
  <c r="P17" i="2"/>
  <c r="Q17" i="2"/>
  <c r="K18" i="2"/>
  <c r="L18" i="2"/>
  <c r="M18" i="2"/>
  <c r="N18" i="2"/>
  <c r="O18" i="2"/>
  <c r="P18" i="2"/>
  <c r="Q18" i="2"/>
  <c r="P2" i="2"/>
  <c r="O2" i="2"/>
  <c r="N2" i="2"/>
  <c r="M2" i="2"/>
  <c r="L2" i="2"/>
  <c r="K2" i="2"/>
  <c r="K3" i="1"/>
  <c r="L3" i="1"/>
  <c r="M3" i="1"/>
  <c r="N3" i="1"/>
  <c r="O3" i="1"/>
  <c r="P3" i="1"/>
  <c r="Q3" i="1"/>
  <c r="K4" i="1"/>
  <c r="L4" i="1"/>
  <c r="M4" i="1"/>
  <c r="N4" i="1"/>
  <c r="O4" i="1"/>
  <c r="P4" i="1"/>
  <c r="Q4" i="1"/>
  <c r="K5" i="1"/>
  <c r="L5" i="1"/>
  <c r="M5" i="1"/>
  <c r="N5" i="1"/>
  <c r="O5" i="1"/>
  <c r="P5" i="1"/>
  <c r="Q5" i="1"/>
  <c r="K6" i="1"/>
  <c r="L6" i="1"/>
  <c r="M6" i="1"/>
  <c r="N6" i="1"/>
  <c r="O6" i="1"/>
  <c r="P6" i="1"/>
  <c r="Q6" i="1"/>
  <c r="K7" i="1"/>
  <c r="L7" i="1"/>
  <c r="M7" i="1"/>
  <c r="N7" i="1"/>
  <c r="O7" i="1"/>
  <c r="P7" i="1"/>
  <c r="Q7" i="1"/>
  <c r="K8" i="1"/>
  <c r="L8" i="1"/>
  <c r="M8" i="1"/>
  <c r="N8" i="1"/>
  <c r="O8" i="1"/>
  <c r="P8" i="1"/>
  <c r="Q8" i="1"/>
  <c r="K9" i="1"/>
  <c r="L9" i="1"/>
  <c r="M9" i="1"/>
  <c r="N9" i="1"/>
  <c r="O9" i="1"/>
  <c r="P9" i="1"/>
  <c r="Q9" i="1"/>
  <c r="K10" i="1"/>
  <c r="L10" i="1"/>
  <c r="M10" i="1"/>
  <c r="N10" i="1"/>
  <c r="O10" i="1"/>
  <c r="P10" i="1"/>
  <c r="Q10" i="1"/>
  <c r="K11" i="1"/>
  <c r="L11" i="1"/>
  <c r="M11" i="1"/>
  <c r="N11" i="1"/>
  <c r="O11" i="1"/>
  <c r="P11" i="1"/>
  <c r="Q11" i="1"/>
  <c r="K12" i="1"/>
  <c r="L12" i="1"/>
  <c r="M12" i="1"/>
  <c r="N12" i="1"/>
  <c r="O12" i="1"/>
  <c r="P12" i="1"/>
  <c r="Q12" i="1"/>
  <c r="K13" i="1"/>
  <c r="L13" i="1"/>
  <c r="M13" i="1"/>
  <c r="N13" i="1"/>
  <c r="O13" i="1"/>
  <c r="P13" i="1"/>
  <c r="Q13" i="1"/>
  <c r="K14" i="1"/>
  <c r="L14" i="1"/>
  <c r="M14" i="1"/>
  <c r="N14" i="1"/>
  <c r="O14" i="1"/>
  <c r="P14" i="1"/>
  <c r="Q14" i="1"/>
  <c r="K15" i="1"/>
  <c r="L15" i="1"/>
  <c r="M15" i="1"/>
  <c r="N15" i="1"/>
  <c r="O15" i="1"/>
  <c r="P15" i="1"/>
  <c r="Q15" i="1"/>
  <c r="K16" i="1"/>
  <c r="L16" i="1"/>
  <c r="M16" i="1"/>
  <c r="N16" i="1"/>
  <c r="O16" i="1"/>
  <c r="P16" i="1"/>
  <c r="Q16" i="1"/>
  <c r="K17" i="1"/>
  <c r="L17" i="1"/>
  <c r="M17" i="1"/>
  <c r="N17" i="1"/>
  <c r="O17" i="1"/>
  <c r="P17" i="1"/>
  <c r="Q17" i="1"/>
  <c r="K18" i="1"/>
  <c r="L18" i="1"/>
  <c r="M18" i="1"/>
  <c r="N18" i="1"/>
  <c r="O18" i="1"/>
  <c r="P18" i="1"/>
  <c r="Q18" i="1"/>
  <c r="Q2" i="1"/>
  <c r="P2" i="1"/>
  <c r="O2" i="1"/>
  <c r="N2" i="1"/>
  <c r="M2" i="1"/>
  <c r="L2" i="1"/>
  <c r="K2" i="1"/>
  <c r="K2" i="4"/>
  <c r="L2" i="4"/>
  <c r="L6" i="4"/>
  <c r="Q3" i="4"/>
  <c r="Q4" i="4"/>
  <c r="Q5" i="4"/>
  <c r="Q6" i="4"/>
  <c r="Q7" i="4"/>
  <c r="Q8" i="4"/>
  <c r="Q9" i="4"/>
  <c r="Q10" i="4"/>
  <c r="Q11" i="4"/>
  <c r="Q12" i="4"/>
  <c r="Q13" i="4"/>
  <c r="Q14" i="4"/>
  <c r="Q15" i="4"/>
  <c r="Q16" i="4"/>
  <c r="Q17" i="4"/>
  <c r="Q18" i="4"/>
  <c r="P3" i="4"/>
  <c r="P4" i="4"/>
  <c r="P5" i="4"/>
  <c r="P6" i="4"/>
  <c r="P7" i="4"/>
  <c r="P8" i="4"/>
  <c r="P9" i="4"/>
  <c r="P10" i="4"/>
  <c r="P11" i="4"/>
  <c r="P12" i="4"/>
  <c r="P13" i="4"/>
  <c r="P14" i="4"/>
  <c r="P15" i="4"/>
  <c r="P16" i="4"/>
  <c r="P17" i="4"/>
  <c r="P18" i="4"/>
  <c r="Q2" i="4"/>
  <c r="P2" i="4"/>
  <c r="M2" i="4"/>
  <c r="K3" i="4"/>
  <c r="L3" i="4"/>
  <c r="M3" i="4"/>
  <c r="N3" i="4"/>
  <c r="O3" i="4"/>
  <c r="K4" i="4"/>
  <c r="L4" i="4"/>
  <c r="M4" i="4"/>
  <c r="N4" i="4"/>
  <c r="O4" i="4"/>
  <c r="K5" i="4"/>
  <c r="L5" i="4"/>
  <c r="M5" i="4"/>
  <c r="N5" i="4"/>
  <c r="O5" i="4"/>
  <c r="K6" i="4"/>
  <c r="M6" i="4"/>
  <c r="N6" i="4"/>
  <c r="O6" i="4"/>
  <c r="K7" i="4"/>
  <c r="L7" i="4"/>
  <c r="M7" i="4"/>
  <c r="N7" i="4"/>
  <c r="O7" i="4"/>
  <c r="K8" i="4"/>
  <c r="L8" i="4"/>
  <c r="M8" i="4"/>
  <c r="N8" i="4"/>
  <c r="O8" i="4"/>
  <c r="K9" i="4"/>
  <c r="L9" i="4"/>
  <c r="M9" i="4"/>
  <c r="N9" i="4"/>
  <c r="O9" i="4"/>
  <c r="K10" i="4"/>
  <c r="M10" i="4"/>
  <c r="N10" i="4"/>
  <c r="O10" i="4"/>
  <c r="K11" i="4"/>
  <c r="L11" i="4"/>
  <c r="M11" i="4"/>
  <c r="N11" i="4"/>
  <c r="O11" i="4"/>
  <c r="K12" i="4"/>
  <c r="L12" i="4"/>
  <c r="M12" i="4"/>
  <c r="N12" i="4"/>
  <c r="O12" i="4"/>
  <c r="K13" i="4"/>
  <c r="L13" i="4"/>
  <c r="M13" i="4"/>
  <c r="N13" i="4"/>
  <c r="O13" i="4"/>
  <c r="K14" i="4"/>
  <c r="L14" i="4"/>
  <c r="M14" i="4"/>
  <c r="N14" i="4"/>
  <c r="O14" i="4"/>
  <c r="K15" i="4"/>
  <c r="L15" i="4"/>
  <c r="M15" i="4"/>
  <c r="N15" i="4"/>
  <c r="O15" i="4"/>
  <c r="K16" i="4"/>
  <c r="L16" i="4"/>
  <c r="M16" i="4"/>
  <c r="N16" i="4"/>
  <c r="O16" i="4"/>
  <c r="K17" i="4"/>
  <c r="L17" i="4"/>
  <c r="M17" i="4"/>
  <c r="N17" i="4"/>
  <c r="O17" i="4"/>
  <c r="K18" i="4"/>
  <c r="L18" i="4"/>
  <c r="M18" i="4"/>
  <c r="N18" i="4"/>
  <c r="O18" i="4"/>
  <c r="O2" i="4"/>
  <c r="N2" i="4"/>
</calcChain>
</file>

<file path=xl/sharedStrings.xml><?xml version="1.0" encoding="utf-8"?>
<sst xmlns="http://schemas.openxmlformats.org/spreadsheetml/2006/main" count="415" uniqueCount="107">
  <si>
    <t># Missing data Matrix by TempCoverage #</t>
  </si>
  <si>
    <t>Description</t>
  </si>
  <si>
    <t>Here the assessment of missing data within EMODnet Biology is showed. For each phyla, and for each area (i.e. spatial coverage) a percentage of missing data from 0 to 1 is calculated togheter with first quartile both by taxa and area. The analysis was repeated for each time range previously selected and showed in different sheets. The taxonomic aggregations decribed here are designed to reflect the possible data needs arising from DUCs. Last sheet "comparison" shows which are the cells with different values among the first 20 years of XXI century (2000_2009,2010_2019), and how much the percentage difference is compared to the most recent time range (2020_2025).</t>
  </si>
  <si>
    <t>Time ranges (arranged by sheet):</t>
  </si>
  <si>
    <t>Spatial coverage:</t>
  </si>
  <si>
    <t>"Taxonomic" macrogroups analyzed:</t>
  </si>
  <si>
    <t>Historical</t>
  </si>
  <si>
    <t>1880_1909</t>
  </si>
  <si>
    <t>FAO 37</t>
  </si>
  <si>
    <t>Adriatic Sea</t>
  </si>
  <si>
    <t>Macrogroup</t>
  </si>
  <si>
    <t>Phylum("Class": "order")</t>
  </si>
  <si>
    <t>1910_1939</t>
  </si>
  <si>
    <t>Aegean-Levantine Sea</t>
  </si>
  <si>
    <t>Phytoplankton</t>
  </si>
  <si>
    <t>Heterokontophyta("Bacillariophyceae")</t>
  </si>
  <si>
    <t>Haptophyta ("Coccolithophyceae")</t>
  </si>
  <si>
    <t>Myzozoa ("Dinophyceae")</t>
  </si>
  <si>
    <t>Chlorophyta</t>
  </si>
  <si>
    <t>Cyanobacteria</t>
  </si>
  <si>
    <t>1940_1969</t>
  </si>
  <si>
    <t>Ionian Sea and the Central Mediterranean Sea</t>
  </si>
  <si>
    <t>Zooplankton</t>
  </si>
  <si>
    <t>Foraminifera ("Globothalamea", "Tubothalamea", "Monothalamea")</t>
  </si>
  <si>
    <t>Retaria ("Acantharia")</t>
  </si>
  <si>
    <t>Cercozoa ("Thecofilosea": "Phaeodaria")</t>
  </si>
  <si>
    <t>Ciliophora("Spirotrichea" : "Tintinnina")</t>
  </si>
  <si>
    <t>Cnidaria ("Hydrozoa", "Scyphozoa")</t>
  </si>
  <si>
    <t>Ctenophora</t>
  </si>
  <si>
    <t>Rotifera ("Monogononta")</t>
  </si>
  <si>
    <t>Mollusca ("Gastropoda": "Heteropoda", "Pteropoda")</t>
  </si>
  <si>
    <t>Arthropoda ("Copepoda", "Euphausiacea", "Amphipoda", "Ostracoda")</t>
  </si>
  <si>
    <t>Chaetognatha</t>
  </si>
  <si>
    <t>Tunicata ("Thaliacea", "Appendicularia")</t>
  </si>
  <si>
    <t>&lt;- only holoplanktonic</t>
  </si>
  <si>
    <t>1970_1999</t>
  </si>
  <si>
    <t>Western Mediterranean Sea</t>
  </si>
  <si>
    <t>Benthic Invertebrates</t>
  </si>
  <si>
    <t>Porifera ("Demospongiae", "Hexactinellida", "Calcarea")</t>
  </si>
  <si>
    <t>Cnidaria ("Anthozoa")</t>
  </si>
  <si>
    <t>Platyhelminthes ("Turbellaria")</t>
  </si>
  <si>
    <t>Annelida ("Polychaeta")</t>
  </si>
  <si>
    <t>Mollusca ("Bivalvia": "Veneroida", "Mytiloida", "Ostreida"; "Gastropoda": "Neogastropoda ", "Vetigastropoda"; "Polyplacophora": "Chitonida")</t>
  </si>
  <si>
    <t>Arthropoda ("Malacostraca": "Decapoda","Isopoda"; "Maxillopoda": "Cirripedia")</t>
  </si>
  <si>
    <t>Echinodermata ("Asteroidea", "Echinoidea", "Holothuroidea", "Ophiuroidea")</t>
  </si>
  <si>
    <t>Bryozoa ("Gymnolaemata")</t>
  </si>
  <si>
    <t>Brachiopoda ("Rhynchonellata", "Lingulata")</t>
  </si>
  <si>
    <t>Nemertea ("Enopla", "Anopla")</t>
  </si>
  <si>
    <t>Sipuncula ("Sipunculidea")</t>
  </si>
  <si>
    <t>Phoronida ("Phoronidea")</t>
  </si>
  <si>
    <t>Present</t>
  </si>
  <si>
    <t>2000_2009</t>
  </si>
  <si>
    <t>Black Sea</t>
  </si>
  <si>
    <t>Fish</t>
  </si>
  <si>
    <t>Chordata ("Teleostei")</t>
  </si>
  <si>
    <t>2010_2019</t>
  </si>
  <si>
    <t>FAO 27</t>
  </si>
  <si>
    <t>Arctic Ocean</t>
  </si>
  <si>
    <t>Crustaceans</t>
  </si>
  <si>
    <t>Arthropoda ("Branchiopoda", "Remipedia", "Cephalocarida", "Ostracoda", "Copepoda", "Thecostraca", "Malacostraca", "Mystacocarida", "Pentastomida")</t>
  </si>
  <si>
    <t>2020_2025</t>
  </si>
  <si>
    <t>Barents Sea</t>
  </si>
  <si>
    <t>Macroalgae</t>
  </si>
  <si>
    <t>Rhodophyta</t>
  </si>
  <si>
    <t>Ochrophyta</t>
  </si>
  <si>
    <t>Greenland Sea</t>
  </si>
  <si>
    <t>Cephalopods</t>
  </si>
  <si>
    <t>Mollusca ("Cephalopoda")</t>
  </si>
  <si>
    <t>Azores</t>
  </si>
  <si>
    <t>Baltic Sea</t>
  </si>
  <si>
    <t>Bay of Biscay and the Iberian Coast</t>
  </si>
  <si>
    <t>Celtic Seas</t>
  </si>
  <si>
    <t>Faroes</t>
  </si>
  <si>
    <t>Greater North Sea</t>
  </si>
  <si>
    <t>Iceland Sea</t>
  </si>
  <si>
    <t>Norwegian Sea</t>
  </si>
  <si>
    <t>Oceanic Northeast Atlantic</t>
  </si>
  <si>
    <t>1°QUARTILE</t>
  </si>
  <si>
    <t>MIN</t>
  </si>
  <si>
    <t>MEDIAN</t>
  </si>
  <si>
    <t>3°QUARTILE</t>
  </si>
  <si>
    <t>MAX</t>
  </si>
  <si>
    <t>33°percentile</t>
  </si>
  <si>
    <t>66° percentile</t>
  </si>
  <si>
    <t>MEAN</t>
  </si>
  <si>
    <t xml:space="preserve">Colour legend </t>
  </si>
  <si>
    <t>LIKELIHOOD</t>
  </si>
  <si>
    <t>X &lt; 33%</t>
  </si>
  <si>
    <t>UNLIKELY</t>
  </si>
  <si>
    <t>the percentage of missing data at the first quartile (25th percentile) is less than 33%</t>
  </si>
  <si>
    <t>33% &lt;= X &lt; 66%</t>
  </si>
  <si>
    <t>LIKELY</t>
  </si>
  <si>
    <t xml:space="preserve">the percentage of missing data at the first quartile (25th percentile) is between 33% and 66% </t>
  </si>
  <si>
    <t>X &gt;= 66%</t>
  </si>
  <si>
    <t>VERY LIKELY</t>
  </si>
  <si>
    <t>the percentage of missing data at the first quartile (25th percentile) is greater than 66%</t>
  </si>
  <si>
    <t>MEDIANA</t>
  </si>
  <si>
    <t>Colour legend</t>
  </si>
  <si>
    <t>Coverage description</t>
  </si>
  <si>
    <t>X &gt; 0%</t>
  </si>
  <si>
    <t>improve</t>
  </si>
  <si>
    <t>-30% &lt; X &lt; 0%</t>
  </si>
  <si>
    <t>slight decrease</t>
  </si>
  <si>
    <t>-60% &lt; X &lt; -30%</t>
  </si>
  <si>
    <t>decrease</t>
  </si>
  <si>
    <t>-100% &lt; X &lt; -60%</t>
  </si>
  <si>
    <t>high decrease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</si>
</sst>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Aptos Narrow"/>
      <family val="2"/>
      <scheme val="minor"/>
    </font>
    <font>
      <sz val="11"/>
      <color theme="1"/>
      <name val="Aptos Narrow"/>
      <scheme val="minor"/>
    </font>
    <font>
      <sz val="11"/>
      <color theme="1"/>
      <name val="Aptos Narrow"/>
      <family val="2"/>
      <scheme val="minor"/>
    </font>
    <font>
      <b/>
      <sz val="11"/>
      <color theme="1"/>
      <name val="Aptos Narrow"/>
      <family val="2"/>
      <scheme val="minor"/>
    </font>
    <font>
      <b/>
      <sz val="11"/>
      <color rgb="FF996633"/>
      <name val="Aptos Narrow"/>
      <family val="2"/>
      <scheme val="minor"/>
    </font>
    <font>
      <b/>
      <sz val="11"/>
      <name val="Aptos Narrow"/>
      <family val="2"/>
      <scheme val="minor"/>
    </font>
    <font>
      <sz val="11"/>
      <name val="Aptos Narrow"/>
      <family val="2"/>
      <scheme val="minor"/>
    </font>
    <font>
      <sz val="14"/>
      <color theme="1"/>
      <name val="Aptos Narrow"/>
      <family val="2"/>
      <scheme val="minor"/>
    </font>
    <font>
      <sz val="16"/>
      <color theme="1"/>
      <name val="Aptos Narrow"/>
      <family val="2"/>
      <scheme val="minor"/>
    </font>
    <font>
      <b/>
      <sz val="11"/>
      <color theme="1" tint="0.499984740745262"/>
      <name val="Aptos Narrow"/>
      <family val="2"/>
      <scheme val="minor"/>
    </font>
    <font>
      <b/>
      <sz val="11"/>
      <color theme="9" tint="-0.499984740745262"/>
      <name val="Aptos Narrow"/>
      <family val="2"/>
      <scheme val="minor"/>
    </font>
    <font>
      <sz val="11"/>
      <color rgb="FF242424"/>
      <name val="Aptos Narrow"/>
      <charset val="1"/>
    </font>
    <font>
      <sz val="11"/>
      <color theme="6"/>
      <name val="Aptos Narrow"/>
      <family val="2"/>
      <scheme val="minor"/>
    </font>
    <font>
      <b/>
      <sz val="11"/>
      <color rgb="FFB54DFF"/>
      <name val="Aptos Narrow"/>
      <family val="2"/>
      <scheme val="minor"/>
    </font>
    <font>
      <b/>
      <sz val="11"/>
      <color theme="8" tint="-0.249977111117893"/>
      <name val="Aptos Narrow"/>
      <family val="2"/>
      <scheme val="minor"/>
    </font>
    <font>
      <sz val="10"/>
      <color theme="1"/>
      <name val="Consolas"/>
      <family val="3"/>
    </font>
    <font>
      <b/>
      <sz val="11"/>
      <color rgb="FFC00000"/>
      <name val="Aptos Narrow"/>
      <family val="2"/>
      <scheme val="minor"/>
    </font>
    <font>
      <u/>
      <sz val="11"/>
      <color theme="10"/>
      <name val="Aptos Narrow"/>
      <family val="2"/>
      <scheme val="minor"/>
    </font>
    <font>
      <b/>
      <sz val="11"/>
      <color theme="6" tint="0.39997558519241921"/>
      <name val="Aptos Narrow"/>
      <family val="2"/>
      <scheme val="minor"/>
    </font>
    <font>
      <sz val="11"/>
      <color rgb="FF000000"/>
      <name val="Aptos Narrow"/>
      <scheme val="minor"/>
    </font>
    <font>
      <sz val="11"/>
      <color theme="1"/>
      <name val="Aptos Narrow"/>
      <scheme val="minor"/>
    </font>
    <font>
      <sz val="11"/>
      <color rgb="FF000000"/>
      <name val="Aptos Narrow"/>
      <family val="2"/>
      <scheme val="minor"/>
    </font>
    <font>
      <b/>
      <sz val="11"/>
      <color rgb="FF4D93D9"/>
      <name val="Aptos Narrow"/>
      <family val="2"/>
      <scheme val="minor"/>
    </font>
    <font>
      <b/>
      <sz val="11"/>
      <color rgb="FFD86DCD"/>
      <name val="Aptos Narrow"/>
      <family val="2"/>
      <scheme val="minor"/>
    </font>
    <font>
      <b/>
      <sz val="11"/>
      <color theme="4" tint="0.39997558519241921"/>
      <name val="Aptos Narrow"/>
      <scheme val="minor"/>
    </font>
    <font>
      <b/>
      <sz val="11"/>
      <color rgb="FF663300"/>
      <name val="Aptos Narrow"/>
      <scheme val="minor"/>
    </font>
    <font>
      <b/>
      <sz val="11"/>
      <color theme="4" tint="-0.249977111117893"/>
      <name val="Aptos Narrow"/>
      <scheme val="minor"/>
    </font>
    <font>
      <b/>
      <sz val="11"/>
      <color rgb="FF000000"/>
      <name val="Aptos Narrow"/>
      <family val="2"/>
      <scheme val="minor"/>
    </font>
    <font>
      <b/>
      <sz val="11"/>
      <color theme="1"/>
      <name val="Aptos Narrow"/>
      <scheme val="minor"/>
    </font>
    <font>
      <b/>
      <sz val="11"/>
      <color theme="8" tint="-0.249977111117893"/>
      <name val="Aptos Narrow"/>
      <scheme val="minor"/>
    </font>
    <font>
      <sz val="11"/>
      <color rgb="FFB54DFF"/>
      <name val="Aptos Narrow"/>
      <family val="2"/>
      <scheme val="minor"/>
    </font>
    <font>
      <sz val="11"/>
      <color theme="8" tint="-0.249977111117893"/>
      <name val="Aptos Narrow"/>
      <scheme val="minor"/>
    </font>
    <font>
      <sz val="11"/>
      <color rgb="FFB54DFF"/>
      <name val="Aptos Narrow"/>
      <scheme val="minor"/>
    </font>
    <font>
      <sz val="11"/>
      <color theme="6" tint="-0.249977111117893"/>
      <name val="Aptos Narrow"/>
      <scheme val="minor"/>
    </font>
    <font>
      <sz val="11"/>
      <color theme="0" tint="-0.499984740745262"/>
      <name val="Aptos Narrow"/>
      <family val="2"/>
      <scheme val="minor"/>
    </font>
    <font>
      <b/>
      <i/>
      <sz val="11"/>
      <color theme="5" tint="-0.249977111117893"/>
      <name val="Aptos Narrow"/>
      <scheme val="minor"/>
    </font>
    <font>
      <b/>
      <sz val="11"/>
      <color theme="8" tint="0.39997558519241921"/>
      <name val="Aptos Narrow"/>
      <scheme val="minor"/>
    </font>
    <font>
      <b/>
      <sz val="11"/>
      <color rgb="FF996633"/>
      <name val="Aptos Narrow"/>
      <scheme val="minor"/>
    </font>
    <font>
      <b/>
      <sz val="11"/>
      <color theme="8" tint="-0.499984740745262"/>
      <name val="Aptos Narrow"/>
      <scheme val="minor"/>
    </font>
    <font>
      <b/>
      <sz val="11"/>
      <color theme="3" tint="0.499984740745262"/>
      <name val="Aptos Narrow"/>
    </font>
  </fonts>
  <fills count="9">
    <fill>
      <patternFill patternType="none"/>
    </fill>
    <fill>
      <patternFill patternType="gray125"/>
    </fill>
    <fill>
      <patternFill patternType="solid">
        <fgColor theme="4" tint="0.79998168889431442"/>
        <bgColor indexed="65"/>
      </patternFill>
    </fill>
    <fill>
      <patternFill patternType="solid">
        <fgColor rgb="FF92D050"/>
        <bgColor indexed="64"/>
      </patternFill>
    </fill>
    <fill>
      <patternFill patternType="solid">
        <fgColor rgb="FFFF3300"/>
        <bgColor indexed="64"/>
      </patternFill>
    </fill>
    <fill>
      <patternFill patternType="solid">
        <fgColor rgb="FFFFFF66"/>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s>
  <borders count="14">
    <border>
      <left/>
      <right/>
      <top/>
      <bottom/>
      <diagonal/>
    </border>
    <border>
      <left/>
      <right/>
      <top/>
      <bottom style="medium">
        <color indexed="64"/>
      </bottom>
      <diagonal/>
    </border>
    <border>
      <left/>
      <right/>
      <top/>
      <bottom style="thin">
        <color indexed="64"/>
      </bottom>
      <diagonal/>
    </border>
    <border>
      <left/>
      <right/>
      <top style="thin">
        <color indexed="64"/>
      </top>
      <bottom/>
      <diagonal/>
    </border>
    <border>
      <left/>
      <right style="thin">
        <color rgb="FF000000"/>
      </right>
      <top/>
      <bottom/>
      <diagonal/>
    </border>
    <border>
      <left/>
      <right/>
      <top style="thin">
        <color rgb="FF000000"/>
      </top>
      <bottom/>
      <diagonal/>
    </border>
    <border>
      <left style="thin">
        <color theme="0" tint="-0.249977111117893"/>
      </left>
      <right/>
      <top/>
      <bottom/>
      <diagonal/>
    </border>
    <border>
      <left style="thin">
        <color indexed="64"/>
      </left>
      <right/>
      <top/>
      <bottom/>
      <diagonal/>
    </border>
    <border>
      <left style="thin">
        <color indexed="64"/>
      </left>
      <right/>
      <top style="thin">
        <color rgb="FF000000"/>
      </top>
      <bottom/>
      <diagonal/>
    </border>
    <border>
      <left style="thin">
        <color indexed="64"/>
      </left>
      <right/>
      <top/>
      <bottom style="thin">
        <color indexed="64"/>
      </bottom>
      <diagonal/>
    </border>
    <border>
      <left/>
      <right style="thin">
        <color rgb="FF000000"/>
      </right>
      <top/>
      <bottom style="thin">
        <color rgb="FF000000"/>
      </bottom>
      <diagonal/>
    </border>
    <border>
      <left/>
      <right/>
      <top/>
      <bottom style="thin">
        <color rgb="FF000000"/>
      </bottom>
      <diagonal/>
    </border>
    <border>
      <left/>
      <right style="medium">
        <color indexed="64"/>
      </right>
      <top/>
      <bottom/>
      <diagonal/>
    </border>
    <border>
      <left/>
      <right style="medium">
        <color indexed="64"/>
      </right>
      <top/>
      <bottom style="medium">
        <color indexed="64"/>
      </bottom>
      <diagonal/>
    </border>
  </borders>
  <cellStyleXfs count="4">
    <xf numFmtId="0" fontId="0" fillId="0" borderId="0"/>
    <xf numFmtId="9" fontId="2" fillId="0" borderId="0" applyFont="0" applyFill="0" applyBorder="0" applyAlignment="0" applyProtection="0"/>
    <xf numFmtId="0" fontId="2" fillId="2" borderId="0" applyNumberFormat="0" applyBorder="0" applyAlignment="0" applyProtection="0"/>
    <xf numFmtId="0" fontId="17" fillId="0" borderId="0" applyNumberFormat="0" applyFill="0" applyBorder="0" applyAlignment="0" applyProtection="0"/>
  </cellStyleXfs>
  <cellXfs count="82">
    <xf numFmtId="0" fontId="0" fillId="0" borderId="0" xfId="0"/>
    <xf numFmtId="9" fontId="0" fillId="0" borderId="0" xfId="0" applyNumberFormat="1"/>
    <xf numFmtId="9" fontId="0" fillId="0" borderId="1" xfId="0" applyNumberFormat="1" applyBorder="1"/>
    <xf numFmtId="0" fontId="3" fillId="0" borderId="0" xfId="0" applyFont="1"/>
    <xf numFmtId="49" fontId="0" fillId="5" borderId="0" xfId="0" applyNumberFormat="1" applyFill="1" applyAlignment="1">
      <alignment horizontal="center"/>
    </xf>
    <xf numFmtId="49" fontId="0" fillId="6" borderId="0" xfId="0" applyNumberFormat="1" applyFill="1" applyAlignment="1">
      <alignment horizontal="center"/>
    </xf>
    <xf numFmtId="49" fontId="0" fillId="4" borderId="0" xfId="0" applyNumberFormat="1" applyFill="1" applyAlignment="1">
      <alignment horizontal="center"/>
    </xf>
    <xf numFmtId="49" fontId="0" fillId="3" borderId="0" xfId="0" applyNumberFormat="1" applyFill="1" applyAlignment="1">
      <alignment horizontal="center"/>
    </xf>
    <xf numFmtId="0" fontId="2" fillId="7" borderId="0" xfId="2" applyFill="1"/>
    <xf numFmtId="0" fontId="2" fillId="7" borderId="1" xfId="2" applyFill="1" applyBorder="1"/>
    <xf numFmtId="0" fontId="6" fillId="7" borderId="0" xfId="0" applyFont="1" applyFill="1"/>
    <xf numFmtId="0" fontId="0" fillId="7" borderId="0" xfId="0" applyFill="1"/>
    <xf numFmtId="0" fontId="2" fillId="7" borderId="0" xfId="2" applyFill="1" applyBorder="1"/>
    <xf numFmtId="0" fontId="0" fillId="0" borderId="2" xfId="0" applyBorder="1"/>
    <xf numFmtId="0" fontId="7" fillId="0" borderId="0" xfId="0" applyFont="1"/>
    <xf numFmtId="0" fontId="8" fillId="0" borderId="0" xfId="0" applyFont="1"/>
    <xf numFmtId="0" fontId="5" fillId="7" borderId="0" xfId="0" applyFont="1" applyFill="1" applyAlignment="1">
      <alignment horizontal="center"/>
    </xf>
    <xf numFmtId="9" fontId="0" fillId="7" borderId="0" xfId="0" applyNumberFormat="1" applyFill="1"/>
    <xf numFmtId="0" fontId="7" fillId="0" borderId="0" xfId="0" applyFont="1" applyAlignment="1">
      <alignment wrapText="1"/>
    </xf>
    <xf numFmtId="0" fontId="11" fillId="0" borderId="0" xfId="0" applyFont="1"/>
    <xf numFmtId="0" fontId="14" fillId="0" borderId="0" xfId="0" applyFont="1" applyAlignment="1">
      <alignment horizontal="right"/>
    </xf>
    <xf numFmtId="0" fontId="13" fillId="0" borderId="5" xfId="0" applyFont="1" applyBorder="1" applyAlignment="1">
      <alignment horizontal="right"/>
    </xf>
    <xf numFmtId="0" fontId="13" fillId="0" borderId="0" xfId="0" applyFont="1" applyAlignment="1">
      <alignment horizontal="right"/>
    </xf>
    <xf numFmtId="0" fontId="18" fillId="0" borderId="0" xfId="0" applyFont="1" applyAlignment="1">
      <alignment horizontal="right"/>
    </xf>
    <xf numFmtId="0" fontId="0" fillId="0" borderId="0" xfId="0" applyAlignment="1">
      <alignment horizontal="right"/>
    </xf>
    <xf numFmtId="0" fontId="16" fillId="0" borderId="0" xfId="0" applyFont="1"/>
    <xf numFmtId="0" fontId="20" fillId="0" borderId="0" xfId="0" applyFont="1"/>
    <xf numFmtId="0" fontId="21" fillId="0" borderId="0" xfId="0" applyFont="1"/>
    <xf numFmtId="0" fontId="19" fillId="0" borderId="0" xfId="0" applyFont="1"/>
    <xf numFmtId="0" fontId="27" fillId="0" borderId="0" xfId="0" applyFont="1"/>
    <xf numFmtId="0" fontId="28" fillId="7" borderId="0" xfId="2" applyFont="1" applyFill="1" applyAlignment="1">
      <alignment horizontal="center" vertical="center"/>
    </xf>
    <xf numFmtId="0" fontId="0" fillId="7" borderId="0" xfId="2" applyFont="1" applyFill="1"/>
    <xf numFmtId="9" fontId="12" fillId="0" borderId="0" xfId="0" applyNumberFormat="1" applyFont="1"/>
    <xf numFmtId="9" fontId="0" fillId="0" borderId="0" xfId="1" applyFont="1" applyBorder="1" applyAlignment="1">
      <alignment horizontal="center" vertical="center"/>
    </xf>
    <xf numFmtId="9" fontId="0" fillId="0" borderId="1" xfId="1" applyFont="1" applyBorder="1" applyAlignment="1">
      <alignment horizontal="center" vertical="center"/>
    </xf>
    <xf numFmtId="0" fontId="10" fillId="0" borderId="0" xfId="0" applyFont="1" applyAlignment="1">
      <alignment horizontal="right"/>
    </xf>
    <xf numFmtId="0" fontId="9" fillId="0" borderId="0" xfId="0" applyFont="1" applyAlignment="1">
      <alignment horizontal="right"/>
    </xf>
    <xf numFmtId="0" fontId="30" fillId="0" borderId="7" xfId="0" applyFont="1" applyBorder="1"/>
    <xf numFmtId="0" fontId="31" fillId="0" borderId="7" xfId="0" applyFont="1" applyBorder="1"/>
    <xf numFmtId="0" fontId="32" fillId="0" borderId="8" xfId="0" applyFont="1" applyBorder="1"/>
    <xf numFmtId="0" fontId="33" fillId="0" borderId="7" xfId="2" applyFont="1" applyFill="1" applyBorder="1"/>
    <xf numFmtId="0" fontId="33" fillId="0" borderId="9" xfId="2" applyFont="1" applyFill="1" applyBorder="1"/>
    <xf numFmtId="0" fontId="34" fillId="0" borderId="7" xfId="2" applyFont="1" applyFill="1" applyBorder="1"/>
    <xf numFmtId="0" fontId="0" fillId="0" borderId="10" xfId="0" applyBorder="1" applyAlignment="1">
      <alignment horizontal="right"/>
    </xf>
    <xf numFmtId="0" fontId="0" fillId="0" borderId="11" xfId="0" applyBorder="1"/>
    <xf numFmtId="0" fontId="3" fillId="0" borderId="11" xfId="0" applyFont="1" applyBorder="1"/>
    <xf numFmtId="0" fontId="35" fillId="0" borderId="4" xfId="0" applyFont="1" applyBorder="1" applyAlignment="1">
      <alignment horizontal="right"/>
    </xf>
    <xf numFmtId="0" fontId="36" fillId="0" borderId="4" xfId="0" applyFont="1" applyBorder="1" applyAlignment="1">
      <alignment horizontal="right"/>
    </xf>
    <xf numFmtId="0" fontId="24" fillId="0" borderId="4" xfId="0" applyFont="1" applyBorder="1" applyAlignment="1">
      <alignment horizontal="right"/>
    </xf>
    <xf numFmtId="0" fontId="37" fillId="0" borderId="4" xfId="0" applyFont="1" applyBorder="1" applyAlignment="1">
      <alignment horizontal="right"/>
    </xf>
    <xf numFmtId="0" fontId="26" fillId="0" borderId="4" xfId="0" applyFont="1" applyBorder="1" applyAlignment="1">
      <alignment horizontal="right"/>
    </xf>
    <xf numFmtId="0" fontId="38" fillId="0" borderId="4" xfId="0" applyFont="1" applyBorder="1" applyAlignment="1">
      <alignment horizontal="right"/>
    </xf>
    <xf numFmtId="0" fontId="22" fillId="0" borderId="0" xfId="0" applyFont="1" applyAlignment="1">
      <alignment horizontal="right"/>
    </xf>
    <xf numFmtId="0" fontId="4" fillId="0" borderId="0" xfId="0" applyFont="1" applyAlignment="1">
      <alignment horizontal="right"/>
    </xf>
    <xf numFmtId="0" fontId="23" fillId="0" borderId="0" xfId="0" applyFont="1" applyAlignment="1">
      <alignment horizontal="right"/>
    </xf>
    <xf numFmtId="0" fontId="24" fillId="0" borderId="0" xfId="0" applyFont="1" applyAlignment="1">
      <alignment horizontal="right"/>
    </xf>
    <xf numFmtId="0" fontId="25" fillId="0" borderId="0" xfId="0" applyFont="1" applyAlignment="1">
      <alignment horizontal="right"/>
    </xf>
    <xf numFmtId="0" fontId="26" fillId="0" borderId="0" xfId="0" applyFont="1" applyAlignment="1">
      <alignment horizontal="right"/>
    </xf>
    <xf numFmtId="0" fontId="29" fillId="0" borderId="0" xfId="0" applyFont="1" applyAlignment="1">
      <alignment horizontal="right"/>
    </xf>
    <xf numFmtId="0" fontId="39" fillId="0" borderId="4" xfId="0" applyFont="1" applyBorder="1" applyAlignment="1">
      <alignment horizontal="right"/>
    </xf>
    <xf numFmtId="0" fontId="39" fillId="7" borderId="0" xfId="0" applyFont="1" applyFill="1" applyAlignment="1">
      <alignment horizontal="center"/>
    </xf>
    <xf numFmtId="0" fontId="35" fillId="7" borderId="0" xfId="0" applyFont="1" applyFill="1" applyAlignment="1">
      <alignment horizontal="center"/>
    </xf>
    <xf numFmtId="0" fontId="36" fillId="7" borderId="0" xfId="0" applyFont="1" applyFill="1" applyAlignment="1">
      <alignment horizontal="center"/>
    </xf>
    <xf numFmtId="0" fontId="24" fillId="7" borderId="0" xfId="0" applyFont="1" applyFill="1" applyAlignment="1">
      <alignment horizontal="center"/>
    </xf>
    <xf numFmtId="0" fontId="37" fillId="7" borderId="0" xfId="0" applyFont="1" applyFill="1" applyAlignment="1">
      <alignment horizontal="center"/>
    </xf>
    <xf numFmtId="0" fontId="26" fillId="7" borderId="0" xfId="0" applyFont="1" applyFill="1" applyAlignment="1">
      <alignment horizontal="center"/>
    </xf>
    <xf numFmtId="0" fontId="38" fillId="7" borderId="0" xfId="0" applyFont="1" applyFill="1" applyAlignment="1">
      <alignment horizontal="center"/>
    </xf>
    <xf numFmtId="9" fontId="0" fillId="0" borderId="12" xfId="0" applyNumberFormat="1" applyBorder="1"/>
    <xf numFmtId="9" fontId="0" fillId="0" borderId="13" xfId="0" applyNumberFormat="1" applyBorder="1"/>
    <xf numFmtId="0" fontId="5" fillId="7" borderId="0" xfId="0" applyFont="1" applyFill="1" applyAlignment="1">
      <alignment horizontal="left"/>
    </xf>
    <xf numFmtId="9" fontId="0" fillId="0" borderId="12" xfId="1" applyFont="1" applyBorder="1" applyAlignment="1">
      <alignment horizontal="center" vertical="center"/>
    </xf>
    <xf numFmtId="9" fontId="0" fillId="0" borderId="13" xfId="1" applyFont="1" applyBorder="1" applyAlignment="1">
      <alignment horizontal="center" vertical="center"/>
    </xf>
    <xf numFmtId="0" fontId="1" fillId="0" borderId="0" xfId="0" applyFont="1"/>
    <xf numFmtId="0" fontId="1" fillId="0" borderId="3" xfId="0" applyFont="1" applyBorder="1"/>
    <xf numFmtId="0" fontId="0" fillId="0" borderId="0" xfId="0" applyAlignment="1">
      <alignment horizontal="left" vertical="center" wrapText="1"/>
    </xf>
    <xf numFmtId="0" fontId="15" fillId="3" borderId="6" xfId="0" applyFont="1" applyFill="1" applyBorder="1" applyAlignment="1">
      <alignment horizontal="center" vertical="center" wrapText="1" indent="1"/>
    </xf>
    <xf numFmtId="0" fontId="15" fillId="3" borderId="0" xfId="0" applyFont="1" applyFill="1" applyAlignment="1">
      <alignment horizontal="center" vertical="center" wrapText="1" indent="1"/>
    </xf>
    <xf numFmtId="0" fontId="15" fillId="5" borderId="6" xfId="0" applyFont="1" applyFill="1" applyBorder="1" applyAlignment="1">
      <alignment horizontal="center" vertical="center" indent="1"/>
    </xf>
    <xf numFmtId="0" fontId="15" fillId="5" borderId="0" xfId="0" applyFont="1" applyFill="1" applyAlignment="1">
      <alignment horizontal="center" vertical="center" indent="1"/>
    </xf>
    <xf numFmtId="0" fontId="15" fillId="8" borderId="6" xfId="0" applyFont="1" applyFill="1" applyBorder="1" applyAlignment="1">
      <alignment horizontal="center" vertical="center" wrapText="1" indent="1"/>
    </xf>
    <xf numFmtId="0" fontId="15" fillId="8" borderId="0" xfId="0" applyFont="1" applyFill="1" applyAlignment="1">
      <alignment horizontal="center" vertical="center" wrapText="1" indent="1"/>
    </xf>
    <xf numFmtId="49" fontId="0" fillId="0" borderId="0" xfId="0" applyNumberFormat="1" applyAlignment="1">
      <alignment horizontal="center"/>
    </xf>
  </cellXfs>
  <cellStyles count="4">
    <cellStyle name="20% - Colore 1" xfId="2" builtinId="30"/>
    <cellStyle name="Hyperlink" xfId="3" xr:uid="{00000000-000B-0000-0000-000008000000}"/>
    <cellStyle name="Normale" xfId="0" builtinId="0"/>
    <cellStyle name="Percentuale" xfId="1" builtinId="5"/>
  </cellStyles>
  <dxfs count="87">
    <dxf>
      <font>
        <b/>
        <i val="0"/>
        <color theme="3" tint="0.499984740745262"/>
      </font>
    </dxf>
    <dxf>
      <font>
        <b/>
        <i val="0"/>
        <color theme="8" tint="0.39991454817346722"/>
      </font>
    </dxf>
    <dxf>
      <font>
        <b/>
        <i val="0"/>
        <color rgb="FF996633"/>
      </font>
    </dxf>
    <dxf>
      <font>
        <b/>
        <i val="0"/>
        <color theme="4" tint="0.39994506668294322"/>
      </font>
    </dxf>
    <dxf>
      <font>
        <b/>
        <i val="0"/>
        <color rgb="FF663300"/>
      </font>
    </dxf>
    <dxf>
      <font>
        <b/>
        <i val="0"/>
        <color theme="4" tint="-0.24994659260841701"/>
      </font>
    </dxf>
    <dxf>
      <font>
        <b/>
        <i val="0"/>
        <color theme="8" tint="-0.24994659260841701"/>
      </font>
    </dxf>
    <dxf>
      <font>
        <b/>
        <i val="0"/>
        <color theme="1" tint="0.499984740745262"/>
      </font>
    </dxf>
    <dxf>
      <font>
        <b/>
        <i val="0"/>
        <color theme="9" tint="-0.499984740745262"/>
      </font>
    </dxf>
    <dxf>
      <fill>
        <patternFill>
          <bgColor rgb="FFFF3300"/>
        </patternFill>
      </fill>
    </dxf>
    <dxf>
      <fill>
        <patternFill>
          <bgColor rgb="FFFFC000"/>
        </patternFill>
      </fill>
    </dxf>
    <dxf>
      <fill>
        <patternFill>
          <bgColor rgb="FFFFFF66"/>
        </patternFill>
      </fill>
    </dxf>
    <dxf>
      <fill>
        <patternFill>
          <bgColor rgb="FF92D050"/>
        </patternFill>
      </fill>
    </dxf>
    <dxf>
      <fill>
        <patternFill>
          <bgColor theme="0"/>
        </patternFill>
      </fill>
    </dxf>
    <dxf>
      <font>
        <b/>
        <i val="0"/>
        <color theme="1" tint="0.499984740745262"/>
      </font>
    </dxf>
    <dxf>
      <font>
        <b/>
        <i val="0"/>
        <color theme="9" tint="-0.499984740745262"/>
      </font>
    </dxf>
    <dxf>
      <fill>
        <patternFill>
          <bgColor rgb="FFFFFF66"/>
        </patternFill>
      </fill>
    </dxf>
    <dxf>
      <fill>
        <patternFill>
          <bgColor rgb="FF92D050"/>
        </patternFill>
      </fill>
    </dxf>
    <dxf>
      <fill>
        <patternFill>
          <bgColor rgb="FFFF0000"/>
        </patternFill>
      </fill>
    </dxf>
    <dxf>
      <fill>
        <patternFill>
          <bgColor rgb="FFFFFF66"/>
        </patternFill>
      </fill>
    </dxf>
    <dxf>
      <fill>
        <patternFill>
          <bgColor rgb="FF92D050"/>
        </patternFill>
      </fill>
    </dxf>
    <dxf>
      <fill>
        <patternFill>
          <bgColor rgb="FFFF0000"/>
        </patternFill>
      </fill>
    </dxf>
    <dxf>
      <font>
        <color theme="1"/>
      </font>
      <fill>
        <patternFill patternType="solid">
          <bgColor rgb="FF92D050"/>
        </patternFill>
      </fill>
    </dxf>
    <dxf>
      <font>
        <color theme="1"/>
      </font>
      <fill>
        <patternFill patternType="solid">
          <bgColor rgb="FFFFFF66"/>
        </patternFill>
      </fill>
    </dxf>
    <dxf>
      <font>
        <color theme="1"/>
      </font>
      <fill>
        <patternFill patternType="solid">
          <bgColor rgb="FFFF0000"/>
        </patternFill>
      </fill>
    </dxf>
    <dxf>
      <font>
        <b/>
        <i val="0"/>
        <color theme="1" tint="0.499984740745262"/>
      </font>
    </dxf>
    <dxf>
      <font>
        <b/>
        <i val="0"/>
        <color theme="9" tint="-0.499984740745262"/>
      </font>
    </dxf>
    <dxf>
      <fill>
        <patternFill>
          <bgColor rgb="FFFFFF66"/>
        </patternFill>
      </fill>
    </dxf>
    <dxf>
      <fill>
        <patternFill>
          <bgColor rgb="FF92D050"/>
        </patternFill>
      </fill>
    </dxf>
    <dxf>
      <fill>
        <patternFill>
          <bgColor rgb="FFFF0000"/>
        </patternFill>
      </fill>
    </dxf>
    <dxf>
      <fill>
        <patternFill>
          <bgColor rgb="FFFFFF66"/>
        </patternFill>
      </fill>
    </dxf>
    <dxf>
      <fill>
        <patternFill>
          <bgColor rgb="FF92D050"/>
        </patternFill>
      </fill>
    </dxf>
    <dxf>
      <fill>
        <patternFill>
          <bgColor rgb="FFFF0000"/>
        </patternFill>
      </fill>
    </dxf>
    <dxf>
      <font>
        <color theme="1"/>
      </font>
      <fill>
        <patternFill patternType="solid">
          <bgColor rgb="FF92D050"/>
        </patternFill>
      </fill>
    </dxf>
    <dxf>
      <font>
        <color theme="1"/>
      </font>
      <fill>
        <patternFill patternType="solid">
          <bgColor rgb="FFFFFF66"/>
        </patternFill>
      </fill>
    </dxf>
    <dxf>
      <font>
        <color theme="1"/>
      </font>
      <fill>
        <patternFill patternType="solid">
          <bgColor rgb="FFFF0000"/>
        </patternFill>
      </fill>
    </dxf>
    <dxf>
      <font>
        <b/>
        <i val="0"/>
        <color theme="1" tint="0.499984740745262"/>
      </font>
    </dxf>
    <dxf>
      <font>
        <b/>
        <i val="0"/>
        <color theme="9" tint="-0.499984740745262"/>
      </font>
    </dxf>
    <dxf>
      <font>
        <b/>
        <i val="0"/>
        <color theme="9" tint="-0.499984740745262"/>
      </font>
    </dxf>
    <dxf>
      <font>
        <b/>
        <i val="0"/>
        <color theme="1" tint="0.499984740745262"/>
      </font>
    </dxf>
    <dxf>
      <fill>
        <patternFill>
          <bgColor rgb="FFFFFF66"/>
        </patternFill>
      </fill>
    </dxf>
    <dxf>
      <fill>
        <patternFill>
          <bgColor rgb="FF92D050"/>
        </patternFill>
      </fill>
    </dxf>
    <dxf>
      <fill>
        <patternFill>
          <bgColor rgb="FFFF0000"/>
        </patternFill>
      </fill>
    </dxf>
    <dxf>
      <fill>
        <patternFill>
          <bgColor rgb="FFFFFF66"/>
        </patternFill>
      </fill>
    </dxf>
    <dxf>
      <fill>
        <patternFill>
          <bgColor rgb="FF92D050"/>
        </patternFill>
      </fill>
    </dxf>
    <dxf>
      <fill>
        <patternFill>
          <bgColor rgb="FFFF0000"/>
        </patternFill>
      </fill>
    </dxf>
    <dxf>
      <font>
        <color theme="1"/>
      </font>
      <fill>
        <patternFill patternType="solid">
          <bgColor rgb="FF92D050"/>
        </patternFill>
      </fill>
    </dxf>
    <dxf>
      <font>
        <color theme="1"/>
      </font>
      <fill>
        <patternFill patternType="solid">
          <bgColor rgb="FFFFFF66"/>
        </patternFill>
      </fill>
    </dxf>
    <dxf>
      <font>
        <color theme="1"/>
      </font>
      <fill>
        <patternFill patternType="solid">
          <bgColor rgb="FFFF0000"/>
        </patternFill>
      </fill>
    </dxf>
    <dxf>
      <font>
        <b/>
        <i val="0"/>
        <color theme="1" tint="0.499984740745262"/>
      </font>
    </dxf>
    <dxf>
      <font>
        <b/>
        <i val="0"/>
        <color theme="9" tint="-0.499984740745262"/>
      </font>
    </dxf>
    <dxf>
      <fill>
        <patternFill>
          <bgColor rgb="FFFFFF66"/>
        </patternFill>
      </fill>
    </dxf>
    <dxf>
      <fill>
        <patternFill>
          <bgColor rgb="FF92D050"/>
        </patternFill>
      </fill>
    </dxf>
    <dxf>
      <fill>
        <patternFill>
          <bgColor rgb="FFFF0000"/>
        </patternFill>
      </fill>
    </dxf>
    <dxf>
      <fill>
        <patternFill>
          <bgColor rgb="FFFFFF66"/>
        </patternFill>
      </fill>
    </dxf>
    <dxf>
      <fill>
        <patternFill>
          <bgColor rgb="FF92D050"/>
        </patternFill>
      </fill>
    </dxf>
    <dxf>
      <fill>
        <patternFill>
          <bgColor rgb="FFFF0000"/>
        </patternFill>
      </fill>
    </dxf>
    <dxf>
      <font>
        <color theme="1"/>
      </font>
      <fill>
        <patternFill patternType="solid">
          <bgColor rgb="FF92D050"/>
        </patternFill>
      </fill>
    </dxf>
    <dxf>
      <font>
        <color theme="1"/>
      </font>
      <fill>
        <patternFill patternType="solid">
          <bgColor rgb="FFFFFF66"/>
        </patternFill>
      </fill>
    </dxf>
    <dxf>
      <font>
        <color theme="1"/>
      </font>
      <fill>
        <patternFill patternType="solid">
          <bgColor rgb="FFFF0000"/>
        </patternFill>
      </fill>
    </dxf>
    <dxf>
      <font>
        <b/>
        <i val="0"/>
        <color theme="1" tint="0.499984740745262"/>
      </font>
    </dxf>
    <dxf>
      <font>
        <b/>
        <i val="0"/>
        <color theme="9" tint="-0.499984740745262"/>
      </font>
    </dxf>
    <dxf>
      <fill>
        <patternFill>
          <bgColor rgb="FFFFFF66"/>
        </patternFill>
      </fill>
    </dxf>
    <dxf>
      <fill>
        <patternFill>
          <bgColor rgb="FF92D050"/>
        </patternFill>
      </fill>
    </dxf>
    <dxf>
      <fill>
        <patternFill>
          <bgColor rgb="FFFF0000"/>
        </patternFill>
      </fill>
    </dxf>
    <dxf>
      <fill>
        <patternFill>
          <bgColor rgb="FFFFFF66"/>
        </patternFill>
      </fill>
    </dxf>
    <dxf>
      <fill>
        <patternFill>
          <bgColor rgb="FF92D050"/>
        </patternFill>
      </fill>
    </dxf>
    <dxf>
      <fill>
        <patternFill>
          <bgColor rgb="FFFF0000"/>
        </patternFill>
      </fill>
    </dxf>
    <dxf>
      <font>
        <color theme="1"/>
      </font>
      <fill>
        <patternFill patternType="solid">
          <bgColor rgb="FF92D050"/>
        </patternFill>
      </fill>
    </dxf>
    <dxf>
      <font>
        <color theme="1"/>
      </font>
      <fill>
        <patternFill patternType="solid">
          <bgColor rgb="FFFFFF66"/>
        </patternFill>
      </fill>
    </dxf>
    <dxf>
      <font>
        <color theme="1"/>
      </font>
      <fill>
        <patternFill patternType="solid">
          <bgColor rgb="FFFF0000"/>
        </patternFill>
      </fill>
    </dxf>
    <dxf>
      <font>
        <b/>
        <i val="0"/>
        <color theme="1" tint="0.499984740745262"/>
      </font>
    </dxf>
    <dxf>
      <font>
        <b/>
        <i val="0"/>
        <color theme="9" tint="-0.499984740745262"/>
      </font>
    </dxf>
    <dxf>
      <fill>
        <patternFill>
          <bgColor rgb="FFFFFF66"/>
        </patternFill>
      </fill>
    </dxf>
    <dxf>
      <fill>
        <patternFill>
          <bgColor rgb="FF92D050"/>
        </patternFill>
      </fill>
    </dxf>
    <dxf>
      <fill>
        <patternFill>
          <bgColor rgb="FFFF0000"/>
        </patternFill>
      </fill>
    </dxf>
    <dxf>
      <font>
        <b/>
        <i val="0"/>
        <color theme="1" tint="0.499984740745262"/>
      </font>
    </dxf>
    <dxf>
      <font>
        <b/>
        <i val="0"/>
        <color theme="9" tint="-0.499984740745262"/>
      </font>
    </dxf>
    <dxf>
      <fill>
        <patternFill>
          <bgColor rgb="FFFFFF66"/>
        </patternFill>
      </fill>
    </dxf>
    <dxf>
      <fill>
        <patternFill>
          <bgColor rgb="FF92D050"/>
        </patternFill>
      </fill>
    </dxf>
    <dxf>
      <fill>
        <patternFill>
          <bgColor rgb="FFFF0000"/>
        </patternFill>
      </fill>
    </dxf>
    <dxf>
      <fill>
        <patternFill>
          <bgColor rgb="FFFFFF66"/>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FF66"/>
        </patternFill>
      </fill>
    </dxf>
  </dxfs>
  <tableStyles count="0" defaultTableStyle="TableStyleMedium2" defaultPivotStyle="PivotStyleLight16"/>
  <colors>
    <mruColors>
      <color rgb="FFFFFF66"/>
      <color rgb="FF996633"/>
      <color rgb="FFB54DFF"/>
      <color rgb="FFFFB8EA"/>
      <color rgb="FF663300"/>
      <color rgb="FF92D050"/>
      <color rgb="FFFFFFCC"/>
      <color rgb="FFFFC000"/>
      <color rgb="FFFF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'1880_1909'!$B$1</c:f>
              <c:strCache>
                <c:ptCount val="1"/>
                <c:pt idx="0">
                  <c:v>Phytoplankton</c:v>
                </c:pt>
              </c:strCache>
            </c:strRef>
          </c:tx>
          <c:spPr>
            <a:ln w="28575" cap="rnd">
              <a:solidFill>
                <a:schemeClr val="accent1"/>
              </a:solidFill>
              <a:round/>
            </a:ln>
            <a:effectLst/>
          </c:spPr>
          <c:marker>
            <c:symbol val="none"/>
          </c:marker>
          <c:cat>
            <c:strRef>
              <c:f>'1880_1909'!$A$2:$A$18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'1880_1909'!$B$2:$B$18</c:f>
              <c:numCache>
                <c:formatCode>0%</c:formatCode>
                <c:ptCount val="17"/>
                <c:pt idx="0">
                  <c:v>1</c:v>
                </c:pt>
                <c:pt idx="1">
                  <c:v>1</c:v>
                </c:pt>
                <c:pt idx="2">
                  <c:v>1</c:v>
                </c:pt>
                <c:pt idx="3">
                  <c:v>1</c:v>
                </c:pt>
                <c:pt idx="4">
                  <c:v>0.28999999999999998</c:v>
                </c:pt>
                <c:pt idx="5">
                  <c:v>0.54</c:v>
                </c:pt>
                <c:pt idx="6">
                  <c:v>0.54</c:v>
                </c:pt>
                <c:pt idx="7">
                  <c:v>1</c:v>
                </c:pt>
                <c:pt idx="8">
                  <c:v>0.46</c:v>
                </c:pt>
                <c:pt idx="9">
                  <c:v>1</c:v>
                </c:pt>
                <c:pt idx="10">
                  <c:v>0.35</c:v>
                </c:pt>
                <c:pt idx="11">
                  <c:v>1</c:v>
                </c:pt>
                <c:pt idx="12">
                  <c:v>1</c:v>
                </c:pt>
                <c:pt idx="13">
                  <c:v>1</c:v>
                </c:pt>
                <c:pt idx="14">
                  <c:v>1</c:v>
                </c:pt>
                <c:pt idx="15">
                  <c:v>1</c:v>
                </c:pt>
                <c:pt idx="16">
                  <c:v>1</c:v>
                </c:pt>
              </c:numCache>
            </c:numRef>
          </c:val>
          <c:extLst>
            <c:ext xmlns:c16="http://schemas.microsoft.com/office/drawing/2014/chart" uri="{C3380CC4-5D6E-409C-BE32-E72D297353CC}">
              <c16:uniqueId val="{00000000-562C-4213-A341-3ADFE3CEB01E}"/>
            </c:ext>
          </c:extLst>
        </c:ser>
        <c:ser>
          <c:idx val="1"/>
          <c:order val="1"/>
          <c:tx>
            <c:strRef>
              <c:f>'1880_1909'!$C$1</c:f>
              <c:strCache>
                <c:ptCount val="1"/>
                <c:pt idx="0">
                  <c:v>Zooplankton</c:v>
                </c:pt>
              </c:strCache>
            </c:strRef>
          </c:tx>
          <c:spPr>
            <a:ln w="28575" cap="rnd">
              <a:solidFill>
                <a:schemeClr val="accent2"/>
              </a:solidFill>
              <a:round/>
            </a:ln>
            <a:effectLst/>
          </c:spPr>
          <c:marker>
            <c:symbol val="none"/>
          </c:marker>
          <c:cat>
            <c:strRef>
              <c:f>'1880_1909'!$A$2:$A$18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'1880_1909'!$C$2:$C$18</c:f>
              <c:numCache>
                <c:formatCode>0%</c:formatCode>
                <c:ptCount val="17"/>
                <c:pt idx="0">
                  <c:v>1</c:v>
                </c:pt>
                <c:pt idx="1">
                  <c:v>0.59</c:v>
                </c:pt>
                <c:pt idx="2">
                  <c:v>1</c:v>
                </c:pt>
                <c:pt idx="3">
                  <c:v>0.53</c:v>
                </c:pt>
                <c:pt idx="4">
                  <c:v>0.28999999999999998</c:v>
                </c:pt>
                <c:pt idx="5">
                  <c:v>0.36</c:v>
                </c:pt>
                <c:pt idx="6">
                  <c:v>0.32</c:v>
                </c:pt>
                <c:pt idx="7">
                  <c:v>1</c:v>
                </c:pt>
                <c:pt idx="8">
                  <c:v>0.28999999999999998</c:v>
                </c:pt>
                <c:pt idx="9">
                  <c:v>0.33</c:v>
                </c:pt>
                <c:pt idx="10">
                  <c:v>0.3</c:v>
                </c:pt>
                <c:pt idx="11">
                  <c:v>0.56999999999999995</c:v>
                </c:pt>
                <c:pt idx="12">
                  <c:v>0.35</c:v>
                </c:pt>
                <c:pt idx="13">
                  <c:v>0.59</c:v>
                </c:pt>
                <c:pt idx="14">
                  <c:v>0.36</c:v>
                </c:pt>
                <c:pt idx="15">
                  <c:v>0.53</c:v>
                </c:pt>
                <c:pt idx="16">
                  <c:v>0.52</c:v>
                </c:pt>
              </c:numCache>
            </c:numRef>
          </c:val>
          <c:extLst>
            <c:ext xmlns:c16="http://schemas.microsoft.com/office/drawing/2014/chart" uri="{C3380CC4-5D6E-409C-BE32-E72D297353CC}">
              <c16:uniqueId val="{00000001-562C-4213-A341-3ADFE3CEB01E}"/>
            </c:ext>
          </c:extLst>
        </c:ser>
        <c:ser>
          <c:idx val="2"/>
          <c:order val="2"/>
          <c:tx>
            <c:strRef>
              <c:f>'1880_1909'!$D$1</c:f>
              <c:strCache>
                <c:ptCount val="1"/>
                <c:pt idx="0">
                  <c:v>Benthic Invertebrates</c:v>
                </c:pt>
              </c:strCache>
            </c:strRef>
          </c:tx>
          <c:spPr>
            <a:ln w="28575" cap="rnd">
              <a:solidFill>
                <a:schemeClr val="accent3"/>
              </a:solidFill>
              <a:round/>
            </a:ln>
            <a:effectLst/>
          </c:spPr>
          <c:marker>
            <c:symbol val="none"/>
          </c:marker>
          <c:cat>
            <c:strRef>
              <c:f>'1880_1909'!$A$2:$A$18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'1880_1909'!$D$2:$D$18</c:f>
              <c:numCache>
                <c:formatCode>0%</c:formatCode>
                <c:ptCount val="17"/>
                <c:pt idx="0">
                  <c:v>0.57999999999999996</c:v>
                </c:pt>
                <c:pt idx="1">
                  <c:v>0.59</c:v>
                </c:pt>
                <c:pt idx="2">
                  <c:v>1</c:v>
                </c:pt>
                <c:pt idx="3">
                  <c:v>0.53</c:v>
                </c:pt>
                <c:pt idx="4">
                  <c:v>0.28000000000000003</c:v>
                </c:pt>
                <c:pt idx="5">
                  <c:v>0.4</c:v>
                </c:pt>
                <c:pt idx="6">
                  <c:v>0.54</c:v>
                </c:pt>
                <c:pt idx="7">
                  <c:v>1</c:v>
                </c:pt>
                <c:pt idx="8">
                  <c:v>0.23</c:v>
                </c:pt>
                <c:pt idx="9">
                  <c:v>0.32</c:v>
                </c:pt>
                <c:pt idx="10">
                  <c:v>0.18</c:v>
                </c:pt>
                <c:pt idx="11">
                  <c:v>0.59</c:v>
                </c:pt>
                <c:pt idx="12">
                  <c:v>0.53</c:v>
                </c:pt>
                <c:pt idx="13">
                  <c:v>0.56999999999999995</c:v>
                </c:pt>
                <c:pt idx="14">
                  <c:v>0.37</c:v>
                </c:pt>
                <c:pt idx="15">
                  <c:v>0.56999999999999995</c:v>
                </c:pt>
                <c:pt idx="16">
                  <c:v>0.55000000000000004</c:v>
                </c:pt>
              </c:numCache>
            </c:numRef>
          </c:val>
          <c:extLst>
            <c:ext xmlns:c16="http://schemas.microsoft.com/office/drawing/2014/chart" uri="{C3380CC4-5D6E-409C-BE32-E72D297353CC}">
              <c16:uniqueId val="{00000002-562C-4213-A341-3ADFE3CEB01E}"/>
            </c:ext>
          </c:extLst>
        </c:ser>
        <c:ser>
          <c:idx val="3"/>
          <c:order val="3"/>
          <c:tx>
            <c:strRef>
              <c:f>'1880_1909'!$E$1</c:f>
              <c:strCache>
                <c:ptCount val="1"/>
                <c:pt idx="0">
                  <c:v>Fish</c:v>
                </c:pt>
              </c:strCache>
            </c:strRef>
          </c:tx>
          <c:spPr>
            <a:ln w="28575" cap="rnd">
              <a:solidFill>
                <a:schemeClr val="accent4"/>
              </a:solidFill>
              <a:round/>
            </a:ln>
            <a:effectLst/>
          </c:spPr>
          <c:marker>
            <c:symbol val="none"/>
          </c:marker>
          <c:cat>
            <c:strRef>
              <c:f>'1880_1909'!$A$2:$A$18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'1880_1909'!$E$2:$E$18</c:f>
              <c:numCache>
                <c:formatCode>0%</c:formatCode>
                <c:ptCount val="17"/>
                <c:pt idx="0">
                  <c:v>0.38</c:v>
                </c:pt>
                <c:pt idx="1">
                  <c:v>0.39</c:v>
                </c:pt>
                <c:pt idx="2">
                  <c:v>1</c:v>
                </c:pt>
                <c:pt idx="3">
                  <c:v>1</c:v>
                </c:pt>
                <c:pt idx="4">
                  <c:v>0.3</c:v>
                </c:pt>
                <c:pt idx="5">
                  <c:v>0.48</c:v>
                </c:pt>
                <c:pt idx="6">
                  <c:v>0.37</c:v>
                </c:pt>
                <c:pt idx="7">
                  <c:v>1</c:v>
                </c:pt>
                <c:pt idx="8">
                  <c:v>0.27</c:v>
                </c:pt>
                <c:pt idx="9">
                  <c:v>0.85</c:v>
                </c:pt>
                <c:pt idx="10">
                  <c:v>0.27</c:v>
                </c:pt>
                <c:pt idx="11">
                  <c:v>0.8</c:v>
                </c:pt>
                <c:pt idx="12">
                  <c:v>0.85</c:v>
                </c:pt>
                <c:pt idx="13">
                  <c:v>0.38</c:v>
                </c:pt>
                <c:pt idx="14">
                  <c:v>1</c:v>
                </c:pt>
                <c:pt idx="15">
                  <c:v>0.6</c:v>
                </c:pt>
                <c:pt idx="16">
                  <c:v>0.37</c:v>
                </c:pt>
              </c:numCache>
            </c:numRef>
          </c:val>
          <c:extLst>
            <c:ext xmlns:c16="http://schemas.microsoft.com/office/drawing/2014/chart" uri="{C3380CC4-5D6E-409C-BE32-E72D297353CC}">
              <c16:uniqueId val="{00000003-562C-4213-A341-3ADFE3CEB01E}"/>
            </c:ext>
          </c:extLst>
        </c:ser>
        <c:ser>
          <c:idx val="4"/>
          <c:order val="4"/>
          <c:tx>
            <c:strRef>
              <c:f>'1880_1909'!$F$1</c:f>
              <c:strCache>
                <c:ptCount val="1"/>
                <c:pt idx="0">
                  <c:v>Crustaceans</c:v>
                </c:pt>
              </c:strCache>
            </c:strRef>
          </c:tx>
          <c:spPr>
            <a:ln w="28575" cap="rnd">
              <a:solidFill>
                <a:schemeClr val="accent5"/>
              </a:solidFill>
              <a:round/>
            </a:ln>
            <a:effectLst/>
          </c:spPr>
          <c:marker>
            <c:symbol val="none"/>
          </c:marker>
          <c:cat>
            <c:strRef>
              <c:f>'1880_1909'!$A$2:$A$18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'1880_1909'!$F$2:$F$18</c:f>
              <c:numCache>
                <c:formatCode>0%</c:formatCode>
                <c:ptCount val="17"/>
                <c:pt idx="0">
                  <c:v>0.8</c:v>
                </c:pt>
                <c:pt idx="1">
                  <c:v>0.59</c:v>
                </c:pt>
                <c:pt idx="2">
                  <c:v>1</c:v>
                </c:pt>
                <c:pt idx="3">
                  <c:v>0.52</c:v>
                </c:pt>
                <c:pt idx="4">
                  <c:v>0.2</c:v>
                </c:pt>
                <c:pt idx="5">
                  <c:v>0.35</c:v>
                </c:pt>
                <c:pt idx="6">
                  <c:v>0.32</c:v>
                </c:pt>
                <c:pt idx="7">
                  <c:v>1</c:v>
                </c:pt>
                <c:pt idx="8">
                  <c:v>0.2</c:v>
                </c:pt>
                <c:pt idx="9">
                  <c:v>0.25</c:v>
                </c:pt>
                <c:pt idx="10">
                  <c:v>0.16</c:v>
                </c:pt>
                <c:pt idx="11">
                  <c:v>0.56000000000000005</c:v>
                </c:pt>
                <c:pt idx="12">
                  <c:v>0.33</c:v>
                </c:pt>
                <c:pt idx="13">
                  <c:v>0.59</c:v>
                </c:pt>
                <c:pt idx="14">
                  <c:v>0.33</c:v>
                </c:pt>
                <c:pt idx="15">
                  <c:v>0.53</c:v>
                </c:pt>
                <c:pt idx="16">
                  <c:v>0.51</c:v>
                </c:pt>
              </c:numCache>
            </c:numRef>
          </c:val>
          <c:extLst>
            <c:ext xmlns:c16="http://schemas.microsoft.com/office/drawing/2014/chart" uri="{C3380CC4-5D6E-409C-BE32-E72D297353CC}">
              <c16:uniqueId val="{00000004-562C-4213-A341-3ADFE3CEB01E}"/>
            </c:ext>
          </c:extLst>
        </c:ser>
        <c:ser>
          <c:idx val="5"/>
          <c:order val="5"/>
          <c:tx>
            <c:strRef>
              <c:f>'1880_1909'!$G$1</c:f>
              <c:strCache>
                <c:ptCount val="1"/>
                <c:pt idx="0">
                  <c:v>Macroalgae</c:v>
                </c:pt>
              </c:strCache>
            </c:strRef>
          </c:tx>
          <c:spPr>
            <a:ln w="28575" cap="rnd">
              <a:solidFill>
                <a:schemeClr val="accent6"/>
              </a:solidFill>
              <a:round/>
            </a:ln>
            <a:effectLst/>
          </c:spPr>
          <c:marker>
            <c:symbol val="none"/>
          </c:marker>
          <c:cat>
            <c:strRef>
              <c:f>'1880_1909'!$A$2:$A$18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'1880_1909'!$G$2:$G$18</c:f>
              <c:numCache>
                <c:formatCode>0%</c:formatCode>
                <c:ptCount val="17"/>
                <c:pt idx="0">
                  <c:v>1</c:v>
                </c:pt>
                <c:pt idx="1">
                  <c:v>0.39</c:v>
                </c:pt>
                <c:pt idx="2">
                  <c:v>1</c:v>
                </c:pt>
                <c:pt idx="3">
                  <c:v>1</c:v>
                </c:pt>
                <c:pt idx="4">
                  <c:v>0.27</c:v>
                </c:pt>
                <c:pt idx="5">
                  <c:v>0.39</c:v>
                </c:pt>
                <c:pt idx="6">
                  <c:v>0.39</c:v>
                </c:pt>
                <c:pt idx="7">
                  <c:v>1</c:v>
                </c:pt>
                <c:pt idx="8">
                  <c:v>0.33</c:v>
                </c:pt>
                <c:pt idx="9">
                  <c:v>0.33</c:v>
                </c:pt>
                <c:pt idx="10">
                  <c:v>0.28999999999999998</c:v>
                </c:pt>
                <c:pt idx="11">
                  <c:v>1</c:v>
                </c:pt>
                <c:pt idx="12">
                  <c:v>0.39</c:v>
                </c:pt>
                <c:pt idx="13">
                  <c:v>0.59</c:v>
                </c:pt>
                <c:pt idx="14">
                  <c:v>0.38</c:v>
                </c:pt>
                <c:pt idx="15">
                  <c:v>1</c:v>
                </c:pt>
                <c:pt idx="16">
                  <c:v>0.59</c:v>
                </c:pt>
              </c:numCache>
            </c:numRef>
          </c:val>
          <c:extLst>
            <c:ext xmlns:c16="http://schemas.microsoft.com/office/drawing/2014/chart" uri="{C3380CC4-5D6E-409C-BE32-E72D297353CC}">
              <c16:uniqueId val="{00000005-562C-4213-A341-3ADFE3CEB01E}"/>
            </c:ext>
          </c:extLst>
        </c:ser>
        <c:ser>
          <c:idx val="6"/>
          <c:order val="6"/>
          <c:tx>
            <c:strRef>
              <c:f>'1880_1909'!$H$1</c:f>
              <c:strCache>
                <c:ptCount val="1"/>
                <c:pt idx="0">
                  <c:v>Cephalopods</c:v>
                </c:pt>
              </c:strCache>
            </c:strRef>
          </c:tx>
          <c:spPr>
            <a:ln w="28575" cap="rnd">
              <a:solidFill>
                <a:schemeClr val="accent1">
                  <a:lumMod val="60000"/>
                </a:schemeClr>
              </a:solidFill>
              <a:round/>
            </a:ln>
            <a:effectLst/>
          </c:spPr>
          <c:marker>
            <c:symbol val="none"/>
          </c:marker>
          <c:cat>
            <c:strRef>
              <c:f>'1880_1909'!$A$2:$A$18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'1880_1909'!$H$2:$H$18</c:f>
              <c:numCache>
                <c:formatCode>0%</c:formatCode>
                <c:ptCount val="17"/>
                <c:pt idx="0">
                  <c:v>0.8</c:v>
                </c:pt>
                <c:pt idx="1">
                  <c:v>1</c:v>
                </c:pt>
                <c:pt idx="2">
                  <c:v>1</c:v>
                </c:pt>
                <c:pt idx="3">
                  <c:v>1</c:v>
                </c:pt>
                <c:pt idx="4">
                  <c:v>1</c:v>
                </c:pt>
                <c:pt idx="5">
                  <c:v>1</c:v>
                </c:pt>
                <c:pt idx="6">
                  <c:v>1</c:v>
                </c:pt>
                <c:pt idx="7">
                  <c:v>1</c:v>
                </c:pt>
                <c:pt idx="8">
                  <c:v>0.43</c:v>
                </c:pt>
                <c:pt idx="9">
                  <c:v>1</c:v>
                </c:pt>
                <c:pt idx="10">
                  <c:v>0.37</c:v>
                </c:pt>
                <c:pt idx="11">
                  <c:v>1</c:v>
                </c:pt>
                <c:pt idx="12">
                  <c:v>1</c:v>
                </c:pt>
                <c:pt idx="13">
                  <c:v>1</c:v>
                </c:pt>
                <c:pt idx="14">
                  <c:v>1</c:v>
                </c:pt>
                <c:pt idx="15">
                  <c:v>1</c:v>
                </c:pt>
                <c:pt idx="16">
                  <c:v>0.57999999999999996</c:v>
                </c:pt>
              </c:numCache>
            </c:numRef>
          </c:val>
          <c:extLst>
            <c:ext xmlns:c16="http://schemas.microsoft.com/office/drawing/2014/chart" uri="{C3380CC4-5D6E-409C-BE32-E72D297353CC}">
              <c16:uniqueId val="{00000006-562C-4213-A341-3ADFE3CEB01E}"/>
            </c:ext>
          </c:extLst>
        </c:ser>
        <c:dLbls>
          <c:showLegendKey val="0"/>
          <c:showVal val="0"/>
          <c:showCatName val="0"/>
          <c:showSerName val="0"/>
          <c:showPercent val="0"/>
          <c:showBubbleSize val="0"/>
        </c:dLbls>
        <c:axId val="513070896"/>
        <c:axId val="2113952304"/>
      </c:radarChart>
      <c:catAx>
        <c:axId val="51307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52304"/>
        <c:crosses val="autoZero"/>
        <c:auto val="1"/>
        <c:lblAlgn val="ctr"/>
        <c:lblOffset val="100"/>
        <c:noMultiLvlLbl val="0"/>
      </c:catAx>
      <c:valAx>
        <c:axId val="211395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07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'1910_1939'!$B$1</c:f>
              <c:strCache>
                <c:ptCount val="1"/>
                <c:pt idx="0">
                  <c:v>Phytoplankton</c:v>
                </c:pt>
              </c:strCache>
            </c:strRef>
          </c:tx>
          <c:spPr>
            <a:ln w="28575" cap="rnd">
              <a:solidFill>
                <a:schemeClr val="accent1"/>
              </a:solidFill>
              <a:round/>
            </a:ln>
            <a:effectLst/>
          </c:spPr>
          <c:marker>
            <c:symbol val="none"/>
          </c:marker>
          <c:cat>
            <c:strRef>
              <c:f>'1910_1939'!$A$2:$A$18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'1910_1939'!$B$2:$B$18</c:f>
              <c:numCache>
                <c:formatCode>0%</c:formatCode>
                <c:ptCount val="17"/>
                <c:pt idx="0">
                  <c:v>1</c:v>
                </c:pt>
                <c:pt idx="1">
                  <c:v>0.59</c:v>
                </c:pt>
                <c:pt idx="2">
                  <c:v>1</c:v>
                </c:pt>
                <c:pt idx="3">
                  <c:v>1</c:v>
                </c:pt>
                <c:pt idx="4">
                  <c:v>0.36</c:v>
                </c:pt>
                <c:pt idx="5">
                  <c:v>0.59</c:v>
                </c:pt>
                <c:pt idx="6">
                  <c:v>0.8</c:v>
                </c:pt>
                <c:pt idx="7">
                  <c:v>0.7</c:v>
                </c:pt>
                <c:pt idx="8">
                  <c:v>0.48</c:v>
                </c:pt>
                <c:pt idx="9">
                  <c:v>1</c:v>
                </c:pt>
                <c:pt idx="10">
                  <c:v>0.54</c:v>
                </c:pt>
                <c:pt idx="11">
                  <c:v>1</c:v>
                </c:pt>
                <c:pt idx="12">
                  <c:v>1</c:v>
                </c:pt>
                <c:pt idx="13">
                  <c:v>1</c:v>
                </c:pt>
                <c:pt idx="14">
                  <c:v>1</c:v>
                </c:pt>
                <c:pt idx="15">
                  <c:v>1</c:v>
                </c:pt>
                <c:pt idx="16">
                  <c:v>1</c:v>
                </c:pt>
              </c:numCache>
            </c:numRef>
          </c:val>
          <c:extLst>
            <c:ext xmlns:c16="http://schemas.microsoft.com/office/drawing/2014/chart" uri="{C3380CC4-5D6E-409C-BE32-E72D297353CC}">
              <c16:uniqueId val="{00000000-4387-44F4-A8B2-45E2AA7B8EA1}"/>
            </c:ext>
          </c:extLst>
        </c:ser>
        <c:ser>
          <c:idx val="1"/>
          <c:order val="1"/>
          <c:tx>
            <c:strRef>
              <c:f>'1910_1939'!$C$1</c:f>
              <c:strCache>
                <c:ptCount val="1"/>
                <c:pt idx="0">
                  <c:v>Zooplankton</c:v>
                </c:pt>
              </c:strCache>
            </c:strRef>
          </c:tx>
          <c:spPr>
            <a:ln w="28575" cap="rnd">
              <a:solidFill>
                <a:schemeClr val="accent2"/>
              </a:solidFill>
              <a:round/>
            </a:ln>
            <a:effectLst/>
          </c:spPr>
          <c:marker>
            <c:symbol val="none"/>
          </c:marker>
          <c:cat>
            <c:strRef>
              <c:f>'1910_1939'!$A$2:$A$18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'1910_1939'!$C$2:$C$18</c:f>
              <c:numCache>
                <c:formatCode>0%</c:formatCode>
                <c:ptCount val="17"/>
                <c:pt idx="0">
                  <c:v>0.57999999999999996</c:v>
                </c:pt>
                <c:pt idx="1">
                  <c:v>0.59</c:v>
                </c:pt>
                <c:pt idx="2">
                  <c:v>0.6</c:v>
                </c:pt>
                <c:pt idx="3">
                  <c:v>0.56999999999999995</c:v>
                </c:pt>
                <c:pt idx="4">
                  <c:v>0.34</c:v>
                </c:pt>
                <c:pt idx="5">
                  <c:v>0.57999999999999996</c:v>
                </c:pt>
                <c:pt idx="6">
                  <c:v>0.55000000000000004</c:v>
                </c:pt>
                <c:pt idx="7">
                  <c:v>0.56999999999999995</c:v>
                </c:pt>
                <c:pt idx="8">
                  <c:v>0.31</c:v>
                </c:pt>
                <c:pt idx="9">
                  <c:v>0.38</c:v>
                </c:pt>
                <c:pt idx="10">
                  <c:v>0.32</c:v>
                </c:pt>
                <c:pt idx="11">
                  <c:v>0.59</c:v>
                </c:pt>
                <c:pt idx="12">
                  <c:v>0.56999999999999995</c:v>
                </c:pt>
                <c:pt idx="13">
                  <c:v>0.7</c:v>
                </c:pt>
                <c:pt idx="14">
                  <c:v>0.59</c:v>
                </c:pt>
                <c:pt idx="15">
                  <c:v>0.55000000000000004</c:v>
                </c:pt>
                <c:pt idx="16">
                  <c:v>0.53</c:v>
                </c:pt>
              </c:numCache>
            </c:numRef>
          </c:val>
          <c:extLst>
            <c:ext xmlns:c16="http://schemas.microsoft.com/office/drawing/2014/chart" uri="{C3380CC4-5D6E-409C-BE32-E72D297353CC}">
              <c16:uniqueId val="{00000001-4387-44F4-A8B2-45E2AA7B8EA1}"/>
            </c:ext>
          </c:extLst>
        </c:ser>
        <c:ser>
          <c:idx val="2"/>
          <c:order val="2"/>
          <c:tx>
            <c:strRef>
              <c:f>'1910_1939'!$D$1</c:f>
              <c:strCache>
                <c:ptCount val="1"/>
                <c:pt idx="0">
                  <c:v>Benthic Invertebrates</c:v>
                </c:pt>
              </c:strCache>
            </c:strRef>
          </c:tx>
          <c:spPr>
            <a:ln w="28575" cap="rnd">
              <a:solidFill>
                <a:schemeClr val="accent3"/>
              </a:solidFill>
              <a:round/>
            </a:ln>
            <a:effectLst/>
          </c:spPr>
          <c:marker>
            <c:symbol val="none"/>
          </c:marker>
          <c:cat>
            <c:strRef>
              <c:f>'1910_1939'!$A$2:$A$18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'1910_1939'!$D$2:$D$18</c:f>
              <c:numCache>
                <c:formatCode>0%</c:formatCode>
                <c:ptCount val="17"/>
                <c:pt idx="0">
                  <c:v>0.48</c:v>
                </c:pt>
                <c:pt idx="1">
                  <c:v>0.56999999999999995</c:v>
                </c:pt>
                <c:pt idx="2">
                  <c:v>1</c:v>
                </c:pt>
                <c:pt idx="3">
                  <c:v>0.56000000000000005</c:v>
                </c:pt>
                <c:pt idx="4">
                  <c:v>0.41</c:v>
                </c:pt>
                <c:pt idx="5">
                  <c:v>0.56999999999999995</c:v>
                </c:pt>
                <c:pt idx="6">
                  <c:v>0.57999999999999996</c:v>
                </c:pt>
                <c:pt idx="7">
                  <c:v>0.56999999999999995</c:v>
                </c:pt>
                <c:pt idx="8">
                  <c:v>0.26</c:v>
                </c:pt>
                <c:pt idx="9">
                  <c:v>0.59</c:v>
                </c:pt>
                <c:pt idx="10">
                  <c:v>0.23</c:v>
                </c:pt>
                <c:pt idx="11">
                  <c:v>0.57999999999999996</c:v>
                </c:pt>
                <c:pt idx="12">
                  <c:v>0.59</c:v>
                </c:pt>
                <c:pt idx="13">
                  <c:v>0.79</c:v>
                </c:pt>
                <c:pt idx="14">
                  <c:v>0.57999999999999996</c:v>
                </c:pt>
                <c:pt idx="15">
                  <c:v>0.59</c:v>
                </c:pt>
                <c:pt idx="16">
                  <c:v>0.53</c:v>
                </c:pt>
              </c:numCache>
            </c:numRef>
          </c:val>
          <c:extLst>
            <c:ext xmlns:c16="http://schemas.microsoft.com/office/drawing/2014/chart" uri="{C3380CC4-5D6E-409C-BE32-E72D297353CC}">
              <c16:uniqueId val="{00000002-4387-44F4-A8B2-45E2AA7B8EA1}"/>
            </c:ext>
          </c:extLst>
        </c:ser>
        <c:ser>
          <c:idx val="3"/>
          <c:order val="3"/>
          <c:tx>
            <c:strRef>
              <c:f>'1910_1939'!$E$1</c:f>
              <c:strCache>
                <c:ptCount val="1"/>
                <c:pt idx="0">
                  <c:v>Fish</c:v>
                </c:pt>
              </c:strCache>
            </c:strRef>
          </c:tx>
          <c:spPr>
            <a:ln w="28575" cap="rnd">
              <a:solidFill>
                <a:schemeClr val="accent4"/>
              </a:solidFill>
              <a:round/>
            </a:ln>
            <a:effectLst/>
          </c:spPr>
          <c:marker>
            <c:symbol val="none"/>
          </c:marker>
          <c:cat>
            <c:strRef>
              <c:f>'1910_1939'!$A$2:$A$18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'1910_1939'!$E$2:$E$18</c:f>
              <c:numCache>
                <c:formatCode>0%</c:formatCode>
                <c:ptCount val="17"/>
                <c:pt idx="0">
                  <c:v>0.61</c:v>
                </c:pt>
                <c:pt idx="1">
                  <c:v>0.37</c:v>
                </c:pt>
                <c:pt idx="2">
                  <c:v>1</c:v>
                </c:pt>
                <c:pt idx="3">
                  <c:v>0.59</c:v>
                </c:pt>
                <c:pt idx="4">
                  <c:v>0.3</c:v>
                </c:pt>
                <c:pt idx="5">
                  <c:v>0.76</c:v>
                </c:pt>
                <c:pt idx="6">
                  <c:v>0.39</c:v>
                </c:pt>
                <c:pt idx="7">
                  <c:v>0.39</c:v>
                </c:pt>
                <c:pt idx="8">
                  <c:v>0.3</c:v>
                </c:pt>
                <c:pt idx="9">
                  <c:v>0.59</c:v>
                </c:pt>
                <c:pt idx="10">
                  <c:v>0.28000000000000003</c:v>
                </c:pt>
                <c:pt idx="11">
                  <c:v>0.59</c:v>
                </c:pt>
                <c:pt idx="12">
                  <c:v>1</c:v>
                </c:pt>
                <c:pt idx="13">
                  <c:v>0.38</c:v>
                </c:pt>
                <c:pt idx="14">
                  <c:v>0.6</c:v>
                </c:pt>
                <c:pt idx="15">
                  <c:v>0.6</c:v>
                </c:pt>
                <c:pt idx="16">
                  <c:v>0.33</c:v>
                </c:pt>
              </c:numCache>
            </c:numRef>
          </c:val>
          <c:extLst>
            <c:ext xmlns:c16="http://schemas.microsoft.com/office/drawing/2014/chart" uri="{C3380CC4-5D6E-409C-BE32-E72D297353CC}">
              <c16:uniqueId val="{00000003-4387-44F4-A8B2-45E2AA7B8EA1}"/>
            </c:ext>
          </c:extLst>
        </c:ser>
        <c:ser>
          <c:idx val="4"/>
          <c:order val="4"/>
          <c:tx>
            <c:strRef>
              <c:f>'1910_1939'!$F$1</c:f>
              <c:strCache>
                <c:ptCount val="1"/>
                <c:pt idx="0">
                  <c:v>Crustaceans</c:v>
                </c:pt>
              </c:strCache>
            </c:strRef>
          </c:tx>
          <c:spPr>
            <a:ln w="28575" cap="rnd">
              <a:solidFill>
                <a:schemeClr val="accent5"/>
              </a:solidFill>
              <a:round/>
            </a:ln>
            <a:effectLst/>
          </c:spPr>
          <c:marker>
            <c:symbol val="none"/>
          </c:marker>
          <c:cat>
            <c:strRef>
              <c:f>'1910_1939'!$A$2:$A$18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'1910_1939'!$F$2:$F$18</c:f>
              <c:numCache>
                <c:formatCode>0%</c:formatCode>
                <c:ptCount val="17"/>
                <c:pt idx="0">
                  <c:v>0.5</c:v>
                </c:pt>
                <c:pt idx="1">
                  <c:v>0.56000000000000005</c:v>
                </c:pt>
                <c:pt idx="2">
                  <c:v>0.6</c:v>
                </c:pt>
                <c:pt idx="3">
                  <c:v>0.55000000000000004</c:v>
                </c:pt>
                <c:pt idx="4">
                  <c:v>0.2</c:v>
                </c:pt>
                <c:pt idx="5">
                  <c:v>0.57999999999999996</c:v>
                </c:pt>
                <c:pt idx="6">
                  <c:v>0.55000000000000004</c:v>
                </c:pt>
                <c:pt idx="7">
                  <c:v>0.56999999999999995</c:v>
                </c:pt>
                <c:pt idx="8">
                  <c:v>0.26</c:v>
                </c:pt>
                <c:pt idx="9">
                  <c:v>0.37</c:v>
                </c:pt>
                <c:pt idx="10">
                  <c:v>0.21</c:v>
                </c:pt>
                <c:pt idx="11">
                  <c:v>0.56999999999999995</c:v>
                </c:pt>
                <c:pt idx="12">
                  <c:v>0.56000000000000005</c:v>
                </c:pt>
                <c:pt idx="13">
                  <c:v>0.64</c:v>
                </c:pt>
                <c:pt idx="14">
                  <c:v>0.57999999999999996</c:v>
                </c:pt>
                <c:pt idx="15">
                  <c:v>0.55000000000000004</c:v>
                </c:pt>
                <c:pt idx="16">
                  <c:v>0.52</c:v>
                </c:pt>
              </c:numCache>
            </c:numRef>
          </c:val>
          <c:extLst>
            <c:ext xmlns:c16="http://schemas.microsoft.com/office/drawing/2014/chart" uri="{C3380CC4-5D6E-409C-BE32-E72D297353CC}">
              <c16:uniqueId val="{00000004-4387-44F4-A8B2-45E2AA7B8EA1}"/>
            </c:ext>
          </c:extLst>
        </c:ser>
        <c:ser>
          <c:idx val="5"/>
          <c:order val="5"/>
          <c:tx>
            <c:strRef>
              <c:f>'1910_1939'!$G$1</c:f>
              <c:strCache>
                <c:ptCount val="1"/>
                <c:pt idx="0">
                  <c:v>Macroalgae</c:v>
                </c:pt>
              </c:strCache>
            </c:strRef>
          </c:tx>
          <c:spPr>
            <a:ln w="28575" cap="rnd">
              <a:solidFill>
                <a:schemeClr val="accent6"/>
              </a:solidFill>
              <a:round/>
            </a:ln>
            <a:effectLst/>
          </c:spPr>
          <c:marker>
            <c:symbol val="none"/>
          </c:marker>
          <c:cat>
            <c:strRef>
              <c:f>'1910_1939'!$A$2:$A$18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'1910_1939'!$G$2:$G$18</c:f>
              <c:numCache>
                <c:formatCode>0%</c:formatCode>
                <c:ptCount val="17"/>
                <c:pt idx="0">
                  <c:v>1</c:v>
                </c:pt>
                <c:pt idx="1">
                  <c:v>0.39</c:v>
                </c:pt>
                <c:pt idx="2">
                  <c:v>1</c:v>
                </c:pt>
                <c:pt idx="3">
                  <c:v>1</c:v>
                </c:pt>
                <c:pt idx="4">
                  <c:v>0.27</c:v>
                </c:pt>
                <c:pt idx="5">
                  <c:v>0.39</c:v>
                </c:pt>
                <c:pt idx="6">
                  <c:v>0.39</c:v>
                </c:pt>
                <c:pt idx="7">
                  <c:v>1</c:v>
                </c:pt>
                <c:pt idx="8">
                  <c:v>0.33</c:v>
                </c:pt>
                <c:pt idx="9">
                  <c:v>0.33</c:v>
                </c:pt>
                <c:pt idx="10">
                  <c:v>0.28999999999999998</c:v>
                </c:pt>
                <c:pt idx="11">
                  <c:v>1</c:v>
                </c:pt>
                <c:pt idx="12">
                  <c:v>0.39</c:v>
                </c:pt>
                <c:pt idx="13">
                  <c:v>0.59</c:v>
                </c:pt>
                <c:pt idx="14">
                  <c:v>0.38</c:v>
                </c:pt>
                <c:pt idx="15">
                  <c:v>1</c:v>
                </c:pt>
                <c:pt idx="16">
                  <c:v>0.59</c:v>
                </c:pt>
              </c:numCache>
            </c:numRef>
          </c:val>
          <c:extLst>
            <c:ext xmlns:c16="http://schemas.microsoft.com/office/drawing/2014/chart" uri="{C3380CC4-5D6E-409C-BE32-E72D297353CC}">
              <c16:uniqueId val="{00000005-4387-44F4-A8B2-45E2AA7B8EA1}"/>
            </c:ext>
          </c:extLst>
        </c:ser>
        <c:ser>
          <c:idx val="6"/>
          <c:order val="6"/>
          <c:tx>
            <c:strRef>
              <c:f>'1910_1939'!$H$1</c:f>
              <c:strCache>
                <c:ptCount val="1"/>
                <c:pt idx="0">
                  <c:v>Cephalopods</c:v>
                </c:pt>
              </c:strCache>
            </c:strRef>
          </c:tx>
          <c:spPr>
            <a:ln w="28575" cap="rnd">
              <a:solidFill>
                <a:schemeClr val="accent1">
                  <a:lumMod val="60000"/>
                </a:schemeClr>
              </a:solidFill>
              <a:round/>
            </a:ln>
            <a:effectLst/>
          </c:spPr>
          <c:marker>
            <c:symbol val="none"/>
          </c:marker>
          <c:cat>
            <c:strRef>
              <c:f>'1910_1939'!$A$2:$A$18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'1910_1939'!$H$2:$H$18</c:f>
              <c:numCache>
                <c:formatCode>0%</c:formatCode>
                <c:ptCount val="17"/>
                <c:pt idx="0">
                  <c:v>0.78</c:v>
                </c:pt>
                <c:pt idx="1">
                  <c:v>0.59</c:v>
                </c:pt>
                <c:pt idx="2">
                  <c:v>1</c:v>
                </c:pt>
                <c:pt idx="3">
                  <c:v>1</c:v>
                </c:pt>
                <c:pt idx="4">
                  <c:v>1</c:v>
                </c:pt>
                <c:pt idx="5">
                  <c:v>1</c:v>
                </c:pt>
                <c:pt idx="6">
                  <c:v>1</c:v>
                </c:pt>
                <c:pt idx="7">
                  <c:v>1</c:v>
                </c:pt>
                <c:pt idx="8">
                  <c:v>0.56000000000000005</c:v>
                </c:pt>
                <c:pt idx="9">
                  <c:v>1</c:v>
                </c:pt>
                <c:pt idx="10">
                  <c:v>0.8</c:v>
                </c:pt>
                <c:pt idx="11">
                  <c:v>1</c:v>
                </c:pt>
                <c:pt idx="12">
                  <c:v>1</c:v>
                </c:pt>
                <c:pt idx="13">
                  <c:v>1</c:v>
                </c:pt>
                <c:pt idx="14">
                  <c:v>1</c:v>
                </c:pt>
                <c:pt idx="15">
                  <c:v>1</c:v>
                </c:pt>
                <c:pt idx="16">
                  <c:v>0.59</c:v>
                </c:pt>
              </c:numCache>
            </c:numRef>
          </c:val>
          <c:extLst>
            <c:ext xmlns:c16="http://schemas.microsoft.com/office/drawing/2014/chart" uri="{C3380CC4-5D6E-409C-BE32-E72D297353CC}">
              <c16:uniqueId val="{00000006-4387-44F4-A8B2-45E2AA7B8EA1}"/>
            </c:ext>
          </c:extLst>
        </c:ser>
        <c:dLbls>
          <c:showLegendKey val="0"/>
          <c:showVal val="0"/>
          <c:showCatName val="0"/>
          <c:showSerName val="0"/>
          <c:showPercent val="0"/>
          <c:showBubbleSize val="0"/>
        </c:dLbls>
        <c:axId val="309563840"/>
        <c:axId val="522643728"/>
      </c:radarChart>
      <c:catAx>
        <c:axId val="3095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3728"/>
        <c:crosses val="autoZero"/>
        <c:auto val="1"/>
        <c:lblAlgn val="ctr"/>
        <c:lblOffset val="100"/>
        <c:noMultiLvlLbl val="0"/>
      </c:catAx>
      <c:valAx>
        <c:axId val="52264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'1940_1969'!$B$1</c:f>
              <c:strCache>
                <c:ptCount val="1"/>
                <c:pt idx="0">
                  <c:v>Phytoplankton</c:v>
                </c:pt>
              </c:strCache>
            </c:strRef>
          </c:tx>
          <c:spPr>
            <a:ln w="28575" cap="rnd">
              <a:solidFill>
                <a:schemeClr val="accent1"/>
              </a:solidFill>
              <a:round/>
            </a:ln>
            <a:effectLst/>
          </c:spPr>
          <c:marker>
            <c:symbol val="none"/>
          </c:marker>
          <c:cat>
            <c:strRef>
              <c:f>'1940_1969'!$A$2:$A$18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'1940_1969'!$B$2:$B$18</c:f>
              <c:numCache>
                <c:formatCode>0%</c:formatCode>
                <c:ptCount val="17"/>
                <c:pt idx="0">
                  <c:v>0.57999999999999996</c:v>
                </c:pt>
                <c:pt idx="1">
                  <c:v>0.8</c:v>
                </c:pt>
                <c:pt idx="2">
                  <c:v>1</c:v>
                </c:pt>
                <c:pt idx="3">
                  <c:v>0.59</c:v>
                </c:pt>
                <c:pt idx="4">
                  <c:v>0.33</c:v>
                </c:pt>
                <c:pt idx="5">
                  <c:v>0.59</c:v>
                </c:pt>
                <c:pt idx="6">
                  <c:v>0.59</c:v>
                </c:pt>
                <c:pt idx="7">
                  <c:v>0.23</c:v>
                </c:pt>
                <c:pt idx="8">
                  <c:v>0.41</c:v>
                </c:pt>
                <c:pt idx="9">
                  <c:v>0.54</c:v>
                </c:pt>
                <c:pt idx="10">
                  <c:v>0.49</c:v>
                </c:pt>
                <c:pt idx="11">
                  <c:v>0.59</c:v>
                </c:pt>
                <c:pt idx="12">
                  <c:v>0.43</c:v>
                </c:pt>
                <c:pt idx="13">
                  <c:v>0.38</c:v>
                </c:pt>
                <c:pt idx="14">
                  <c:v>0.44</c:v>
                </c:pt>
                <c:pt idx="15">
                  <c:v>0.44</c:v>
                </c:pt>
                <c:pt idx="16">
                  <c:v>0.37</c:v>
                </c:pt>
              </c:numCache>
            </c:numRef>
          </c:val>
          <c:extLst>
            <c:ext xmlns:c16="http://schemas.microsoft.com/office/drawing/2014/chart" uri="{C3380CC4-5D6E-409C-BE32-E72D297353CC}">
              <c16:uniqueId val="{00000000-7433-41E2-9C12-D0ED14AC0AF9}"/>
            </c:ext>
          </c:extLst>
        </c:ser>
        <c:ser>
          <c:idx val="1"/>
          <c:order val="1"/>
          <c:tx>
            <c:strRef>
              <c:f>'1940_1969'!$C$1</c:f>
              <c:strCache>
                <c:ptCount val="1"/>
                <c:pt idx="0">
                  <c:v>Zooplankton</c:v>
                </c:pt>
              </c:strCache>
            </c:strRef>
          </c:tx>
          <c:spPr>
            <a:ln w="28575" cap="rnd">
              <a:solidFill>
                <a:schemeClr val="accent2"/>
              </a:solidFill>
              <a:round/>
            </a:ln>
            <a:effectLst/>
          </c:spPr>
          <c:marker>
            <c:symbol val="none"/>
          </c:marker>
          <c:cat>
            <c:strRef>
              <c:f>'1940_1969'!$A$2:$A$18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'1940_1969'!$C$2:$C$18</c:f>
              <c:numCache>
                <c:formatCode>0%</c:formatCode>
                <c:ptCount val="17"/>
                <c:pt idx="0">
                  <c:v>0.56999999999999995</c:v>
                </c:pt>
                <c:pt idx="1">
                  <c:v>0.56000000000000005</c:v>
                </c:pt>
                <c:pt idx="2">
                  <c:v>0.59</c:v>
                </c:pt>
                <c:pt idx="3">
                  <c:v>0.34</c:v>
                </c:pt>
                <c:pt idx="4">
                  <c:v>0.33</c:v>
                </c:pt>
                <c:pt idx="5">
                  <c:v>0.51</c:v>
                </c:pt>
                <c:pt idx="6">
                  <c:v>0.22</c:v>
                </c:pt>
                <c:pt idx="7">
                  <c:v>0.27</c:v>
                </c:pt>
                <c:pt idx="8">
                  <c:v>0.09</c:v>
                </c:pt>
                <c:pt idx="9">
                  <c:v>0.13</c:v>
                </c:pt>
                <c:pt idx="10">
                  <c:v>0.16</c:v>
                </c:pt>
                <c:pt idx="11">
                  <c:v>0.3</c:v>
                </c:pt>
                <c:pt idx="12">
                  <c:v>0.16</c:v>
                </c:pt>
                <c:pt idx="13">
                  <c:v>0.56000000000000005</c:v>
                </c:pt>
                <c:pt idx="14">
                  <c:v>0.26</c:v>
                </c:pt>
                <c:pt idx="15">
                  <c:v>0.11</c:v>
                </c:pt>
                <c:pt idx="16">
                  <c:v>0.32</c:v>
                </c:pt>
              </c:numCache>
            </c:numRef>
          </c:val>
          <c:extLst>
            <c:ext xmlns:c16="http://schemas.microsoft.com/office/drawing/2014/chart" uri="{C3380CC4-5D6E-409C-BE32-E72D297353CC}">
              <c16:uniqueId val="{00000001-7433-41E2-9C12-D0ED14AC0AF9}"/>
            </c:ext>
          </c:extLst>
        </c:ser>
        <c:ser>
          <c:idx val="2"/>
          <c:order val="2"/>
          <c:tx>
            <c:strRef>
              <c:f>'1940_1969'!$D$1</c:f>
              <c:strCache>
                <c:ptCount val="1"/>
                <c:pt idx="0">
                  <c:v>Benthic Invertebrates</c:v>
                </c:pt>
              </c:strCache>
            </c:strRef>
          </c:tx>
          <c:spPr>
            <a:ln w="28575" cap="rnd">
              <a:solidFill>
                <a:schemeClr val="accent3"/>
              </a:solidFill>
              <a:round/>
            </a:ln>
            <a:effectLst/>
          </c:spPr>
          <c:marker>
            <c:symbol val="none"/>
          </c:marker>
          <c:cat>
            <c:strRef>
              <c:f>'1940_1969'!$A$2:$A$18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'1940_1969'!$D$2:$D$18</c:f>
              <c:numCache>
                <c:formatCode>0%</c:formatCode>
                <c:ptCount val="17"/>
                <c:pt idx="0">
                  <c:v>0.47</c:v>
                </c:pt>
                <c:pt idx="1">
                  <c:v>0.56999999999999995</c:v>
                </c:pt>
                <c:pt idx="2">
                  <c:v>0.75</c:v>
                </c:pt>
                <c:pt idx="3">
                  <c:v>0.37</c:v>
                </c:pt>
                <c:pt idx="4">
                  <c:v>0.22</c:v>
                </c:pt>
                <c:pt idx="5">
                  <c:v>0.56000000000000005</c:v>
                </c:pt>
                <c:pt idx="6">
                  <c:v>0.24</c:v>
                </c:pt>
                <c:pt idx="7">
                  <c:v>0.52</c:v>
                </c:pt>
                <c:pt idx="8">
                  <c:v>0.18</c:v>
                </c:pt>
                <c:pt idx="9">
                  <c:v>0.41</c:v>
                </c:pt>
                <c:pt idx="10">
                  <c:v>0.18</c:v>
                </c:pt>
                <c:pt idx="11">
                  <c:v>0.48</c:v>
                </c:pt>
                <c:pt idx="12">
                  <c:v>0.42</c:v>
                </c:pt>
                <c:pt idx="13">
                  <c:v>0.55000000000000004</c:v>
                </c:pt>
                <c:pt idx="14">
                  <c:v>0.45</c:v>
                </c:pt>
                <c:pt idx="15">
                  <c:v>0.32</c:v>
                </c:pt>
                <c:pt idx="16">
                  <c:v>0.28000000000000003</c:v>
                </c:pt>
              </c:numCache>
            </c:numRef>
          </c:val>
          <c:extLst>
            <c:ext xmlns:c16="http://schemas.microsoft.com/office/drawing/2014/chart" uri="{C3380CC4-5D6E-409C-BE32-E72D297353CC}">
              <c16:uniqueId val="{00000002-7433-41E2-9C12-D0ED14AC0AF9}"/>
            </c:ext>
          </c:extLst>
        </c:ser>
        <c:ser>
          <c:idx val="3"/>
          <c:order val="3"/>
          <c:tx>
            <c:strRef>
              <c:f>'1940_1969'!$E$1</c:f>
              <c:strCache>
                <c:ptCount val="1"/>
                <c:pt idx="0">
                  <c:v>Fish</c:v>
                </c:pt>
              </c:strCache>
            </c:strRef>
          </c:tx>
          <c:spPr>
            <a:ln w="28575" cap="rnd">
              <a:solidFill>
                <a:schemeClr val="accent4"/>
              </a:solidFill>
              <a:round/>
            </a:ln>
            <a:effectLst/>
          </c:spPr>
          <c:marker>
            <c:symbol val="none"/>
          </c:marker>
          <c:cat>
            <c:strRef>
              <c:f>'1940_1969'!$A$2:$A$18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'1940_1969'!$E$2:$E$18</c:f>
              <c:numCache>
                <c:formatCode>0%</c:formatCode>
                <c:ptCount val="17"/>
                <c:pt idx="0">
                  <c:v>0.42</c:v>
                </c:pt>
                <c:pt idx="1">
                  <c:v>0.37</c:v>
                </c:pt>
                <c:pt idx="2">
                  <c:v>1</c:v>
                </c:pt>
                <c:pt idx="3">
                  <c:v>0.38</c:v>
                </c:pt>
                <c:pt idx="4">
                  <c:v>0.3</c:v>
                </c:pt>
                <c:pt idx="5">
                  <c:v>0.6</c:v>
                </c:pt>
                <c:pt idx="6">
                  <c:v>0.35</c:v>
                </c:pt>
                <c:pt idx="7">
                  <c:v>0.54</c:v>
                </c:pt>
                <c:pt idx="8">
                  <c:v>0.26</c:v>
                </c:pt>
                <c:pt idx="9">
                  <c:v>0.59</c:v>
                </c:pt>
                <c:pt idx="10">
                  <c:v>0.25</c:v>
                </c:pt>
                <c:pt idx="11">
                  <c:v>1</c:v>
                </c:pt>
                <c:pt idx="12">
                  <c:v>0.6</c:v>
                </c:pt>
                <c:pt idx="13">
                  <c:v>0.37</c:v>
                </c:pt>
                <c:pt idx="14">
                  <c:v>0.39</c:v>
                </c:pt>
                <c:pt idx="15">
                  <c:v>0.36</c:v>
                </c:pt>
                <c:pt idx="16">
                  <c:v>0.34</c:v>
                </c:pt>
              </c:numCache>
            </c:numRef>
          </c:val>
          <c:extLst>
            <c:ext xmlns:c16="http://schemas.microsoft.com/office/drawing/2014/chart" uri="{C3380CC4-5D6E-409C-BE32-E72D297353CC}">
              <c16:uniqueId val="{00000003-7433-41E2-9C12-D0ED14AC0AF9}"/>
            </c:ext>
          </c:extLst>
        </c:ser>
        <c:ser>
          <c:idx val="4"/>
          <c:order val="4"/>
          <c:tx>
            <c:strRef>
              <c:f>'1940_1969'!$F$1</c:f>
              <c:strCache>
                <c:ptCount val="1"/>
                <c:pt idx="0">
                  <c:v>Crustaceans</c:v>
                </c:pt>
              </c:strCache>
            </c:strRef>
          </c:tx>
          <c:spPr>
            <a:ln w="28575" cap="rnd">
              <a:solidFill>
                <a:schemeClr val="accent5"/>
              </a:solidFill>
              <a:round/>
            </a:ln>
            <a:effectLst/>
          </c:spPr>
          <c:marker>
            <c:symbol val="none"/>
          </c:marker>
          <c:cat>
            <c:strRef>
              <c:f>'1940_1969'!$A$2:$A$18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'1940_1969'!$F$2:$F$18</c:f>
              <c:numCache>
                <c:formatCode>0%</c:formatCode>
                <c:ptCount val="17"/>
                <c:pt idx="0">
                  <c:v>0.47</c:v>
                </c:pt>
                <c:pt idx="1">
                  <c:v>0.56999999999999995</c:v>
                </c:pt>
                <c:pt idx="2">
                  <c:v>0.59</c:v>
                </c:pt>
                <c:pt idx="3">
                  <c:v>0.34</c:v>
                </c:pt>
                <c:pt idx="4">
                  <c:v>0.2</c:v>
                </c:pt>
                <c:pt idx="5">
                  <c:v>0.52</c:v>
                </c:pt>
                <c:pt idx="6">
                  <c:v>0.17</c:v>
                </c:pt>
                <c:pt idx="7">
                  <c:v>0.28000000000000003</c:v>
                </c:pt>
                <c:pt idx="8">
                  <c:v>0.06</c:v>
                </c:pt>
                <c:pt idx="9">
                  <c:v>0.12</c:v>
                </c:pt>
                <c:pt idx="10">
                  <c:v>0.08</c:v>
                </c:pt>
                <c:pt idx="11">
                  <c:v>0.3</c:v>
                </c:pt>
                <c:pt idx="12">
                  <c:v>0.16</c:v>
                </c:pt>
                <c:pt idx="13">
                  <c:v>0.56000000000000005</c:v>
                </c:pt>
                <c:pt idx="14">
                  <c:v>0.24</c:v>
                </c:pt>
                <c:pt idx="15">
                  <c:v>0.11</c:v>
                </c:pt>
                <c:pt idx="16">
                  <c:v>0.23</c:v>
                </c:pt>
              </c:numCache>
            </c:numRef>
          </c:val>
          <c:extLst>
            <c:ext xmlns:c16="http://schemas.microsoft.com/office/drawing/2014/chart" uri="{C3380CC4-5D6E-409C-BE32-E72D297353CC}">
              <c16:uniqueId val="{00000004-7433-41E2-9C12-D0ED14AC0AF9}"/>
            </c:ext>
          </c:extLst>
        </c:ser>
        <c:ser>
          <c:idx val="5"/>
          <c:order val="5"/>
          <c:tx>
            <c:strRef>
              <c:f>'1940_1969'!$G$1</c:f>
              <c:strCache>
                <c:ptCount val="1"/>
                <c:pt idx="0">
                  <c:v>Macroalgae</c:v>
                </c:pt>
              </c:strCache>
            </c:strRef>
          </c:tx>
          <c:spPr>
            <a:ln w="28575" cap="rnd">
              <a:solidFill>
                <a:schemeClr val="accent6"/>
              </a:solidFill>
              <a:round/>
            </a:ln>
            <a:effectLst/>
          </c:spPr>
          <c:marker>
            <c:symbol val="none"/>
          </c:marker>
          <c:cat>
            <c:strRef>
              <c:f>'1940_1969'!$A$2:$A$18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'1940_1969'!$G$2:$G$18</c:f>
              <c:numCache>
                <c:formatCode>0%</c:formatCode>
                <c:ptCount val="17"/>
                <c:pt idx="0">
                  <c:v>0.57999999999999996</c:v>
                </c:pt>
                <c:pt idx="1">
                  <c:v>0.8</c:v>
                </c:pt>
                <c:pt idx="2">
                  <c:v>1</c:v>
                </c:pt>
                <c:pt idx="3">
                  <c:v>1</c:v>
                </c:pt>
                <c:pt idx="4">
                  <c:v>0.33</c:v>
                </c:pt>
                <c:pt idx="5">
                  <c:v>0.56999999999999995</c:v>
                </c:pt>
                <c:pt idx="6">
                  <c:v>0.55000000000000004</c:v>
                </c:pt>
                <c:pt idx="7">
                  <c:v>0.22</c:v>
                </c:pt>
                <c:pt idx="8">
                  <c:v>0.3</c:v>
                </c:pt>
                <c:pt idx="9">
                  <c:v>0.38</c:v>
                </c:pt>
                <c:pt idx="10">
                  <c:v>0.37</c:v>
                </c:pt>
                <c:pt idx="11">
                  <c:v>0.8</c:v>
                </c:pt>
                <c:pt idx="12">
                  <c:v>0.37</c:v>
                </c:pt>
                <c:pt idx="13">
                  <c:v>0.57999999999999996</c:v>
                </c:pt>
                <c:pt idx="14">
                  <c:v>0.54</c:v>
                </c:pt>
                <c:pt idx="15">
                  <c:v>0.54</c:v>
                </c:pt>
                <c:pt idx="16">
                  <c:v>0.36</c:v>
                </c:pt>
              </c:numCache>
            </c:numRef>
          </c:val>
          <c:extLst>
            <c:ext xmlns:c16="http://schemas.microsoft.com/office/drawing/2014/chart" uri="{C3380CC4-5D6E-409C-BE32-E72D297353CC}">
              <c16:uniqueId val="{00000005-7433-41E2-9C12-D0ED14AC0AF9}"/>
            </c:ext>
          </c:extLst>
        </c:ser>
        <c:ser>
          <c:idx val="6"/>
          <c:order val="6"/>
          <c:tx>
            <c:strRef>
              <c:f>'1940_1969'!$H$1</c:f>
              <c:strCache>
                <c:ptCount val="1"/>
                <c:pt idx="0">
                  <c:v>Cephalopods</c:v>
                </c:pt>
              </c:strCache>
            </c:strRef>
          </c:tx>
          <c:spPr>
            <a:ln w="28575" cap="rnd">
              <a:solidFill>
                <a:schemeClr val="accent1">
                  <a:lumMod val="60000"/>
                </a:schemeClr>
              </a:solidFill>
              <a:round/>
            </a:ln>
            <a:effectLst/>
          </c:spPr>
          <c:marker>
            <c:symbol val="none"/>
          </c:marker>
          <c:cat>
            <c:strRef>
              <c:f>'1940_1969'!$A$2:$A$18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'1940_1969'!$H$2:$H$18</c:f>
              <c:numCache>
                <c:formatCode>0%</c:formatCode>
                <c:ptCount val="17"/>
                <c:pt idx="0">
                  <c:v>0.45</c:v>
                </c:pt>
                <c:pt idx="1">
                  <c:v>0.59</c:v>
                </c:pt>
                <c:pt idx="2">
                  <c:v>1</c:v>
                </c:pt>
                <c:pt idx="3">
                  <c:v>0.59</c:v>
                </c:pt>
                <c:pt idx="4">
                  <c:v>1</c:v>
                </c:pt>
                <c:pt idx="5">
                  <c:v>1</c:v>
                </c:pt>
                <c:pt idx="6">
                  <c:v>0.54</c:v>
                </c:pt>
                <c:pt idx="7">
                  <c:v>1</c:v>
                </c:pt>
                <c:pt idx="8">
                  <c:v>0.44</c:v>
                </c:pt>
                <c:pt idx="9">
                  <c:v>0.84</c:v>
                </c:pt>
                <c:pt idx="10">
                  <c:v>0.33</c:v>
                </c:pt>
                <c:pt idx="11">
                  <c:v>0.84</c:v>
                </c:pt>
                <c:pt idx="12">
                  <c:v>0.52</c:v>
                </c:pt>
                <c:pt idx="13">
                  <c:v>0.57999999999999996</c:v>
                </c:pt>
                <c:pt idx="14">
                  <c:v>0.84</c:v>
                </c:pt>
                <c:pt idx="15">
                  <c:v>0.51</c:v>
                </c:pt>
                <c:pt idx="16">
                  <c:v>0.4</c:v>
                </c:pt>
              </c:numCache>
            </c:numRef>
          </c:val>
          <c:extLst>
            <c:ext xmlns:c16="http://schemas.microsoft.com/office/drawing/2014/chart" uri="{C3380CC4-5D6E-409C-BE32-E72D297353CC}">
              <c16:uniqueId val="{00000006-7433-41E2-9C12-D0ED14AC0AF9}"/>
            </c:ext>
          </c:extLst>
        </c:ser>
        <c:dLbls>
          <c:showLegendKey val="0"/>
          <c:showVal val="0"/>
          <c:showCatName val="0"/>
          <c:showSerName val="0"/>
          <c:showPercent val="0"/>
          <c:showBubbleSize val="0"/>
        </c:dLbls>
        <c:axId val="309563840"/>
        <c:axId val="522643728"/>
      </c:radarChart>
      <c:catAx>
        <c:axId val="3095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3728"/>
        <c:crosses val="autoZero"/>
        <c:auto val="1"/>
        <c:lblAlgn val="ctr"/>
        <c:lblOffset val="100"/>
        <c:noMultiLvlLbl val="0"/>
      </c:catAx>
      <c:valAx>
        <c:axId val="52264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'1970_1999'!$B$1</c:f>
              <c:strCache>
                <c:ptCount val="1"/>
                <c:pt idx="0">
                  <c:v>Phytoplankton</c:v>
                </c:pt>
              </c:strCache>
            </c:strRef>
          </c:tx>
          <c:spPr>
            <a:ln w="28575" cap="rnd">
              <a:solidFill>
                <a:schemeClr val="accent1"/>
              </a:solidFill>
              <a:round/>
            </a:ln>
            <a:effectLst/>
          </c:spPr>
          <c:marker>
            <c:symbol val="none"/>
          </c:marker>
          <c:cat>
            <c:strRef>
              <c:f>'1970_1999'!$A$2:$A$18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'1970_1999'!$B$2:$B$18</c:f>
              <c:numCache>
                <c:formatCode>0%</c:formatCode>
                <c:ptCount val="17"/>
                <c:pt idx="0">
                  <c:v>0.5</c:v>
                </c:pt>
                <c:pt idx="1">
                  <c:v>0.51</c:v>
                </c:pt>
                <c:pt idx="2">
                  <c:v>1</c:v>
                </c:pt>
                <c:pt idx="3">
                  <c:v>0.42</c:v>
                </c:pt>
                <c:pt idx="4">
                  <c:v>0.12</c:v>
                </c:pt>
                <c:pt idx="5">
                  <c:v>0.53</c:v>
                </c:pt>
                <c:pt idx="6">
                  <c:v>0.23</c:v>
                </c:pt>
                <c:pt idx="7">
                  <c:v>0.18</c:v>
                </c:pt>
                <c:pt idx="8">
                  <c:v>0.14000000000000001</c:v>
                </c:pt>
                <c:pt idx="9">
                  <c:v>0.37</c:v>
                </c:pt>
                <c:pt idx="10">
                  <c:v>0.12</c:v>
                </c:pt>
                <c:pt idx="11">
                  <c:v>0.48</c:v>
                </c:pt>
                <c:pt idx="12">
                  <c:v>0.3</c:v>
                </c:pt>
                <c:pt idx="13">
                  <c:v>0.34</c:v>
                </c:pt>
                <c:pt idx="14">
                  <c:v>0.56000000000000005</c:v>
                </c:pt>
                <c:pt idx="15">
                  <c:v>0.27</c:v>
                </c:pt>
                <c:pt idx="16">
                  <c:v>0.32</c:v>
                </c:pt>
              </c:numCache>
            </c:numRef>
          </c:val>
          <c:extLst>
            <c:ext xmlns:c16="http://schemas.microsoft.com/office/drawing/2014/chart" uri="{C3380CC4-5D6E-409C-BE32-E72D297353CC}">
              <c16:uniqueId val="{00000000-6FC8-4489-845D-E76093CAECA0}"/>
            </c:ext>
          </c:extLst>
        </c:ser>
        <c:ser>
          <c:idx val="1"/>
          <c:order val="1"/>
          <c:tx>
            <c:strRef>
              <c:f>'1970_1999'!$C$1</c:f>
              <c:strCache>
                <c:ptCount val="1"/>
                <c:pt idx="0">
                  <c:v>Zooplankton</c:v>
                </c:pt>
              </c:strCache>
            </c:strRef>
          </c:tx>
          <c:spPr>
            <a:ln w="28575" cap="rnd">
              <a:solidFill>
                <a:schemeClr val="accent2"/>
              </a:solidFill>
              <a:round/>
            </a:ln>
            <a:effectLst/>
          </c:spPr>
          <c:marker>
            <c:symbol val="none"/>
          </c:marker>
          <c:cat>
            <c:strRef>
              <c:f>'1970_1999'!$A$2:$A$18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'1970_1999'!$C$2:$C$18</c:f>
              <c:numCache>
                <c:formatCode>0%</c:formatCode>
                <c:ptCount val="17"/>
                <c:pt idx="0">
                  <c:v>0.24</c:v>
                </c:pt>
                <c:pt idx="1">
                  <c:v>0.31</c:v>
                </c:pt>
                <c:pt idx="2">
                  <c:v>0.57999999999999996</c:v>
                </c:pt>
                <c:pt idx="3">
                  <c:v>0.09</c:v>
                </c:pt>
                <c:pt idx="4">
                  <c:v>0.15</c:v>
                </c:pt>
                <c:pt idx="5">
                  <c:v>0.21</c:v>
                </c:pt>
                <c:pt idx="6">
                  <c:v>0.09</c:v>
                </c:pt>
                <c:pt idx="7">
                  <c:v>0.15</c:v>
                </c:pt>
                <c:pt idx="8">
                  <c:v>0.02</c:v>
                </c:pt>
                <c:pt idx="9">
                  <c:v>0.1</c:v>
                </c:pt>
                <c:pt idx="10">
                  <c:v>0.06</c:v>
                </c:pt>
                <c:pt idx="11">
                  <c:v>0.21</c:v>
                </c:pt>
                <c:pt idx="12">
                  <c:v>0.11</c:v>
                </c:pt>
                <c:pt idx="13">
                  <c:v>0.51</c:v>
                </c:pt>
                <c:pt idx="14">
                  <c:v>0.21</c:v>
                </c:pt>
                <c:pt idx="15">
                  <c:v>0.02</c:v>
                </c:pt>
                <c:pt idx="16">
                  <c:v>0.2</c:v>
                </c:pt>
              </c:numCache>
            </c:numRef>
          </c:val>
          <c:extLst>
            <c:ext xmlns:c16="http://schemas.microsoft.com/office/drawing/2014/chart" uri="{C3380CC4-5D6E-409C-BE32-E72D297353CC}">
              <c16:uniqueId val="{00000001-6FC8-4489-845D-E76093CAECA0}"/>
            </c:ext>
          </c:extLst>
        </c:ser>
        <c:ser>
          <c:idx val="2"/>
          <c:order val="2"/>
          <c:tx>
            <c:strRef>
              <c:f>'1970_1999'!$D$1</c:f>
              <c:strCache>
                <c:ptCount val="1"/>
                <c:pt idx="0">
                  <c:v>Benthic Invertebrates</c:v>
                </c:pt>
              </c:strCache>
            </c:strRef>
          </c:tx>
          <c:spPr>
            <a:ln w="28575" cap="rnd">
              <a:solidFill>
                <a:schemeClr val="accent3"/>
              </a:solidFill>
              <a:round/>
            </a:ln>
            <a:effectLst/>
          </c:spPr>
          <c:marker>
            <c:symbol val="none"/>
          </c:marker>
          <c:cat>
            <c:strRef>
              <c:f>'1970_1999'!$A$2:$A$18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'1970_1999'!$D$2:$D$18</c:f>
              <c:numCache>
                <c:formatCode>0%</c:formatCode>
                <c:ptCount val="17"/>
                <c:pt idx="0">
                  <c:v>0.18</c:v>
                </c:pt>
                <c:pt idx="1">
                  <c:v>0.26</c:v>
                </c:pt>
                <c:pt idx="2">
                  <c:v>0.8</c:v>
                </c:pt>
                <c:pt idx="3">
                  <c:v>0.25</c:v>
                </c:pt>
                <c:pt idx="4">
                  <c:v>7.0000000000000007E-2</c:v>
                </c:pt>
                <c:pt idx="5">
                  <c:v>0.28999999999999998</c:v>
                </c:pt>
                <c:pt idx="6">
                  <c:v>0.1</c:v>
                </c:pt>
                <c:pt idx="7">
                  <c:v>0.23</c:v>
                </c:pt>
                <c:pt idx="8">
                  <c:v>7.0000000000000007E-2</c:v>
                </c:pt>
                <c:pt idx="9">
                  <c:v>0.25</c:v>
                </c:pt>
                <c:pt idx="10">
                  <c:v>0.03</c:v>
                </c:pt>
                <c:pt idx="11">
                  <c:v>0.35</c:v>
                </c:pt>
                <c:pt idx="12">
                  <c:v>0.21</c:v>
                </c:pt>
                <c:pt idx="13">
                  <c:v>0.25</c:v>
                </c:pt>
                <c:pt idx="14">
                  <c:v>0.3</c:v>
                </c:pt>
                <c:pt idx="15">
                  <c:v>0.21</c:v>
                </c:pt>
                <c:pt idx="16">
                  <c:v>0.18</c:v>
                </c:pt>
              </c:numCache>
            </c:numRef>
          </c:val>
          <c:extLst>
            <c:ext xmlns:c16="http://schemas.microsoft.com/office/drawing/2014/chart" uri="{C3380CC4-5D6E-409C-BE32-E72D297353CC}">
              <c16:uniqueId val="{00000002-6FC8-4489-845D-E76093CAECA0}"/>
            </c:ext>
          </c:extLst>
        </c:ser>
        <c:ser>
          <c:idx val="3"/>
          <c:order val="3"/>
          <c:tx>
            <c:strRef>
              <c:f>'1970_1999'!$E$1</c:f>
              <c:strCache>
                <c:ptCount val="1"/>
                <c:pt idx="0">
                  <c:v>Fish</c:v>
                </c:pt>
              </c:strCache>
            </c:strRef>
          </c:tx>
          <c:spPr>
            <a:ln w="28575" cap="rnd">
              <a:solidFill>
                <a:schemeClr val="accent4"/>
              </a:solidFill>
              <a:round/>
            </a:ln>
            <a:effectLst/>
          </c:spPr>
          <c:marker>
            <c:symbol val="none"/>
          </c:marker>
          <c:cat>
            <c:strRef>
              <c:f>'1970_1999'!$A$2:$A$18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'1970_1999'!$E$2:$E$18</c:f>
              <c:numCache>
                <c:formatCode>0%</c:formatCode>
                <c:ptCount val="17"/>
                <c:pt idx="0">
                  <c:v>0.21</c:v>
                </c:pt>
                <c:pt idx="1">
                  <c:v>0.31</c:v>
                </c:pt>
                <c:pt idx="2">
                  <c:v>1</c:v>
                </c:pt>
                <c:pt idx="3">
                  <c:v>0.26</c:v>
                </c:pt>
                <c:pt idx="4">
                  <c:v>0.09</c:v>
                </c:pt>
                <c:pt idx="5">
                  <c:v>0.23</c:v>
                </c:pt>
                <c:pt idx="6">
                  <c:v>0.14000000000000001</c:v>
                </c:pt>
                <c:pt idx="7">
                  <c:v>0.56000000000000005</c:v>
                </c:pt>
                <c:pt idx="8">
                  <c:v>0.06</c:v>
                </c:pt>
                <c:pt idx="9">
                  <c:v>0.32</c:v>
                </c:pt>
                <c:pt idx="10">
                  <c:v>0.02</c:v>
                </c:pt>
                <c:pt idx="11">
                  <c:v>0.38</c:v>
                </c:pt>
                <c:pt idx="12">
                  <c:v>0.26</c:v>
                </c:pt>
                <c:pt idx="13">
                  <c:v>0.34</c:v>
                </c:pt>
                <c:pt idx="14">
                  <c:v>0.21</c:v>
                </c:pt>
                <c:pt idx="15">
                  <c:v>0.27</c:v>
                </c:pt>
                <c:pt idx="16">
                  <c:v>0.22</c:v>
                </c:pt>
              </c:numCache>
            </c:numRef>
          </c:val>
          <c:extLst>
            <c:ext xmlns:c16="http://schemas.microsoft.com/office/drawing/2014/chart" uri="{C3380CC4-5D6E-409C-BE32-E72D297353CC}">
              <c16:uniqueId val="{00000003-6FC8-4489-845D-E76093CAECA0}"/>
            </c:ext>
          </c:extLst>
        </c:ser>
        <c:ser>
          <c:idx val="4"/>
          <c:order val="4"/>
          <c:tx>
            <c:strRef>
              <c:f>'1970_1999'!$F$1</c:f>
              <c:strCache>
                <c:ptCount val="1"/>
                <c:pt idx="0">
                  <c:v>Crustaceans</c:v>
                </c:pt>
              </c:strCache>
            </c:strRef>
          </c:tx>
          <c:spPr>
            <a:ln w="28575" cap="rnd">
              <a:solidFill>
                <a:schemeClr val="accent5"/>
              </a:solidFill>
              <a:round/>
            </a:ln>
            <a:effectLst/>
          </c:spPr>
          <c:marker>
            <c:symbol val="none"/>
          </c:marker>
          <c:cat>
            <c:strRef>
              <c:f>'1970_1999'!$A$2:$A$18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'1970_1999'!$F$2:$F$18</c:f>
              <c:numCache>
                <c:formatCode>0%</c:formatCode>
                <c:ptCount val="17"/>
                <c:pt idx="0">
                  <c:v>0.38</c:v>
                </c:pt>
                <c:pt idx="1">
                  <c:v>0.26</c:v>
                </c:pt>
                <c:pt idx="2">
                  <c:v>0.59</c:v>
                </c:pt>
                <c:pt idx="3">
                  <c:v>0.1</c:v>
                </c:pt>
                <c:pt idx="4">
                  <c:v>0.06</c:v>
                </c:pt>
                <c:pt idx="5">
                  <c:v>0.21</c:v>
                </c:pt>
                <c:pt idx="6">
                  <c:v>7.0000000000000007E-2</c:v>
                </c:pt>
                <c:pt idx="7">
                  <c:v>0.14000000000000001</c:v>
                </c:pt>
                <c:pt idx="8">
                  <c:v>0.01</c:v>
                </c:pt>
                <c:pt idx="9">
                  <c:v>0.06</c:v>
                </c:pt>
                <c:pt idx="10">
                  <c:v>0.02</c:v>
                </c:pt>
                <c:pt idx="11">
                  <c:v>0.23</c:v>
                </c:pt>
                <c:pt idx="12">
                  <c:v>0.1</c:v>
                </c:pt>
                <c:pt idx="13">
                  <c:v>0.26</c:v>
                </c:pt>
                <c:pt idx="14">
                  <c:v>0.18</c:v>
                </c:pt>
                <c:pt idx="15">
                  <c:v>0.02</c:v>
                </c:pt>
                <c:pt idx="16">
                  <c:v>0.15</c:v>
                </c:pt>
              </c:numCache>
            </c:numRef>
          </c:val>
          <c:extLst>
            <c:ext xmlns:c16="http://schemas.microsoft.com/office/drawing/2014/chart" uri="{C3380CC4-5D6E-409C-BE32-E72D297353CC}">
              <c16:uniqueId val="{00000004-6FC8-4489-845D-E76093CAECA0}"/>
            </c:ext>
          </c:extLst>
        </c:ser>
        <c:ser>
          <c:idx val="5"/>
          <c:order val="5"/>
          <c:tx>
            <c:strRef>
              <c:f>'1970_1999'!$G$1</c:f>
              <c:strCache>
                <c:ptCount val="1"/>
                <c:pt idx="0">
                  <c:v>Macroalgae</c:v>
                </c:pt>
              </c:strCache>
            </c:strRef>
          </c:tx>
          <c:spPr>
            <a:ln w="28575" cap="rnd">
              <a:solidFill>
                <a:schemeClr val="accent6"/>
              </a:solidFill>
              <a:round/>
            </a:ln>
            <a:effectLst/>
          </c:spPr>
          <c:marker>
            <c:symbol val="none"/>
          </c:marker>
          <c:cat>
            <c:strRef>
              <c:f>'1970_1999'!$A$2:$A$18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'1970_1999'!$G$2:$G$18</c:f>
              <c:numCache>
                <c:formatCode>0%</c:formatCode>
                <c:ptCount val="17"/>
                <c:pt idx="0">
                  <c:v>0.47</c:v>
                </c:pt>
                <c:pt idx="1">
                  <c:v>0.53</c:v>
                </c:pt>
                <c:pt idx="2">
                  <c:v>1</c:v>
                </c:pt>
                <c:pt idx="3">
                  <c:v>0.43</c:v>
                </c:pt>
                <c:pt idx="4">
                  <c:v>0.11</c:v>
                </c:pt>
                <c:pt idx="5">
                  <c:v>0.51</c:v>
                </c:pt>
                <c:pt idx="6">
                  <c:v>0.18</c:v>
                </c:pt>
                <c:pt idx="7">
                  <c:v>0.18</c:v>
                </c:pt>
                <c:pt idx="8">
                  <c:v>0.13</c:v>
                </c:pt>
                <c:pt idx="9">
                  <c:v>0.44</c:v>
                </c:pt>
                <c:pt idx="10">
                  <c:v>0.12</c:v>
                </c:pt>
                <c:pt idx="11">
                  <c:v>0.48</c:v>
                </c:pt>
                <c:pt idx="12">
                  <c:v>0.3</c:v>
                </c:pt>
                <c:pt idx="13">
                  <c:v>0.36</c:v>
                </c:pt>
                <c:pt idx="14">
                  <c:v>0.69</c:v>
                </c:pt>
                <c:pt idx="15">
                  <c:v>0.28999999999999998</c:v>
                </c:pt>
                <c:pt idx="16">
                  <c:v>0.23</c:v>
                </c:pt>
              </c:numCache>
            </c:numRef>
          </c:val>
          <c:extLst>
            <c:ext xmlns:c16="http://schemas.microsoft.com/office/drawing/2014/chart" uri="{C3380CC4-5D6E-409C-BE32-E72D297353CC}">
              <c16:uniqueId val="{00000005-6FC8-4489-845D-E76093CAECA0}"/>
            </c:ext>
          </c:extLst>
        </c:ser>
        <c:ser>
          <c:idx val="6"/>
          <c:order val="6"/>
          <c:tx>
            <c:strRef>
              <c:f>'1970_1999'!$H$1</c:f>
              <c:strCache>
                <c:ptCount val="1"/>
                <c:pt idx="0">
                  <c:v>Cephalopods</c:v>
                </c:pt>
              </c:strCache>
            </c:strRef>
          </c:tx>
          <c:spPr>
            <a:ln w="28575" cap="rnd">
              <a:solidFill>
                <a:schemeClr val="accent1">
                  <a:lumMod val="60000"/>
                </a:schemeClr>
              </a:solidFill>
              <a:round/>
            </a:ln>
            <a:effectLst/>
          </c:spPr>
          <c:marker>
            <c:symbol val="none"/>
          </c:marker>
          <c:cat>
            <c:strRef>
              <c:f>'1970_1999'!$A$2:$A$18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'1970_1999'!$H$2:$H$18</c:f>
              <c:numCache>
                <c:formatCode>0%</c:formatCode>
                <c:ptCount val="17"/>
                <c:pt idx="0">
                  <c:v>0.27</c:v>
                </c:pt>
                <c:pt idx="1">
                  <c:v>0.56999999999999995</c:v>
                </c:pt>
                <c:pt idx="2">
                  <c:v>1</c:v>
                </c:pt>
                <c:pt idx="3">
                  <c:v>0.49</c:v>
                </c:pt>
                <c:pt idx="4">
                  <c:v>1</c:v>
                </c:pt>
                <c:pt idx="5">
                  <c:v>0.3</c:v>
                </c:pt>
                <c:pt idx="6">
                  <c:v>0.31</c:v>
                </c:pt>
                <c:pt idx="7">
                  <c:v>1</c:v>
                </c:pt>
                <c:pt idx="8">
                  <c:v>0.16</c:v>
                </c:pt>
                <c:pt idx="9">
                  <c:v>0.83</c:v>
                </c:pt>
                <c:pt idx="10">
                  <c:v>0.13</c:v>
                </c:pt>
                <c:pt idx="11">
                  <c:v>0.37</c:v>
                </c:pt>
                <c:pt idx="12">
                  <c:v>0.51</c:v>
                </c:pt>
                <c:pt idx="13">
                  <c:v>0.55000000000000004</c:v>
                </c:pt>
                <c:pt idx="14">
                  <c:v>0.28000000000000003</c:v>
                </c:pt>
                <c:pt idx="15">
                  <c:v>0.41</c:v>
                </c:pt>
                <c:pt idx="16">
                  <c:v>0.42</c:v>
                </c:pt>
              </c:numCache>
            </c:numRef>
          </c:val>
          <c:extLst>
            <c:ext xmlns:c16="http://schemas.microsoft.com/office/drawing/2014/chart" uri="{C3380CC4-5D6E-409C-BE32-E72D297353CC}">
              <c16:uniqueId val="{00000006-6FC8-4489-845D-E76093CAECA0}"/>
            </c:ext>
          </c:extLst>
        </c:ser>
        <c:dLbls>
          <c:showLegendKey val="0"/>
          <c:showVal val="0"/>
          <c:showCatName val="0"/>
          <c:showSerName val="0"/>
          <c:showPercent val="0"/>
          <c:showBubbleSize val="0"/>
        </c:dLbls>
        <c:axId val="309563840"/>
        <c:axId val="522643728"/>
      </c:radarChart>
      <c:catAx>
        <c:axId val="3095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3728"/>
        <c:crosses val="autoZero"/>
        <c:auto val="1"/>
        <c:lblAlgn val="ctr"/>
        <c:lblOffset val="100"/>
        <c:noMultiLvlLbl val="0"/>
      </c:catAx>
      <c:valAx>
        <c:axId val="52264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'2000_2009'!$B$1</c:f>
              <c:strCache>
                <c:ptCount val="1"/>
                <c:pt idx="0">
                  <c:v>Phytoplankton</c:v>
                </c:pt>
              </c:strCache>
            </c:strRef>
          </c:tx>
          <c:spPr>
            <a:ln w="28575" cap="rnd">
              <a:solidFill>
                <a:schemeClr val="accent1"/>
              </a:solidFill>
              <a:round/>
            </a:ln>
            <a:effectLst/>
          </c:spPr>
          <c:marker>
            <c:symbol val="none"/>
          </c:marker>
          <c:cat>
            <c:strRef>
              <c:f>'2000_2009'!$A$2:$A$18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'2000_2009'!$B$2:$B$18</c:f>
              <c:numCache>
                <c:formatCode>0%</c:formatCode>
                <c:ptCount val="17"/>
                <c:pt idx="0">
                  <c:v>0.34</c:v>
                </c:pt>
                <c:pt idx="1">
                  <c:v>0.46</c:v>
                </c:pt>
                <c:pt idx="2">
                  <c:v>1</c:v>
                </c:pt>
                <c:pt idx="3">
                  <c:v>0.37</c:v>
                </c:pt>
                <c:pt idx="4">
                  <c:v>0.08</c:v>
                </c:pt>
                <c:pt idx="5">
                  <c:v>1</c:v>
                </c:pt>
                <c:pt idx="6">
                  <c:v>0.17</c:v>
                </c:pt>
                <c:pt idx="7">
                  <c:v>0.45</c:v>
                </c:pt>
                <c:pt idx="8">
                  <c:v>0.15</c:v>
                </c:pt>
                <c:pt idx="9">
                  <c:v>0.38</c:v>
                </c:pt>
                <c:pt idx="10">
                  <c:v>0.13</c:v>
                </c:pt>
                <c:pt idx="11">
                  <c:v>0.39</c:v>
                </c:pt>
                <c:pt idx="12">
                  <c:v>0.34</c:v>
                </c:pt>
                <c:pt idx="13">
                  <c:v>0.52</c:v>
                </c:pt>
                <c:pt idx="14">
                  <c:v>0.53</c:v>
                </c:pt>
                <c:pt idx="15">
                  <c:v>0.28000000000000003</c:v>
                </c:pt>
                <c:pt idx="16">
                  <c:v>0.18</c:v>
                </c:pt>
              </c:numCache>
            </c:numRef>
          </c:val>
          <c:extLst>
            <c:ext xmlns:c16="http://schemas.microsoft.com/office/drawing/2014/chart" uri="{C3380CC4-5D6E-409C-BE32-E72D297353CC}">
              <c16:uniqueId val="{00000000-A4F5-466C-A6C2-CBEC63E7BCB6}"/>
            </c:ext>
          </c:extLst>
        </c:ser>
        <c:ser>
          <c:idx val="1"/>
          <c:order val="1"/>
          <c:tx>
            <c:strRef>
              <c:f>'2000_2009'!$C$1</c:f>
              <c:strCache>
                <c:ptCount val="1"/>
                <c:pt idx="0">
                  <c:v>Zooplankton</c:v>
                </c:pt>
              </c:strCache>
            </c:strRef>
          </c:tx>
          <c:spPr>
            <a:ln w="28575" cap="rnd">
              <a:solidFill>
                <a:schemeClr val="accent2"/>
              </a:solidFill>
              <a:round/>
            </a:ln>
            <a:effectLst/>
          </c:spPr>
          <c:marker>
            <c:symbol val="none"/>
          </c:marker>
          <c:cat>
            <c:strRef>
              <c:f>'2000_2009'!$A$2:$A$18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'2000_2009'!$C$2:$C$18</c:f>
              <c:numCache>
                <c:formatCode>0%</c:formatCode>
                <c:ptCount val="17"/>
                <c:pt idx="0">
                  <c:v>0.25</c:v>
                </c:pt>
                <c:pt idx="1">
                  <c:v>0.31</c:v>
                </c:pt>
                <c:pt idx="2">
                  <c:v>1</c:v>
                </c:pt>
                <c:pt idx="3">
                  <c:v>0.02</c:v>
                </c:pt>
                <c:pt idx="4">
                  <c:v>0.12</c:v>
                </c:pt>
                <c:pt idx="5">
                  <c:v>0.18</c:v>
                </c:pt>
                <c:pt idx="6">
                  <c:v>0.1</c:v>
                </c:pt>
                <c:pt idx="7">
                  <c:v>0.15</c:v>
                </c:pt>
                <c:pt idx="8">
                  <c:v>0.08</c:v>
                </c:pt>
                <c:pt idx="9">
                  <c:v>0.13</c:v>
                </c:pt>
                <c:pt idx="10">
                  <c:v>0.05</c:v>
                </c:pt>
                <c:pt idx="11">
                  <c:v>0.18</c:v>
                </c:pt>
                <c:pt idx="12">
                  <c:v>0.14000000000000001</c:v>
                </c:pt>
                <c:pt idx="13">
                  <c:v>0.36</c:v>
                </c:pt>
                <c:pt idx="14">
                  <c:v>0.15</c:v>
                </c:pt>
                <c:pt idx="15">
                  <c:v>0.06</c:v>
                </c:pt>
                <c:pt idx="16">
                  <c:v>0.15</c:v>
                </c:pt>
              </c:numCache>
            </c:numRef>
          </c:val>
          <c:extLst>
            <c:ext xmlns:c16="http://schemas.microsoft.com/office/drawing/2014/chart" uri="{C3380CC4-5D6E-409C-BE32-E72D297353CC}">
              <c16:uniqueId val="{00000001-A4F5-466C-A6C2-CBEC63E7BCB6}"/>
            </c:ext>
          </c:extLst>
        </c:ser>
        <c:ser>
          <c:idx val="2"/>
          <c:order val="2"/>
          <c:tx>
            <c:strRef>
              <c:f>'2000_2009'!$D$1</c:f>
              <c:strCache>
                <c:ptCount val="1"/>
                <c:pt idx="0">
                  <c:v>Benthic Invertebrates</c:v>
                </c:pt>
              </c:strCache>
            </c:strRef>
          </c:tx>
          <c:spPr>
            <a:ln w="28575" cap="rnd">
              <a:solidFill>
                <a:schemeClr val="accent3"/>
              </a:solidFill>
              <a:round/>
            </a:ln>
            <a:effectLst/>
          </c:spPr>
          <c:marker>
            <c:symbol val="none"/>
          </c:marker>
          <c:cat>
            <c:strRef>
              <c:f>'2000_2009'!$A$2:$A$18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'2000_2009'!$D$2:$D$18</c:f>
              <c:numCache>
                <c:formatCode>0%</c:formatCode>
                <c:ptCount val="17"/>
                <c:pt idx="0">
                  <c:v>0.2</c:v>
                </c:pt>
                <c:pt idx="1">
                  <c:v>0.23</c:v>
                </c:pt>
                <c:pt idx="2">
                  <c:v>1</c:v>
                </c:pt>
                <c:pt idx="3">
                  <c:v>0.15</c:v>
                </c:pt>
                <c:pt idx="4">
                  <c:v>7.0000000000000007E-2</c:v>
                </c:pt>
                <c:pt idx="5">
                  <c:v>0.19</c:v>
                </c:pt>
                <c:pt idx="6">
                  <c:v>0.13</c:v>
                </c:pt>
                <c:pt idx="7">
                  <c:v>0.38</c:v>
                </c:pt>
                <c:pt idx="8">
                  <c:v>7.0000000000000007E-2</c:v>
                </c:pt>
                <c:pt idx="9">
                  <c:v>0.26</c:v>
                </c:pt>
                <c:pt idx="10">
                  <c:v>0.03</c:v>
                </c:pt>
                <c:pt idx="11">
                  <c:v>0.5</c:v>
                </c:pt>
                <c:pt idx="12">
                  <c:v>0.22</c:v>
                </c:pt>
                <c:pt idx="13">
                  <c:v>0.22</c:v>
                </c:pt>
                <c:pt idx="14">
                  <c:v>0.19</c:v>
                </c:pt>
                <c:pt idx="15">
                  <c:v>0.22</c:v>
                </c:pt>
                <c:pt idx="16">
                  <c:v>0.15</c:v>
                </c:pt>
              </c:numCache>
            </c:numRef>
          </c:val>
          <c:extLst>
            <c:ext xmlns:c16="http://schemas.microsoft.com/office/drawing/2014/chart" uri="{C3380CC4-5D6E-409C-BE32-E72D297353CC}">
              <c16:uniqueId val="{00000002-A4F5-466C-A6C2-CBEC63E7BCB6}"/>
            </c:ext>
          </c:extLst>
        </c:ser>
        <c:ser>
          <c:idx val="3"/>
          <c:order val="3"/>
          <c:tx>
            <c:strRef>
              <c:f>'2000_2009'!$E$1</c:f>
              <c:strCache>
                <c:ptCount val="1"/>
                <c:pt idx="0">
                  <c:v>Fish</c:v>
                </c:pt>
              </c:strCache>
            </c:strRef>
          </c:tx>
          <c:spPr>
            <a:ln w="28575" cap="rnd">
              <a:solidFill>
                <a:schemeClr val="accent4"/>
              </a:solidFill>
              <a:round/>
            </a:ln>
            <a:effectLst/>
          </c:spPr>
          <c:marker>
            <c:symbol val="none"/>
          </c:marker>
          <c:cat>
            <c:strRef>
              <c:f>'2000_2009'!$A$2:$A$18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'2000_2009'!$E$2:$E$18</c:f>
              <c:numCache>
                <c:formatCode>0%</c:formatCode>
                <c:ptCount val="17"/>
                <c:pt idx="0">
                  <c:v>0.43</c:v>
                </c:pt>
                <c:pt idx="1">
                  <c:v>0.22</c:v>
                </c:pt>
                <c:pt idx="2">
                  <c:v>1</c:v>
                </c:pt>
                <c:pt idx="3">
                  <c:v>0.15</c:v>
                </c:pt>
                <c:pt idx="4">
                  <c:v>7.0000000000000007E-2</c:v>
                </c:pt>
                <c:pt idx="5">
                  <c:v>0.13</c:v>
                </c:pt>
                <c:pt idx="6">
                  <c:v>0.09</c:v>
                </c:pt>
                <c:pt idx="7">
                  <c:v>0.69</c:v>
                </c:pt>
                <c:pt idx="8">
                  <c:v>0.03</c:v>
                </c:pt>
                <c:pt idx="9">
                  <c:v>0.12</c:v>
                </c:pt>
                <c:pt idx="10">
                  <c:v>0.02</c:v>
                </c:pt>
                <c:pt idx="11">
                  <c:v>0.27</c:v>
                </c:pt>
                <c:pt idx="12">
                  <c:v>0.16</c:v>
                </c:pt>
                <c:pt idx="13">
                  <c:v>0.22</c:v>
                </c:pt>
                <c:pt idx="14">
                  <c:v>0.09</c:v>
                </c:pt>
                <c:pt idx="15">
                  <c:v>0.18</c:v>
                </c:pt>
                <c:pt idx="16">
                  <c:v>0.15</c:v>
                </c:pt>
              </c:numCache>
            </c:numRef>
          </c:val>
          <c:extLst>
            <c:ext xmlns:c16="http://schemas.microsoft.com/office/drawing/2014/chart" uri="{C3380CC4-5D6E-409C-BE32-E72D297353CC}">
              <c16:uniqueId val="{00000003-A4F5-466C-A6C2-CBEC63E7BCB6}"/>
            </c:ext>
          </c:extLst>
        </c:ser>
        <c:ser>
          <c:idx val="4"/>
          <c:order val="4"/>
          <c:tx>
            <c:strRef>
              <c:f>'2000_2009'!$F$1</c:f>
              <c:strCache>
                <c:ptCount val="1"/>
                <c:pt idx="0">
                  <c:v>Crustaceans</c:v>
                </c:pt>
              </c:strCache>
            </c:strRef>
          </c:tx>
          <c:spPr>
            <a:ln w="28575" cap="rnd">
              <a:solidFill>
                <a:schemeClr val="accent5"/>
              </a:solidFill>
              <a:round/>
            </a:ln>
            <a:effectLst/>
          </c:spPr>
          <c:marker>
            <c:symbol val="none"/>
          </c:marker>
          <c:cat>
            <c:strRef>
              <c:f>'2000_2009'!$A$2:$A$18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'2000_2009'!$F$2:$F$18</c:f>
              <c:numCache>
                <c:formatCode>0%</c:formatCode>
                <c:ptCount val="17"/>
                <c:pt idx="0">
                  <c:v>0.2</c:v>
                </c:pt>
                <c:pt idx="1">
                  <c:v>0.25</c:v>
                </c:pt>
                <c:pt idx="2">
                  <c:v>0.59</c:v>
                </c:pt>
                <c:pt idx="3">
                  <c:v>0.03</c:v>
                </c:pt>
                <c:pt idx="4">
                  <c:v>0.06</c:v>
                </c:pt>
                <c:pt idx="5">
                  <c:v>0.17</c:v>
                </c:pt>
                <c:pt idx="6">
                  <c:v>0.09</c:v>
                </c:pt>
                <c:pt idx="7">
                  <c:v>0.16</c:v>
                </c:pt>
                <c:pt idx="8">
                  <c:v>0.05</c:v>
                </c:pt>
                <c:pt idx="9">
                  <c:v>0.12</c:v>
                </c:pt>
                <c:pt idx="10">
                  <c:v>0.02</c:v>
                </c:pt>
                <c:pt idx="11">
                  <c:v>0.17</c:v>
                </c:pt>
                <c:pt idx="12">
                  <c:v>0.13</c:v>
                </c:pt>
                <c:pt idx="13">
                  <c:v>0.21</c:v>
                </c:pt>
                <c:pt idx="14">
                  <c:v>0.13</c:v>
                </c:pt>
                <c:pt idx="15">
                  <c:v>0.06</c:v>
                </c:pt>
                <c:pt idx="16">
                  <c:v>0.14000000000000001</c:v>
                </c:pt>
              </c:numCache>
            </c:numRef>
          </c:val>
          <c:extLst>
            <c:ext xmlns:c16="http://schemas.microsoft.com/office/drawing/2014/chart" uri="{C3380CC4-5D6E-409C-BE32-E72D297353CC}">
              <c16:uniqueId val="{00000004-A4F5-466C-A6C2-CBEC63E7BCB6}"/>
            </c:ext>
          </c:extLst>
        </c:ser>
        <c:ser>
          <c:idx val="5"/>
          <c:order val="5"/>
          <c:tx>
            <c:strRef>
              <c:f>'2000_2009'!$G$1</c:f>
              <c:strCache>
                <c:ptCount val="1"/>
                <c:pt idx="0">
                  <c:v>Macroalgae</c:v>
                </c:pt>
              </c:strCache>
            </c:strRef>
          </c:tx>
          <c:spPr>
            <a:ln w="28575" cap="rnd">
              <a:solidFill>
                <a:schemeClr val="accent6"/>
              </a:solidFill>
              <a:round/>
            </a:ln>
            <a:effectLst/>
          </c:spPr>
          <c:marker>
            <c:symbol val="none"/>
          </c:marker>
          <c:cat>
            <c:strRef>
              <c:f>'2000_2009'!$A$2:$A$18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'2000_2009'!$G$2:$G$18</c:f>
              <c:numCache>
                <c:formatCode>0%</c:formatCode>
                <c:ptCount val="17"/>
                <c:pt idx="0">
                  <c:v>0.36</c:v>
                </c:pt>
                <c:pt idx="1">
                  <c:v>0.48</c:v>
                </c:pt>
                <c:pt idx="2">
                  <c:v>1</c:v>
                </c:pt>
                <c:pt idx="3">
                  <c:v>0.22</c:v>
                </c:pt>
                <c:pt idx="4">
                  <c:v>0.08</c:v>
                </c:pt>
                <c:pt idx="5">
                  <c:v>1</c:v>
                </c:pt>
                <c:pt idx="6">
                  <c:v>0.16</c:v>
                </c:pt>
                <c:pt idx="7">
                  <c:v>0.45</c:v>
                </c:pt>
                <c:pt idx="8">
                  <c:v>0.14000000000000001</c:v>
                </c:pt>
                <c:pt idx="9">
                  <c:v>0.38</c:v>
                </c:pt>
                <c:pt idx="10">
                  <c:v>0.12</c:v>
                </c:pt>
                <c:pt idx="11">
                  <c:v>0.51</c:v>
                </c:pt>
                <c:pt idx="12">
                  <c:v>0.46</c:v>
                </c:pt>
                <c:pt idx="13">
                  <c:v>0.51</c:v>
                </c:pt>
                <c:pt idx="14">
                  <c:v>0.53</c:v>
                </c:pt>
                <c:pt idx="15">
                  <c:v>0.39</c:v>
                </c:pt>
                <c:pt idx="16">
                  <c:v>0.17</c:v>
                </c:pt>
              </c:numCache>
            </c:numRef>
          </c:val>
          <c:extLst>
            <c:ext xmlns:c16="http://schemas.microsoft.com/office/drawing/2014/chart" uri="{C3380CC4-5D6E-409C-BE32-E72D297353CC}">
              <c16:uniqueId val="{00000005-A4F5-466C-A6C2-CBEC63E7BCB6}"/>
            </c:ext>
          </c:extLst>
        </c:ser>
        <c:ser>
          <c:idx val="6"/>
          <c:order val="6"/>
          <c:tx>
            <c:strRef>
              <c:f>'2000_2009'!$H$1</c:f>
              <c:strCache>
                <c:ptCount val="1"/>
                <c:pt idx="0">
                  <c:v>Cephalopods</c:v>
                </c:pt>
              </c:strCache>
            </c:strRef>
          </c:tx>
          <c:spPr>
            <a:ln w="28575" cap="rnd">
              <a:solidFill>
                <a:schemeClr val="accent1">
                  <a:lumMod val="60000"/>
                </a:schemeClr>
              </a:solidFill>
              <a:round/>
            </a:ln>
            <a:effectLst/>
          </c:spPr>
          <c:marker>
            <c:symbol val="none"/>
          </c:marker>
          <c:cat>
            <c:strRef>
              <c:f>'2000_2009'!$A$2:$A$18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'2000_2009'!$H$2:$H$18</c:f>
              <c:numCache>
                <c:formatCode>0%</c:formatCode>
                <c:ptCount val="17"/>
                <c:pt idx="0">
                  <c:v>0.73</c:v>
                </c:pt>
                <c:pt idx="1">
                  <c:v>0.33</c:v>
                </c:pt>
                <c:pt idx="2">
                  <c:v>1</c:v>
                </c:pt>
                <c:pt idx="3">
                  <c:v>0.26</c:v>
                </c:pt>
                <c:pt idx="4">
                  <c:v>1</c:v>
                </c:pt>
                <c:pt idx="5">
                  <c:v>0.33</c:v>
                </c:pt>
                <c:pt idx="6">
                  <c:v>0.17</c:v>
                </c:pt>
                <c:pt idx="7">
                  <c:v>1</c:v>
                </c:pt>
                <c:pt idx="8">
                  <c:v>0.08</c:v>
                </c:pt>
                <c:pt idx="9">
                  <c:v>1</c:v>
                </c:pt>
                <c:pt idx="10">
                  <c:v>0.09</c:v>
                </c:pt>
                <c:pt idx="11">
                  <c:v>0.62</c:v>
                </c:pt>
                <c:pt idx="12">
                  <c:v>0.53</c:v>
                </c:pt>
                <c:pt idx="13">
                  <c:v>0.27</c:v>
                </c:pt>
                <c:pt idx="14">
                  <c:v>0.33</c:v>
                </c:pt>
                <c:pt idx="15">
                  <c:v>0.27</c:v>
                </c:pt>
                <c:pt idx="16">
                  <c:v>0.19</c:v>
                </c:pt>
              </c:numCache>
            </c:numRef>
          </c:val>
          <c:extLst>
            <c:ext xmlns:c16="http://schemas.microsoft.com/office/drawing/2014/chart" uri="{C3380CC4-5D6E-409C-BE32-E72D297353CC}">
              <c16:uniqueId val="{00000006-A4F5-466C-A6C2-CBEC63E7BCB6}"/>
            </c:ext>
          </c:extLst>
        </c:ser>
        <c:dLbls>
          <c:showLegendKey val="0"/>
          <c:showVal val="0"/>
          <c:showCatName val="0"/>
          <c:showSerName val="0"/>
          <c:showPercent val="0"/>
          <c:showBubbleSize val="0"/>
        </c:dLbls>
        <c:axId val="309563840"/>
        <c:axId val="522643728"/>
      </c:radarChart>
      <c:catAx>
        <c:axId val="3095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3728"/>
        <c:crosses val="autoZero"/>
        <c:auto val="1"/>
        <c:lblAlgn val="ctr"/>
        <c:lblOffset val="100"/>
        <c:noMultiLvlLbl val="0"/>
      </c:catAx>
      <c:valAx>
        <c:axId val="52264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'2010_2019'!$B$1</c:f>
              <c:strCache>
                <c:ptCount val="1"/>
                <c:pt idx="0">
                  <c:v>Phytoplankton</c:v>
                </c:pt>
              </c:strCache>
            </c:strRef>
          </c:tx>
          <c:spPr>
            <a:ln w="28575" cap="rnd">
              <a:solidFill>
                <a:schemeClr val="accent1"/>
              </a:solidFill>
              <a:round/>
            </a:ln>
            <a:effectLst/>
          </c:spPr>
          <c:marker>
            <c:symbol val="none"/>
          </c:marker>
          <c:cat>
            <c:strRef>
              <c:f>'2010_2019'!$A$2:$A$18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'2010_2019'!$B$2:$B$18</c:f>
              <c:numCache>
                <c:formatCode>0%</c:formatCode>
                <c:ptCount val="17"/>
                <c:pt idx="0">
                  <c:v>0.41</c:v>
                </c:pt>
                <c:pt idx="1">
                  <c:v>0.52</c:v>
                </c:pt>
                <c:pt idx="2">
                  <c:v>1</c:v>
                </c:pt>
                <c:pt idx="3">
                  <c:v>0.39</c:v>
                </c:pt>
                <c:pt idx="4">
                  <c:v>0.04</c:v>
                </c:pt>
                <c:pt idx="5">
                  <c:v>0.5</c:v>
                </c:pt>
                <c:pt idx="6">
                  <c:v>0.18</c:v>
                </c:pt>
                <c:pt idx="7">
                  <c:v>0.25</c:v>
                </c:pt>
                <c:pt idx="8">
                  <c:v>0.14000000000000001</c:v>
                </c:pt>
                <c:pt idx="9">
                  <c:v>0.47</c:v>
                </c:pt>
                <c:pt idx="10">
                  <c:v>0.11</c:v>
                </c:pt>
                <c:pt idx="11">
                  <c:v>0.53</c:v>
                </c:pt>
                <c:pt idx="12">
                  <c:v>0.5</c:v>
                </c:pt>
                <c:pt idx="13">
                  <c:v>0.46</c:v>
                </c:pt>
                <c:pt idx="14">
                  <c:v>0.49</c:v>
                </c:pt>
                <c:pt idx="15">
                  <c:v>0.42</c:v>
                </c:pt>
                <c:pt idx="16">
                  <c:v>0.16</c:v>
                </c:pt>
              </c:numCache>
            </c:numRef>
          </c:val>
          <c:extLst>
            <c:ext xmlns:c16="http://schemas.microsoft.com/office/drawing/2014/chart" uri="{C3380CC4-5D6E-409C-BE32-E72D297353CC}">
              <c16:uniqueId val="{00000000-1809-40F9-9923-144550738229}"/>
            </c:ext>
          </c:extLst>
        </c:ser>
        <c:ser>
          <c:idx val="1"/>
          <c:order val="1"/>
          <c:tx>
            <c:strRef>
              <c:f>'2010_2019'!$C$1</c:f>
              <c:strCache>
                <c:ptCount val="1"/>
                <c:pt idx="0">
                  <c:v>Zooplankton</c:v>
                </c:pt>
              </c:strCache>
            </c:strRef>
          </c:tx>
          <c:spPr>
            <a:ln w="28575" cap="rnd">
              <a:solidFill>
                <a:schemeClr val="accent2"/>
              </a:solidFill>
              <a:round/>
            </a:ln>
            <a:effectLst/>
          </c:spPr>
          <c:marker>
            <c:symbol val="none"/>
          </c:marker>
          <c:cat>
            <c:strRef>
              <c:f>'2010_2019'!$A$2:$A$18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'2010_2019'!$C$2:$C$18</c:f>
              <c:numCache>
                <c:formatCode>0%</c:formatCode>
                <c:ptCount val="17"/>
                <c:pt idx="0">
                  <c:v>0.39</c:v>
                </c:pt>
                <c:pt idx="1">
                  <c:v>0.2</c:v>
                </c:pt>
                <c:pt idx="2">
                  <c:v>1</c:v>
                </c:pt>
                <c:pt idx="3">
                  <c:v>0.14000000000000001</c:v>
                </c:pt>
                <c:pt idx="4">
                  <c:v>0.08</c:v>
                </c:pt>
                <c:pt idx="5">
                  <c:v>0.18</c:v>
                </c:pt>
                <c:pt idx="6">
                  <c:v>0.13</c:v>
                </c:pt>
                <c:pt idx="7">
                  <c:v>0.25</c:v>
                </c:pt>
                <c:pt idx="8">
                  <c:v>0.06</c:v>
                </c:pt>
                <c:pt idx="9">
                  <c:v>0.13</c:v>
                </c:pt>
                <c:pt idx="10">
                  <c:v>0.04</c:v>
                </c:pt>
                <c:pt idx="11">
                  <c:v>0.23</c:v>
                </c:pt>
                <c:pt idx="12">
                  <c:v>0.14000000000000001</c:v>
                </c:pt>
                <c:pt idx="13">
                  <c:v>0.25</c:v>
                </c:pt>
                <c:pt idx="14">
                  <c:v>0.21</c:v>
                </c:pt>
                <c:pt idx="15">
                  <c:v>0.11</c:v>
                </c:pt>
                <c:pt idx="16">
                  <c:v>0.12</c:v>
                </c:pt>
              </c:numCache>
            </c:numRef>
          </c:val>
          <c:extLst>
            <c:ext xmlns:c16="http://schemas.microsoft.com/office/drawing/2014/chart" uri="{C3380CC4-5D6E-409C-BE32-E72D297353CC}">
              <c16:uniqueId val="{00000001-1809-40F9-9923-144550738229}"/>
            </c:ext>
          </c:extLst>
        </c:ser>
        <c:ser>
          <c:idx val="2"/>
          <c:order val="2"/>
          <c:tx>
            <c:strRef>
              <c:f>'2010_2019'!$D$1</c:f>
              <c:strCache>
                <c:ptCount val="1"/>
                <c:pt idx="0">
                  <c:v>Benthic Invertebrates</c:v>
                </c:pt>
              </c:strCache>
            </c:strRef>
          </c:tx>
          <c:spPr>
            <a:ln w="28575" cap="rnd">
              <a:solidFill>
                <a:schemeClr val="accent3"/>
              </a:solidFill>
              <a:round/>
            </a:ln>
            <a:effectLst/>
          </c:spPr>
          <c:marker>
            <c:symbol val="none"/>
          </c:marker>
          <c:cat>
            <c:strRef>
              <c:f>'2010_2019'!$A$2:$A$18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'2010_2019'!$D$2:$D$18</c:f>
              <c:numCache>
                <c:formatCode>0%</c:formatCode>
                <c:ptCount val="17"/>
                <c:pt idx="0">
                  <c:v>0.16</c:v>
                </c:pt>
                <c:pt idx="1">
                  <c:v>0.2</c:v>
                </c:pt>
                <c:pt idx="2">
                  <c:v>1</c:v>
                </c:pt>
                <c:pt idx="3">
                  <c:v>0.21</c:v>
                </c:pt>
                <c:pt idx="4">
                  <c:v>0.04</c:v>
                </c:pt>
                <c:pt idx="5">
                  <c:v>0.18</c:v>
                </c:pt>
                <c:pt idx="6">
                  <c:v>0.13</c:v>
                </c:pt>
                <c:pt idx="7">
                  <c:v>0.46</c:v>
                </c:pt>
                <c:pt idx="8">
                  <c:v>0.06</c:v>
                </c:pt>
                <c:pt idx="9">
                  <c:v>0.37</c:v>
                </c:pt>
                <c:pt idx="10">
                  <c:v>0.03</c:v>
                </c:pt>
                <c:pt idx="11">
                  <c:v>0.34</c:v>
                </c:pt>
                <c:pt idx="12">
                  <c:v>0.26</c:v>
                </c:pt>
                <c:pt idx="13">
                  <c:v>0.22</c:v>
                </c:pt>
                <c:pt idx="14">
                  <c:v>0.25</c:v>
                </c:pt>
                <c:pt idx="15">
                  <c:v>0.19</c:v>
                </c:pt>
                <c:pt idx="16">
                  <c:v>0.14000000000000001</c:v>
                </c:pt>
              </c:numCache>
            </c:numRef>
          </c:val>
          <c:extLst>
            <c:ext xmlns:c16="http://schemas.microsoft.com/office/drawing/2014/chart" uri="{C3380CC4-5D6E-409C-BE32-E72D297353CC}">
              <c16:uniqueId val="{00000002-1809-40F9-9923-144550738229}"/>
            </c:ext>
          </c:extLst>
        </c:ser>
        <c:ser>
          <c:idx val="3"/>
          <c:order val="3"/>
          <c:tx>
            <c:strRef>
              <c:f>'2010_2019'!$E$1</c:f>
              <c:strCache>
                <c:ptCount val="1"/>
                <c:pt idx="0">
                  <c:v>Fish</c:v>
                </c:pt>
              </c:strCache>
            </c:strRef>
          </c:tx>
          <c:spPr>
            <a:ln w="28575" cap="rnd">
              <a:solidFill>
                <a:schemeClr val="accent4"/>
              </a:solidFill>
              <a:round/>
            </a:ln>
            <a:effectLst/>
          </c:spPr>
          <c:marker>
            <c:symbol val="none"/>
          </c:marker>
          <c:cat>
            <c:strRef>
              <c:f>'2010_2019'!$A$2:$A$18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'2010_2019'!$E$2:$E$18</c:f>
              <c:numCache>
                <c:formatCode>0%</c:formatCode>
                <c:ptCount val="17"/>
                <c:pt idx="0">
                  <c:v>0.17</c:v>
                </c:pt>
                <c:pt idx="1">
                  <c:v>0.19</c:v>
                </c:pt>
                <c:pt idx="2">
                  <c:v>1</c:v>
                </c:pt>
                <c:pt idx="3">
                  <c:v>0.19</c:v>
                </c:pt>
                <c:pt idx="4">
                  <c:v>0.05</c:v>
                </c:pt>
                <c:pt idx="5">
                  <c:v>0.14000000000000001</c:v>
                </c:pt>
                <c:pt idx="6">
                  <c:v>0.1</c:v>
                </c:pt>
                <c:pt idx="7">
                  <c:v>0.36</c:v>
                </c:pt>
                <c:pt idx="8">
                  <c:v>0.03</c:v>
                </c:pt>
                <c:pt idx="9">
                  <c:v>0.09</c:v>
                </c:pt>
                <c:pt idx="10">
                  <c:v>0.02</c:v>
                </c:pt>
                <c:pt idx="11">
                  <c:v>0.32</c:v>
                </c:pt>
                <c:pt idx="12">
                  <c:v>0.14000000000000001</c:v>
                </c:pt>
                <c:pt idx="13">
                  <c:v>0.2</c:v>
                </c:pt>
                <c:pt idx="14">
                  <c:v>0.09</c:v>
                </c:pt>
                <c:pt idx="15">
                  <c:v>0.19</c:v>
                </c:pt>
                <c:pt idx="16">
                  <c:v>0.15</c:v>
                </c:pt>
              </c:numCache>
            </c:numRef>
          </c:val>
          <c:extLst>
            <c:ext xmlns:c16="http://schemas.microsoft.com/office/drawing/2014/chart" uri="{C3380CC4-5D6E-409C-BE32-E72D297353CC}">
              <c16:uniqueId val="{00000003-1809-40F9-9923-144550738229}"/>
            </c:ext>
          </c:extLst>
        </c:ser>
        <c:ser>
          <c:idx val="4"/>
          <c:order val="4"/>
          <c:tx>
            <c:strRef>
              <c:f>'2010_2019'!$F$1</c:f>
              <c:strCache>
                <c:ptCount val="1"/>
                <c:pt idx="0">
                  <c:v>Crustaceans</c:v>
                </c:pt>
              </c:strCache>
            </c:strRef>
          </c:tx>
          <c:spPr>
            <a:ln w="28575" cap="rnd">
              <a:solidFill>
                <a:schemeClr val="accent5"/>
              </a:solidFill>
              <a:round/>
            </a:ln>
            <a:effectLst/>
          </c:spPr>
          <c:marker>
            <c:symbol val="none"/>
          </c:marker>
          <c:cat>
            <c:strRef>
              <c:f>'2010_2019'!$A$2:$A$18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'2010_2019'!$F$2:$F$18</c:f>
              <c:numCache>
                <c:formatCode>0%</c:formatCode>
                <c:ptCount val="17"/>
                <c:pt idx="0">
                  <c:v>0.21</c:v>
                </c:pt>
                <c:pt idx="1">
                  <c:v>0.24</c:v>
                </c:pt>
                <c:pt idx="2">
                  <c:v>1</c:v>
                </c:pt>
                <c:pt idx="3">
                  <c:v>0.12</c:v>
                </c:pt>
                <c:pt idx="4">
                  <c:v>0.03</c:v>
                </c:pt>
                <c:pt idx="5">
                  <c:v>0.16</c:v>
                </c:pt>
                <c:pt idx="6">
                  <c:v>0.1</c:v>
                </c:pt>
                <c:pt idx="7">
                  <c:v>0.46</c:v>
                </c:pt>
                <c:pt idx="8">
                  <c:v>0.03</c:v>
                </c:pt>
                <c:pt idx="9">
                  <c:v>0.09</c:v>
                </c:pt>
                <c:pt idx="10">
                  <c:v>0.03</c:v>
                </c:pt>
                <c:pt idx="11">
                  <c:v>0.23</c:v>
                </c:pt>
                <c:pt idx="12">
                  <c:v>0.13</c:v>
                </c:pt>
                <c:pt idx="13">
                  <c:v>0.25</c:v>
                </c:pt>
                <c:pt idx="14">
                  <c:v>0.17</c:v>
                </c:pt>
                <c:pt idx="15">
                  <c:v>7.0000000000000007E-2</c:v>
                </c:pt>
                <c:pt idx="16">
                  <c:v>0.13</c:v>
                </c:pt>
              </c:numCache>
            </c:numRef>
          </c:val>
          <c:extLst>
            <c:ext xmlns:c16="http://schemas.microsoft.com/office/drawing/2014/chart" uri="{C3380CC4-5D6E-409C-BE32-E72D297353CC}">
              <c16:uniqueId val="{00000004-1809-40F9-9923-144550738229}"/>
            </c:ext>
          </c:extLst>
        </c:ser>
        <c:ser>
          <c:idx val="5"/>
          <c:order val="5"/>
          <c:tx>
            <c:strRef>
              <c:f>'2010_2019'!$G$1</c:f>
              <c:strCache>
                <c:ptCount val="1"/>
                <c:pt idx="0">
                  <c:v>Macroalgae</c:v>
                </c:pt>
              </c:strCache>
            </c:strRef>
          </c:tx>
          <c:spPr>
            <a:ln w="28575" cap="rnd">
              <a:solidFill>
                <a:schemeClr val="accent6"/>
              </a:solidFill>
              <a:round/>
            </a:ln>
            <a:effectLst/>
          </c:spPr>
          <c:marker>
            <c:symbol val="none"/>
          </c:marker>
          <c:cat>
            <c:strRef>
              <c:f>'2010_2019'!$A$2:$A$18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'2010_2019'!$G$2:$G$18</c:f>
              <c:numCache>
                <c:formatCode>0%</c:formatCode>
                <c:ptCount val="17"/>
                <c:pt idx="0">
                  <c:v>0.41</c:v>
                </c:pt>
                <c:pt idx="1">
                  <c:v>0.51</c:v>
                </c:pt>
                <c:pt idx="2">
                  <c:v>1</c:v>
                </c:pt>
                <c:pt idx="3">
                  <c:v>0.26</c:v>
                </c:pt>
                <c:pt idx="4">
                  <c:v>0.04</c:v>
                </c:pt>
                <c:pt idx="5">
                  <c:v>0.5</c:v>
                </c:pt>
                <c:pt idx="6">
                  <c:v>0.17</c:v>
                </c:pt>
                <c:pt idx="7">
                  <c:v>0.25</c:v>
                </c:pt>
                <c:pt idx="8">
                  <c:v>0.12</c:v>
                </c:pt>
                <c:pt idx="9">
                  <c:v>0.47</c:v>
                </c:pt>
                <c:pt idx="10">
                  <c:v>0.11</c:v>
                </c:pt>
                <c:pt idx="11">
                  <c:v>0.53</c:v>
                </c:pt>
                <c:pt idx="12">
                  <c:v>0.5</c:v>
                </c:pt>
                <c:pt idx="13">
                  <c:v>0.45</c:v>
                </c:pt>
                <c:pt idx="14">
                  <c:v>0.49</c:v>
                </c:pt>
                <c:pt idx="15">
                  <c:v>0.42</c:v>
                </c:pt>
                <c:pt idx="16">
                  <c:v>0.16</c:v>
                </c:pt>
              </c:numCache>
            </c:numRef>
          </c:val>
          <c:extLst>
            <c:ext xmlns:c16="http://schemas.microsoft.com/office/drawing/2014/chart" uri="{C3380CC4-5D6E-409C-BE32-E72D297353CC}">
              <c16:uniqueId val="{00000005-1809-40F9-9923-144550738229}"/>
            </c:ext>
          </c:extLst>
        </c:ser>
        <c:ser>
          <c:idx val="6"/>
          <c:order val="6"/>
          <c:tx>
            <c:strRef>
              <c:f>'2010_2019'!$H$1</c:f>
              <c:strCache>
                <c:ptCount val="1"/>
                <c:pt idx="0">
                  <c:v>Cephalopods</c:v>
                </c:pt>
              </c:strCache>
            </c:strRef>
          </c:tx>
          <c:spPr>
            <a:ln w="28575" cap="rnd">
              <a:solidFill>
                <a:schemeClr val="accent1">
                  <a:lumMod val="60000"/>
                </a:schemeClr>
              </a:solidFill>
              <a:round/>
            </a:ln>
            <a:effectLst/>
          </c:spPr>
          <c:marker>
            <c:symbol val="none"/>
          </c:marker>
          <c:cat>
            <c:strRef>
              <c:f>'2010_2019'!$A$2:$A$18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'2010_2019'!$H$2:$H$18</c:f>
              <c:numCache>
                <c:formatCode>0%</c:formatCode>
                <c:ptCount val="17"/>
                <c:pt idx="0">
                  <c:v>0.35</c:v>
                </c:pt>
                <c:pt idx="1">
                  <c:v>0.3</c:v>
                </c:pt>
                <c:pt idx="2">
                  <c:v>1</c:v>
                </c:pt>
                <c:pt idx="3">
                  <c:v>0.31</c:v>
                </c:pt>
                <c:pt idx="4">
                  <c:v>1</c:v>
                </c:pt>
                <c:pt idx="5">
                  <c:v>0.25</c:v>
                </c:pt>
                <c:pt idx="6">
                  <c:v>0.16</c:v>
                </c:pt>
                <c:pt idx="7">
                  <c:v>1</c:v>
                </c:pt>
                <c:pt idx="8">
                  <c:v>0.08</c:v>
                </c:pt>
                <c:pt idx="9">
                  <c:v>0.84</c:v>
                </c:pt>
                <c:pt idx="10">
                  <c:v>0.08</c:v>
                </c:pt>
                <c:pt idx="11">
                  <c:v>0.53</c:v>
                </c:pt>
                <c:pt idx="12">
                  <c:v>0.52</c:v>
                </c:pt>
                <c:pt idx="13">
                  <c:v>0.36</c:v>
                </c:pt>
                <c:pt idx="14">
                  <c:v>0.32</c:v>
                </c:pt>
                <c:pt idx="15">
                  <c:v>0.21</c:v>
                </c:pt>
                <c:pt idx="16">
                  <c:v>0.25</c:v>
                </c:pt>
              </c:numCache>
            </c:numRef>
          </c:val>
          <c:extLst>
            <c:ext xmlns:c16="http://schemas.microsoft.com/office/drawing/2014/chart" uri="{C3380CC4-5D6E-409C-BE32-E72D297353CC}">
              <c16:uniqueId val="{00000006-1809-40F9-9923-144550738229}"/>
            </c:ext>
          </c:extLst>
        </c:ser>
        <c:dLbls>
          <c:showLegendKey val="0"/>
          <c:showVal val="0"/>
          <c:showCatName val="0"/>
          <c:showSerName val="0"/>
          <c:showPercent val="0"/>
          <c:showBubbleSize val="0"/>
        </c:dLbls>
        <c:axId val="309563840"/>
        <c:axId val="522643728"/>
      </c:radarChart>
      <c:catAx>
        <c:axId val="3095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3728"/>
        <c:crosses val="autoZero"/>
        <c:auto val="1"/>
        <c:lblAlgn val="ctr"/>
        <c:lblOffset val="100"/>
        <c:noMultiLvlLbl val="0"/>
      </c:catAx>
      <c:valAx>
        <c:axId val="52264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'2020_2025'!$B$1</c:f>
              <c:strCache>
                <c:ptCount val="1"/>
                <c:pt idx="0">
                  <c:v>Phytoplankton</c:v>
                </c:pt>
              </c:strCache>
            </c:strRef>
          </c:tx>
          <c:spPr>
            <a:ln w="28575" cap="rnd">
              <a:solidFill>
                <a:schemeClr val="accent1"/>
              </a:solidFill>
              <a:round/>
            </a:ln>
            <a:effectLst/>
          </c:spPr>
          <c:marker>
            <c:symbol val="none"/>
          </c:marker>
          <c:cat>
            <c:strRef>
              <c:f>'2020_2025'!$A$2:$A$18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'2020_2025'!$B$2:$B$18</c:f>
              <c:numCache>
                <c:formatCode>0%</c:formatCode>
                <c:ptCount val="17"/>
                <c:pt idx="0">
                  <c:v>0.56999999999999995</c:v>
                </c:pt>
                <c:pt idx="1">
                  <c:v>0.54</c:v>
                </c:pt>
                <c:pt idx="2">
                  <c:v>1</c:v>
                </c:pt>
                <c:pt idx="3">
                  <c:v>1</c:v>
                </c:pt>
                <c:pt idx="4">
                  <c:v>0.08</c:v>
                </c:pt>
                <c:pt idx="5">
                  <c:v>1</c:v>
                </c:pt>
                <c:pt idx="6">
                  <c:v>0.27</c:v>
                </c:pt>
                <c:pt idx="7">
                  <c:v>1</c:v>
                </c:pt>
                <c:pt idx="8">
                  <c:v>0.53</c:v>
                </c:pt>
                <c:pt idx="9">
                  <c:v>1</c:v>
                </c:pt>
                <c:pt idx="10">
                  <c:v>0.22</c:v>
                </c:pt>
                <c:pt idx="11">
                  <c:v>1</c:v>
                </c:pt>
                <c:pt idx="12">
                  <c:v>1</c:v>
                </c:pt>
                <c:pt idx="13">
                  <c:v>1</c:v>
                </c:pt>
                <c:pt idx="14">
                  <c:v>1</c:v>
                </c:pt>
                <c:pt idx="15">
                  <c:v>1</c:v>
                </c:pt>
                <c:pt idx="16">
                  <c:v>0.37</c:v>
                </c:pt>
              </c:numCache>
            </c:numRef>
          </c:val>
          <c:extLst>
            <c:ext xmlns:c16="http://schemas.microsoft.com/office/drawing/2014/chart" uri="{C3380CC4-5D6E-409C-BE32-E72D297353CC}">
              <c16:uniqueId val="{00000000-4F94-49A9-8496-56327A984AB3}"/>
            </c:ext>
          </c:extLst>
        </c:ser>
        <c:ser>
          <c:idx val="1"/>
          <c:order val="1"/>
          <c:tx>
            <c:strRef>
              <c:f>'2020_2025'!$C$1</c:f>
              <c:strCache>
                <c:ptCount val="1"/>
                <c:pt idx="0">
                  <c:v>Zooplankton</c:v>
                </c:pt>
              </c:strCache>
            </c:strRef>
          </c:tx>
          <c:spPr>
            <a:ln w="28575" cap="rnd">
              <a:solidFill>
                <a:schemeClr val="accent2"/>
              </a:solidFill>
              <a:round/>
            </a:ln>
            <a:effectLst/>
          </c:spPr>
          <c:marker>
            <c:symbol val="none"/>
          </c:marker>
          <c:cat>
            <c:strRef>
              <c:f>'2020_2025'!$A$2:$A$18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'2020_2025'!$C$2:$C$18</c:f>
              <c:numCache>
                <c:formatCode>0%</c:formatCode>
                <c:ptCount val="17"/>
                <c:pt idx="0">
                  <c:v>0.49</c:v>
                </c:pt>
                <c:pt idx="1">
                  <c:v>0.23</c:v>
                </c:pt>
                <c:pt idx="2">
                  <c:v>1</c:v>
                </c:pt>
                <c:pt idx="3">
                  <c:v>1</c:v>
                </c:pt>
                <c:pt idx="4">
                  <c:v>0.17</c:v>
                </c:pt>
                <c:pt idx="5">
                  <c:v>0.54</c:v>
                </c:pt>
                <c:pt idx="6">
                  <c:v>0.28000000000000003</c:v>
                </c:pt>
                <c:pt idx="7">
                  <c:v>1</c:v>
                </c:pt>
                <c:pt idx="8">
                  <c:v>0.18</c:v>
                </c:pt>
                <c:pt idx="9">
                  <c:v>1</c:v>
                </c:pt>
                <c:pt idx="10">
                  <c:v>0.12</c:v>
                </c:pt>
                <c:pt idx="11">
                  <c:v>1</c:v>
                </c:pt>
                <c:pt idx="12">
                  <c:v>1</c:v>
                </c:pt>
                <c:pt idx="13">
                  <c:v>0.54</c:v>
                </c:pt>
                <c:pt idx="14">
                  <c:v>0.33</c:v>
                </c:pt>
                <c:pt idx="15">
                  <c:v>1</c:v>
                </c:pt>
                <c:pt idx="16">
                  <c:v>0.51</c:v>
                </c:pt>
              </c:numCache>
            </c:numRef>
          </c:val>
          <c:extLst>
            <c:ext xmlns:c16="http://schemas.microsoft.com/office/drawing/2014/chart" uri="{C3380CC4-5D6E-409C-BE32-E72D297353CC}">
              <c16:uniqueId val="{00000001-4F94-49A9-8496-56327A984AB3}"/>
            </c:ext>
          </c:extLst>
        </c:ser>
        <c:ser>
          <c:idx val="2"/>
          <c:order val="2"/>
          <c:tx>
            <c:strRef>
              <c:f>'2020_2025'!$D$1</c:f>
              <c:strCache>
                <c:ptCount val="1"/>
                <c:pt idx="0">
                  <c:v>Benthic Invertebrates</c:v>
                </c:pt>
              </c:strCache>
            </c:strRef>
          </c:tx>
          <c:spPr>
            <a:ln w="28575" cap="rnd">
              <a:solidFill>
                <a:schemeClr val="accent3"/>
              </a:solidFill>
              <a:round/>
            </a:ln>
            <a:effectLst/>
          </c:spPr>
          <c:marker>
            <c:symbol val="none"/>
          </c:marker>
          <c:cat>
            <c:strRef>
              <c:f>'2020_2025'!$A$2:$A$18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'2020_2025'!$D$2:$D$18</c:f>
              <c:numCache>
                <c:formatCode>0%</c:formatCode>
                <c:ptCount val="17"/>
                <c:pt idx="0">
                  <c:v>0.56000000000000005</c:v>
                </c:pt>
                <c:pt idx="1">
                  <c:v>0.53</c:v>
                </c:pt>
                <c:pt idx="2">
                  <c:v>1</c:v>
                </c:pt>
                <c:pt idx="3">
                  <c:v>1</c:v>
                </c:pt>
                <c:pt idx="4">
                  <c:v>0.11</c:v>
                </c:pt>
                <c:pt idx="5">
                  <c:v>0.3</c:v>
                </c:pt>
                <c:pt idx="6">
                  <c:v>0.19</c:v>
                </c:pt>
                <c:pt idx="7">
                  <c:v>0.56999999999999995</c:v>
                </c:pt>
                <c:pt idx="8">
                  <c:v>0.13</c:v>
                </c:pt>
                <c:pt idx="9">
                  <c:v>1</c:v>
                </c:pt>
                <c:pt idx="10">
                  <c:v>0.1</c:v>
                </c:pt>
                <c:pt idx="11">
                  <c:v>1</c:v>
                </c:pt>
                <c:pt idx="12">
                  <c:v>0.34</c:v>
                </c:pt>
                <c:pt idx="13">
                  <c:v>0.55000000000000004</c:v>
                </c:pt>
                <c:pt idx="14">
                  <c:v>0.33</c:v>
                </c:pt>
                <c:pt idx="15">
                  <c:v>0.33</c:v>
                </c:pt>
                <c:pt idx="16">
                  <c:v>0.33</c:v>
                </c:pt>
              </c:numCache>
            </c:numRef>
          </c:val>
          <c:extLst>
            <c:ext xmlns:c16="http://schemas.microsoft.com/office/drawing/2014/chart" uri="{C3380CC4-5D6E-409C-BE32-E72D297353CC}">
              <c16:uniqueId val="{00000002-4F94-49A9-8496-56327A984AB3}"/>
            </c:ext>
          </c:extLst>
        </c:ser>
        <c:ser>
          <c:idx val="3"/>
          <c:order val="3"/>
          <c:tx>
            <c:strRef>
              <c:f>'2020_2025'!$E$1</c:f>
              <c:strCache>
                <c:ptCount val="1"/>
                <c:pt idx="0">
                  <c:v>Fish</c:v>
                </c:pt>
              </c:strCache>
            </c:strRef>
          </c:tx>
          <c:spPr>
            <a:ln w="28575" cap="rnd">
              <a:solidFill>
                <a:schemeClr val="accent4"/>
              </a:solidFill>
              <a:round/>
            </a:ln>
            <a:effectLst/>
          </c:spPr>
          <c:marker>
            <c:symbol val="none"/>
          </c:marker>
          <c:cat>
            <c:strRef>
              <c:f>'2020_2025'!$A$2:$A$18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'2020_2025'!$E$2:$E$18</c:f>
              <c:numCache>
                <c:formatCode>0%</c:formatCode>
                <c:ptCount val="17"/>
                <c:pt idx="0">
                  <c:v>0.56999999999999995</c:v>
                </c:pt>
                <c:pt idx="1">
                  <c:v>0.52</c:v>
                </c:pt>
                <c:pt idx="2">
                  <c:v>0.79</c:v>
                </c:pt>
                <c:pt idx="3">
                  <c:v>1</c:v>
                </c:pt>
                <c:pt idx="4">
                  <c:v>0.13</c:v>
                </c:pt>
                <c:pt idx="5">
                  <c:v>0.22</c:v>
                </c:pt>
                <c:pt idx="6">
                  <c:v>0.18</c:v>
                </c:pt>
                <c:pt idx="7">
                  <c:v>1</c:v>
                </c:pt>
                <c:pt idx="8">
                  <c:v>0.08</c:v>
                </c:pt>
                <c:pt idx="9">
                  <c:v>0.2</c:v>
                </c:pt>
                <c:pt idx="10">
                  <c:v>0.06</c:v>
                </c:pt>
                <c:pt idx="11">
                  <c:v>0.55000000000000004</c:v>
                </c:pt>
                <c:pt idx="12">
                  <c:v>0.25</c:v>
                </c:pt>
                <c:pt idx="13">
                  <c:v>0.26</c:v>
                </c:pt>
                <c:pt idx="14">
                  <c:v>0.15</c:v>
                </c:pt>
                <c:pt idx="15">
                  <c:v>0.28999999999999998</c:v>
                </c:pt>
                <c:pt idx="16">
                  <c:v>0.26</c:v>
                </c:pt>
              </c:numCache>
            </c:numRef>
          </c:val>
          <c:extLst>
            <c:ext xmlns:c16="http://schemas.microsoft.com/office/drawing/2014/chart" uri="{C3380CC4-5D6E-409C-BE32-E72D297353CC}">
              <c16:uniqueId val="{00000003-4F94-49A9-8496-56327A984AB3}"/>
            </c:ext>
          </c:extLst>
        </c:ser>
        <c:ser>
          <c:idx val="4"/>
          <c:order val="4"/>
          <c:tx>
            <c:strRef>
              <c:f>'2020_2025'!$F$1</c:f>
              <c:strCache>
                <c:ptCount val="1"/>
                <c:pt idx="0">
                  <c:v>Crustaceans</c:v>
                </c:pt>
              </c:strCache>
            </c:strRef>
          </c:tx>
          <c:spPr>
            <a:ln w="28575" cap="rnd">
              <a:solidFill>
                <a:schemeClr val="accent5"/>
              </a:solidFill>
              <a:round/>
            </a:ln>
            <a:effectLst/>
          </c:spPr>
          <c:marker>
            <c:symbol val="none"/>
          </c:marker>
          <c:cat>
            <c:strRef>
              <c:f>'2020_2025'!$A$2:$A$18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'2020_2025'!$F$2:$F$18</c:f>
              <c:numCache>
                <c:formatCode>0%</c:formatCode>
                <c:ptCount val="17"/>
                <c:pt idx="0">
                  <c:v>0.57999999999999996</c:v>
                </c:pt>
                <c:pt idx="1">
                  <c:v>0.51</c:v>
                </c:pt>
                <c:pt idx="2">
                  <c:v>1</c:v>
                </c:pt>
                <c:pt idx="3">
                  <c:v>1</c:v>
                </c:pt>
                <c:pt idx="4">
                  <c:v>0.09</c:v>
                </c:pt>
                <c:pt idx="5">
                  <c:v>0.3</c:v>
                </c:pt>
                <c:pt idx="6">
                  <c:v>0.2</c:v>
                </c:pt>
                <c:pt idx="7">
                  <c:v>0.56999999999999995</c:v>
                </c:pt>
                <c:pt idx="8">
                  <c:v>0.13</c:v>
                </c:pt>
                <c:pt idx="9">
                  <c:v>1</c:v>
                </c:pt>
                <c:pt idx="10">
                  <c:v>0.11</c:v>
                </c:pt>
                <c:pt idx="11">
                  <c:v>1</c:v>
                </c:pt>
                <c:pt idx="12">
                  <c:v>0.57999999999999996</c:v>
                </c:pt>
                <c:pt idx="13">
                  <c:v>0.55000000000000004</c:v>
                </c:pt>
                <c:pt idx="14">
                  <c:v>0.33</c:v>
                </c:pt>
                <c:pt idx="15">
                  <c:v>0.33</c:v>
                </c:pt>
                <c:pt idx="16">
                  <c:v>0.54</c:v>
                </c:pt>
              </c:numCache>
            </c:numRef>
          </c:val>
          <c:extLst>
            <c:ext xmlns:c16="http://schemas.microsoft.com/office/drawing/2014/chart" uri="{C3380CC4-5D6E-409C-BE32-E72D297353CC}">
              <c16:uniqueId val="{00000004-4F94-49A9-8496-56327A984AB3}"/>
            </c:ext>
          </c:extLst>
        </c:ser>
        <c:ser>
          <c:idx val="5"/>
          <c:order val="5"/>
          <c:tx>
            <c:strRef>
              <c:f>'2020_2025'!$G$1</c:f>
              <c:strCache>
                <c:ptCount val="1"/>
                <c:pt idx="0">
                  <c:v>Macroalgae</c:v>
                </c:pt>
              </c:strCache>
            </c:strRef>
          </c:tx>
          <c:spPr>
            <a:ln w="28575" cap="rnd">
              <a:solidFill>
                <a:schemeClr val="accent6"/>
              </a:solidFill>
              <a:round/>
            </a:ln>
            <a:effectLst/>
          </c:spPr>
          <c:marker>
            <c:symbol val="none"/>
          </c:marker>
          <c:cat>
            <c:strRef>
              <c:f>'2020_2025'!$A$2:$A$18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'2020_2025'!$G$2:$G$18</c:f>
              <c:numCache>
                <c:formatCode>0%</c:formatCode>
                <c:ptCount val="17"/>
                <c:pt idx="0">
                  <c:v>0.56999999999999995</c:v>
                </c:pt>
                <c:pt idx="1">
                  <c:v>0.54</c:v>
                </c:pt>
                <c:pt idx="2">
                  <c:v>1</c:v>
                </c:pt>
                <c:pt idx="3">
                  <c:v>1</c:v>
                </c:pt>
                <c:pt idx="4">
                  <c:v>7.0000000000000007E-2</c:v>
                </c:pt>
                <c:pt idx="5">
                  <c:v>1</c:v>
                </c:pt>
                <c:pt idx="6">
                  <c:v>0.27</c:v>
                </c:pt>
                <c:pt idx="7">
                  <c:v>1</c:v>
                </c:pt>
                <c:pt idx="8">
                  <c:v>0.27</c:v>
                </c:pt>
                <c:pt idx="9">
                  <c:v>1</c:v>
                </c:pt>
                <c:pt idx="10">
                  <c:v>0.2</c:v>
                </c:pt>
                <c:pt idx="11">
                  <c:v>1</c:v>
                </c:pt>
                <c:pt idx="12">
                  <c:v>1</c:v>
                </c:pt>
                <c:pt idx="13">
                  <c:v>0.79</c:v>
                </c:pt>
                <c:pt idx="14">
                  <c:v>1</c:v>
                </c:pt>
                <c:pt idx="15">
                  <c:v>1</c:v>
                </c:pt>
                <c:pt idx="16">
                  <c:v>0.28000000000000003</c:v>
                </c:pt>
              </c:numCache>
            </c:numRef>
          </c:val>
          <c:extLst>
            <c:ext xmlns:c16="http://schemas.microsoft.com/office/drawing/2014/chart" uri="{C3380CC4-5D6E-409C-BE32-E72D297353CC}">
              <c16:uniqueId val="{00000005-4F94-49A9-8496-56327A984AB3}"/>
            </c:ext>
          </c:extLst>
        </c:ser>
        <c:ser>
          <c:idx val="6"/>
          <c:order val="6"/>
          <c:tx>
            <c:strRef>
              <c:f>'2020_2025'!$H$1</c:f>
              <c:strCache>
                <c:ptCount val="1"/>
                <c:pt idx="0">
                  <c:v>Cephalopods</c:v>
                </c:pt>
              </c:strCache>
            </c:strRef>
          </c:tx>
          <c:spPr>
            <a:ln w="28575" cap="rnd">
              <a:solidFill>
                <a:schemeClr val="accent1">
                  <a:lumMod val="60000"/>
                </a:schemeClr>
              </a:solidFill>
              <a:round/>
            </a:ln>
            <a:effectLst/>
          </c:spPr>
          <c:marker>
            <c:symbol val="none"/>
          </c:marker>
          <c:cat>
            <c:strRef>
              <c:f>'2020_2025'!$A$2:$A$18</c:f>
              <c:strCache>
                <c:ptCount val="17"/>
                <c:pt idx="0">
                  <c:v>Adriatic Sea</c:v>
                </c:pt>
                <c:pt idx="1">
                  <c:v>Aegean-Levantine Sea</c:v>
                </c:pt>
                <c:pt idx="2">
                  <c:v>Arctic Ocean</c:v>
                </c:pt>
                <c:pt idx="3">
                  <c:v>Azores</c:v>
                </c:pt>
                <c:pt idx="4">
                  <c:v>Baltic Sea</c:v>
                </c:pt>
                <c:pt idx="5">
                  <c:v>Barents Sea</c:v>
                </c:pt>
                <c:pt idx="6">
                  <c:v>Bay of Biscay and the Iberian Coast</c:v>
                </c:pt>
                <c:pt idx="7">
                  <c:v>Black Sea</c:v>
                </c:pt>
                <c:pt idx="8">
                  <c:v>Celtic Seas</c:v>
                </c:pt>
                <c:pt idx="9">
                  <c:v>Faroes</c:v>
                </c:pt>
                <c:pt idx="10">
                  <c:v>Greater North Sea</c:v>
                </c:pt>
                <c:pt idx="11">
                  <c:v>Greenland Sea</c:v>
                </c:pt>
                <c:pt idx="12">
                  <c:v>Iceland Sea</c:v>
                </c:pt>
                <c:pt idx="13">
                  <c:v>Ionian Sea and the Central Mediterranean Sea</c:v>
                </c:pt>
                <c:pt idx="14">
                  <c:v>Norwegian Sea</c:v>
                </c:pt>
                <c:pt idx="15">
                  <c:v>Oceanic Northeast Atlantic</c:v>
                </c:pt>
                <c:pt idx="16">
                  <c:v>Western Mediterranean Sea</c:v>
                </c:pt>
              </c:strCache>
            </c:strRef>
          </c:cat>
          <c:val>
            <c:numRef>
              <c:f>'2020_2025'!$H$2:$H$18</c:f>
              <c:numCache>
                <c:formatCode>0%</c:formatCode>
                <c:ptCount val="17"/>
                <c:pt idx="0">
                  <c:v>1</c:v>
                </c:pt>
                <c:pt idx="1">
                  <c:v>0.57999999999999996</c:v>
                </c:pt>
                <c:pt idx="2">
                  <c:v>1</c:v>
                </c:pt>
                <c:pt idx="3">
                  <c:v>0.22</c:v>
                </c:pt>
                <c:pt idx="4">
                  <c:v>0.36</c:v>
                </c:pt>
                <c:pt idx="5">
                  <c:v>1</c:v>
                </c:pt>
                <c:pt idx="6">
                  <c:v>0.2</c:v>
                </c:pt>
                <c:pt idx="7">
                  <c:v>1</c:v>
                </c:pt>
                <c:pt idx="8">
                  <c:v>0.12</c:v>
                </c:pt>
                <c:pt idx="9">
                  <c:v>1</c:v>
                </c:pt>
                <c:pt idx="10">
                  <c:v>0.13</c:v>
                </c:pt>
                <c:pt idx="11">
                  <c:v>1</c:v>
                </c:pt>
                <c:pt idx="12">
                  <c:v>1</c:v>
                </c:pt>
                <c:pt idx="13">
                  <c:v>0.57999999999999996</c:v>
                </c:pt>
                <c:pt idx="14">
                  <c:v>0.55000000000000004</c:v>
                </c:pt>
                <c:pt idx="15">
                  <c:v>0.33</c:v>
                </c:pt>
                <c:pt idx="16">
                  <c:v>1</c:v>
                </c:pt>
              </c:numCache>
            </c:numRef>
          </c:val>
          <c:extLst>
            <c:ext xmlns:c16="http://schemas.microsoft.com/office/drawing/2014/chart" uri="{C3380CC4-5D6E-409C-BE32-E72D297353CC}">
              <c16:uniqueId val="{00000006-4F94-49A9-8496-56327A984AB3}"/>
            </c:ext>
          </c:extLst>
        </c:ser>
        <c:dLbls>
          <c:showLegendKey val="0"/>
          <c:showVal val="0"/>
          <c:showCatName val="0"/>
          <c:showSerName val="0"/>
          <c:showPercent val="0"/>
          <c:showBubbleSize val="0"/>
        </c:dLbls>
        <c:axId val="309563840"/>
        <c:axId val="522643728"/>
      </c:radarChart>
      <c:catAx>
        <c:axId val="30956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643728"/>
        <c:crosses val="autoZero"/>
        <c:auto val="1"/>
        <c:lblAlgn val="ctr"/>
        <c:lblOffset val="100"/>
        <c:noMultiLvlLbl val="0"/>
      </c:catAx>
      <c:valAx>
        <c:axId val="522643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56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2207558</xdr:colOff>
      <xdr:row>24</xdr:row>
      <xdr:rowOff>101974</xdr:rowOff>
    </xdr:from>
    <xdr:to>
      <xdr:col>6</xdr:col>
      <xdr:colOff>246529</xdr:colOff>
      <xdr:row>44</xdr:row>
      <xdr:rowOff>22412</xdr:rowOff>
    </xdr:to>
    <xdr:graphicFrame macro="">
      <xdr:nvGraphicFramePr>
        <xdr:cNvPr id="5" name="Grafico 4">
          <a:extLst>
            <a:ext uri="{FF2B5EF4-FFF2-40B4-BE49-F238E27FC236}">
              <a16:creationId xmlns:a16="http://schemas.microsoft.com/office/drawing/2014/main" id="{23A410CB-2939-43E3-B086-A580886EE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1613647</xdr:colOff>
      <xdr:row>25</xdr:row>
      <xdr:rowOff>100853</xdr:rowOff>
    </xdr:from>
    <xdr:to>
      <xdr:col>7</xdr:col>
      <xdr:colOff>515471</xdr:colOff>
      <xdr:row>47</xdr:row>
      <xdr:rowOff>66115</xdr:rowOff>
    </xdr:to>
    <xdr:graphicFrame macro="">
      <xdr:nvGraphicFramePr>
        <xdr:cNvPr id="5" name="Grafico 4">
          <a:extLst>
            <a:ext uri="{FF2B5EF4-FFF2-40B4-BE49-F238E27FC236}">
              <a16:creationId xmlns:a16="http://schemas.microsoft.com/office/drawing/2014/main" id="{59C873B7-53B5-4FE2-A0C9-49E3173E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1221441</xdr:colOff>
      <xdr:row>25</xdr:row>
      <xdr:rowOff>44824</xdr:rowOff>
    </xdr:from>
    <xdr:to>
      <xdr:col>7</xdr:col>
      <xdr:colOff>56029</xdr:colOff>
      <xdr:row>47</xdr:row>
      <xdr:rowOff>10086</xdr:rowOff>
    </xdr:to>
    <xdr:graphicFrame macro="">
      <xdr:nvGraphicFramePr>
        <xdr:cNvPr id="3" name="Grafico 2">
          <a:extLst>
            <a:ext uri="{FF2B5EF4-FFF2-40B4-BE49-F238E27FC236}">
              <a16:creationId xmlns:a16="http://schemas.microsoft.com/office/drawing/2014/main" id="{9ED1BE4C-E0E8-44F3-A27B-E0BAFB5A2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1434353</xdr:colOff>
      <xdr:row>25</xdr:row>
      <xdr:rowOff>33617</xdr:rowOff>
    </xdr:from>
    <xdr:to>
      <xdr:col>7</xdr:col>
      <xdr:colOff>280147</xdr:colOff>
      <xdr:row>45</xdr:row>
      <xdr:rowOff>133350</xdr:rowOff>
    </xdr:to>
    <xdr:graphicFrame macro="">
      <xdr:nvGraphicFramePr>
        <xdr:cNvPr id="4" name="Grafico 3">
          <a:extLst>
            <a:ext uri="{FF2B5EF4-FFF2-40B4-BE49-F238E27FC236}">
              <a16:creationId xmlns:a16="http://schemas.microsoft.com/office/drawing/2014/main" id="{6472BCEB-440B-4637-A922-E0685B2E7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1568824</xdr:colOff>
      <xdr:row>25</xdr:row>
      <xdr:rowOff>33618</xdr:rowOff>
    </xdr:from>
    <xdr:to>
      <xdr:col>7</xdr:col>
      <xdr:colOff>392206</xdr:colOff>
      <xdr:row>46</xdr:row>
      <xdr:rowOff>178174</xdr:rowOff>
    </xdr:to>
    <xdr:graphicFrame macro="">
      <xdr:nvGraphicFramePr>
        <xdr:cNvPr id="3" name="Grafico 2">
          <a:extLst>
            <a:ext uri="{FF2B5EF4-FFF2-40B4-BE49-F238E27FC236}">
              <a16:creationId xmlns:a16="http://schemas.microsoft.com/office/drawing/2014/main" id="{0BED3352-F197-470E-933D-4DACC5C00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1490382</xdr:colOff>
      <xdr:row>25</xdr:row>
      <xdr:rowOff>44824</xdr:rowOff>
    </xdr:from>
    <xdr:to>
      <xdr:col>7</xdr:col>
      <xdr:colOff>313764</xdr:colOff>
      <xdr:row>47</xdr:row>
      <xdr:rowOff>10086</xdr:rowOff>
    </xdr:to>
    <xdr:graphicFrame macro="">
      <xdr:nvGraphicFramePr>
        <xdr:cNvPr id="3" name="Grafico 2">
          <a:extLst>
            <a:ext uri="{FF2B5EF4-FFF2-40B4-BE49-F238E27FC236}">
              <a16:creationId xmlns:a16="http://schemas.microsoft.com/office/drawing/2014/main" id="{2AF7BFE7-583A-4412-8A04-BDD889008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1232647</xdr:colOff>
      <xdr:row>25</xdr:row>
      <xdr:rowOff>11205</xdr:rowOff>
    </xdr:from>
    <xdr:to>
      <xdr:col>7</xdr:col>
      <xdr:colOff>56029</xdr:colOff>
      <xdr:row>46</xdr:row>
      <xdr:rowOff>155761</xdr:rowOff>
    </xdr:to>
    <xdr:graphicFrame macro="">
      <xdr:nvGraphicFramePr>
        <xdr:cNvPr id="3" name="Grafico 2">
          <a:extLst>
            <a:ext uri="{FF2B5EF4-FFF2-40B4-BE49-F238E27FC236}">
              <a16:creationId xmlns:a16="http://schemas.microsoft.com/office/drawing/2014/main" id="{DF9C63CE-8E33-4D16-8F34-CA6099864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9E588-89EF-4E43-8C4B-34C7EBADF290}">
  <dimension ref="A1:Z112"/>
  <sheetViews>
    <sheetView tabSelected="1" workbookViewId="0">
      <selection activeCell="G2" sqref="G2"/>
    </sheetView>
  </sheetViews>
  <sheetFormatPr defaultRowHeight="15" customHeight="1"/>
  <cols>
    <col min="1" max="1" width="10" customWidth="1"/>
    <col min="2" max="2" width="10.7109375" customWidth="1"/>
    <col min="4" max="4" width="19.5703125" customWidth="1"/>
    <col min="5" max="5" width="10.28515625" customWidth="1"/>
    <col min="9" max="9" width="15" customWidth="1"/>
    <col min="10" max="10" width="10" customWidth="1"/>
    <col min="11" max="11" width="22.5703125" customWidth="1"/>
    <col min="13" max="13" width="9.28515625" customWidth="1"/>
  </cols>
  <sheetData>
    <row r="1" spans="1:26" ht="20.25">
      <c r="A1" s="15" t="s">
        <v>0</v>
      </c>
      <c r="B1" s="15"/>
      <c r="C1" s="15"/>
    </row>
    <row r="2" spans="1:26" ht="20.25">
      <c r="A2" s="15"/>
      <c r="B2" s="15"/>
      <c r="C2" s="15"/>
    </row>
    <row r="3" spans="1:26" ht="20.25">
      <c r="A3" s="15" t="s">
        <v>1</v>
      </c>
      <c r="B3" s="15"/>
      <c r="C3" s="15"/>
    </row>
    <row r="4" spans="1:26" ht="14.45" customHeight="1">
      <c r="A4" s="74" t="s">
        <v>2</v>
      </c>
      <c r="B4" s="74"/>
      <c r="C4" s="74"/>
      <c r="D4" s="74"/>
      <c r="E4" s="74"/>
      <c r="F4" s="74"/>
      <c r="G4" s="74"/>
      <c r="H4" s="74"/>
      <c r="I4" s="74"/>
      <c r="J4" s="74"/>
      <c r="K4" s="74"/>
      <c r="L4" s="74"/>
      <c r="M4" s="74"/>
      <c r="N4" s="74"/>
      <c r="O4" s="74"/>
      <c r="P4" s="74"/>
      <c r="Q4" s="74"/>
    </row>
    <row r="5" spans="1:26" ht="14.25">
      <c r="A5" s="74"/>
      <c r="B5" s="74"/>
      <c r="C5" s="74"/>
      <c r="D5" s="74"/>
      <c r="E5" s="74"/>
      <c r="F5" s="74"/>
      <c r="G5" s="74"/>
      <c r="H5" s="74"/>
      <c r="I5" s="74"/>
      <c r="J5" s="74"/>
      <c r="K5" s="74"/>
      <c r="L5" s="74"/>
      <c r="M5" s="74"/>
      <c r="N5" s="74"/>
      <c r="O5" s="74"/>
      <c r="P5" s="74"/>
      <c r="Q5" s="74"/>
    </row>
    <row r="6" spans="1:26" ht="31.5" customHeight="1">
      <c r="A6" s="74"/>
      <c r="B6" s="74"/>
      <c r="C6" s="74"/>
      <c r="D6" s="74"/>
      <c r="E6" s="74"/>
      <c r="F6" s="74"/>
      <c r="G6" s="74"/>
      <c r="H6" s="74"/>
      <c r="I6" s="74"/>
      <c r="J6" s="74"/>
      <c r="K6" s="74"/>
      <c r="L6" s="74"/>
      <c r="M6" s="74"/>
      <c r="N6" s="74"/>
      <c r="O6" s="74"/>
      <c r="P6" s="74"/>
      <c r="Q6" s="74"/>
    </row>
    <row r="8" spans="1:26" ht="18">
      <c r="A8" s="14" t="s">
        <v>3</v>
      </c>
      <c r="B8" s="14"/>
      <c r="C8" s="14"/>
      <c r="E8" s="14" t="s">
        <v>4</v>
      </c>
      <c r="K8" s="14" t="s">
        <v>5</v>
      </c>
    </row>
    <row r="9" spans="1:26">
      <c r="A9" s="20" t="s">
        <v>6</v>
      </c>
      <c r="B9" s="38" t="s">
        <v>7</v>
      </c>
      <c r="E9" s="35" t="s">
        <v>8</v>
      </c>
      <c r="F9" s="40" t="s">
        <v>9</v>
      </c>
      <c r="K9" s="43" t="s">
        <v>10</v>
      </c>
      <c r="L9" s="44" t="s">
        <v>11</v>
      </c>
      <c r="M9" s="44"/>
      <c r="N9" s="44"/>
      <c r="O9" s="44"/>
      <c r="P9" s="44"/>
      <c r="Q9" s="44"/>
      <c r="R9" s="44"/>
      <c r="S9" s="44"/>
      <c r="T9" s="44"/>
      <c r="U9" s="44"/>
      <c r="V9" s="44"/>
      <c r="W9" s="45"/>
      <c r="X9" s="44"/>
      <c r="Y9" s="44"/>
    </row>
    <row r="10" spans="1:26" s="26" customFormat="1">
      <c r="A10" s="20"/>
      <c r="B10" s="38" t="s">
        <v>12</v>
      </c>
      <c r="C10"/>
      <c r="D10"/>
      <c r="E10" s="35"/>
      <c r="F10" s="40" t="s">
        <v>13</v>
      </c>
      <c r="G10"/>
      <c r="H10"/>
      <c r="I10"/>
      <c r="J10"/>
      <c r="K10" s="59" t="s">
        <v>14</v>
      </c>
      <c r="L10" s="28" t="s">
        <v>15</v>
      </c>
      <c r="M10" s="72" t="s">
        <v>16</v>
      </c>
      <c r="N10" s="72" t="s">
        <v>17</v>
      </c>
      <c r="O10" s="73" t="s">
        <v>18</v>
      </c>
      <c r="P10" s="72" t="s">
        <v>19</v>
      </c>
      <c r="Q10" s="72"/>
      <c r="R10" s="72"/>
      <c r="S10" s="72"/>
      <c r="T10" s="72"/>
      <c r="U10" s="72"/>
      <c r="V10" s="72"/>
      <c r="W10" s="72"/>
      <c r="X10" s="72"/>
      <c r="Y10" s="72"/>
      <c r="Z10" s="72"/>
    </row>
    <row r="11" spans="1:26" s="26" customFormat="1">
      <c r="A11" s="20"/>
      <c r="B11" s="38" t="s">
        <v>20</v>
      </c>
      <c r="C11"/>
      <c r="D11"/>
      <c r="E11"/>
      <c r="F11" s="40" t="s">
        <v>21</v>
      </c>
      <c r="G11"/>
      <c r="H11"/>
      <c r="I11"/>
      <c r="J11"/>
      <c r="K11" s="46" t="s">
        <v>22</v>
      </c>
      <c r="L11" s="72" t="s">
        <v>23</v>
      </c>
      <c r="M11" s="73" t="s">
        <v>24</v>
      </c>
      <c r="N11" s="73" t="s">
        <v>25</v>
      </c>
      <c r="O11" s="72" t="s">
        <v>26</v>
      </c>
      <c r="P11" s="72" t="s">
        <v>27</v>
      </c>
      <c r="Q11" s="73" t="s">
        <v>28</v>
      </c>
      <c r="R11" s="72" t="s">
        <v>29</v>
      </c>
      <c r="S11" s="72" t="s">
        <v>30</v>
      </c>
      <c r="T11" s="72" t="s">
        <v>31</v>
      </c>
      <c r="U11" s="72" t="s">
        <v>32</v>
      </c>
      <c r="V11" s="72" t="s">
        <v>33</v>
      </c>
      <c r="W11" s="72"/>
      <c r="X11" s="72"/>
      <c r="Y11" s="72"/>
      <c r="Z11" s="72" t="s">
        <v>34</v>
      </c>
    </row>
    <row r="12" spans="1:26" s="26" customFormat="1">
      <c r="A12"/>
      <c r="B12" s="38" t="s">
        <v>35</v>
      </c>
      <c r="C12"/>
      <c r="D12"/>
      <c r="E12"/>
      <c r="F12" s="40" t="s">
        <v>36</v>
      </c>
      <c r="G12"/>
      <c r="H12"/>
      <c r="I12"/>
      <c r="J12"/>
      <c r="K12" s="47" t="s">
        <v>37</v>
      </c>
      <c r="L12" s="72" t="s">
        <v>38</v>
      </c>
      <c r="M12" s="72" t="s">
        <v>39</v>
      </c>
      <c r="N12" s="72" t="s">
        <v>40</v>
      </c>
      <c r="O12" s="72" t="s">
        <v>41</v>
      </c>
      <c r="P12" s="72" t="s">
        <v>42</v>
      </c>
      <c r="Q12" s="72" t="s">
        <v>43</v>
      </c>
      <c r="R12" s="72" t="s">
        <v>44</v>
      </c>
      <c r="S12" s="72" t="s">
        <v>45</v>
      </c>
      <c r="T12" s="72" t="s">
        <v>46</v>
      </c>
      <c r="U12" s="72" t="s">
        <v>47</v>
      </c>
      <c r="V12" s="72" t="s">
        <v>48</v>
      </c>
      <c r="W12" s="72" t="s">
        <v>49</v>
      </c>
      <c r="X12" s="72"/>
      <c r="Y12" s="72"/>
      <c r="Z12" s="72"/>
    </row>
    <row r="13" spans="1:26" s="26" customFormat="1">
      <c r="A13" s="21" t="s">
        <v>50</v>
      </c>
      <c r="B13" s="39" t="s">
        <v>51</v>
      </c>
      <c r="C13"/>
      <c r="D13"/>
      <c r="E13" s="13"/>
      <c r="F13" s="41" t="s">
        <v>52</v>
      </c>
      <c r="G13" s="13"/>
      <c r="H13" s="13"/>
      <c r="I13" s="13"/>
      <c r="J13"/>
      <c r="K13" s="48" t="s">
        <v>53</v>
      </c>
      <c r="L13" s="72" t="s">
        <v>54</v>
      </c>
      <c r="M13" s="72"/>
      <c r="N13" s="72"/>
      <c r="O13" s="72"/>
      <c r="P13" s="72"/>
      <c r="Q13" s="72"/>
      <c r="R13" s="72"/>
      <c r="S13" s="72"/>
      <c r="T13" s="72"/>
      <c r="U13" s="72"/>
      <c r="V13" s="72"/>
      <c r="W13" s="72"/>
      <c r="X13" s="72"/>
      <c r="Y13" s="72"/>
      <c r="Z13" s="72"/>
    </row>
    <row r="14" spans="1:26" s="26" customFormat="1">
      <c r="A14"/>
      <c r="B14" s="37" t="s">
        <v>55</v>
      </c>
      <c r="C14"/>
      <c r="D14"/>
      <c r="E14" s="36" t="s">
        <v>56</v>
      </c>
      <c r="F14" s="42" t="s">
        <v>57</v>
      </c>
      <c r="G14"/>
      <c r="H14"/>
      <c r="I14"/>
      <c r="J14"/>
      <c r="K14" s="49" t="s">
        <v>58</v>
      </c>
      <c r="L14" s="72" t="s">
        <v>59</v>
      </c>
      <c r="M14" s="72"/>
      <c r="N14" s="72"/>
      <c r="O14" s="72"/>
      <c r="P14" s="72"/>
      <c r="Q14" s="72"/>
      <c r="R14" s="72"/>
      <c r="S14" s="72"/>
      <c r="T14" s="72"/>
      <c r="U14" s="72"/>
      <c r="V14" s="72"/>
      <c r="W14" s="72"/>
      <c r="X14" s="72"/>
      <c r="Y14" s="72"/>
      <c r="Z14" s="72"/>
    </row>
    <row r="15" spans="1:26" s="26" customFormat="1">
      <c r="A15" s="22"/>
      <c r="B15" s="37" t="s">
        <v>60</v>
      </c>
      <c r="C15"/>
      <c r="D15"/>
      <c r="E15"/>
      <c r="F15" s="42" t="s">
        <v>61</v>
      </c>
      <c r="G15"/>
      <c r="H15"/>
      <c r="I15"/>
      <c r="J15"/>
      <c r="K15" s="50" t="s">
        <v>62</v>
      </c>
      <c r="L15" s="72" t="s">
        <v>18</v>
      </c>
      <c r="M15" s="72" t="s">
        <v>63</v>
      </c>
      <c r="N15" s="72" t="s">
        <v>64</v>
      </c>
      <c r="O15" s="72"/>
      <c r="P15" s="72"/>
      <c r="Q15" s="72"/>
      <c r="R15" s="72"/>
      <c r="S15" s="72"/>
      <c r="T15" s="72"/>
      <c r="U15" s="72"/>
      <c r="V15" s="72"/>
      <c r="W15" s="72"/>
      <c r="X15" s="72"/>
      <c r="Y15" s="72"/>
      <c r="Z15" s="72"/>
    </row>
    <row r="16" spans="1:26" s="26" customFormat="1">
      <c r="A16"/>
      <c r="B16"/>
      <c r="C16"/>
      <c r="D16"/>
      <c r="E16"/>
      <c r="F16" s="42" t="s">
        <v>65</v>
      </c>
      <c r="G16"/>
      <c r="H16"/>
      <c r="I16"/>
      <c r="J16"/>
      <c r="K16" s="51" t="s">
        <v>66</v>
      </c>
      <c r="L16" s="72" t="s">
        <v>67</v>
      </c>
      <c r="M16" s="72"/>
      <c r="N16" s="72"/>
      <c r="O16" s="72"/>
      <c r="P16" s="72"/>
      <c r="Q16" s="72"/>
      <c r="R16" s="72"/>
      <c r="S16" s="72"/>
      <c r="T16" s="72"/>
      <c r="U16" s="72"/>
      <c r="V16" s="72"/>
      <c r="W16" s="72"/>
      <c r="X16" s="72"/>
      <c r="Y16" s="72"/>
      <c r="Z16" s="72"/>
    </row>
    <row r="17" spans="6:12" ht="14.25">
      <c r="F17" s="42" t="s">
        <v>68</v>
      </c>
      <c r="L17" s="27"/>
    </row>
    <row r="18" spans="6:12" ht="14.25">
      <c r="F18" s="42" t="s">
        <v>69</v>
      </c>
      <c r="K18" s="27"/>
      <c r="L18" s="27"/>
    </row>
    <row r="19" spans="6:12">
      <c r="F19" s="42" t="s">
        <v>70</v>
      </c>
      <c r="K19" s="52"/>
      <c r="L19" s="27"/>
    </row>
    <row r="20" spans="6:12">
      <c r="F20" s="42" t="s">
        <v>71</v>
      </c>
      <c r="K20" s="53"/>
      <c r="L20" s="28"/>
    </row>
    <row r="21" spans="6:12">
      <c r="F21" s="42" t="s">
        <v>72</v>
      </c>
      <c r="K21" s="54"/>
      <c r="L21" s="27"/>
    </row>
    <row r="22" spans="6:12">
      <c r="F22" s="42" t="s">
        <v>73</v>
      </c>
      <c r="K22" s="55"/>
      <c r="L22" s="29"/>
    </row>
    <row r="23" spans="6:12">
      <c r="F23" s="42" t="s">
        <v>74</v>
      </c>
      <c r="K23" s="56"/>
      <c r="L23" s="29"/>
    </row>
    <row r="24" spans="6:12">
      <c r="F24" s="42" t="s">
        <v>75</v>
      </c>
      <c r="K24" s="57"/>
      <c r="L24" s="25"/>
    </row>
    <row r="25" spans="6:12">
      <c r="F25" s="42" t="s">
        <v>76</v>
      </c>
      <c r="K25" s="58"/>
      <c r="L25" s="29"/>
    </row>
    <row r="26" spans="6:12">
      <c r="J26" s="23"/>
      <c r="K26" s="3"/>
    </row>
    <row r="27" spans="6:12" ht="15" customHeight="1">
      <c r="J27" s="23"/>
      <c r="K27" s="3"/>
    </row>
    <row r="28" spans="6:12" ht="15" customHeight="1">
      <c r="J28" s="24"/>
      <c r="K28" s="25"/>
    </row>
    <row r="29" spans="6:12" ht="15" customHeight="1">
      <c r="J29" s="23"/>
    </row>
    <row r="30" spans="6:12" ht="15" customHeight="1">
      <c r="J30" s="24"/>
      <c r="K30" s="3"/>
    </row>
    <row r="32" spans="6:12" ht="15" customHeight="1">
      <c r="J32" s="72"/>
    </row>
    <row r="33" spans="11:16" ht="15" customHeight="1">
      <c r="K33" s="3"/>
    </row>
    <row r="35" spans="11:16" ht="15" customHeight="1">
      <c r="P35" s="19"/>
    </row>
    <row r="36" spans="11:16" ht="15" customHeight="1">
      <c r="K36" s="3"/>
    </row>
    <row r="39" spans="11:16" ht="15" customHeight="1">
      <c r="K39" s="3"/>
    </row>
    <row r="47" spans="11:16" ht="14.25"/>
    <row r="48" spans="11:16" ht="14.25"/>
    <row r="49" spans="10:10" ht="14.25"/>
    <row r="50" spans="10:10" ht="14.25"/>
    <row r="60" spans="10:10" ht="15" customHeight="1">
      <c r="J60" s="3"/>
    </row>
    <row r="61" spans="10:10" ht="15" customHeight="1">
      <c r="J61" s="3"/>
    </row>
    <row r="87" ht="14.25"/>
    <row r="88" ht="14.25"/>
    <row r="90" ht="14.25"/>
    <row r="92" ht="14.25"/>
    <row r="93" ht="14.25"/>
    <row r="97" ht="14.25"/>
    <row r="99" ht="14.25"/>
    <row r="100" ht="14.25"/>
    <row r="101" ht="14.25"/>
    <row r="102" ht="14.25"/>
    <row r="104" ht="14.25"/>
    <row r="106" ht="14.25"/>
    <row r="107" ht="14.25"/>
    <row r="109" ht="14.25"/>
    <row r="112" ht="14.25"/>
  </sheetData>
  <mergeCells count="1">
    <mergeCell ref="A4:Q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
  <sheetViews>
    <sheetView zoomScale="85" zoomScaleNormal="85" workbookViewId="0">
      <selection activeCell="B23" sqref="B23:C23"/>
    </sheetView>
  </sheetViews>
  <sheetFormatPr defaultColWidth="18.7109375" defaultRowHeight="14.25"/>
  <cols>
    <col min="1" max="1" width="35.28515625" customWidth="1"/>
    <col min="2" max="9" width="18.7109375" customWidth="1"/>
    <col min="11" max="18" width="0" hidden="1" customWidth="1"/>
  </cols>
  <sheetData>
    <row r="1" spans="1:18" ht="15">
      <c r="A1" s="30" t="str">
        <f>Info!B9</f>
        <v>1880_1909</v>
      </c>
      <c r="B1" s="60" t="s">
        <v>14</v>
      </c>
      <c r="C1" s="61" t="s">
        <v>22</v>
      </c>
      <c r="D1" s="62" t="s">
        <v>37</v>
      </c>
      <c r="E1" s="63" t="s">
        <v>53</v>
      </c>
      <c r="F1" s="64" t="s">
        <v>58</v>
      </c>
      <c r="G1" s="65" t="s">
        <v>62</v>
      </c>
      <c r="H1" s="66" t="s">
        <v>66</v>
      </c>
      <c r="I1" s="16" t="s">
        <v>77</v>
      </c>
      <c r="J1" s="11"/>
      <c r="K1" t="s">
        <v>78</v>
      </c>
      <c r="L1" t="s">
        <v>77</v>
      </c>
      <c r="M1" t="s">
        <v>79</v>
      </c>
      <c r="N1" t="s">
        <v>80</v>
      </c>
      <c r="O1" t="s">
        <v>81</v>
      </c>
      <c r="P1" t="s">
        <v>82</v>
      </c>
      <c r="Q1" t="s">
        <v>83</v>
      </c>
      <c r="R1" t="s">
        <v>84</v>
      </c>
    </row>
    <row r="2" spans="1:18">
      <c r="A2" s="8" t="s">
        <v>9</v>
      </c>
      <c r="B2" s="1">
        <v>1</v>
      </c>
      <c r="C2" s="1">
        <v>1</v>
      </c>
      <c r="D2" s="1">
        <v>0.57999999999999996</v>
      </c>
      <c r="E2" s="1">
        <v>0.38</v>
      </c>
      <c r="F2" s="1">
        <v>0.8</v>
      </c>
      <c r="G2" s="1">
        <v>1</v>
      </c>
      <c r="H2" s="67">
        <v>0.8</v>
      </c>
      <c r="I2" s="1">
        <f>_xlfn.QUARTILE.EXC(B2:H2,1)</f>
        <v>0.57999999999999996</v>
      </c>
      <c r="J2" s="8"/>
      <c r="K2" s="1">
        <f>MIN(B2:H2)</f>
        <v>0.38</v>
      </c>
      <c r="L2" s="1">
        <f>_xlfn.QUARTILE.EXC(B2:H2,1)</f>
        <v>0.57999999999999996</v>
      </c>
      <c r="M2" s="1">
        <f>_xlfn.QUARTILE.EXC(B2:H2,2)</f>
        <v>0.8</v>
      </c>
      <c r="N2" s="1">
        <f>_xlfn.QUARTILE.EXC(B2:H2,3)</f>
        <v>1</v>
      </c>
      <c r="O2" s="1">
        <f>MAX(B2:H2)</f>
        <v>1</v>
      </c>
      <c r="P2" s="1">
        <f>_xlfn.PERCENTILE.EXC(B2:H2,33%)</f>
        <v>0.72080000000000011</v>
      </c>
      <c r="Q2" s="1">
        <f>_xlfn.PERCENTILE.EXC(B2:H2,66%)</f>
        <v>1</v>
      </c>
      <c r="R2" s="1">
        <f>AVERAGE(B2:H2)</f>
        <v>0.79428571428571426</v>
      </c>
    </row>
    <row r="3" spans="1:18">
      <c r="A3" s="8" t="s">
        <v>13</v>
      </c>
      <c r="B3" s="1">
        <v>1</v>
      </c>
      <c r="C3" s="1">
        <v>0.59</v>
      </c>
      <c r="D3" s="1">
        <v>0.59</v>
      </c>
      <c r="E3" s="1">
        <v>0.39</v>
      </c>
      <c r="F3" s="1">
        <v>0.59</v>
      </c>
      <c r="G3" s="1">
        <v>0.39</v>
      </c>
      <c r="H3" s="67">
        <v>1</v>
      </c>
      <c r="I3" s="1">
        <f t="shared" ref="I3:I18" si="0">_xlfn.QUARTILE.EXC(B3:H3,1)</f>
        <v>0.39</v>
      </c>
      <c r="J3" s="8"/>
      <c r="K3" s="1">
        <f>MIN(B3:H3)</f>
        <v>0.39</v>
      </c>
      <c r="L3" s="1">
        <f>_xlfn.QUARTILE.EXC(B3:H3,1)</f>
        <v>0.39</v>
      </c>
      <c r="M3" s="1">
        <f>_xlfn.QUARTILE.EXC(B3:H3,2)</f>
        <v>0.59</v>
      </c>
      <c r="N3" s="1">
        <f>_xlfn.QUARTILE.EXC(B3:H3,3)</f>
        <v>1</v>
      </c>
      <c r="O3" s="1">
        <f>MAX(B3:H3)</f>
        <v>1</v>
      </c>
      <c r="P3" s="1">
        <f>_xlfn.PERCENTILE.EXC(B3:H3,33%)</f>
        <v>0.51800000000000002</v>
      </c>
      <c r="Q3" s="1">
        <f>_xlfn.PERCENTILE.EXC(B3:H3,66%)</f>
        <v>0.70480000000000009</v>
      </c>
      <c r="R3" s="1">
        <f>AVERAGE(B3:H3)</f>
        <v>0.65</v>
      </c>
    </row>
    <row r="4" spans="1:18">
      <c r="A4" s="8" t="s">
        <v>57</v>
      </c>
      <c r="B4" s="1">
        <v>1</v>
      </c>
      <c r="C4" s="1">
        <v>1</v>
      </c>
      <c r="D4" s="1">
        <v>1</v>
      </c>
      <c r="E4" s="1">
        <v>1</v>
      </c>
      <c r="F4" s="1">
        <v>1</v>
      </c>
      <c r="G4" s="1">
        <v>1</v>
      </c>
      <c r="H4" s="67">
        <v>1</v>
      </c>
      <c r="I4" s="1">
        <f t="shared" si="0"/>
        <v>1</v>
      </c>
      <c r="J4" s="8"/>
      <c r="K4" s="1">
        <f>MIN(B4:H4)</f>
        <v>1</v>
      </c>
      <c r="L4" s="1">
        <f>_xlfn.QUARTILE.EXC(B4:H4,1)</f>
        <v>1</v>
      </c>
      <c r="M4" s="1">
        <f>_xlfn.QUARTILE.EXC(B4:H4,2)</f>
        <v>1</v>
      </c>
      <c r="N4" s="1">
        <f>_xlfn.QUARTILE.EXC(B4:H4,3)</f>
        <v>1</v>
      </c>
      <c r="O4" s="1">
        <f>MAX(B4:H4)</f>
        <v>1</v>
      </c>
      <c r="P4" s="1">
        <f>_xlfn.PERCENTILE.EXC(B4:H4,33%)</f>
        <v>1</v>
      </c>
      <c r="Q4" s="1">
        <f>_xlfn.PERCENTILE.EXC(B4:H4,66%)</f>
        <v>1</v>
      </c>
      <c r="R4" s="1">
        <f>AVERAGE(B4:H4)</f>
        <v>1</v>
      </c>
    </row>
    <row r="5" spans="1:18">
      <c r="A5" s="8" t="s">
        <v>68</v>
      </c>
      <c r="B5" s="1">
        <v>1</v>
      </c>
      <c r="C5" s="1">
        <v>0.53</v>
      </c>
      <c r="D5" s="1">
        <v>0.53</v>
      </c>
      <c r="E5" s="1">
        <v>1</v>
      </c>
      <c r="F5" s="1">
        <v>0.52</v>
      </c>
      <c r="G5" s="1">
        <v>1</v>
      </c>
      <c r="H5" s="67">
        <v>1</v>
      </c>
      <c r="I5" s="1">
        <f t="shared" si="0"/>
        <v>0.53</v>
      </c>
      <c r="J5" s="8"/>
      <c r="K5" s="1">
        <f>MIN(B5:H5)</f>
        <v>0.52</v>
      </c>
      <c r="L5" s="1">
        <f>_xlfn.QUARTILE.EXC(B5:H5,1)</f>
        <v>0.53</v>
      </c>
      <c r="M5" s="1">
        <f>_xlfn.QUARTILE.EXC(B5:H5,2)</f>
        <v>1</v>
      </c>
      <c r="N5" s="1">
        <f>_xlfn.QUARTILE.EXC(B5:H5,3)</f>
        <v>1</v>
      </c>
      <c r="O5" s="1">
        <f>MAX(B5:H5)</f>
        <v>1</v>
      </c>
      <c r="P5" s="1">
        <f>_xlfn.PERCENTILE.EXC(B5:H5,33%)</f>
        <v>0.53</v>
      </c>
      <c r="Q5" s="1">
        <f>_xlfn.PERCENTILE.EXC(B5:H5,66%)</f>
        <v>1</v>
      </c>
      <c r="R5" s="1">
        <f>AVERAGE(B5:H5)</f>
        <v>0.79714285714285715</v>
      </c>
    </row>
    <row r="6" spans="1:18">
      <c r="A6" s="8" t="s">
        <v>69</v>
      </c>
      <c r="B6" s="1">
        <v>0.28999999999999998</v>
      </c>
      <c r="C6" s="1">
        <v>0.28999999999999998</v>
      </c>
      <c r="D6" s="1">
        <v>0.28000000000000003</v>
      </c>
      <c r="E6" s="1">
        <v>0.3</v>
      </c>
      <c r="F6" s="1">
        <v>0.2</v>
      </c>
      <c r="G6" s="1">
        <v>0.27</v>
      </c>
      <c r="H6" s="67">
        <v>1</v>
      </c>
      <c r="I6" s="1">
        <f t="shared" si="0"/>
        <v>0.27</v>
      </c>
      <c r="J6" s="8"/>
      <c r="K6" s="1">
        <f>MIN(B6:H6)</f>
        <v>0.2</v>
      </c>
      <c r="L6" s="1">
        <f>_xlfn.QUARTILE.EXC(B6:H6,1)</f>
        <v>0.27</v>
      </c>
      <c r="M6" s="1">
        <f>_xlfn.QUARTILE.EXC(B6:H6,2)</f>
        <v>0.28999999999999998</v>
      </c>
      <c r="N6" s="1">
        <f>_xlfn.QUARTILE.EXC(B6:H6,3)</f>
        <v>0.3</v>
      </c>
      <c r="O6" s="1">
        <f>MAX(B6:H6)</f>
        <v>1</v>
      </c>
      <c r="P6" s="1">
        <f>_xlfn.PERCENTILE.EXC(B6:H6,33%)</f>
        <v>0.27640000000000003</v>
      </c>
      <c r="Q6" s="1">
        <f>_xlfn.PERCENTILE.EXC(B6:H6,66%)</f>
        <v>0.2928</v>
      </c>
      <c r="R6" s="1">
        <f>AVERAGE(B6:H6)</f>
        <v>0.37571428571428572</v>
      </c>
    </row>
    <row r="7" spans="1:18">
      <c r="A7" s="8" t="s">
        <v>61</v>
      </c>
      <c r="B7" s="1">
        <v>0.54</v>
      </c>
      <c r="C7" s="1">
        <v>0.36</v>
      </c>
      <c r="D7" s="1">
        <v>0.4</v>
      </c>
      <c r="E7" s="1">
        <v>0.48</v>
      </c>
      <c r="F7" s="1">
        <v>0.35</v>
      </c>
      <c r="G7" s="1">
        <v>0.39</v>
      </c>
      <c r="H7" s="67">
        <v>1</v>
      </c>
      <c r="I7" s="1">
        <f t="shared" si="0"/>
        <v>0.36</v>
      </c>
      <c r="J7" s="8"/>
      <c r="K7" s="1">
        <f>MIN(B7:H7)</f>
        <v>0.35</v>
      </c>
      <c r="L7" s="1">
        <f>_xlfn.QUARTILE.EXC(B7:H7,1)</f>
        <v>0.36</v>
      </c>
      <c r="M7" s="1">
        <f>_xlfn.QUARTILE.EXC(B7:H7,2)</f>
        <v>0.4</v>
      </c>
      <c r="N7" s="1">
        <f>_xlfn.QUARTILE.EXC(B7:H7,3)</f>
        <v>0.54</v>
      </c>
      <c r="O7" s="1">
        <f>MAX(B7:H7)</f>
        <v>1</v>
      </c>
      <c r="P7" s="1">
        <f>_xlfn.PERCENTILE.EXC(B7:H7,33%)</f>
        <v>0.37919999999999998</v>
      </c>
      <c r="Q7" s="1">
        <f>_xlfn.PERCENTILE.EXC(B7:H7,66%)</f>
        <v>0.49680000000000002</v>
      </c>
      <c r="R7" s="1">
        <f>AVERAGE(B7:H7)</f>
        <v>0.50285714285714289</v>
      </c>
    </row>
    <row r="8" spans="1:18">
      <c r="A8" s="8" t="s">
        <v>70</v>
      </c>
      <c r="B8" s="1">
        <v>0.54</v>
      </c>
      <c r="C8" s="1">
        <v>0.32</v>
      </c>
      <c r="D8" s="1">
        <v>0.54</v>
      </c>
      <c r="E8" s="1">
        <v>0.37</v>
      </c>
      <c r="F8" s="1">
        <v>0.32</v>
      </c>
      <c r="G8" s="1">
        <v>0.39</v>
      </c>
      <c r="H8" s="67">
        <v>1</v>
      </c>
      <c r="I8" s="1">
        <f t="shared" si="0"/>
        <v>0.32</v>
      </c>
      <c r="J8" s="8"/>
      <c r="K8" s="1">
        <f>MIN(B8:H8)</f>
        <v>0.32</v>
      </c>
      <c r="L8" s="1">
        <f>_xlfn.QUARTILE.EXC(B8:H8,1)</f>
        <v>0.32</v>
      </c>
      <c r="M8" s="1">
        <f>_xlfn.QUARTILE.EXC(B8:H8,2)</f>
        <v>0.39</v>
      </c>
      <c r="N8" s="1">
        <f>_xlfn.QUARTILE.EXC(B8:H8,3)</f>
        <v>0.54</v>
      </c>
      <c r="O8" s="1">
        <f>MAX(B8:H8)</f>
        <v>1</v>
      </c>
      <c r="P8" s="1">
        <f>_xlfn.PERCENTILE.EXC(B8:H8,33%)</f>
        <v>0.35199999999999998</v>
      </c>
      <c r="Q8" s="1">
        <f>_xlfn.PERCENTILE.EXC(B8:H8,66%)</f>
        <v>0.54</v>
      </c>
      <c r="R8" s="1">
        <f>AVERAGE(B8:H8)</f>
        <v>0.49714285714285716</v>
      </c>
    </row>
    <row r="9" spans="1:18">
      <c r="A9" s="8" t="s">
        <v>52</v>
      </c>
      <c r="B9" s="1">
        <v>1</v>
      </c>
      <c r="C9" s="1">
        <v>1</v>
      </c>
      <c r="D9" s="1">
        <v>1</v>
      </c>
      <c r="E9" s="1">
        <v>1</v>
      </c>
      <c r="F9" s="1">
        <v>1</v>
      </c>
      <c r="G9" s="1">
        <v>1</v>
      </c>
      <c r="H9" s="67">
        <v>1</v>
      </c>
      <c r="I9" s="1">
        <f t="shared" si="0"/>
        <v>1</v>
      </c>
      <c r="J9" s="8"/>
      <c r="K9" s="1">
        <f>MIN(B9:H9)</f>
        <v>1</v>
      </c>
      <c r="L9" s="1">
        <f>_xlfn.QUARTILE.EXC(B9:H9,1)</f>
        <v>1</v>
      </c>
      <c r="M9" s="1">
        <f>_xlfn.QUARTILE.EXC(B9:H9,2)</f>
        <v>1</v>
      </c>
      <c r="N9" s="1">
        <f>_xlfn.QUARTILE.EXC(B9:H9,3)</f>
        <v>1</v>
      </c>
      <c r="O9" s="1">
        <f>MAX(B9:H9)</f>
        <v>1</v>
      </c>
      <c r="P9" s="1">
        <f>_xlfn.PERCENTILE.EXC(B9:H9,33%)</f>
        <v>1</v>
      </c>
      <c r="Q9" s="1">
        <f>_xlfn.PERCENTILE.EXC(B9:H9,66%)</f>
        <v>1</v>
      </c>
      <c r="R9" s="1">
        <f>AVERAGE(B9:H9)</f>
        <v>1</v>
      </c>
    </row>
    <row r="10" spans="1:18">
      <c r="A10" s="8" t="s">
        <v>71</v>
      </c>
      <c r="B10" s="1">
        <v>0.46</v>
      </c>
      <c r="C10" s="1">
        <v>0.28999999999999998</v>
      </c>
      <c r="D10" s="1">
        <v>0.23</v>
      </c>
      <c r="E10" s="1">
        <v>0.27</v>
      </c>
      <c r="F10" s="1">
        <v>0.2</v>
      </c>
      <c r="G10" s="1">
        <v>0.33</v>
      </c>
      <c r="H10" s="67">
        <v>0.43</v>
      </c>
      <c r="I10" s="1">
        <f t="shared" si="0"/>
        <v>0.23</v>
      </c>
      <c r="J10" s="8"/>
      <c r="K10" s="1">
        <f>MIN(B10:H10)</f>
        <v>0.2</v>
      </c>
      <c r="L10" s="1">
        <f>_xlfn.QUARTILE.EXC(B10:H10,1)</f>
        <v>0.23</v>
      </c>
      <c r="M10" s="1">
        <f>_xlfn.QUARTILE.EXC(B10:H10,2)</f>
        <v>0.28999999999999998</v>
      </c>
      <c r="N10" s="1">
        <f>_xlfn.QUARTILE.EXC(B10:H10,3)</f>
        <v>0.43</v>
      </c>
      <c r="O10" s="1">
        <f>MAX(B10:H10)</f>
        <v>0.46</v>
      </c>
      <c r="P10" s="1">
        <f>_xlfn.PERCENTILE.EXC(B10:H10,33%)</f>
        <v>0.25560000000000005</v>
      </c>
      <c r="Q10" s="1">
        <f>_xlfn.PERCENTILE.EXC(B10:H10,66%)</f>
        <v>0.35800000000000004</v>
      </c>
      <c r="R10" s="1">
        <f>AVERAGE(B10:H10)</f>
        <v>0.31571428571428573</v>
      </c>
    </row>
    <row r="11" spans="1:18">
      <c r="A11" s="8" t="s">
        <v>72</v>
      </c>
      <c r="B11" s="1">
        <v>1</v>
      </c>
      <c r="C11" s="1">
        <v>0.33</v>
      </c>
      <c r="D11" s="1">
        <v>0.32</v>
      </c>
      <c r="E11" s="1">
        <v>0.85</v>
      </c>
      <c r="F11" s="1">
        <v>0.25</v>
      </c>
      <c r="G11" s="1">
        <v>0.33</v>
      </c>
      <c r="H11" s="67">
        <v>1</v>
      </c>
      <c r="I11" s="1">
        <f t="shared" si="0"/>
        <v>0.32</v>
      </c>
      <c r="J11" s="8"/>
      <c r="K11" s="1">
        <f>MIN(B11:H11)</f>
        <v>0.25</v>
      </c>
      <c r="L11" s="1">
        <f>_xlfn.QUARTILE.EXC(B11:H11,1)</f>
        <v>0.32</v>
      </c>
      <c r="M11" s="1">
        <f>_xlfn.QUARTILE.EXC(B11:H11,2)</f>
        <v>0.33</v>
      </c>
      <c r="N11" s="1">
        <f>_xlfn.QUARTILE.EXC(B11:H11,3)</f>
        <v>1</v>
      </c>
      <c r="O11" s="1">
        <f>MAX(B11:H11)</f>
        <v>1</v>
      </c>
      <c r="P11" s="1">
        <f>_xlfn.PERCENTILE.EXC(B11:H11,33%)</f>
        <v>0.32640000000000002</v>
      </c>
      <c r="Q11" s="1">
        <f>_xlfn.PERCENTILE.EXC(B11:H11,66%)</f>
        <v>0.89200000000000002</v>
      </c>
      <c r="R11" s="1">
        <f>AVERAGE(B11:H11)</f>
        <v>0.58285714285714285</v>
      </c>
    </row>
    <row r="12" spans="1:18">
      <c r="A12" s="8" t="s">
        <v>73</v>
      </c>
      <c r="B12" s="1">
        <v>0.35</v>
      </c>
      <c r="C12" s="1">
        <v>0.3</v>
      </c>
      <c r="D12" s="1">
        <v>0.18</v>
      </c>
      <c r="E12" s="1">
        <v>0.27</v>
      </c>
      <c r="F12" s="1">
        <v>0.16</v>
      </c>
      <c r="G12" s="1">
        <v>0.28999999999999998</v>
      </c>
      <c r="H12" s="67">
        <v>0.37</v>
      </c>
      <c r="I12" s="1">
        <f t="shared" si="0"/>
        <v>0.18</v>
      </c>
      <c r="J12" s="8"/>
      <c r="K12" s="1">
        <f>MIN(B12:H12)</f>
        <v>0.16</v>
      </c>
      <c r="L12" s="1">
        <f>_xlfn.QUARTILE.EXC(B12:H12,1)</f>
        <v>0.18</v>
      </c>
      <c r="M12" s="1">
        <f>_xlfn.QUARTILE.EXC(B12:H12,2)</f>
        <v>0.28999999999999998</v>
      </c>
      <c r="N12" s="1">
        <f>_xlfn.QUARTILE.EXC(B12:H12,3)</f>
        <v>0.35</v>
      </c>
      <c r="O12" s="1">
        <f>MAX(B12:H12)</f>
        <v>0.37</v>
      </c>
      <c r="P12" s="1">
        <f>_xlfn.PERCENTILE.EXC(B12:H12,33%)</f>
        <v>0.23760000000000003</v>
      </c>
      <c r="Q12" s="1">
        <f>_xlfn.PERCENTILE.EXC(B12:H12,66%)</f>
        <v>0.314</v>
      </c>
      <c r="R12" s="1">
        <f>AVERAGE(B12:H12)</f>
        <v>0.2742857142857143</v>
      </c>
    </row>
    <row r="13" spans="1:18">
      <c r="A13" s="8" t="s">
        <v>65</v>
      </c>
      <c r="B13" s="1">
        <v>1</v>
      </c>
      <c r="C13" s="1">
        <v>0.56999999999999995</v>
      </c>
      <c r="D13" s="1">
        <v>0.59</v>
      </c>
      <c r="E13" s="1">
        <v>0.8</v>
      </c>
      <c r="F13" s="1">
        <v>0.56000000000000005</v>
      </c>
      <c r="G13" s="1">
        <v>1</v>
      </c>
      <c r="H13" s="67">
        <v>1</v>
      </c>
      <c r="I13" s="1">
        <f t="shared" si="0"/>
        <v>0.56999999999999995</v>
      </c>
      <c r="J13" s="8"/>
      <c r="K13" s="1">
        <f>MIN(B13:H13)</f>
        <v>0.56000000000000005</v>
      </c>
      <c r="L13" s="1">
        <f>_xlfn.QUARTILE.EXC(B13:H13,1)</f>
        <v>0.56999999999999995</v>
      </c>
      <c r="M13" s="1">
        <f>_xlfn.QUARTILE.EXC(B13:H13,2)</f>
        <v>0.8</v>
      </c>
      <c r="N13" s="1">
        <f>_xlfn.QUARTILE.EXC(B13:H13,3)</f>
        <v>1</v>
      </c>
      <c r="O13" s="1">
        <f>MAX(B13:H13)</f>
        <v>1</v>
      </c>
      <c r="P13" s="1">
        <f>_xlfn.PERCENTILE.EXC(B13:H13,33%)</f>
        <v>0.58279999999999998</v>
      </c>
      <c r="Q13" s="1">
        <f>_xlfn.PERCENTILE.EXC(B13:H13,66%)</f>
        <v>1</v>
      </c>
      <c r="R13" s="1">
        <f>AVERAGE(B13:H13)</f>
        <v>0.78857142857142848</v>
      </c>
    </row>
    <row r="14" spans="1:18">
      <c r="A14" s="8" t="s">
        <v>74</v>
      </c>
      <c r="B14" s="1">
        <v>1</v>
      </c>
      <c r="C14" s="1">
        <v>0.35</v>
      </c>
      <c r="D14" s="1">
        <v>0.53</v>
      </c>
      <c r="E14" s="1">
        <v>0.85</v>
      </c>
      <c r="F14" s="1">
        <v>0.33</v>
      </c>
      <c r="G14" s="1">
        <v>0.39</v>
      </c>
      <c r="H14" s="67">
        <v>1</v>
      </c>
      <c r="I14" s="1">
        <f t="shared" si="0"/>
        <v>0.35</v>
      </c>
      <c r="J14" s="8"/>
      <c r="K14" s="1">
        <f>MIN(B14:H14)</f>
        <v>0.33</v>
      </c>
      <c r="L14" s="1">
        <f>_xlfn.QUARTILE.EXC(B14:H14,1)</f>
        <v>0.35</v>
      </c>
      <c r="M14" s="1">
        <f>_xlfn.QUARTILE.EXC(B14:H14,2)</f>
        <v>0.53</v>
      </c>
      <c r="N14" s="1">
        <f>_xlfn.QUARTILE.EXC(B14:H14,3)</f>
        <v>1</v>
      </c>
      <c r="O14" s="1">
        <f>MAX(B14:H14)</f>
        <v>1</v>
      </c>
      <c r="P14" s="1">
        <f>_xlfn.PERCENTILE.EXC(B14:H14,33%)</f>
        <v>0.37559999999999999</v>
      </c>
      <c r="Q14" s="1">
        <f>_xlfn.PERCENTILE.EXC(B14:H14,66%)</f>
        <v>0.89200000000000002</v>
      </c>
      <c r="R14" s="1">
        <f>AVERAGE(B14:H14)</f>
        <v>0.63571428571428579</v>
      </c>
    </row>
    <row r="15" spans="1:18">
      <c r="A15" s="8" t="s">
        <v>21</v>
      </c>
      <c r="B15" s="1">
        <v>1</v>
      </c>
      <c r="C15" s="1">
        <v>0.59</v>
      </c>
      <c r="D15" s="1">
        <v>0.56999999999999995</v>
      </c>
      <c r="E15" s="1">
        <v>0.38</v>
      </c>
      <c r="F15" s="1">
        <v>0.59</v>
      </c>
      <c r="G15" s="1">
        <v>0.59</v>
      </c>
      <c r="H15" s="67">
        <v>1</v>
      </c>
      <c r="I15" s="1">
        <f t="shared" si="0"/>
        <v>0.56999999999999995</v>
      </c>
      <c r="J15" s="8"/>
      <c r="K15" s="1">
        <f>MIN(B15:H15)</f>
        <v>0.38</v>
      </c>
      <c r="L15" s="1">
        <f>_xlfn.QUARTILE.EXC(B15:H15,1)</f>
        <v>0.56999999999999995</v>
      </c>
      <c r="M15" s="1">
        <f>_xlfn.QUARTILE.EXC(B15:H15,2)</f>
        <v>0.59</v>
      </c>
      <c r="N15" s="1">
        <f>_xlfn.QUARTILE.EXC(B15:H15,3)</f>
        <v>1</v>
      </c>
      <c r="O15" s="1">
        <f>MAX(B15:H15)</f>
        <v>1</v>
      </c>
      <c r="P15" s="1">
        <f>_xlfn.PERCENTILE.EXC(B15:H15,33%)</f>
        <v>0.58279999999999998</v>
      </c>
      <c r="Q15" s="1">
        <f>_xlfn.PERCENTILE.EXC(B15:H15,66%)</f>
        <v>0.70480000000000009</v>
      </c>
      <c r="R15" s="1">
        <f>AVERAGE(B15:H15)</f>
        <v>0.67428571428571416</v>
      </c>
    </row>
    <row r="16" spans="1:18">
      <c r="A16" s="8" t="s">
        <v>75</v>
      </c>
      <c r="B16" s="1">
        <v>1</v>
      </c>
      <c r="C16" s="1">
        <v>0.36</v>
      </c>
      <c r="D16" s="1">
        <v>0.37</v>
      </c>
      <c r="E16" s="1">
        <v>1</v>
      </c>
      <c r="F16" s="1">
        <v>0.33</v>
      </c>
      <c r="G16" s="1">
        <v>0.38</v>
      </c>
      <c r="H16" s="67">
        <v>1</v>
      </c>
      <c r="I16" s="1">
        <f t="shared" si="0"/>
        <v>0.36</v>
      </c>
      <c r="J16" s="8"/>
      <c r="K16" s="1">
        <f>MIN(B16:H16)</f>
        <v>0.33</v>
      </c>
      <c r="L16" s="1">
        <f>_xlfn.QUARTILE.EXC(B16:H16,1)</f>
        <v>0.36</v>
      </c>
      <c r="M16" s="1">
        <f>_xlfn.QUARTILE.EXC(B16:H16,2)</f>
        <v>0.38</v>
      </c>
      <c r="N16" s="1">
        <f>_xlfn.QUARTILE.EXC(B16:H16,3)</f>
        <v>1</v>
      </c>
      <c r="O16" s="1">
        <f>MAX(B16:H16)</f>
        <v>1</v>
      </c>
      <c r="P16" s="1">
        <f>_xlfn.PERCENTILE.EXC(B16:H16,33%)</f>
        <v>0.3664</v>
      </c>
      <c r="Q16" s="1">
        <f>_xlfn.PERCENTILE.EXC(B16:H16,66%)</f>
        <v>1</v>
      </c>
      <c r="R16" s="1">
        <f>AVERAGE(B16:H16)</f>
        <v>0.63428571428571423</v>
      </c>
    </row>
    <row r="17" spans="1:18">
      <c r="A17" s="8" t="s">
        <v>76</v>
      </c>
      <c r="B17" s="1">
        <v>1</v>
      </c>
      <c r="C17" s="1">
        <v>0.53</v>
      </c>
      <c r="D17" s="1">
        <v>0.56999999999999995</v>
      </c>
      <c r="E17" s="1">
        <v>0.6</v>
      </c>
      <c r="F17" s="1">
        <v>0.53</v>
      </c>
      <c r="G17" s="1">
        <v>1</v>
      </c>
      <c r="H17" s="67">
        <v>1</v>
      </c>
      <c r="I17" s="1">
        <f t="shared" si="0"/>
        <v>0.53</v>
      </c>
      <c r="J17" s="8"/>
      <c r="K17" s="1">
        <f>MIN(B17:H17)</f>
        <v>0.53</v>
      </c>
      <c r="L17" s="1">
        <f>_xlfn.QUARTILE.EXC(B17:H17,1)</f>
        <v>0.53</v>
      </c>
      <c r="M17" s="1">
        <f>_xlfn.QUARTILE.EXC(B17:H17,2)</f>
        <v>0.6</v>
      </c>
      <c r="N17" s="1">
        <f>_xlfn.QUARTILE.EXC(B17:H17,3)</f>
        <v>1</v>
      </c>
      <c r="O17" s="1">
        <f>MAX(B17:H17)</f>
        <v>1</v>
      </c>
      <c r="P17" s="1">
        <f>_xlfn.PERCENTILE.EXC(B17:H17,33%)</f>
        <v>0.55559999999999998</v>
      </c>
      <c r="Q17" s="1">
        <f>_xlfn.PERCENTILE.EXC(B17:H17,66%)</f>
        <v>1</v>
      </c>
      <c r="R17" s="1">
        <f>AVERAGE(B17:H17)</f>
        <v>0.74714285714285722</v>
      </c>
    </row>
    <row r="18" spans="1:18" ht="15" thickBot="1">
      <c r="A18" s="9" t="s">
        <v>36</v>
      </c>
      <c r="B18" s="2">
        <v>1</v>
      </c>
      <c r="C18" s="2">
        <v>0.52</v>
      </c>
      <c r="D18" s="2">
        <v>0.55000000000000004</v>
      </c>
      <c r="E18" s="2">
        <v>0.37</v>
      </c>
      <c r="F18" s="2">
        <v>0.51</v>
      </c>
      <c r="G18" s="2">
        <v>0.59</v>
      </c>
      <c r="H18" s="68">
        <v>0.57999999999999996</v>
      </c>
      <c r="I18" s="1">
        <f t="shared" si="0"/>
        <v>0.51</v>
      </c>
      <c r="J18" s="12"/>
      <c r="K18" s="1">
        <f>MIN(B18:H18)</f>
        <v>0.37</v>
      </c>
      <c r="L18" s="1">
        <f>_xlfn.QUARTILE.EXC(B18:H18,1)</f>
        <v>0.51</v>
      </c>
      <c r="M18" s="1">
        <f>_xlfn.QUARTILE.EXC(B18:H18,2)</f>
        <v>0.55000000000000004</v>
      </c>
      <c r="N18" s="1">
        <f>_xlfn.QUARTILE.EXC(B18:H18,3)</f>
        <v>0.59</v>
      </c>
      <c r="O18" s="1">
        <f>MAX(B18:H18)</f>
        <v>1</v>
      </c>
      <c r="P18" s="1">
        <f>_xlfn.PERCENTILE.EXC(B18:H18,33%)</f>
        <v>0.51639999999999997</v>
      </c>
      <c r="Q18" s="1">
        <f>_xlfn.PERCENTILE.EXC(B18:H18,66%)</f>
        <v>0.58279999999999998</v>
      </c>
      <c r="R18" s="1">
        <f>AVERAGE(B18:H18)</f>
        <v>0.58857142857142863</v>
      </c>
    </row>
    <row r="19" spans="1:18" ht="15">
      <c r="A19" s="69" t="s">
        <v>77</v>
      </c>
      <c r="B19" s="1">
        <f>_xlfn.QUARTILE.EXC(B2:B18,1)</f>
        <v>0.54</v>
      </c>
      <c r="C19" s="1">
        <f t="shared" ref="C19:H19" si="1">_xlfn.QUARTILE.EXC(C2:C18,1)</f>
        <v>0.32500000000000001</v>
      </c>
      <c r="D19" s="1">
        <f t="shared" si="1"/>
        <v>0.34499999999999997</v>
      </c>
      <c r="E19" s="1">
        <f t="shared" si="1"/>
        <v>0.37</v>
      </c>
      <c r="F19" s="1">
        <f t="shared" si="1"/>
        <v>0.28500000000000003</v>
      </c>
      <c r="G19" s="1">
        <f t="shared" si="1"/>
        <v>0.35499999999999998</v>
      </c>
      <c r="H19" s="1">
        <f t="shared" si="1"/>
        <v>0.9</v>
      </c>
      <c r="I19" s="17"/>
      <c r="J19" s="12"/>
      <c r="K19" s="1"/>
      <c r="L19" s="1"/>
      <c r="M19" s="1"/>
      <c r="N19" s="1"/>
      <c r="O19" s="1"/>
      <c r="P19" s="1"/>
      <c r="Q19" s="1"/>
      <c r="R19" s="1"/>
    </row>
    <row r="20" spans="1:18">
      <c r="A20" s="11"/>
      <c r="B20" s="11"/>
      <c r="C20" s="11"/>
      <c r="D20" s="11"/>
      <c r="E20" s="11"/>
      <c r="F20" s="11"/>
      <c r="G20" s="11"/>
      <c r="H20" s="11"/>
      <c r="I20" s="11"/>
      <c r="J20" s="11"/>
    </row>
    <row r="21" spans="1:18" ht="18">
      <c r="A21" s="18" t="s">
        <v>85</v>
      </c>
      <c r="B21" s="14" t="s">
        <v>86</v>
      </c>
    </row>
    <row r="22" spans="1:18">
      <c r="A22" s="7" t="s">
        <v>87</v>
      </c>
      <c r="B22" s="75" t="s">
        <v>88</v>
      </c>
      <c r="C22" s="76"/>
      <c r="D22" t="s">
        <v>89</v>
      </c>
    </row>
    <row r="23" spans="1:18">
      <c r="A23" s="4" t="s">
        <v>90</v>
      </c>
      <c r="B23" s="77" t="s">
        <v>91</v>
      </c>
      <c r="C23" s="78"/>
      <c r="D23" t="s">
        <v>92</v>
      </c>
    </row>
    <row r="24" spans="1:18">
      <c r="A24" s="6" t="s">
        <v>93</v>
      </c>
      <c r="B24" s="79" t="s">
        <v>94</v>
      </c>
      <c r="C24" s="80"/>
      <c r="D24" t="s">
        <v>95</v>
      </c>
    </row>
  </sheetData>
  <sortState xmlns:xlrd2="http://schemas.microsoft.com/office/spreadsheetml/2017/richdata2" columnSort="1" ref="B1:H18">
    <sortCondition ref="B1:H1"/>
  </sortState>
  <mergeCells count="3">
    <mergeCell ref="B22:C22"/>
    <mergeCell ref="B23:C23"/>
    <mergeCell ref="B24:C24"/>
  </mergeCells>
  <conditionalFormatting sqref="B2:H18">
    <cfRule type="cellIs" dxfId="86" priority="7" operator="between">
      <formula>0.33</formula>
      <formula>0.66</formula>
    </cfRule>
    <cfRule type="cellIs" dxfId="85" priority="8" operator="greaterThanOrEqual">
      <formula>0.66</formula>
    </cfRule>
    <cfRule type="cellIs" dxfId="84" priority="9" operator="lessThan">
      <formula>0.33</formula>
    </cfRule>
  </conditionalFormatting>
  <conditionalFormatting sqref="B19:H19">
    <cfRule type="cellIs" dxfId="83" priority="4" operator="greaterThanOrEqual">
      <formula>0.66</formula>
    </cfRule>
    <cfRule type="cellIs" dxfId="82" priority="5" operator="lessThan">
      <formula>0.33</formula>
    </cfRule>
    <cfRule type="cellIs" dxfId="81" priority="6" operator="between">
      <formula>0.33</formula>
      <formula>0.66</formula>
    </cfRule>
  </conditionalFormatting>
  <conditionalFormatting sqref="I2:I18">
    <cfRule type="cellIs" dxfId="80" priority="1" operator="greaterThanOrEqual">
      <formula>0.66</formula>
    </cfRule>
    <cfRule type="cellIs" dxfId="79" priority="2" operator="lessThan">
      <formula>0.33</formula>
    </cfRule>
    <cfRule type="cellIs" dxfId="78" priority="3" operator="between">
      <formula>0.33</formula>
      <formula>0.66</formula>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7" id="{0FAE750F-2ACE-41FE-8975-638CA10734A2}">
            <xm:f>COUNTIF(Info!$F$9:$F$13,A2)&gt;0</xm:f>
            <x14:dxf>
              <font>
                <b/>
                <i val="0"/>
                <color theme="9" tint="-0.499984740745262"/>
              </font>
            </x14:dxf>
          </x14:cfRule>
          <x14:cfRule type="expression" priority="18" id="{4E5B2B57-FAB5-4414-809F-638E04FB9B08}">
            <xm:f>COUNTIF(Info!$F$14:$F$25,A2)&gt;0</xm:f>
            <x14:dxf>
              <font>
                <b/>
                <i val="0"/>
                <color theme="1" tint="0.499984740745262"/>
              </font>
            </x14:dxf>
          </x14:cfRule>
          <xm:sqref>A2:A18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4"/>
  <sheetViews>
    <sheetView zoomScale="85" zoomScaleNormal="85" workbookViewId="0">
      <selection activeCell="B23" sqref="B23:C23"/>
    </sheetView>
  </sheetViews>
  <sheetFormatPr defaultRowHeight="14.25"/>
  <cols>
    <col min="1" max="1" width="36.140625" customWidth="1"/>
    <col min="2" max="5" width="18.7109375" customWidth="1"/>
    <col min="6" max="6" width="18" customWidth="1"/>
    <col min="7" max="9" width="18.7109375" customWidth="1"/>
    <col min="11" max="18" width="0" hidden="1" customWidth="1"/>
  </cols>
  <sheetData>
    <row r="1" spans="1:18" ht="15">
      <c r="A1" s="30" t="str">
        <f>Info!B10</f>
        <v>1910_1939</v>
      </c>
      <c r="B1" s="60" t="s">
        <v>14</v>
      </c>
      <c r="C1" s="61" t="s">
        <v>22</v>
      </c>
      <c r="D1" s="62" t="s">
        <v>37</v>
      </c>
      <c r="E1" s="63" t="s">
        <v>53</v>
      </c>
      <c r="F1" s="64" t="s">
        <v>58</v>
      </c>
      <c r="G1" s="65" t="s">
        <v>62</v>
      </c>
      <c r="H1" s="66" t="s">
        <v>66</v>
      </c>
      <c r="I1" s="16" t="s">
        <v>77</v>
      </c>
      <c r="J1" s="11"/>
      <c r="K1" t="s">
        <v>78</v>
      </c>
      <c r="L1" t="s">
        <v>77</v>
      </c>
      <c r="M1" t="s">
        <v>79</v>
      </c>
      <c r="N1" t="s">
        <v>80</v>
      </c>
      <c r="O1" t="s">
        <v>81</v>
      </c>
      <c r="P1" t="s">
        <v>82</v>
      </c>
      <c r="Q1" t="s">
        <v>83</v>
      </c>
      <c r="R1" t="s">
        <v>84</v>
      </c>
    </row>
    <row r="2" spans="1:18">
      <c r="A2" s="8" t="s">
        <v>9</v>
      </c>
      <c r="B2" s="1">
        <v>1</v>
      </c>
      <c r="C2" s="1">
        <v>0.57999999999999996</v>
      </c>
      <c r="D2" s="1">
        <v>0.48</v>
      </c>
      <c r="E2" s="1">
        <v>0.61</v>
      </c>
      <c r="F2" s="1">
        <v>0.5</v>
      </c>
      <c r="G2" s="1">
        <v>1</v>
      </c>
      <c r="H2" s="67">
        <v>0.78</v>
      </c>
      <c r="I2" s="1">
        <f>_xlfn.QUARTILE.EXC(B2:H2,1)</f>
        <v>0.5</v>
      </c>
      <c r="J2" s="8"/>
      <c r="K2" s="1">
        <f>MIN(B2:H2)</f>
        <v>0.48</v>
      </c>
      <c r="L2" s="1">
        <f>_xlfn.QUARTILE.EXC(B2:H2,1)</f>
        <v>0.5</v>
      </c>
      <c r="M2" s="1">
        <f>_xlfn.QUARTILE.EXC(B2:H2,2)</f>
        <v>0.61</v>
      </c>
      <c r="N2" s="1">
        <f>_xlfn.QUARTILE.EXC(B2:H2,3)</f>
        <v>1</v>
      </c>
      <c r="O2" s="1">
        <f>MAX(B2:H2)</f>
        <v>1</v>
      </c>
      <c r="P2" s="1">
        <f>_xlfn.PERCENTILE.EXC(B2:H2,33%)</f>
        <v>0.55120000000000002</v>
      </c>
      <c r="Q2" s="1">
        <f>_xlfn.PERCENTILE.EXC(B2:H2,66%)</f>
        <v>0.84160000000000013</v>
      </c>
      <c r="R2" s="1">
        <f>AVERAGE(B2:H2)</f>
        <v>0.70714285714285718</v>
      </c>
    </row>
    <row r="3" spans="1:18">
      <c r="A3" s="8" t="s">
        <v>13</v>
      </c>
      <c r="B3" s="1">
        <v>0.59</v>
      </c>
      <c r="C3" s="1">
        <v>0.59</v>
      </c>
      <c r="D3" s="1">
        <v>0.56999999999999995</v>
      </c>
      <c r="E3" s="1">
        <v>0.37</v>
      </c>
      <c r="F3" s="1">
        <v>0.56000000000000005</v>
      </c>
      <c r="G3" s="1">
        <v>0.39</v>
      </c>
      <c r="H3" s="67">
        <v>0.59</v>
      </c>
      <c r="I3" s="1">
        <f t="shared" ref="I3:I18" si="0">_xlfn.QUARTILE.EXC(B3:H3,1)</f>
        <v>0.39</v>
      </c>
      <c r="J3" s="8"/>
      <c r="K3" s="1">
        <f>MIN(B3:H3)</f>
        <v>0.37</v>
      </c>
      <c r="L3" s="1">
        <f>_xlfn.QUARTILE.EXC(B3:H3,1)</f>
        <v>0.39</v>
      </c>
      <c r="M3" s="1">
        <f>_xlfn.QUARTILE.EXC(B3:H3,2)</f>
        <v>0.56999999999999995</v>
      </c>
      <c r="N3" s="1">
        <f>_xlfn.QUARTILE.EXC(B3:H3,3)</f>
        <v>0.59</v>
      </c>
      <c r="O3" s="1">
        <f>MAX(B3:H3)</f>
        <v>0.59</v>
      </c>
      <c r="P3" s="1">
        <f>_xlfn.PERCENTILE.EXC(B3:H3,33%)</f>
        <v>0.49880000000000008</v>
      </c>
      <c r="Q3" s="1">
        <f>_xlfn.PERCENTILE.EXC(B3:H3,66%)</f>
        <v>0.59</v>
      </c>
      <c r="R3" s="1">
        <f>AVERAGE(B3:H3)</f>
        <v>0.52285714285714291</v>
      </c>
    </row>
    <row r="4" spans="1:18">
      <c r="A4" s="8" t="s">
        <v>57</v>
      </c>
      <c r="B4" s="1">
        <v>1</v>
      </c>
      <c r="C4" s="1">
        <v>0.6</v>
      </c>
      <c r="D4" s="1">
        <v>1</v>
      </c>
      <c r="E4" s="1">
        <v>1</v>
      </c>
      <c r="F4" s="1">
        <v>0.6</v>
      </c>
      <c r="G4" s="1">
        <v>1</v>
      </c>
      <c r="H4" s="67">
        <v>1</v>
      </c>
      <c r="I4" s="1">
        <f t="shared" si="0"/>
        <v>0.6</v>
      </c>
      <c r="J4" s="8"/>
      <c r="K4" s="1">
        <f>MIN(B4:H4)</f>
        <v>0.6</v>
      </c>
      <c r="L4" s="1">
        <f>_xlfn.QUARTILE.EXC(B4:H4,1)</f>
        <v>0.6</v>
      </c>
      <c r="M4" s="1">
        <f>_xlfn.QUARTILE.EXC(B4:H4,2)</f>
        <v>1</v>
      </c>
      <c r="N4" s="1">
        <f>_xlfn.QUARTILE.EXC(B4:H4,3)</f>
        <v>1</v>
      </c>
      <c r="O4" s="1">
        <f>MAX(B4:H4)</f>
        <v>1</v>
      </c>
      <c r="P4" s="1">
        <f>_xlfn.PERCENTILE.EXC(B4:H4,33%)</f>
        <v>0.85600000000000009</v>
      </c>
      <c r="Q4" s="1">
        <f>_xlfn.PERCENTILE.EXC(B4:H4,66%)</f>
        <v>1</v>
      </c>
      <c r="R4" s="1">
        <f>AVERAGE(B4:H4)</f>
        <v>0.88571428571428579</v>
      </c>
    </row>
    <row r="5" spans="1:18">
      <c r="A5" s="8" t="s">
        <v>68</v>
      </c>
      <c r="B5" s="1">
        <v>1</v>
      </c>
      <c r="C5" s="1">
        <v>0.56999999999999995</v>
      </c>
      <c r="D5" s="1">
        <v>0.56000000000000005</v>
      </c>
      <c r="E5" s="1">
        <v>0.59</v>
      </c>
      <c r="F5" s="1">
        <v>0.55000000000000004</v>
      </c>
      <c r="G5" s="1">
        <v>1</v>
      </c>
      <c r="H5" s="67">
        <v>1</v>
      </c>
      <c r="I5" s="1">
        <f t="shared" si="0"/>
        <v>0.56000000000000005</v>
      </c>
      <c r="J5" s="8"/>
      <c r="K5" s="1">
        <f>MIN(B5:H5)</f>
        <v>0.55000000000000004</v>
      </c>
      <c r="L5" s="1">
        <f>_xlfn.QUARTILE.EXC(B5:H5,1)</f>
        <v>0.56000000000000005</v>
      </c>
      <c r="M5" s="1">
        <f>_xlfn.QUARTILE.EXC(B5:H5,2)</f>
        <v>0.59</v>
      </c>
      <c r="N5" s="1">
        <f>_xlfn.QUARTILE.EXC(B5:H5,3)</f>
        <v>1</v>
      </c>
      <c r="O5" s="1">
        <f>MAX(B5:H5)</f>
        <v>1</v>
      </c>
      <c r="P5" s="1">
        <f>_xlfn.PERCENTILE.EXC(B5:H5,33%)</f>
        <v>0.56640000000000001</v>
      </c>
      <c r="Q5" s="1">
        <f>_xlfn.PERCENTILE.EXC(B5:H5,66%)</f>
        <v>1</v>
      </c>
      <c r="R5" s="1">
        <f>AVERAGE(B5:H5)</f>
        <v>0.75285714285714278</v>
      </c>
    </row>
    <row r="6" spans="1:18">
      <c r="A6" s="8" t="s">
        <v>69</v>
      </c>
      <c r="B6" s="1">
        <v>0.36</v>
      </c>
      <c r="C6" s="1">
        <v>0.34</v>
      </c>
      <c r="D6" s="1">
        <v>0.41</v>
      </c>
      <c r="E6" s="1">
        <v>0.3</v>
      </c>
      <c r="F6" s="1">
        <v>0.2</v>
      </c>
      <c r="G6" s="1">
        <v>0.27</v>
      </c>
      <c r="H6" s="67">
        <v>1</v>
      </c>
      <c r="I6" s="1">
        <f t="shared" si="0"/>
        <v>0.27</v>
      </c>
      <c r="J6" s="8"/>
      <c r="K6" s="1">
        <f>MIN(B6:H6)</f>
        <v>0.2</v>
      </c>
      <c r="L6" s="1">
        <f>_xlfn.QUARTILE.EXC(B6:H6,1)</f>
        <v>0.27</v>
      </c>
      <c r="M6" s="1">
        <f>_xlfn.QUARTILE.EXC(B6:H6,2)</f>
        <v>0.34</v>
      </c>
      <c r="N6" s="1">
        <f>_xlfn.QUARTILE.EXC(B6:H6,3)</f>
        <v>0.41</v>
      </c>
      <c r="O6" s="1">
        <f>MAX(B6:H6)</f>
        <v>1</v>
      </c>
      <c r="P6" s="1">
        <f>_xlfn.PERCENTILE.EXC(B6:H6,33%)</f>
        <v>0.28920000000000001</v>
      </c>
      <c r="Q6" s="1">
        <f>_xlfn.PERCENTILE.EXC(B6:H6,66%)</f>
        <v>0.374</v>
      </c>
      <c r="R6" s="1">
        <f>AVERAGE(B6:H6)</f>
        <v>0.41142857142857142</v>
      </c>
    </row>
    <row r="7" spans="1:18">
      <c r="A7" s="8" t="s">
        <v>61</v>
      </c>
      <c r="B7" s="1">
        <v>0.59</v>
      </c>
      <c r="C7" s="1">
        <v>0.57999999999999996</v>
      </c>
      <c r="D7" s="1">
        <v>0.56999999999999995</v>
      </c>
      <c r="E7" s="1">
        <v>0.76</v>
      </c>
      <c r="F7" s="1">
        <v>0.57999999999999996</v>
      </c>
      <c r="G7" s="1">
        <v>0.39</v>
      </c>
      <c r="H7" s="67">
        <v>1</v>
      </c>
      <c r="I7" s="1">
        <f t="shared" si="0"/>
        <v>0.56999999999999995</v>
      </c>
      <c r="J7" s="8"/>
      <c r="K7" s="1">
        <f>MIN(B7:H7)</f>
        <v>0.39</v>
      </c>
      <c r="L7" s="1">
        <f>_xlfn.QUARTILE.EXC(B7:H7,1)</f>
        <v>0.56999999999999995</v>
      </c>
      <c r="M7" s="1">
        <f>_xlfn.QUARTILE.EXC(B7:H7,2)</f>
        <v>0.57999999999999996</v>
      </c>
      <c r="N7" s="1">
        <f>_xlfn.QUARTILE.EXC(B7:H7,3)</f>
        <v>0.76</v>
      </c>
      <c r="O7" s="1">
        <f>MAX(B7:H7)</f>
        <v>1</v>
      </c>
      <c r="P7" s="1">
        <f>_xlfn.PERCENTILE.EXC(B7:H7,33%)</f>
        <v>0.57639999999999991</v>
      </c>
      <c r="Q7" s="1">
        <f>_xlfn.PERCENTILE.EXC(B7:H7,66%)</f>
        <v>0.63760000000000006</v>
      </c>
      <c r="R7" s="1">
        <f>AVERAGE(B7:H7)</f>
        <v>0.63857142857142868</v>
      </c>
    </row>
    <row r="8" spans="1:18">
      <c r="A8" s="8" t="s">
        <v>70</v>
      </c>
      <c r="B8" s="1">
        <v>0.8</v>
      </c>
      <c r="C8" s="1">
        <v>0.55000000000000004</v>
      </c>
      <c r="D8" s="1">
        <v>0.57999999999999996</v>
      </c>
      <c r="E8" s="1">
        <v>0.39</v>
      </c>
      <c r="F8" s="1">
        <v>0.55000000000000004</v>
      </c>
      <c r="G8" s="1">
        <v>0.39</v>
      </c>
      <c r="H8" s="67">
        <v>1</v>
      </c>
      <c r="I8" s="1">
        <f t="shared" si="0"/>
        <v>0.39</v>
      </c>
      <c r="J8" s="8"/>
      <c r="K8" s="1">
        <f>MIN(B8:H8)</f>
        <v>0.39</v>
      </c>
      <c r="L8" s="1">
        <f>_xlfn.QUARTILE.EXC(B8:H8,1)</f>
        <v>0.39</v>
      </c>
      <c r="M8" s="1">
        <f>_xlfn.QUARTILE.EXC(B8:H8,2)</f>
        <v>0.55000000000000004</v>
      </c>
      <c r="N8" s="1">
        <f>_xlfn.QUARTILE.EXC(B8:H8,3)</f>
        <v>0.8</v>
      </c>
      <c r="O8" s="1">
        <f>MAX(B8:H8)</f>
        <v>1</v>
      </c>
      <c r="P8" s="1">
        <f>_xlfn.PERCENTILE.EXC(B8:H8,33%)</f>
        <v>0.49240000000000006</v>
      </c>
      <c r="Q8" s="1">
        <f>_xlfn.PERCENTILE.EXC(B8:H8,66%)</f>
        <v>0.64160000000000006</v>
      </c>
      <c r="R8" s="1">
        <f>AVERAGE(B8:H8)</f>
        <v>0.60857142857142854</v>
      </c>
    </row>
    <row r="9" spans="1:18">
      <c r="A9" s="8" t="s">
        <v>52</v>
      </c>
      <c r="B9" s="1">
        <v>0.7</v>
      </c>
      <c r="C9" s="1">
        <v>0.56999999999999995</v>
      </c>
      <c r="D9" s="1">
        <v>0.56999999999999995</v>
      </c>
      <c r="E9" s="1">
        <v>0.39</v>
      </c>
      <c r="F9" s="1">
        <v>0.56999999999999995</v>
      </c>
      <c r="G9" s="1">
        <v>1</v>
      </c>
      <c r="H9" s="67">
        <v>1</v>
      </c>
      <c r="I9" s="1">
        <f t="shared" si="0"/>
        <v>0.56999999999999995</v>
      </c>
      <c r="J9" s="8"/>
      <c r="K9" s="1">
        <f>MIN(B9:H9)</f>
        <v>0.39</v>
      </c>
      <c r="L9" s="1">
        <f>_xlfn.QUARTILE.EXC(B9:H9,1)</f>
        <v>0.56999999999999995</v>
      </c>
      <c r="M9" s="1">
        <f>_xlfn.QUARTILE.EXC(B9:H9,2)</f>
        <v>0.56999999999999995</v>
      </c>
      <c r="N9" s="1">
        <f>_xlfn.QUARTILE.EXC(B9:H9,3)</f>
        <v>1</v>
      </c>
      <c r="O9" s="1">
        <f>MAX(B9:H9)</f>
        <v>1</v>
      </c>
      <c r="P9" s="1">
        <f>_xlfn.PERCENTILE.EXC(B9:H9,33%)</f>
        <v>0.56999999999999995</v>
      </c>
      <c r="Q9" s="1">
        <f>_xlfn.PERCENTILE.EXC(B9:H9,66%)</f>
        <v>0.78400000000000003</v>
      </c>
      <c r="R9" s="1">
        <f>AVERAGE(B9:H9)</f>
        <v>0.68571428571428572</v>
      </c>
    </row>
    <row r="10" spans="1:18">
      <c r="A10" s="8" t="s">
        <v>71</v>
      </c>
      <c r="B10" s="1">
        <v>0.48</v>
      </c>
      <c r="C10" s="1">
        <v>0.31</v>
      </c>
      <c r="D10" s="1">
        <v>0.26</v>
      </c>
      <c r="E10" s="1">
        <v>0.3</v>
      </c>
      <c r="F10" s="1">
        <v>0.26</v>
      </c>
      <c r="G10" s="1">
        <v>0.33</v>
      </c>
      <c r="H10" s="67">
        <v>0.56000000000000005</v>
      </c>
      <c r="I10" s="1">
        <f t="shared" si="0"/>
        <v>0.26</v>
      </c>
      <c r="J10" s="8"/>
      <c r="K10" s="1">
        <f>MIN(B10:H10)</f>
        <v>0.26</v>
      </c>
      <c r="L10" s="1">
        <f>_xlfn.QUARTILE.EXC(B10:H10,1)</f>
        <v>0.26</v>
      </c>
      <c r="M10" s="1">
        <f>_xlfn.QUARTILE.EXC(B10:H10,2)</f>
        <v>0.31</v>
      </c>
      <c r="N10" s="1">
        <f>_xlfn.QUARTILE.EXC(B10:H10,3)</f>
        <v>0.48</v>
      </c>
      <c r="O10" s="1">
        <f>MAX(B10:H10)</f>
        <v>0.56000000000000005</v>
      </c>
      <c r="P10" s="1">
        <f>_xlfn.PERCENTILE.EXC(B10:H10,33%)</f>
        <v>0.28560000000000002</v>
      </c>
      <c r="Q10" s="1">
        <f>_xlfn.PERCENTILE.EXC(B10:H10,66%)</f>
        <v>0.37200000000000005</v>
      </c>
      <c r="R10" s="1">
        <f>AVERAGE(B10:H10)</f>
        <v>0.35714285714285715</v>
      </c>
    </row>
    <row r="11" spans="1:18">
      <c r="A11" s="8" t="s">
        <v>72</v>
      </c>
      <c r="B11" s="1">
        <v>1</v>
      </c>
      <c r="C11" s="1">
        <v>0.38</v>
      </c>
      <c r="D11" s="1">
        <v>0.59</v>
      </c>
      <c r="E11" s="1">
        <v>0.59</v>
      </c>
      <c r="F11" s="1">
        <v>0.37</v>
      </c>
      <c r="G11" s="1">
        <v>0.33</v>
      </c>
      <c r="H11" s="67">
        <v>1</v>
      </c>
      <c r="I11" s="1">
        <f t="shared" si="0"/>
        <v>0.37</v>
      </c>
      <c r="J11" s="8"/>
      <c r="K11" s="1">
        <f>MIN(B11:H11)</f>
        <v>0.33</v>
      </c>
      <c r="L11" s="1">
        <f>_xlfn.QUARTILE.EXC(B11:H11,1)</f>
        <v>0.37</v>
      </c>
      <c r="M11" s="1">
        <f>_xlfn.QUARTILE.EXC(B11:H11,2)</f>
        <v>0.59</v>
      </c>
      <c r="N11" s="1">
        <f>_xlfn.QUARTILE.EXC(B11:H11,3)</f>
        <v>1</v>
      </c>
      <c r="O11" s="1">
        <f>MAX(B11:H11)</f>
        <v>1</v>
      </c>
      <c r="P11" s="1">
        <f>_xlfn.PERCENTILE.EXC(B11:H11,33%)</f>
        <v>0.37640000000000001</v>
      </c>
      <c r="Q11" s="1">
        <f>_xlfn.PERCENTILE.EXC(B11:H11,66%)</f>
        <v>0.70480000000000009</v>
      </c>
      <c r="R11" s="1">
        <f>AVERAGE(B11:H11)</f>
        <v>0.60857142857142854</v>
      </c>
    </row>
    <row r="12" spans="1:18">
      <c r="A12" s="8" t="s">
        <v>73</v>
      </c>
      <c r="B12" s="1">
        <v>0.54</v>
      </c>
      <c r="C12" s="1">
        <v>0.32</v>
      </c>
      <c r="D12" s="1">
        <v>0.23</v>
      </c>
      <c r="E12" s="1">
        <v>0.28000000000000003</v>
      </c>
      <c r="F12" s="1">
        <v>0.21</v>
      </c>
      <c r="G12" s="1">
        <v>0.28999999999999998</v>
      </c>
      <c r="H12" s="67">
        <v>0.8</v>
      </c>
      <c r="I12" s="1">
        <f t="shared" si="0"/>
        <v>0.23</v>
      </c>
      <c r="J12" s="8"/>
      <c r="K12" s="1">
        <f>MIN(B12:H12)</f>
        <v>0.21</v>
      </c>
      <c r="L12" s="1">
        <f>_xlfn.QUARTILE.EXC(B12:H12,1)</f>
        <v>0.23</v>
      </c>
      <c r="M12" s="1">
        <f>_xlfn.QUARTILE.EXC(B12:H12,2)</f>
        <v>0.28999999999999998</v>
      </c>
      <c r="N12" s="1">
        <f>_xlfn.QUARTILE.EXC(B12:H12,3)</f>
        <v>0.54</v>
      </c>
      <c r="O12" s="1">
        <f>MAX(B12:H12)</f>
        <v>0.8</v>
      </c>
      <c r="P12" s="1">
        <f>_xlfn.PERCENTILE.EXC(B12:H12,33%)</f>
        <v>0.26200000000000001</v>
      </c>
      <c r="Q12" s="1">
        <f>_xlfn.PERCENTILE.EXC(B12:H12,66%)</f>
        <v>0.38160000000000005</v>
      </c>
      <c r="R12" s="1">
        <f>AVERAGE(B12:H12)</f>
        <v>0.38142857142857139</v>
      </c>
    </row>
    <row r="13" spans="1:18">
      <c r="A13" s="8" t="s">
        <v>65</v>
      </c>
      <c r="B13" s="1">
        <v>1</v>
      </c>
      <c r="C13" s="1">
        <v>0.59</v>
      </c>
      <c r="D13" s="1">
        <v>0.57999999999999996</v>
      </c>
      <c r="E13" s="1">
        <v>0.59</v>
      </c>
      <c r="F13" s="1">
        <v>0.56999999999999995</v>
      </c>
      <c r="G13" s="1">
        <v>1</v>
      </c>
      <c r="H13" s="67">
        <v>1</v>
      </c>
      <c r="I13" s="1">
        <f t="shared" si="0"/>
        <v>0.57999999999999996</v>
      </c>
      <c r="J13" s="8"/>
      <c r="K13" s="1">
        <f>MIN(B13:H13)</f>
        <v>0.56999999999999995</v>
      </c>
      <c r="L13" s="1">
        <f>_xlfn.QUARTILE.EXC(B13:H13,1)</f>
        <v>0.57999999999999996</v>
      </c>
      <c r="M13" s="1">
        <f>_xlfn.QUARTILE.EXC(B13:H13,2)</f>
        <v>0.59</v>
      </c>
      <c r="N13" s="1">
        <f>_xlfn.QUARTILE.EXC(B13:H13,3)</f>
        <v>1</v>
      </c>
      <c r="O13" s="1">
        <f>MAX(B13:H13)</f>
        <v>1</v>
      </c>
      <c r="P13" s="1">
        <f>_xlfn.PERCENTILE.EXC(B13:H13,33%)</f>
        <v>0.58639999999999992</v>
      </c>
      <c r="Q13" s="1">
        <f>_xlfn.PERCENTILE.EXC(B13:H13,66%)</f>
        <v>1</v>
      </c>
      <c r="R13" s="1">
        <f>AVERAGE(B13:H13)</f>
        <v>0.76142857142857145</v>
      </c>
    </row>
    <row r="14" spans="1:18">
      <c r="A14" s="8" t="s">
        <v>74</v>
      </c>
      <c r="B14" s="1">
        <v>1</v>
      </c>
      <c r="C14" s="1">
        <v>0.56999999999999995</v>
      </c>
      <c r="D14" s="1">
        <v>0.59</v>
      </c>
      <c r="E14" s="1">
        <v>1</v>
      </c>
      <c r="F14" s="1">
        <v>0.56000000000000005</v>
      </c>
      <c r="G14" s="1">
        <v>0.39</v>
      </c>
      <c r="H14" s="67">
        <v>1</v>
      </c>
      <c r="I14" s="1">
        <f t="shared" si="0"/>
        <v>0.56000000000000005</v>
      </c>
      <c r="J14" s="8"/>
      <c r="K14" s="1">
        <f>MIN(B14:H14)</f>
        <v>0.39</v>
      </c>
      <c r="L14" s="1">
        <f>_xlfn.QUARTILE.EXC(B14:H14,1)</f>
        <v>0.56000000000000005</v>
      </c>
      <c r="M14" s="1">
        <f>_xlfn.QUARTILE.EXC(B14:H14,2)</f>
        <v>0.59</v>
      </c>
      <c r="N14" s="1">
        <f>_xlfn.QUARTILE.EXC(B14:H14,3)</f>
        <v>1</v>
      </c>
      <c r="O14" s="1">
        <f>MAX(B14:H14)</f>
        <v>1</v>
      </c>
      <c r="P14" s="1">
        <f>_xlfn.PERCENTILE.EXC(B14:H14,33%)</f>
        <v>0.56640000000000001</v>
      </c>
      <c r="Q14" s="1">
        <f>_xlfn.PERCENTILE.EXC(B14:H14,66%)</f>
        <v>1</v>
      </c>
      <c r="R14" s="1">
        <f>AVERAGE(B14:H14)</f>
        <v>0.72999999999999987</v>
      </c>
    </row>
    <row r="15" spans="1:18">
      <c r="A15" s="8" t="s">
        <v>21</v>
      </c>
      <c r="B15" s="1">
        <v>1</v>
      </c>
      <c r="C15" s="1">
        <v>0.7</v>
      </c>
      <c r="D15" s="1">
        <v>0.79</v>
      </c>
      <c r="E15" s="1">
        <v>0.38</v>
      </c>
      <c r="F15" s="1">
        <v>0.64</v>
      </c>
      <c r="G15" s="1">
        <v>0.59</v>
      </c>
      <c r="H15" s="67">
        <v>1</v>
      </c>
      <c r="I15" s="1">
        <f t="shared" si="0"/>
        <v>0.59</v>
      </c>
      <c r="J15" s="8"/>
      <c r="K15" s="1">
        <f>MIN(B15:H15)</f>
        <v>0.38</v>
      </c>
      <c r="L15" s="1">
        <f>_xlfn.QUARTILE.EXC(B15:H15,1)</f>
        <v>0.59</v>
      </c>
      <c r="M15" s="1">
        <f>_xlfn.QUARTILE.EXC(B15:H15,2)</f>
        <v>0.7</v>
      </c>
      <c r="N15" s="1">
        <f>_xlfn.QUARTILE.EXC(B15:H15,3)</f>
        <v>1</v>
      </c>
      <c r="O15" s="1">
        <f>MAX(B15:H15)</f>
        <v>1</v>
      </c>
      <c r="P15" s="1">
        <f>_xlfn.PERCENTILE.EXC(B15:H15,33%)</f>
        <v>0.622</v>
      </c>
      <c r="Q15" s="1">
        <f>_xlfn.PERCENTILE.EXC(B15:H15,66%)</f>
        <v>0.84880000000000011</v>
      </c>
      <c r="R15" s="1">
        <f>AVERAGE(B15:H15)</f>
        <v>0.72857142857142865</v>
      </c>
    </row>
    <row r="16" spans="1:18">
      <c r="A16" s="8" t="s">
        <v>75</v>
      </c>
      <c r="B16" s="1">
        <v>1</v>
      </c>
      <c r="C16" s="1">
        <v>0.59</v>
      </c>
      <c r="D16" s="1">
        <v>0.57999999999999996</v>
      </c>
      <c r="E16" s="1">
        <v>0.6</v>
      </c>
      <c r="F16" s="1">
        <v>0.57999999999999996</v>
      </c>
      <c r="G16" s="1">
        <v>0.38</v>
      </c>
      <c r="H16" s="67">
        <v>1</v>
      </c>
      <c r="I16" s="1">
        <f t="shared" si="0"/>
        <v>0.57999999999999996</v>
      </c>
      <c r="J16" s="8"/>
      <c r="K16" s="1">
        <f>MIN(B16:H16)</f>
        <v>0.38</v>
      </c>
      <c r="L16" s="1">
        <f>_xlfn.QUARTILE.EXC(B16:H16,1)</f>
        <v>0.57999999999999996</v>
      </c>
      <c r="M16" s="1">
        <f>_xlfn.QUARTILE.EXC(B16:H16,2)</f>
        <v>0.59</v>
      </c>
      <c r="N16" s="1">
        <f>_xlfn.QUARTILE.EXC(B16:H16,3)</f>
        <v>1</v>
      </c>
      <c r="O16" s="1">
        <f>MAX(B16:H16)</f>
        <v>1</v>
      </c>
      <c r="P16" s="1">
        <f>_xlfn.PERCENTILE.EXC(B16:H16,33%)</f>
        <v>0.57999999999999996</v>
      </c>
      <c r="Q16" s="1">
        <f>_xlfn.PERCENTILE.EXC(B16:H16,66%)</f>
        <v>0.71200000000000008</v>
      </c>
      <c r="R16" s="1">
        <f>AVERAGE(B16:H16)</f>
        <v>0.67571428571428582</v>
      </c>
    </row>
    <row r="17" spans="1:18">
      <c r="A17" s="8" t="s">
        <v>76</v>
      </c>
      <c r="B17" s="1">
        <v>1</v>
      </c>
      <c r="C17" s="1">
        <v>0.55000000000000004</v>
      </c>
      <c r="D17" s="1">
        <v>0.59</v>
      </c>
      <c r="E17" s="1">
        <v>0.6</v>
      </c>
      <c r="F17" s="1">
        <v>0.55000000000000004</v>
      </c>
      <c r="G17" s="1">
        <v>1</v>
      </c>
      <c r="H17" s="67">
        <v>1</v>
      </c>
      <c r="I17" s="1">
        <f t="shared" si="0"/>
        <v>0.55000000000000004</v>
      </c>
      <c r="J17" s="8"/>
      <c r="K17" s="1">
        <f>MIN(B17:H17)</f>
        <v>0.55000000000000004</v>
      </c>
      <c r="L17" s="1">
        <f>_xlfn.QUARTILE.EXC(B17:H17,1)</f>
        <v>0.55000000000000004</v>
      </c>
      <c r="M17" s="1">
        <f>_xlfn.QUARTILE.EXC(B17:H17,2)</f>
        <v>0.6</v>
      </c>
      <c r="N17" s="1">
        <f>_xlfn.QUARTILE.EXC(B17:H17,3)</f>
        <v>1</v>
      </c>
      <c r="O17" s="1">
        <f>MAX(B17:H17)</f>
        <v>1</v>
      </c>
      <c r="P17" s="1">
        <f>_xlfn.PERCENTILE.EXC(B17:H17,33%)</f>
        <v>0.5756</v>
      </c>
      <c r="Q17" s="1">
        <f>_xlfn.PERCENTILE.EXC(B17:H17,66%)</f>
        <v>1</v>
      </c>
      <c r="R17" s="1">
        <f>AVERAGE(B17:H17)</f>
        <v>0.75571428571428567</v>
      </c>
    </row>
    <row r="18" spans="1:18" ht="15" thickBot="1">
      <c r="A18" s="9" t="s">
        <v>36</v>
      </c>
      <c r="B18" s="2">
        <v>1</v>
      </c>
      <c r="C18" s="2">
        <v>0.53</v>
      </c>
      <c r="D18" s="2">
        <v>0.53</v>
      </c>
      <c r="E18" s="2">
        <v>0.33</v>
      </c>
      <c r="F18" s="2">
        <v>0.52</v>
      </c>
      <c r="G18" s="2">
        <v>0.59</v>
      </c>
      <c r="H18" s="68">
        <v>0.59</v>
      </c>
      <c r="I18" s="1">
        <f t="shared" si="0"/>
        <v>0.52</v>
      </c>
      <c r="J18" s="12"/>
      <c r="K18" s="1">
        <f>MIN(B18:H18)</f>
        <v>0.33</v>
      </c>
      <c r="L18" s="1">
        <f>_xlfn.QUARTILE.EXC(B18:H18,1)</f>
        <v>0.52</v>
      </c>
      <c r="M18" s="1">
        <f>_xlfn.QUARTILE.EXC(B18:H18,2)</f>
        <v>0.53</v>
      </c>
      <c r="N18" s="1">
        <f>_xlfn.QUARTILE.EXC(B18:H18,3)</f>
        <v>0.59</v>
      </c>
      <c r="O18" s="1">
        <f>MAX(B18:H18)</f>
        <v>1</v>
      </c>
      <c r="P18" s="1">
        <f>_xlfn.PERCENTILE.EXC(B18:H18,33%)</f>
        <v>0.52639999999999998</v>
      </c>
      <c r="Q18" s="1">
        <f>_xlfn.PERCENTILE.EXC(B18:H18,66%)</f>
        <v>0.59</v>
      </c>
      <c r="R18" s="1">
        <f>AVERAGE(B18:H18)</f>
        <v>0.5842857142857143</v>
      </c>
    </row>
    <row r="19" spans="1:18" ht="15">
      <c r="A19" s="69" t="s">
        <v>77</v>
      </c>
      <c r="B19" s="1">
        <f>_xlfn.QUARTILE.EXC(B2:B18,1)</f>
        <v>0.59</v>
      </c>
      <c r="C19" s="1">
        <f t="shared" ref="C19:H19" si="1">_xlfn.QUARTILE.EXC(C2:C18,1)</f>
        <v>0.45500000000000002</v>
      </c>
      <c r="D19" s="1">
        <f t="shared" si="1"/>
        <v>0.505</v>
      </c>
      <c r="E19" s="1">
        <f t="shared" si="1"/>
        <v>0.35</v>
      </c>
      <c r="F19" s="1">
        <f t="shared" si="1"/>
        <v>0.435</v>
      </c>
      <c r="G19" s="1">
        <f t="shared" si="1"/>
        <v>0.35499999999999998</v>
      </c>
      <c r="H19" s="1">
        <f t="shared" si="1"/>
        <v>0.79</v>
      </c>
      <c r="I19" s="17"/>
      <c r="J19" s="12"/>
      <c r="K19" s="1"/>
      <c r="L19" s="1"/>
      <c r="M19" s="1"/>
      <c r="N19" s="1"/>
      <c r="O19" s="1"/>
      <c r="P19" s="1"/>
      <c r="Q19" s="1"/>
      <c r="R19" s="1"/>
    </row>
    <row r="20" spans="1:18">
      <c r="A20" s="11"/>
      <c r="B20" s="11"/>
      <c r="C20" s="11"/>
      <c r="D20" s="11"/>
      <c r="E20" s="11"/>
      <c r="F20" s="11"/>
      <c r="G20" s="11"/>
      <c r="H20" s="11"/>
      <c r="I20" s="11"/>
      <c r="J20" s="11"/>
    </row>
    <row r="21" spans="1:18" ht="18">
      <c r="A21" s="18" t="s">
        <v>85</v>
      </c>
      <c r="B21" s="14" t="s">
        <v>86</v>
      </c>
    </row>
    <row r="22" spans="1:18" ht="15">
      <c r="A22" s="7" t="s">
        <v>87</v>
      </c>
      <c r="B22" s="75" t="s">
        <v>88</v>
      </c>
      <c r="C22" s="76"/>
      <c r="D22" t="s">
        <v>89</v>
      </c>
    </row>
    <row r="23" spans="1:18" ht="14.25" customHeight="1">
      <c r="A23" s="4" t="s">
        <v>90</v>
      </c>
      <c r="B23" s="77" t="s">
        <v>91</v>
      </c>
      <c r="C23" s="78"/>
      <c r="D23" t="s">
        <v>92</v>
      </c>
    </row>
    <row r="24" spans="1:18" ht="15">
      <c r="A24" s="6" t="s">
        <v>93</v>
      </c>
      <c r="B24" s="79" t="s">
        <v>94</v>
      </c>
      <c r="C24" s="80"/>
      <c r="D24" t="s">
        <v>95</v>
      </c>
    </row>
  </sheetData>
  <sortState xmlns:xlrd2="http://schemas.microsoft.com/office/spreadsheetml/2017/richdata2" columnSort="1" ref="B1:H18">
    <sortCondition ref="B1:H1"/>
  </sortState>
  <mergeCells count="3">
    <mergeCell ref="B22:C22"/>
    <mergeCell ref="B23:C23"/>
    <mergeCell ref="B24:C24"/>
  </mergeCells>
  <conditionalFormatting sqref="B19:H19 B2:I18">
    <cfRule type="cellIs" dxfId="75" priority="1" operator="greaterThanOrEqual">
      <formula>0.66</formula>
    </cfRule>
    <cfRule type="cellIs" dxfId="74" priority="2" operator="lessThan">
      <formula>0.33</formula>
    </cfRule>
    <cfRule type="cellIs" dxfId="73" priority="3" operator="between">
      <formula>0.33</formula>
      <formula>0.66</formula>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31" id="{0F5490DA-8FEC-443D-BDBE-5E172F8B917D}">
            <xm:f>COUNTIF(Info!$F$9:$F$13,A2)&gt;0</xm:f>
            <x14:dxf>
              <font>
                <b/>
                <i val="0"/>
                <color theme="9" tint="-0.499984740745262"/>
              </font>
            </x14:dxf>
          </x14:cfRule>
          <x14:cfRule type="expression" priority="32" id="{CCB7CA7A-F0ED-48DF-A436-86AEDFE4875C}">
            <xm:f>COUNTIF(Info!$F$14:$F$25,A2)&gt;0</xm:f>
            <x14:dxf>
              <font>
                <b/>
                <i val="0"/>
                <color theme="1" tint="0.499984740745262"/>
              </font>
            </x14:dxf>
          </x14:cfRule>
          <xm:sqref>A2:A18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4"/>
  <sheetViews>
    <sheetView zoomScale="85" zoomScaleNormal="85" workbookViewId="0">
      <selection activeCell="B23" sqref="B23:C23"/>
    </sheetView>
  </sheetViews>
  <sheetFormatPr defaultRowHeight="14.25"/>
  <cols>
    <col min="1" max="1" width="36.140625" customWidth="1"/>
    <col min="2" max="9" width="18.7109375" customWidth="1"/>
    <col min="11" max="18" width="0" hidden="1" customWidth="1"/>
  </cols>
  <sheetData>
    <row r="1" spans="1:18" ht="15">
      <c r="A1" s="30" t="str">
        <f>Info!B11</f>
        <v>1940_1969</v>
      </c>
      <c r="B1" s="60" t="s">
        <v>14</v>
      </c>
      <c r="C1" s="61" t="s">
        <v>22</v>
      </c>
      <c r="D1" s="62" t="s">
        <v>37</v>
      </c>
      <c r="E1" s="63" t="s">
        <v>53</v>
      </c>
      <c r="F1" s="64" t="s">
        <v>58</v>
      </c>
      <c r="G1" s="65" t="s">
        <v>62</v>
      </c>
      <c r="H1" s="66" t="s">
        <v>66</v>
      </c>
      <c r="I1" s="16" t="s">
        <v>77</v>
      </c>
      <c r="J1" s="11"/>
      <c r="K1" t="s">
        <v>78</v>
      </c>
      <c r="L1" t="s">
        <v>77</v>
      </c>
      <c r="M1" t="s">
        <v>79</v>
      </c>
      <c r="N1" t="s">
        <v>80</v>
      </c>
      <c r="O1" t="s">
        <v>81</v>
      </c>
      <c r="P1" t="s">
        <v>82</v>
      </c>
      <c r="Q1" t="s">
        <v>83</v>
      </c>
      <c r="R1" t="s">
        <v>84</v>
      </c>
    </row>
    <row r="2" spans="1:18">
      <c r="A2" s="8" t="s">
        <v>9</v>
      </c>
      <c r="B2" s="1">
        <v>0.57999999999999996</v>
      </c>
      <c r="C2" s="1">
        <v>0.56999999999999995</v>
      </c>
      <c r="D2" s="1">
        <v>0.47</v>
      </c>
      <c r="E2" s="1">
        <v>0.42</v>
      </c>
      <c r="F2" s="1">
        <v>0.47</v>
      </c>
      <c r="G2" s="1">
        <v>0.57999999999999996</v>
      </c>
      <c r="H2" s="67">
        <v>0.45</v>
      </c>
      <c r="I2" s="1">
        <f>_xlfn.QUARTILE.EXC(B2:H2,1)</f>
        <v>0.45</v>
      </c>
      <c r="J2" s="8"/>
      <c r="K2" s="1">
        <f>MIN(B2:H2)</f>
        <v>0.42</v>
      </c>
      <c r="L2" s="1">
        <f>_xlfn.QUARTILE.EXC(B2:H2,1)</f>
        <v>0.45</v>
      </c>
      <c r="M2" s="1">
        <f>_xlfn.QUARTILE.EXC(B2:H2,2)</f>
        <v>0.47</v>
      </c>
      <c r="N2" s="1">
        <f>_xlfn.QUARTILE.EXC(B2:H2,3)</f>
        <v>0.57999999999999996</v>
      </c>
      <c r="O2" s="1">
        <f>MAX(B2:H2)</f>
        <v>0.57999999999999996</v>
      </c>
      <c r="P2" s="1">
        <f>_xlfn.PERCENTILE.EXC(B2:H2,33%)</f>
        <v>0.46279999999999999</v>
      </c>
      <c r="Q2" s="1">
        <f>_xlfn.PERCENTILE.EXC(B2:H2,66%)</f>
        <v>0.57279999999999998</v>
      </c>
      <c r="R2" s="1">
        <f>AVERAGE(B2:H2)</f>
        <v>0.50571428571428567</v>
      </c>
    </row>
    <row r="3" spans="1:18">
      <c r="A3" s="8" t="s">
        <v>13</v>
      </c>
      <c r="B3" s="1">
        <v>0.8</v>
      </c>
      <c r="C3" s="1">
        <v>0.56000000000000005</v>
      </c>
      <c r="D3" s="1">
        <v>0.56999999999999995</v>
      </c>
      <c r="E3" s="1">
        <v>0.37</v>
      </c>
      <c r="F3" s="1">
        <v>0.56999999999999995</v>
      </c>
      <c r="G3" s="1">
        <v>0.8</v>
      </c>
      <c r="H3" s="67">
        <v>0.59</v>
      </c>
      <c r="I3" s="1">
        <f t="shared" ref="I3:I18" si="0">_xlfn.QUARTILE.EXC(B3:H3,1)</f>
        <v>0.56000000000000005</v>
      </c>
      <c r="J3" s="8"/>
      <c r="K3" s="1">
        <f>MIN(B3:H3)</f>
        <v>0.37</v>
      </c>
      <c r="L3" s="1">
        <f>_xlfn.QUARTILE.EXC(B3:H3,1)</f>
        <v>0.56000000000000005</v>
      </c>
      <c r="M3" s="1">
        <f>_xlfn.QUARTILE.EXC(B3:H3,2)</f>
        <v>0.56999999999999995</v>
      </c>
      <c r="N3" s="1">
        <f>_xlfn.QUARTILE.EXC(B3:H3,3)</f>
        <v>0.8</v>
      </c>
      <c r="O3" s="1">
        <f>MAX(B3:H3)</f>
        <v>0.8</v>
      </c>
      <c r="P3" s="1">
        <f>_xlfn.PERCENTILE.EXC(B3:H3,33%)</f>
        <v>0.56640000000000001</v>
      </c>
      <c r="Q3" s="1">
        <f>_xlfn.PERCENTILE.EXC(B3:H3,66%)</f>
        <v>0.64880000000000004</v>
      </c>
      <c r="R3" s="1">
        <f>AVERAGE(B3:H3)</f>
        <v>0.60857142857142854</v>
      </c>
    </row>
    <row r="4" spans="1:18">
      <c r="A4" s="8" t="s">
        <v>57</v>
      </c>
      <c r="B4" s="1">
        <v>1</v>
      </c>
      <c r="C4" s="1">
        <v>0.59</v>
      </c>
      <c r="D4" s="1">
        <v>0.75</v>
      </c>
      <c r="E4" s="1">
        <v>1</v>
      </c>
      <c r="F4" s="1">
        <v>0.59</v>
      </c>
      <c r="G4" s="1">
        <v>1</v>
      </c>
      <c r="H4" s="67">
        <v>1</v>
      </c>
      <c r="I4" s="1">
        <f t="shared" si="0"/>
        <v>0.59</v>
      </c>
      <c r="J4" s="8"/>
      <c r="K4" s="1">
        <f>MIN(B4:H4)</f>
        <v>0.59</v>
      </c>
      <c r="L4" s="1">
        <f>_xlfn.QUARTILE.EXC(B4:H4,1)</f>
        <v>0.59</v>
      </c>
      <c r="M4" s="1">
        <f>_xlfn.QUARTILE.EXC(B4:H4,2)</f>
        <v>1</v>
      </c>
      <c r="N4" s="1">
        <f>_xlfn.QUARTILE.EXC(B4:H4,3)</f>
        <v>1</v>
      </c>
      <c r="O4" s="1">
        <f>MAX(B4:H4)</f>
        <v>1</v>
      </c>
      <c r="P4" s="1">
        <f>_xlfn.PERCENTILE.EXC(B4:H4,33%)</f>
        <v>0.69240000000000002</v>
      </c>
      <c r="Q4" s="1">
        <f>_xlfn.PERCENTILE.EXC(B4:H4,66%)</f>
        <v>1</v>
      </c>
      <c r="R4" s="1">
        <f>AVERAGE(B4:H4)</f>
        <v>0.84714285714285709</v>
      </c>
    </row>
    <row r="5" spans="1:18">
      <c r="A5" s="8" t="s">
        <v>68</v>
      </c>
      <c r="B5" s="1">
        <v>0.59</v>
      </c>
      <c r="C5" s="1">
        <v>0.34</v>
      </c>
      <c r="D5" s="1">
        <v>0.37</v>
      </c>
      <c r="E5" s="1">
        <v>0.38</v>
      </c>
      <c r="F5" s="1">
        <v>0.34</v>
      </c>
      <c r="G5" s="1">
        <v>1</v>
      </c>
      <c r="H5" s="67">
        <v>0.59</v>
      </c>
      <c r="I5" s="1">
        <f t="shared" si="0"/>
        <v>0.34</v>
      </c>
      <c r="J5" s="8"/>
      <c r="K5" s="1">
        <f>MIN(B5:H5)</f>
        <v>0.34</v>
      </c>
      <c r="L5" s="1">
        <f>_xlfn.QUARTILE.EXC(B5:H5,1)</f>
        <v>0.34</v>
      </c>
      <c r="M5" s="1">
        <f>_xlfn.QUARTILE.EXC(B5:H5,2)</f>
        <v>0.38</v>
      </c>
      <c r="N5" s="1">
        <f>_xlfn.QUARTILE.EXC(B5:H5,3)</f>
        <v>0.59</v>
      </c>
      <c r="O5" s="1">
        <f>MAX(B5:H5)</f>
        <v>1</v>
      </c>
      <c r="P5" s="1">
        <f>_xlfn.PERCENTILE.EXC(B5:H5,33%)</f>
        <v>0.35920000000000002</v>
      </c>
      <c r="Q5" s="1">
        <f>_xlfn.PERCENTILE.EXC(B5:H5,66%)</f>
        <v>0.59</v>
      </c>
      <c r="R5" s="1">
        <f>AVERAGE(B5:H5)</f>
        <v>0.51571428571428568</v>
      </c>
    </row>
    <row r="6" spans="1:18">
      <c r="A6" s="8" t="s">
        <v>69</v>
      </c>
      <c r="B6" s="1">
        <v>0.33</v>
      </c>
      <c r="C6" s="1">
        <v>0.33</v>
      </c>
      <c r="D6" s="1">
        <v>0.22</v>
      </c>
      <c r="E6" s="1">
        <v>0.3</v>
      </c>
      <c r="F6" s="1">
        <v>0.2</v>
      </c>
      <c r="G6" s="1">
        <v>0.33</v>
      </c>
      <c r="H6" s="67">
        <v>1</v>
      </c>
      <c r="I6" s="1">
        <f t="shared" si="0"/>
        <v>0.22</v>
      </c>
      <c r="J6" s="8"/>
      <c r="K6" s="1">
        <f>MIN(B6:H6)</f>
        <v>0.2</v>
      </c>
      <c r="L6" s="1">
        <f>_xlfn.QUARTILE.EXC(B6:H6,1)</f>
        <v>0.22</v>
      </c>
      <c r="M6" s="1">
        <f>_xlfn.QUARTILE.EXC(B6:H6,2)</f>
        <v>0.33</v>
      </c>
      <c r="N6" s="1">
        <f>_xlfn.QUARTILE.EXC(B6:H6,3)</f>
        <v>0.33</v>
      </c>
      <c r="O6" s="1">
        <f>MAX(B6:H6)</f>
        <v>1</v>
      </c>
      <c r="P6" s="1">
        <f>_xlfn.PERCENTILE.EXC(B6:H6,33%)</f>
        <v>0.2712</v>
      </c>
      <c r="Q6" s="1">
        <f>_xlfn.PERCENTILE.EXC(B6:H6,66%)</f>
        <v>0.33</v>
      </c>
      <c r="R6" s="1">
        <f>AVERAGE(B6:H6)</f>
        <v>0.38714285714285712</v>
      </c>
    </row>
    <row r="7" spans="1:18">
      <c r="A7" s="8" t="s">
        <v>61</v>
      </c>
      <c r="B7" s="1">
        <v>0.59</v>
      </c>
      <c r="C7" s="1">
        <v>0.51</v>
      </c>
      <c r="D7" s="1">
        <v>0.56000000000000005</v>
      </c>
      <c r="E7" s="1">
        <v>0.6</v>
      </c>
      <c r="F7" s="1">
        <v>0.52</v>
      </c>
      <c r="G7" s="1">
        <v>0.56999999999999995</v>
      </c>
      <c r="H7" s="67">
        <v>1</v>
      </c>
      <c r="I7" s="1">
        <f t="shared" si="0"/>
        <v>0.52</v>
      </c>
      <c r="J7" s="8"/>
      <c r="K7" s="1">
        <f>MIN(B7:H7)</f>
        <v>0.51</v>
      </c>
      <c r="L7" s="1">
        <f>_xlfn.QUARTILE.EXC(B7:H7,1)</f>
        <v>0.52</v>
      </c>
      <c r="M7" s="1">
        <f>_xlfn.QUARTILE.EXC(B7:H7,2)</f>
        <v>0.56999999999999995</v>
      </c>
      <c r="N7" s="1">
        <f>_xlfn.QUARTILE.EXC(B7:H7,3)</f>
        <v>0.6</v>
      </c>
      <c r="O7" s="1">
        <f>MAX(B7:H7)</f>
        <v>1</v>
      </c>
      <c r="P7" s="1">
        <f>_xlfn.PERCENTILE.EXC(B7:H7,33%)</f>
        <v>0.54560000000000008</v>
      </c>
      <c r="Q7" s="1">
        <f>_xlfn.PERCENTILE.EXC(B7:H7,66%)</f>
        <v>0.59279999999999999</v>
      </c>
      <c r="R7" s="1">
        <f>AVERAGE(B7:H7)</f>
        <v>0.62142857142857133</v>
      </c>
    </row>
    <row r="8" spans="1:18">
      <c r="A8" s="8" t="s">
        <v>70</v>
      </c>
      <c r="B8" s="1">
        <v>0.59</v>
      </c>
      <c r="C8" s="1">
        <v>0.22</v>
      </c>
      <c r="D8" s="1">
        <v>0.24</v>
      </c>
      <c r="E8" s="1">
        <v>0.35</v>
      </c>
      <c r="F8" s="1">
        <v>0.17</v>
      </c>
      <c r="G8" s="1">
        <v>0.55000000000000004</v>
      </c>
      <c r="H8" s="67">
        <v>0.54</v>
      </c>
      <c r="I8" s="1">
        <f t="shared" si="0"/>
        <v>0.22</v>
      </c>
      <c r="J8" s="8"/>
      <c r="K8" s="1">
        <f>MIN(B8:H8)</f>
        <v>0.17</v>
      </c>
      <c r="L8" s="1">
        <f>_xlfn.QUARTILE.EXC(B8:H8,1)</f>
        <v>0.22</v>
      </c>
      <c r="M8" s="1">
        <f>_xlfn.QUARTILE.EXC(B8:H8,2)</f>
        <v>0.35</v>
      </c>
      <c r="N8" s="1">
        <f>_xlfn.QUARTILE.EXC(B8:H8,3)</f>
        <v>0.55000000000000004</v>
      </c>
      <c r="O8" s="1">
        <f>MAX(B8:H8)</f>
        <v>0.59</v>
      </c>
      <c r="P8" s="1">
        <f>_xlfn.PERCENTILE.EXC(B8:H8,33%)</f>
        <v>0.23280000000000001</v>
      </c>
      <c r="Q8" s="1">
        <f>_xlfn.PERCENTILE.EXC(B8:H8,66%)</f>
        <v>0.54280000000000006</v>
      </c>
      <c r="R8" s="1">
        <f>AVERAGE(B8:H8)</f>
        <v>0.38</v>
      </c>
    </row>
    <row r="9" spans="1:18">
      <c r="A9" s="8" t="s">
        <v>52</v>
      </c>
      <c r="B9" s="1">
        <v>0.23</v>
      </c>
      <c r="C9" s="1">
        <v>0.27</v>
      </c>
      <c r="D9" s="1">
        <v>0.52</v>
      </c>
      <c r="E9" s="1">
        <v>0.54</v>
      </c>
      <c r="F9" s="1">
        <v>0.28000000000000003</v>
      </c>
      <c r="G9" s="1">
        <v>0.22</v>
      </c>
      <c r="H9" s="67">
        <v>1</v>
      </c>
      <c r="I9" s="1">
        <f t="shared" si="0"/>
        <v>0.23</v>
      </c>
      <c r="J9" s="8"/>
      <c r="K9" s="1">
        <f>MIN(B9:H9)</f>
        <v>0.22</v>
      </c>
      <c r="L9" s="1">
        <f>_xlfn.QUARTILE.EXC(B9:H9,1)</f>
        <v>0.23</v>
      </c>
      <c r="M9" s="1">
        <f>_xlfn.QUARTILE.EXC(B9:H9,2)</f>
        <v>0.28000000000000003</v>
      </c>
      <c r="N9" s="1">
        <f>_xlfn.QUARTILE.EXC(B9:H9,3)</f>
        <v>0.54</v>
      </c>
      <c r="O9" s="1">
        <f>MAX(B9:H9)</f>
        <v>1</v>
      </c>
      <c r="P9" s="1">
        <f>_xlfn.PERCENTILE.EXC(B9:H9,33%)</f>
        <v>0.25560000000000005</v>
      </c>
      <c r="Q9" s="1">
        <f>_xlfn.PERCENTILE.EXC(B9:H9,66%)</f>
        <v>0.52560000000000007</v>
      </c>
      <c r="R9" s="1">
        <f>AVERAGE(B9:H9)</f>
        <v>0.43714285714285717</v>
      </c>
    </row>
    <row r="10" spans="1:18">
      <c r="A10" s="8" t="s">
        <v>71</v>
      </c>
      <c r="B10" s="1">
        <v>0.41</v>
      </c>
      <c r="C10" s="1">
        <v>0.09</v>
      </c>
      <c r="D10" s="1">
        <v>0.18</v>
      </c>
      <c r="E10" s="1">
        <v>0.26</v>
      </c>
      <c r="F10" s="1">
        <v>0.06</v>
      </c>
      <c r="G10" s="1">
        <v>0.3</v>
      </c>
      <c r="H10" s="67">
        <v>0.44</v>
      </c>
      <c r="I10" s="1">
        <f t="shared" si="0"/>
        <v>0.09</v>
      </c>
      <c r="J10" s="8"/>
      <c r="K10" s="1">
        <f>MIN(B10:H10)</f>
        <v>0.06</v>
      </c>
      <c r="L10" s="1">
        <f>_xlfn.QUARTILE.EXC(B10:H10,1)</f>
        <v>0.09</v>
      </c>
      <c r="M10" s="1">
        <f>_xlfn.QUARTILE.EXC(B10:H10,2)</f>
        <v>0.26</v>
      </c>
      <c r="N10" s="1">
        <f>_xlfn.QUARTILE.EXC(B10:H10,3)</f>
        <v>0.41</v>
      </c>
      <c r="O10" s="1">
        <f>MAX(B10:H10)</f>
        <v>0.44</v>
      </c>
      <c r="P10" s="1">
        <f>_xlfn.PERCENTILE.EXC(B10:H10,33%)</f>
        <v>0.14760000000000001</v>
      </c>
      <c r="Q10" s="1">
        <f>_xlfn.PERCENTILE.EXC(B10:H10,66%)</f>
        <v>0.33080000000000004</v>
      </c>
      <c r="R10" s="1">
        <f>AVERAGE(B10:H10)</f>
        <v>0.24857142857142858</v>
      </c>
    </row>
    <row r="11" spans="1:18">
      <c r="A11" s="8" t="s">
        <v>72</v>
      </c>
      <c r="B11" s="1">
        <v>0.54</v>
      </c>
      <c r="C11" s="1">
        <v>0.13</v>
      </c>
      <c r="D11" s="1">
        <v>0.41</v>
      </c>
      <c r="E11" s="1">
        <v>0.59</v>
      </c>
      <c r="F11" s="1">
        <v>0.12</v>
      </c>
      <c r="G11" s="1">
        <v>0.38</v>
      </c>
      <c r="H11" s="67">
        <v>0.84</v>
      </c>
      <c r="I11" s="1">
        <f t="shared" si="0"/>
        <v>0.13</v>
      </c>
      <c r="J11" s="8"/>
      <c r="K11" s="1">
        <f>MIN(B11:H11)</f>
        <v>0.12</v>
      </c>
      <c r="L11" s="1">
        <f>_xlfn.QUARTILE.EXC(B11:H11,1)</f>
        <v>0.13</v>
      </c>
      <c r="M11" s="1">
        <f>_xlfn.QUARTILE.EXC(B11:H11,2)</f>
        <v>0.41</v>
      </c>
      <c r="N11" s="1">
        <f>_xlfn.QUARTILE.EXC(B11:H11,3)</f>
        <v>0.59</v>
      </c>
      <c r="O11" s="1">
        <f>MAX(B11:H11)</f>
        <v>0.84</v>
      </c>
      <c r="P11" s="1">
        <f>_xlfn.PERCENTILE.EXC(B11:H11,33%)</f>
        <v>0.29000000000000004</v>
      </c>
      <c r="Q11" s="1">
        <f>_xlfn.PERCENTILE.EXC(B11:H11,66%)</f>
        <v>0.55400000000000005</v>
      </c>
      <c r="R11" s="1">
        <f>AVERAGE(B11:H11)</f>
        <v>0.43</v>
      </c>
    </row>
    <row r="12" spans="1:18">
      <c r="A12" s="8" t="s">
        <v>73</v>
      </c>
      <c r="B12" s="1">
        <v>0.49</v>
      </c>
      <c r="C12" s="1">
        <v>0.16</v>
      </c>
      <c r="D12" s="1">
        <v>0.18</v>
      </c>
      <c r="E12" s="1">
        <v>0.25</v>
      </c>
      <c r="F12" s="1">
        <v>0.08</v>
      </c>
      <c r="G12" s="1">
        <v>0.37</v>
      </c>
      <c r="H12" s="67">
        <v>0.33</v>
      </c>
      <c r="I12" s="1">
        <f t="shared" si="0"/>
        <v>0.16</v>
      </c>
      <c r="J12" s="8"/>
      <c r="K12" s="1">
        <f>MIN(B12:H12)</f>
        <v>0.08</v>
      </c>
      <c r="L12" s="1">
        <f>_xlfn.QUARTILE.EXC(B12:H12,1)</f>
        <v>0.16</v>
      </c>
      <c r="M12" s="1">
        <f>_xlfn.QUARTILE.EXC(B12:H12,2)</f>
        <v>0.25</v>
      </c>
      <c r="N12" s="1">
        <f>_xlfn.QUARTILE.EXC(B12:H12,3)</f>
        <v>0.37</v>
      </c>
      <c r="O12" s="1">
        <f>MAX(B12:H12)</f>
        <v>0.49</v>
      </c>
      <c r="P12" s="1">
        <f>_xlfn.PERCENTILE.EXC(B12:H12,33%)</f>
        <v>0.17280000000000001</v>
      </c>
      <c r="Q12" s="1">
        <f>_xlfn.PERCENTILE.EXC(B12:H12,66%)</f>
        <v>0.3412</v>
      </c>
      <c r="R12" s="1">
        <f>AVERAGE(B12:H12)</f>
        <v>0.26571428571428574</v>
      </c>
    </row>
    <row r="13" spans="1:18">
      <c r="A13" s="8" t="s">
        <v>65</v>
      </c>
      <c r="B13" s="1">
        <v>0.59</v>
      </c>
      <c r="C13" s="1">
        <v>0.3</v>
      </c>
      <c r="D13" s="1">
        <v>0.48</v>
      </c>
      <c r="E13" s="1">
        <v>1</v>
      </c>
      <c r="F13" s="1">
        <v>0.3</v>
      </c>
      <c r="G13" s="1">
        <v>0.8</v>
      </c>
      <c r="H13" s="67">
        <v>0.84</v>
      </c>
      <c r="I13" s="1">
        <f t="shared" si="0"/>
        <v>0.3</v>
      </c>
      <c r="J13" s="8"/>
      <c r="K13" s="1">
        <f>MIN(B13:H13)</f>
        <v>0.3</v>
      </c>
      <c r="L13" s="1">
        <f>_xlfn.QUARTILE.EXC(B13:H13,1)</f>
        <v>0.3</v>
      </c>
      <c r="M13" s="1">
        <f>_xlfn.QUARTILE.EXC(B13:H13,2)</f>
        <v>0.59</v>
      </c>
      <c r="N13" s="1">
        <f>_xlfn.QUARTILE.EXC(B13:H13,3)</f>
        <v>0.84</v>
      </c>
      <c r="O13" s="1">
        <f>MAX(B13:H13)</f>
        <v>1</v>
      </c>
      <c r="P13" s="1">
        <f>_xlfn.PERCENTILE.EXC(B13:H13,33%)</f>
        <v>0.41520000000000001</v>
      </c>
      <c r="Q13" s="1">
        <f>_xlfn.PERCENTILE.EXC(B13:H13,66%)</f>
        <v>0.81120000000000003</v>
      </c>
      <c r="R13" s="1">
        <f>AVERAGE(B13:H13)</f>
        <v>0.61571428571428566</v>
      </c>
    </row>
    <row r="14" spans="1:18">
      <c r="A14" s="8" t="s">
        <v>74</v>
      </c>
      <c r="B14" s="1">
        <v>0.43</v>
      </c>
      <c r="C14" s="1">
        <v>0.16</v>
      </c>
      <c r="D14" s="1">
        <v>0.42</v>
      </c>
      <c r="E14" s="1">
        <v>0.6</v>
      </c>
      <c r="F14" s="1">
        <v>0.16</v>
      </c>
      <c r="G14" s="1">
        <v>0.37</v>
      </c>
      <c r="H14" s="67">
        <v>0.52</v>
      </c>
      <c r="I14" s="1">
        <f t="shared" si="0"/>
        <v>0.16</v>
      </c>
      <c r="J14" s="8"/>
      <c r="K14" s="1">
        <f>MIN(B14:H14)</f>
        <v>0.16</v>
      </c>
      <c r="L14" s="1">
        <f>_xlfn.QUARTILE.EXC(B14:H14,1)</f>
        <v>0.16</v>
      </c>
      <c r="M14" s="1">
        <f>_xlfn.QUARTILE.EXC(B14:H14,2)</f>
        <v>0.42</v>
      </c>
      <c r="N14" s="1">
        <f>_xlfn.QUARTILE.EXC(B14:H14,3)</f>
        <v>0.52</v>
      </c>
      <c r="O14" s="1">
        <f>MAX(B14:H14)</f>
        <v>0.6</v>
      </c>
      <c r="P14" s="1">
        <f>_xlfn.PERCENTILE.EXC(B14:H14,33%)</f>
        <v>0.2944</v>
      </c>
      <c r="Q14" s="1">
        <f>_xlfn.PERCENTILE.EXC(B14:H14,66%)</f>
        <v>0.45520000000000005</v>
      </c>
      <c r="R14" s="1">
        <f>AVERAGE(B14:H14)</f>
        <v>0.37999999999999995</v>
      </c>
    </row>
    <row r="15" spans="1:18">
      <c r="A15" s="8" t="s">
        <v>21</v>
      </c>
      <c r="B15" s="1">
        <v>0.38</v>
      </c>
      <c r="C15" s="1">
        <v>0.56000000000000005</v>
      </c>
      <c r="D15" s="1">
        <v>0.55000000000000004</v>
      </c>
      <c r="E15" s="1">
        <v>0.37</v>
      </c>
      <c r="F15" s="1">
        <v>0.56000000000000005</v>
      </c>
      <c r="G15" s="1">
        <v>0.57999999999999996</v>
      </c>
      <c r="H15" s="67">
        <v>0.57999999999999996</v>
      </c>
      <c r="I15" s="1">
        <f t="shared" si="0"/>
        <v>0.38</v>
      </c>
      <c r="J15" s="8"/>
      <c r="K15" s="1">
        <f>MIN(B15:H15)</f>
        <v>0.37</v>
      </c>
      <c r="L15" s="1">
        <f>_xlfn.QUARTILE.EXC(B15:H15,1)</f>
        <v>0.38</v>
      </c>
      <c r="M15" s="1">
        <f>_xlfn.QUARTILE.EXC(B15:H15,2)</f>
        <v>0.56000000000000005</v>
      </c>
      <c r="N15" s="1">
        <f>_xlfn.QUARTILE.EXC(B15:H15,3)</f>
        <v>0.57999999999999996</v>
      </c>
      <c r="O15" s="1">
        <f>MAX(B15:H15)</f>
        <v>0.57999999999999996</v>
      </c>
      <c r="P15" s="1">
        <f>_xlfn.PERCENTILE.EXC(B15:H15,33%)</f>
        <v>0.48880000000000007</v>
      </c>
      <c r="Q15" s="1">
        <f>_xlfn.PERCENTILE.EXC(B15:H15,66%)</f>
        <v>0.56559999999999999</v>
      </c>
      <c r="R15" s="1">
        <f>AVERAGE(B15:H15)</f>
        <v>0.51142857142857145</v>
      </c>
    </row>
    <row r="16" spans="1:18">
      <c r="A16" s="8" t="s">
        <v>75</v>
      </c>
      <c r="B16" s="1">
        <v>0.44</v>
      </c>
      <c r="C16" s="1">
        <v>0.26</v>
      </c>
      <c r="D16" s="1">
        <v>0.45</v>
      </c>
      <c r="E16" s="1">
        <v>0.39</v>
      </c>
      <c r="F16" s="1">
        <v>0.24</v>
      </c>
      <c r="G16" s="1">
        <v>0.54</v>
      </c>
      <c r="H16" s="67">
        <v>0.84</v>
      </c>
      <c r="I16" s="1">
        <f t="shared" si="0"/>
        <v>0.26</v>
      </c>
      <c r="J16" s="8"/>
      <c r="K16" s="1">
        <f>MIN(B16:H16)</f>
        <v>0.24</v>
      </c>
      <c r="L16" s="1">
        <f>_xlfn.QUARTILE.EXC(B16:H16,1)</f>
        <v>0.26</v>
      </c>
      <c r="M16" s="1">
        <f>_xlfn.QUARTILE.EXC(B16:H16,2)</f>
        <v>0.44</v>
      </c>
      <c r="N16" s="1">
        <f>_xlfn.QUARTILE.EXC(B16:H16,3)</f>
        <v>0.54</v>
      </c>
      <c r="O16" s="1">
        <f>MAX(B16:H16)</f>
        <v>0.84</v>
      </c>
      <c r="P16" s="1">
        <f>_xlfn.PERCENTILE.EXC(B16:H16,33%)</f>
        <v>0.34320000000000006</v>
      </c>
      <c r="Q16" s="1">
        <f>_xlfn.PERCENTILE.EXC(B16:H16,66%)</f>
        <v>0.47520000000000007</v>
      </c>
      <c r="R16" s="1">
        <f>AVERAGE(B16:H16)</f>
        <v>0.45142857142857146</v>
      </c>
    </row>
    <row r="17" spans="1:18">
      <c r="A17" s="8" t="s">
        <v>76</v>
      </c>
      <c r="B17" s="1">
        <v>0.44</v>
      </c>
      <c r="C17" s="1">
        <v>0.11</v>
      </c>
      <c r="D17" s="1">
        <v>0.32</v>
      </c>
      <c r="E17" s="1">
        <v>0.36</v>
      </c>
      <c r="F17" s="1">
        <v>0.11</v>
      </c>
      <c r="G17" s="1">
        <v>0.54</v>
      </c>
      <c r="H17" s="67">
        <v>0.51</v>
      </c>
      <c r="I17" s="1">
        <f t="shared" si="0"/>
        <v>0.11</v>
      </c>
      <c r="J17" s="8"/>
      <c r="K17" s="1">
        <f>MIN(B17:H17)</f>
        <v>0.11</v>
      </c>
      <c r="L17" s="1">
        <f>_xlfn.QUARTILE.EXC(B17:H17,1)</f>
        <v>0.11</v>
      </c>
      <c r="M17" s="1">
        <f>_xlfn.QUARTILE.EXC(B17:H17,2)</f>
        <v>0.36</v>
      </c>
      <c r="N17" s="1">
        <f>_xlfn.QUARTILE.EXC(B17:H17,3)</f>
        <v>0.51</v>
      </c>
      <c r="O17" s="1">
        <f>MAX(B17:H17)</f>
        <v>0.54</v>
      </c>
      <c r="P17" s="1">
        <f>_xlfn.PERCENTILE.EXC(B17:H17,33%)</f>
        <v>0.24440000000000006</v>
      </c>
      <c r="Q17" s="1">
        <f>_xlfn.PERCENTILE.EXC(B17:H17,66%)</f>
        <v>0.45960000000000001</v>
      </c>
      <c r="R17" s="1">
        <f>AVERAGE(B17:H17)</f>
        <v>0.34142857142857147</v>
      </c>
    </row>
    <row r="18" spans="1:18" ht="15" thickBot="1">
      <c r="A18" s="9" t="s">
        <v>36</v>
      </c>
      <c r="B18" s="2">
        <v>0.37</v>
      </c>
      <c r="C18" s="2">
        <v>0.32</v>
      </c>
      <c r="D18" s="2">
        <v>0.28000000000000003</v>
      </c>
      <c r="E18" s="2">
        <v>0.34</v>
      </c>
      <c r="F18" s="2">
        <v>0.23</v>
      </c>
      <c r="G18" s="2">
        <v>0.36</v>
      </c>
      <c r="H18" s="68">
        <v>0.4</v>
      </c>
      <c r="I18" s="1">
        <f t="shared" si="0"/>
        <v>0.28000000000000003</v>
      </c>
      <c r="J18" s="12"/>
      <c r="K18" s="1">
        <f>MIN(B18:H18)</f>
        <v>0.23</v>
      </c>
      <c r="L18" s="1">
        <f>_xlfn.QUARTILE.EXC(B18:H18,1)</f>
        <v>0.28000000000000003</v>
      </c>
      <c r="M18" s="1">
        <f>_xlfn.QUARTILE.EXC(B18:H18,2)</f>
        <v>0.34</v>
      </c>
      <c r="N18" s="1">
        <f>_xlfn.QUARTILE.EXC(B18:H18,3)</f>
        <v>0.37</v>
      </c>
      <c r="O18" s="1">
        <f>MAX(B18:H18)</f>
        <v>0.4</v>
      </c>
      <c r="P18" s="1">
        <f>_xlfn.PERCENTILE.EXC(B18:H18,33%)</f>
        <v>0.30560000000000004</v>
      </c>
      <c r="Q18" s="1">
        <f>_xlfn.PERCENTILE.EXC(B18:H18,66%)</f>
        <v>0.36280000000000001</v>
      </c>
      <c r="R18" s="1">
        <f>AVERAGE(B18:H18)</f>
        <v>0.32857142857142857</v>
      </c>
    </row>
    <row r="19" spans="1:18" ht="15">
      <c r="A19" s="69" t="s">
        <v>77</v>
      </c>
      <c r="B19" s="1">
        <f>_xlfn.QUARTILE.EXC(B2:B18,1)</f>
        <v>0.39500000000000002</v>
      </c>
      <c r="C19" s="1">
        <f t="shared" ref="C19:H19" si="1">_xlfn.QUARTILE.EXC(C2:C18,1)</f>
        <v>0.16</v>
      </c>
      <c r="D19" s="1">
        <f t="shared" si="1"/>
        <v>0.26</v>
      </c>
      <c r="E19" s="1">
        <f t="shared" si="1"/>
        <v>0.34499999999999997</v>
      </c>
      <c r="F19" s="1">
        <f t="shared" si="1"/>
        <v>0.14000000000000001</v>
      </c>
      <c r="G19" s="1">
        <f t="shared" si="1"/>
        <v>0.36499999999999999</v>
      </c>
      <c r="H19" s="1">
        <f t="shared" si="1"/>
        <v>0.48</v>
      </c>
      <c r="I19" s="17"/>
      <c r="J19" s="12"/>
      <c r="K19" s="1"/>
      <c r="L19" s="1"/>
      <c r="M19" s="1"/>
      <c r="N19" s="1"/>
      <c r="O19" s="1"/>
      <c r="P19" s="1"/>
      <c r="Q19" s="1"/>
      <c r="R19" s="1"/>
    </row>
    <row r="20" spans="1:18">
      <c r="A20" s="11"/>
      <c r="B20" s="11"/>
      <c r="C20" s="11"/>
      <c r="D20" s="11"/>
      <c r="E20" s="11"/>
      <c r="F20" s="11"/>
      <c r="G20" s="11"/>
      <c r="H20" s="11"/>
      <c r="I20" s="11"/>
      <c r="J20" s="11"/>
    </row>
    <row r="21" spans="1:18" ht="18">
      <c r="A21" s="18" t="s">
        <v>85</v>
      </c>
      <c r="B21" s="14" t="s">
        <v>86</v>
      </c>
    </row>
    <row r="22" spans="1:18" ht="15">
      <c r="A22" s="7" t="s">
        <v>87</v>
      </c>
      <c r="B22" s="75" t="s">
        <v>88</v>
      </c>
      <c r="C22" s="76"/>
      <c r="D22" t="s">
        <v>89</v>
      </c>
    </row>
    <row r="23" spans="1:18" ht="14.25" customHeight="1">
      <c r="A23" s="4" t="s">
        <v>90</v>
      </c>
      <c r="B23" s="77" t="s">
        <v>91</v>
      </c>
      <c r="C23" s="78"/>
      <c r="D23" t="s">
        <v>92</v>
      </c>
    </row>
    <row r="24" spans="1:18" ht="15">
      <c r="A24" s="6" t="s">
        <v>93</v>
      </c>
      <c r="B24" s="79" t="s">
        <v>94</v>
      </c>
      <c r="C24" s="80"/>
      <c r="D24" t="s">
        <v>95</v>
      </c>
    </row>
  </sheetData>
  <sortState xmlns:xlrd2="http://schemas.microsoft.com/office/spreadsheetml/2017/richdata2" columnSort="1" ref="B1:H18">
    <sortCondition ref="B1:H1"/>
  </sortState>
  <mergeCells count="3">
    <mergeCell ref="B22:C22"/>
    <mergeCell ref="B23:C23"/>
    <mergeCell ref="B24:C24"/>
  </mergeCells>
  <conditionalFormatting sqref="B2:H18">
    <cfRule type="cellIs" dxfId="70" priority="7" operator="greaterThanOrEqual">
      <formula>0.66</formula>
    </cfRule>
    <cfRule type="cellIs" dxfId="69" priority="8" operator="between">
      <formula>33%</formula>
      <formula>66%</formula>
    </cfRule>
    <cfRule type="cellIs" dxfId="68" priority="9" operator="lessThan">
      <formula>33%</formula>
    </cfRule>
  </conditionalFormatting>
  <conditionalFormatting sqref="B19:H19">
    <cfRule type="cellIs" dxfId="67" priority="4" operator="greaterThanOrEqual">
      <formula>0.66</formula>
    </cfRule>
    <cfRule type="cellIs" dxfId="66" priority="5" operator="lessThan">
      <formula>0.33</formula>
    </cfRule>
    <cfRule type="cellIs" dxfId="65" priority="6" operator="between">
      <formula>0.33</formula>
      <formula>0.66</formula>
    </cfRule>
  </conditionalFormatting>
  <conditionalFormatting sqref="I2:I18">
    <cfRule type="cellIs" dxfId="64" priority="1" operator="greaterThanOrEqual">
      <formula>0.66</formula>
    </cfRule>
    <cfRule type="cellIs" dxfId="63" priority="2" operator="lessThan">
      <formula>0.33</formula>
    </cfRule>
    <cfRule type="cellIs" dxfId="62" priority="3" operator="between">
      <formula>0.33</formula>
      <formula>0.66</formula>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7" id="{41A55072-C0A6-44CB-BAA2-2D15EF58266D}">
            <xm:f>COUNTIF(Info!$F$9:$F$13,A2)&gt;0</xm:f>
            <x14:dxf>
              <font>
                <b/>
                <i val="0"/>
                <color theme="9" tint="-0.499984740745262"/>
              </font>
            </x14:dxf>
          </x14:cfRule>
          <x14:cfRule type="expression" priority="18" id="{8F89DA61-B963-4DC9-B150-FBAEC763FC73}">
            <xm:f>COUNTIF(Info!$F$14:$F$25,A2)&gt;0</xm:f>
            <x14:dxf>
              <font>
                <b/>
                <i val="0"/>
                <color theme="1" tint="0.499984740745262"/>
              </font>
            </x14:dxf>
          </x14:cfRule>
          <xm:sqref>A2:A18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4"/>
  <sheetViews>
    <sheetView zoomScale="85" zoomScaleNormal="85" workbookViewId="0">
      <selection activeCell="B23" sqref="B23:C23"/>
    </sheetView>
  </sheetViews>
  <sheetFormatPr defaultRowHeight="15" customHeight="1"/>
  <cols>
    <col min="1" max="1" width="36" customWidth="1"/>
    <col min="2" max="9" width="18.7109375" customWidth="1"/>
    <col min="11" max="13" width="0" hidden="1" customWidth="1"/>
    <col min="14" max="14" width="14.140625" hidden="1" customWidth="1"/>
    <col min="15" max="18" width="0" hidden="1" customWidth="1"/>
  </cols>
  <sheetData>
    <row r="1" spans="1:18">
      <c r="A1" s="30" t="str">
        <f>Info!B12</f>
        <v>1970_1999</v>
      </c>
      <c r="B1" s="60" t="s">
        <v>14</v>
      </c>
      <c r="C1" s="61" t="s">
        <v>22</v>
      </c>
      <c r="D1" s="62" t="s">
        <v>37</v>
      </c>
      <c r="E1" s="63" t="s">
        <v>53</v>
      </c>
      <c r="F1" s="64" t="s">
        <v>58</v>
      </c>
      <c r="G1" s="65" t="s">
        <v>62</v>
      </c>
      <c r="H1" s="66" t="s">
        <v>66</v>
      </c>
      <c r="I1" s="16" t="s">
        <v>77</v>
      </c>
      <c r="J1" s="11"/>
      <c r="K1" t="s">
        <v>78</v>
      </c>
      <c r="L1" t="s">
        <v>77</v>
      </c>
      <c r="M1" t="s">
        <v>79</v>
      </c>
      <c r="N1" t="s">
        <v>80</v>
      </c>
      <c r="O1" t="s">
        <v>81</v>
      </c>
      <c r="P1" t="s">
        <v>82</v>
      </c>
      <c r="Q1" t="s">
        <v>83</v>
      </c>
      <c r="R1" t="s">
        <v>84</v>
      </c>
    </row>
    <row r="2" spans="1:18" ht="14.25">
      <c r="A2" s="31" t="s">
        <v>9</v>
      </c>
      <c r="B2" s="1">
        <v>0.5</v>
      </c>
      <c r="C2" s="1">
        <v>0.24</v>
      </c>
      <c r="D2" s="1">
        <v>0.18</v>
      </c>
      <c r="E2" s="1">
        <v>0.21</v>
      </c>
      <c r="F2" s="1">
        <v>0.38</v>
      </c>
      <c r="G2" s="1">
        <v>0.47</v>
      </c>
      <c r="H2" s="67">
        <v>0.27</v>
      </c>
      <c r="I2" s="1">
        <f>_xlfn.QUARTILE.EXC(B2:H2,1)</f>
        <v>0.21</v>
      </c>
      <c r="J2" s="8"/>
      <c r="K2" s="1">
        <f>MIN(B2:H2)</f>
        <v>0.18</v>
      </c>
      <c r="L2" s="1">
        <f>_xlfn.QUARTILE.EXC(B2:H2,1)</f>
        <v>0.21</v>
      </c>
      <c r="M2" s="1">
        <f>_xlfn.QUARTILE.EXC(B2:H2,2)</f>
        <v>0.27</v>
      </c>
      <c r="N2" s="1">
        <f>_xlfn.QUARTILE.EXC(B2:H2,3)</f>
        <v>0.47</v>
      </c>
      <c r="O2" s="1">
        <f>MAX(B2:H2)</f>
        <v>0.5</v>
      </c>
      <c r="P2" s="1">
        <f>_xlfn.PERCENTILE.EXC(B2:H2,33%)</f>
        <v>0.22919999999999999</v>
      </c>
      <c r="Q2" s="1">
        <f>_xlfn.PERCENTILE.EXC(B2:H2,66%)</f>
        <v>0.4052</v>
      </c>
      <c r="R2" s="1">
        <f>AVERAGE(B2:H2)</f>
        <v>0.32142857142857145</v>
      </c>
    </row>
    <row r="3" spans="1:18" ht="14.25">
      <c r="A3" s="8" t="s">
        <v>13</v>
      </c>
      <c r="B3" s="1">
        <v>0.51</v>
      </c>
      <c r="C3" s="1">
        <v>0.31</v>
      </c>
      <c r="D3" s="1">
        <v>0.26</v>
      </c>
      <c r="E3" s="1">
        <v>0.31</v>
      </c>
      <c r="F3" s="1">
        <v>0.26</v>
      </c>
      <c r="G3" s="1">
        <v>0.53</v>
      </c>
      <c r="H3" s="67">
        <v>0.56999999999999995</v>
      </c>
      <c r="I3" s="1">
        <f t="shared" ref="I3:I18" si="0">_xlfn.QUARTILE.EXC(B3:H3,1)</f>
        <v>0.26</v>
      </c>
      <c r="J3" s="8"/>
      <c r="K3" s="1">
        <f>MIN(B3:H3)</f>
        <v>0.26</v>
      </c>
      <c r="L3" s="1">
        <f>_xlfn.QUARTILE.EXC(B3:H3,1)</f>
        <v>0.26</v>
      </c>
      <c r="M3" s="1">
        <f>_xlfn.QUARTILE.EXC(B3:H3,2)</f>
        <v>0.31</v>
      </c>
      <c r="N3" s="1">
        <f>_xlfn.QUARTILE.EXC(B3:H3,3)</f>
        <v>0.53</v>
      </c>
      <c r="O3" s="1">
        <f>MAX(B3:H3)</f>
        <v>0.56999999999999995</v>
      </c>
      <c r="P3" s="1">
        <f>_xlfn.PERCENTILE.EXC(B3:H3,33%)</f>
        <v>0.29200000000000004</v>
      </c>
      <c r="Q3" s="1">
        <f>_xlfn.PERCENTILE.EXC(B3:H3,66%)</f>
        <v>0.51560000000000006</v>
      </c>
      <c r="R3" s="1">
        <f>AVERAGE(B3:H3)</f>
        <v>0.39285714285714285</v>
      </c>
    </row>
    <row r="4" spans="1:18" ht="14.25">
      <c r="A4" s="8" t="s">
        <v>57</v>
      </c>
      <c r="B4" s="1">
        <v>1</v>
      </c>
      <c r="C4" s="1">
        <v>0.57999999999999996</v>
      </c>
      <c r="D4" s="1">
        <v>0.8</v>
      </c>
      <c r="E4" s="1">
        <v>1</v>
      </c>
      <c r="F4" s="1">
        <v>0.59</v>
      </c>
      <c r="G4" s="1">
        <v>1</v>
      </c>
      <c r="H4" s="67">
        <v>1</v>
      </c>
      <c r="I4" s="1">
        <f t="shared" si="0"/>
        <v>0.59</v>
      </c>
      <c r="J4" s="8"/>
      <c r="K4" s="1">
        <f>MIN(B4:H4)</f>
        <v>0.57999999999999996</v>
      </c>
      <c r="L4" s="1">
        <f>_xlfn.QUARTILE.EXC(B4:H4,1)</f>
        <v>0.59</v>
      </c>
      <c r="M4" s="1">
        <f>_xlfn.QUARTILE.EXC(B4:H4,2)</f>
        <v>1</v>
      </c>
      <c r="N4" s="1">
        <f>_xlfn.QUARTILE.EXC(B4:H4,3)</f>
        <v>1</v>
      </c>
      <c r="O4" s="1">
        <f>MAX(B4:H4)</f>
        <v>1</v>
      </c>
      <c r="P4" s="1">
        <f>_xlfn.PERCENTILE.EXC(B4:H4,33%)</f>
        <v>0.72440000000000004</v>
      </c>
      <c r="Q4" s="1">
        <f>_xlfn.PERCENTILE.EXC(B4:H4,66%)</f>
        <v>1</v>
      </c>
      <c r="R4" s="1">
        <f>AVERAGE(B4:H4)</f>
        <v>0.85285714285714287</v>
      </c>
    </row>
    <row r="5" spans="1:18" ht="14.25">
      <c r="A5" s="8" t="s">
        <v>68</v>
      </c>
      <c r="B5" s="1">
        <v>0.42</v>
      </c>
      <c r="C5" s="1">
        <v>0.09</v>
      </c>
      <c r="D5" s="1">
        <v>0.25</v>
      </c>
      <c r="E5" s="1">
        <v>0.26</v>
      </c>
      <c r="F5" s="1">
        <v>0.1</v>
      </c>
      <c r="G5" s="1">
        <v>0.43</v>
      </c>
      <c r="H5" s="67">
        <v>0.49</v>
      </c>
      <c r="I5" s="1">
        <f t="shared" si="0"/>
        <v>0.1</v>
      </c>
      <c r="J5" s="8"/>
      <c r="K5" s="1">
        <f>MIN(B5:H5)</f>
        <v>0.09</v>
      </c>
      <c r="L5" s="1">
        <f>_xlfn.QUARTILE.EXC(B5:H5,1)</f>
        <v>0.1</v>
      </c>
      <c r="M5" s="1">
        <f>_xlfn.QUARTILE.EXC(B5:H5,2)</f>
        <v>0.26</v>
      </c>
      <c r="N5" s="1">
        <f>_xlfn.QUARTILE.EXC(B5:H5,3)</f>
        <v>0.43</v>
      </c>
      <c r="O5" s="1">
        <f>MAX(B5:H5)</f>
        <v>0.49</v>
      </c>
      <c r="P5" s="1">
        <f>_xlfn.PERCENTILE.EXC(B5:H5,33%)</f>
        <v>0.19600000000000001</v>
      </c>
      <c r="Q5" s="1">
        <f>_xlfn.PERCENTILE.EXC(B5:H5,66%)</f>
        <v>0.42280000000000001</v>
      </c>
      <c r="R5" s="1">
        <f>AVERAGE(B5:H5)</f>
        <v>0.29142857142857143</v>
      </c>
    </row>
    <row r="6" spans="1:18" ht="14.25">
      <c r="A6" s="8" t="s">
        <v>69</v>
      </c>
      <c r="B6" s="1">
        <v>0.12</v>
      </c>
      <c r="C6" s="1">
        <v>0.15</v>
      </c>
      <c r="D6" s="1">
        <v>7.0000000000000007E-2</v>
      </c>
      <c r="E6" s="1">
        <v>0.09</v>
      </c>
      <c r="F6" s="1">
        <v>0.06</v>
      </c>
      <c r="G6" s="1">
        <v>0.11</v>
      </c>
      <c r="H6" s="67">
        <v>1</v>
      </c>
      <c r="I6" s="1">
        <f t="shared" si="0"/>
        <v>7.0000000000000007E-2</v>
      </c>
      <c r="J6" s="8"/>
      <c r="K6" s="1">
        <f>MIN(B6:H6)</f>
        <v>0.06</v>
      </c>
      <c r="L6" s="1">
        <f>_xlfn.QUARTILE.EXC(B6:H6,1)</f>
        <v>7.0000000000000007E-2</v>
      </c>
      <c r="M6" s="1">
        <f>_xlfn.QUARTILE.EXC(B6:H6,2)</f>
        <v>0.11</v>
      </c>
      <c r="N6" s="1">
        <f>_xlfn.QUARTILE.EXC(B6:H6,3)</f>
        <v>0.15</v>
      </c>
      <c r="O6" s="1">
        <f>MAX(B6:H6)</f>
        <v>1</v>
      </c>
      <c r="P6" s="1">
        <f>_xlfn.PERCENTILE.EXC(B6:H6,33%)</f>
        <v>8.2799999999999999E-2</v>
      </c>
      <c r="Q6" s="1">
        <f>_xlfn.PERCENTILE.EXC(B6:H6,66%)</f>
        <v>0.12840000000000001</v>
      </c>
      <c r="R6" s="1">
        <f>AVERAGE(B6:H6)</f>
        <v>0.22857142857142859</v>
      </c>
    </row>
    <row r="7" spans="1:18" ht="14.25">
      <c r="A7" s="8" t="s">
        <v>61</v>
      </c>
      <c r="B7" s="1">
        <v>0.53</v>
      </c>
      <c r="C7" s="1">
        <v>0.21</v>
      </c>
      <c r="D7" s="1">
        <v>0.28999999999999998</v>
      </c>
      <c r="E7" s="1">
        <v>0.23</v>
      </c>
      <c r="F7" s="1">
        <v>0.21</v>
      </c>
      <c r="G7" s="1">
        <v>0.51</v>
      </c>
      <c r="H7" s="67">
        <v>0.3</v>
      </c>
      <c r="I7" s="1">
        <f t="shared" si="0"/>
        <v>0.21</v>
      </c>
      <c r="J7" s="8"/>
      <c r="K7" s="1">
        <f>MIN(B7:H7)</f>
        <v>0.21</v>
      </c>
      <c r="L7" s="1">
        <f>_xlfn.QUARTILE.EXC(B7:H7,1)</f>
        <v>0.21</v>
      </c>
      <c r="M7" s="1">
        <f>_xlfn.QUARTILE.EXC(B7:H7,2)</f>
        <v>0.28999999999999998</v>
      </c>
      <c r="N7" s="1">
        <f>_xlfn.QUARTILE.EXC(B7:H7,3)</f>
        <v>0.51</v>
      </c>
      <c r="O7" s="1">
        <f>MAX(B7:H7)</f>
        <v>0.53</v>
      </c>
      <c r="P7" s="1">
        <f>_xlfn.PERCENTILE.EXC(B7:H7,33%)</f>
        <v>0.2228</v>
      </c>
      <c r="Q7" s="1">
        <f>_xlfn.PERCENTILE.EXC(B7:H7,66%)</f>
        <v>0.35880000000000006</v>
      </c>
      <c r="R7" s="1">
        <f>AVERAGE(B7:H7)</f>
        <v>0.32571428571428568</v>
      </c>
    </row>
    <row r="8" spans="1:18" ht="14.25">
      <c r="A8" s="8" t="s">
        <v>70</v>
      </c>
      <c r="B8" s="1">
        <v>0.23</v>
      </c>
      <c r="C8" s="1">
        <v>0.09</v>
      </c>
      <c r="D8" s="1">
        <v>0.1</v>
      </c>
      <c r="E8" s="1">
        <v>0.14000000000000001</v>
      </c>
      <c r="F8" s="1">
        <v>7.0000000000000007E-2</v>
      </c>
      <c r="G8" s="1">
        <v>0.18</v>
      </c>
      <c r="H8" s="67">
        <v>0.31</v>
      </c>
      <c r="I8" s="1">
        <f t="shared" si="0"/>
        <v>0.09</v>
      </c>
      <c r="J8" s="8"/>
      <c r="K8" s="1">
        <f>MIN(B8:H8)</f>
        <v>7.0000000000000007E-2</v>
      </c>
      <c r="L8" s="1">
        <f>_xlfn.QUARTILE.EXC(B8:H8,1)</f>
        <v>0.09</v>
      </c>
      <c r="M8" s="1">
        <f>_xlfn.QUARTILE.EXC(B8:H8,2)</f>
        <v>0.14000000000000001</v>
      </c>
      <c r="N8" s="1">
        <f>_xlfn.QUARTILE.EXC(B8:H8,3)</f>
        <v>0.23</v>
      </c>
      <c r="O8" s="1">
        <f>MAX(B8:H8)</f>
        <v>0.31</v>
      </c>
      <c r="P8" s="1">
        <f>_xlfn.PERCENTILE.EXC(B8:H8,33%)</f>
        <v>9.64E-2</v>
      </c>
      <c r="Q8" s="1">
        <f>_xlfn.PERCENTILE.EXC(B8:H8,66%)</f>
        <v>0.19400000000000001</v>
      </c>
      <c r="R8" s="1">
        <f>AVERAGE(B8:H8)</f>
        <v>0.16</v>
      </c>
    </row>
    <row r="9" spans="1:18" ht="14.25">
      <c r="A9" s="8" t="s">
        <v>52</v>
      </c>
      <c r="B9" s="1">
        <v>0.18</v>
      </c>
      <c r="C9" s="1">
        <v>0.15</v>
      </c>
      <c r="D9" s="1">
        <v>0.23</v>
      </c>
      <c r="E9" s="1">
        <v>0.56000000000000005</v>
      </c>
      <c r="F9" s="1">
        <v>0.14000000000000001</v>
      </c>
      <c r="G9" s="1">
        <v>0.18</v>
      </c>
      <c r="H9" s="67">
        <v>1</v>
      </c>
      <c r="I9" s="1">
        <f t="shared" si="0"/>
        <v>0.15</v>
      </c>
      <c r="J9" s="8"/>
      <c r="K9" s="1">
        <f>MIN(B9:H9)</f>
        <v>0.14000000000000001</v>
      </c>
      <c r="L9" s="1">
        <f>_xlfn.QUARTILE.EXC(B9:H9,1)</f>
        <v>0.15</v>
      </c>
      <c r="M9" s="1">
        <f>_xlfn.QUARTILE.EXC(B9:H9,2)</f>
        <v>0.18</v>
      </c>
      <c r="N9" s="1">
        <f>_xlfn.QUARTILE.EXC(B9:H9,3)</f>
        <v>0.56000000000000005</v>
      </c>
      <c r="O9" s="1">
        <f>MAX(B9:H9)</f>
        <v>1</v>
      </c>
      <c r="P9" s="1">
        <f>_xlfn.PERCENTILE.EXC(B9:H9,33%)</f>
        <v>0.16919999999999999</v>
      </c>
      <c r="Q9" s="1">
        <f>_xlfn.PERCENTILE.EXC(B9:H9,66%)</f>
        <v>0.32240000000000013</v>
      </c>
      <c r="R9" s="1">
        <f>AVERAGE(B9:H9)</f>
        <v>0.34857142857142864</v>
      </c>
    </row>
    <row r="10" spans="1:18" ht="14.25">
      <c r="A10" s="8" t="s">
        <v>71</v>
      </c>
      <c r="B10" s="1">
        <v>0.14000000000000001</v>
      </c>
      <c r="C10" s="1">
        <v>0.02</v>
      </c>
      <c r="D10" s="1">
        <v>7.0000000000000007E-2</v>
      </c>
      <c r="E10" s="1">
        <v>0.06</v>
      </c>
      <c r="F10" s="1">
        <v>0.01</v>
      </c>
      <c r="G10" s="1">
        <v>0.13</v>
      </c>
      <c r="H10" s="67">
        <v>0.16</v>
      </c>
      <c r="I10" s="1">
        <f t="shared" si="0"/>
        <v>0.02</v>
      </c>
      <c r="J10" s="8"/>
      <c r="K10" s="1">
        <f>MIN(B10:H10)</f>
        <v>0.01</v>
      </c>
      <c r="L10" s="32">
        <f>_xlfn.QUARTILE.EXC(B10:H10,1)</f>
        <v>0.02</v>
      </c>
      <c r="M10" s="1">
        <f>_xlfn.QUARTILE.EXC(B10:H10,2)</f>
        <v>7.0000000000000007E-2</v>
      </c>
      <c r="N10" s="1">
        <f>_xlfn.QUARTILE.EXC(B10:H10,3)</f>
        <v>0.14000000000000001</v>
      </c>
      <c r="O10" s="1">
        <f>MAX(B10:H10)</f>
        <v>0.16</v>
      </c>
      <c r="P10" s="1">
        <f>_xlfn.PERCENTILE.EXC(B10:H10,33%)</f>
        <v>4.5600000000000002E-2</v>
      </c>
      <c r="Q10" s="1">
        <f>_xlfn.PERCENTILE.EXC(B10:H10,66%)</f>
        <v>0.1328</v>
      </c>
      <c r="R10" s="1">
        <f>AVERAGE(B10:H10)</f>
        <v>8.4285714285714297E-2</v>
      </c>
    </row>
    <row r="11" spans="1:18" ht="14.25">
      <c r="A11" s="8" t="s">
        <v>72</v>
      </c>
      <c r="B11" s="1">
        <v>0.37</v>
      </c>
      <c r="C11" s="1">
        <v>0.1</v>
      </c>
      <c r="D11" s="1">
        <v>0.25</v>
      </c>
      <c r="E11" s="1">
        <v>0.32</v>
      </c>
      <c r="F11" s="1">
        <v>0.06</v>
      </c>
      <c r="G11" s="1">
        <v>0.44</v>
      </c>
      <c r="H11" s="67">
        <v>0.83</v>
      </c>
      <c r="I11" s="1">
        <f t="shared" si="0"/>
        <v>0.1</v>
      </c>
      <c r="J11" s="8"/>
      <c r="K11" s="1">
        <f>MIN(B11:H11)</f>
        <v>0.06</v>
      </c>
      <c r="L11" s="1">
        <f>_xlfn.QUARTILE.EXC(B11:H11,1)</f>
        <v>0.1</v>
      </c>
      <c r="M11" s="1">
        <f>_xlfn.QUARTILE.EXC(B11:H11,2)</f>
        <v>0.32</v>
      </c>
      <c r="N11" s="1">
        <f>_xlfn.QUARTILE.EXC(B11:H11,3)</f>
        <v>0.44</v>
      </c>
      <c r="O11" s="1">
        <f>MAX(B11:H11)</f>
        <v>0.83</v>
      </c>
      <c r="P11" s="1">
        <f>_xlfn.PERCENTILE.EXC(B11:H11,33%)</f>
        <v>0.19600000000000001</v>
      </c>
      <c r="Q11" s="1">
        <f>_xlfn.PERCENTILE.EXC(B11:H11,66%)</f>
        <v>0.3896</v>
      </c>
      <c r="R11" s="1">
        <f>AVERAGE(B11:H11)</f>
        <v>0.33857142857142858</v>
      </c>
    </row>
    <row r="12" spans="1:18" ht="14.25">
      <c r="A12" s="8" t="s">
        <v>73</v>
      </c>
      <c r="B12" s="1">
        <v>0.12</v>
      </c>
      <c r="C12" s="1">
        <v>0.06</v>
      </c>
      <c r="D12" s="1">
        <v>0.03</v>
      </c>
      <c r="E12" s="1">
        <v>0.02</v>
      </c>
      <c r="F12" s="1">
        <v>0.02</v>
      </c>
      <c r="G12" s="1">
        <v>0.12</v>
      </c>
      <c r="H12" s="67">
        <v>0.13</v>
      </c>
      <c r="I12" s="1">
        <f t="shared" si="0"/>
        <v>0.02</v>
      </c>
      <c r="J12" s="8"/>
      <c r="K12" s="1">
        <f>MIN(B12:H12)</f>
        <v>0.02</v>
      </c>
      <c r="L12" s="1">
        <f>_xlfn.QUARTILE.EXC(B12:H12,1)</f>
        <v>0.02</v>
      </c>
      <c r="M12" s="1">
        <f>_xlfn.QUARTILE.EXC(B12:H12,2)</f>
        <v>0.06</v>
      </c>
      <c r="N12" s="1">
        <f>_xlfn.QUARTILE.EXC(B12:H12,3)</f>
        <v>0.12</v>
      </c>
      <c r="O12" s="1">
        <f>MAX(B12:H12)</f>
        <v>0.13</v>
      </c>
      <c r="P12" s="1">
        <f>_xlfn.PERCENTILE.EXC(B12:H12,33%)</f>
        <v>2.64E-2</v>
      </c>
      <c r="Q12" s="1">
        <f>_xlfn.PERCENTILE.EXC(B12:H12,66%)</f>
        <v>0.12</v>
      </c>
      <c r="R12" s="1">
        <f>AVERAGE(B12:H12)</f>
        <v>7.1428571428571425E-2</v>
      </c>
    </row>
    <row r="13" spans="1:18" ht="14.25">
      <c r="A13" s="8" t="s">
        <v>65</v>
      </c>
      <c r="B13" s="1">
        <v>0.48</v>
      </c>
      <c r="C13" s="1">
        <v>0.21</v>
      </c>
      <c r="D13" s="1">
        <v>0.35</v>
      </c>
      <c r="E13" s="1">
        <v>0.38</v>
      </c>
      <c r="F13" s="1">
        <v>0.23</v>
      </c>
      <c r="G13" s="1">
        <v>0.48</v>
      </c>
      <c r="H13" s="67">
        <v>0.37</v>
      </c>
      <c r="I13" s="1">
        <f t="shared" si="0"/>
        <v>0.23</v>
      </c>
      <c r="J13" s="8"/>
      <c r="K13" s="1">
        <f>MIN(B13:H13)</f>
        <v>0.21</v>
      </c>
      <c r="L13" s="1">
        <f>_xlfn.QUARTILE.EXC(B13:H13,1)</f>
        <v>0.23</v>
      </c>
      <c r="M13" s="1">
        <f>_xlfn.QUARTILE.EXC(B13:H13,2)</f>
        <v>0.37</v>
      </c>
      <c r="N13" s="1">
        <f>_xlfn.QUARTILE.EXC(B13:H13,3)</f>
        <v>0.48</v>
      </c>
      <c r="O13" s="1">
        <f>MAX(B13:H13)</f>
        <v>0.48</v>
      </c>
      <c r="P13" s="1">
        <f>_xlfn.PERCENTILE.EXC(B13:H13,33%)</f>
        <v>0.30680000000000002</v>
      </c>
      <c r="Q13" s="1">
        <f>_xlfn.PERCENTILE.EXC(B13:H13,66%)</f>
        <v>0.40800000000000003</v>
      </c>
      <c r="R13" s="1">
        <f>AVERAGE(B13:H13)</f>
        <v>0.35714285714285715</v>
      </c>
    </row>
    <row r="14" spans="1:18" ht="14.25">
      <c r="A14" s="8" t="s">
        <v>74</v>
      </c>
      <c r="B14" s="1">
        <v>0.3</v>
      </c>
      <c r="C14" s="1">
        <v>0.11</v>
      </c>
      <c r="D14" s="1">
        <v>0.21</v>
      </c>
      <c r="E14" s="1">
        <v>0.26</v>
      </c>
      <c r="F14" s="1">
        <v>0.1</v>
      </c>
      <c r="G14" s="1">
        <v>0.3</v>
      </c>
      <c r="H14" s="67">
        <v>0.51</v>
      </c>
      <c r="I14" s="1">
        <f t="shared" si="0"/>
        <v>0.11</v>
      </c>
      <c r="J14" s="8"/>
      <c r="K14" s="1">
        <f>MIN(B14:H14)</f>
        <v>0.1</v>
      </c>
      <c r="L14" s="1">
        <f>_xlfn.QUARTILE.EXC(B14:H14,1)</f>
        <v>0.11</v>
      </c>
      <c r="M14" s="1">
        <f>_xlfn.QUARTILE.EXC(B14:H14,2)</f>
        <v>0.26</v>
      </c>
      <c r="N14" s="1">
        <f>_xlfn.QUARTILE.EXC(B14:H14,3)</f>
        <v>0.3</v>
      </c>
      <c r="O14" s="1">
        <f>MAX(B14:H14)</f>
        <v>0.51</v>
      </c>
      <c r="P14" s="1">
        <f>_xlfn.PERCENTILE.EXC(B14:H14,33%)</f>
        <v>0.17399999999999999</v>
      </c>
      <c r="Q14" s="1">
        <f>_xlfn.PERCENTILE.EXC(B14:H14,66%)</f>
        <v>0.3</v>
      </c>
      <c r="R14" s="1">
        <f>AVERAGE(B14:H14)</f>
        <v>0.25571428571428573</v>
      </c>
    </row>
    <row r="15" spans="1:18" ht="14.25">
      <c r="A15" s="8" t="s">
        <v>21</v>
      </c>
      <c r="B15" s="1">
        <v>0.34</v>
      </c>
      <c r="C15" s="1">
        <v>0.51</v>
      </c>
      <c r="D15" s="1">
        <v>0.25</v>
      </c>
      <c r="E15" s="1">
        <v>0.34</v>
      </c>
      <c r="F15" s="1">
        <v>0.26</v>
      </c>
      <c r="G15" s="1">
        <v>0.36</v>
      </c>
      <c r="H15" s="67">
        <v>0.55000000000000004</v>
      </c>
      <c r="I15" s="1">
        <f t="shared" si="0"/>
        <v>0.26</v>
      </c>
      <c r="J15" s="8"/>
      <c r="K15" s="1">
        <f>MIN(B15:H15)</f>
        <v>0.25</v>
      </c>
      <c r="L15" s="1">
        <f>_xlfn.QUARTILE.EXC(B15:H15,1)</f>
        <v>0.26</v>
      </c>
      <c r="M15" s="1">
        <f>_xlfn.QUARTILE.EXC(B15:H15,2)</f>
        <v>0.34</v>
      </c>
      <c r="N15" s="1">
        <f>_xlfn.QUARTILE.EXC(B15:H15,3)</f>
        <v>0.51</v>
      </c>
      <c r="O15" s="1">
        <f>MAX(B15:H15)</f>
        <v>0.55000000000000004</v>
      </c>
      <c r="P15" s="1">
        <f>_xlfn.PERCENTILE.EXC(B15:H15,33%)</f>
        <v>0.31120000000000003</v>
      </c>
      <c r="Q15" s="1">
        <f>_xlfn.PERCENTILE.EXC(B15:H15,66%)</f>
        <v>0.40200000000000002</v>
      </c>
      <c r="R15" s="1">
        <f>AVERAGE(B15:H15)</f>
        <v>0.37285714285714289</v>
      </c>
    </row>
    <row r="16" spans="1:18" ht="14.25">
      <c r="A16" s="8" t="s">
        <v>75</v>
      </c>
      <c r="B16" s="1">
        <v>0.56000000000000005</v>
      </c>
      <c r="C16" s="1">
        <v>0.21</v>
      </c>
      <c r="D16" s="1">
        <v>0.3</v>
      </c>
      <c r="E16" s="1">
        <v>0.21</v>
      </c>
      <c r="F16" s="1">
        <v>0.18</v>
      </c>
      <c r="G16" s="1">
        <v>0.69</v>
      </c>
      <c r="H16" s="67">
        <v>0.28000000000000003</v>
      </c>
      <c r="I16" s="1">
        <f t="shared" si="0"/>
        <v>0.21</v>
      </c>
      <c r="J16" s="8"/>
      <c r="K16" s="1">
        <f>MIN(B16:H16)</f>
        <v>0.18</v>
      </c>
      <c r="L16" s="1">
        <f>_xlfn.QUARTILE.EXC(B16:H16,1)</f>
        <v>0.21</v>
      </c>
      <c r="M16" s="1">
        <f>_xlfn.QUARTILE.EXC(B16:H16,2)</f>
        <v>0.28000000000000003</v>
      </c>
      <c r="N16" s="1">
        <f>_xlfn.QUARTILE.EXC(B16:H16,3)</f>
        <v>0.56000000000000005</v>
      </c>
      <c r="O16" s="1">
        <f>MAX(B16:H16)</f>
        <v>0.69</v>
      </c>
      <c r="P16" s="1">
        <f>_xlfn.PERCENTILE.EXC(B16:H16,33%)</f>
        <v>0.21</v>
      </c>
      <c r="Q16" s="1">
        <f>_xlfn.PERCENTILE.EXC(B16:H16,66%)</f>
        <v>0.37280000000000008</v>
      </c>
      <c r="R16" s="1">
        <f>AVERAGE(B16:H16)</f>
        <v>0.34714285714285709</v>
      </c>
    </row>
    <row r="17" spans="1:18" ht="14.25">
      <c r="A17" s="8" t="s">
        <v>76</v>
      </c>
      <c r="B17" s="1">
        <v>0.27</v>
      </c>
      <c r="C17" s="1">
        <v>0.02</v>
      </c>
      <c r="D17" s="1">
        <v>0.21</v>
      </c>
      <c r="E17" s="1">
        <v>0.27</v>
      </c>
      <c r="F17" s="1">
        <v>0.02</v>
      </c>
      <c r="G17" s="1">
        <v>0.28999999999999998</v>
      </c>
      <c r="H17" s="67">
        <v>0.41</v>
      </c>
      <c r="I17" s="1">
        <f t="shared" si="0"/>
        <v>0.02</v>
      </c>
      <c r="J17" s="8"/>
      <c r="K17" s="1">
        <f>MIN(B17:H17)</f>
        <v>0.02</v>
      </c>
      <c r="L17" s="1">
        <f>_xlfn.QUARTILE.EXC(B17:H17,1)</f>
        <v>0.02</v>
      </c>
      <c r="M17" s="1">
        <f>_xlfn.QUARTILE.EXC(B17:H17,2)</f>
        <v>0.27</v>
      </c>
      <c r="N17" s="1">
        <f>_xlfn.QUARTILE.EXC(B17:H17,3)</f>
        <v>0.28999999999999998</v>
      </c>
      <c r="O17" s="1">
        <f>MAX(B17:H17)</f>
        <v>0.41</v>
      </c>
      <c r="P17" s="1">
        <f>_xlfn.PERCENTILE.EXC(B17:H17,33%)</f>
        <v>0.14160000000000003</v>
      </c>
      <c r="Q17" s="1">
        <f>_xlfn.PERCENTILE.EXC(B17:H17,66%)</f>
        <v>0.27560000000000001</v>
      </c>
      <c r="R17" s="1">
        <f>AVERAGE(B17:H17)</f>
        <v>0.21285714285714286</v>
      </c>
    </row>
    <row r="18" spans="1:18" thickBot="1">
      <c r="A18" s="9" t="s">
        <v>36</v>
      </c>
      <c r="B18" s="2">
        <v>0.32</v>
      </c>
      <c r="C18" s="2">
        <v>0.2</v>
      </c>
      <c r="D18" s="2">
        <v>0.18</v>
      </c>
      <c r="E18" s="2">
        <v>0.22</v>
      </c>
      <c r="F18" s="2">
        <v>0.15</v>
      </c>
      <c r="G18" s="2">
        <v>0.23</v>
      </c>
      <c r="H18" s="68">
        <v>0.42</v>
      </c>
      <c r="I18" s="1">
        <f t="shared" si="0"/>
        <v>0.18</v>
      </c>
      <c r="J18" s="12"/>
      <c r="K18" s="1">
        <f>MIN(B18:H18)</f>
        <v>0.15</v>
      </c>
      <c r="L18" s="1">
        <f>_xlfn.QUARTILE.EXC(B18:H18,1)</f>
        <v>0.18</v>
      </c>
      <c r="M18" s="1">
        <f>_xlfn.QUARTILE.EXC(B18:H18,2)</f>
        <v>0.22</v>
      </c>
      <c r="N18" s="1">
        <f>_xlfn.QUARTILE.EXC(B18:H18,3)</f>
        <v>0.32</v>
      </c>
      <c r="O18" s="1">
        <f>MAX(B18:H18)</f>
        <v>0.42</v>
      </c>
      <c r="P18" s="1">
        <f>_xlfn.PERCENTILE.EXC(B18:H18,33%)</f>
        <v>0.1928</v>
      </c>
      <c r="Q18" s="1">
        <f>_xlfn.PERCENTILE.EXC(B18:H18,66%)</f>
        <v>0.25520000000000004</v>
      </c>
      <c r="R18" s="1">
        <f>AVERAGE(B18:H18)</f>
        <v>0.24571428571428569</v>
      </c>
    </row>
    <row r="19" spans="1:18">
      <c r="A19" s="69" t="s">
        <v>77</v>
      </c>
      <c r="B19" s="1">
        <f>_xlfn.QUARTILE.EXC(B2:B18,1)</f>
        <v>0.20500000000000002</v>
      </c>
      <c r="C19" s="1">
        <f t="shared" ref="C19:H19" si="1">_xlfn.QUARTILE.EXC(C2:C18,1)</f>
        <v>0.09</v>
      </c>
      <c r="D19" s="1">
        <f t="shared" si="1"/>
        <v>0.14000000000000001</v>
      </c>
      <c r="E19" s="1">
        <f t="shared" si="1"/>
        <v>0.17499999999999999</v>
      </c>
      <c r="F19" s="1">
        <f t="shared" si="1"/>
        <v>0.06</v>
      </c>
      <c r="G19" s="1">
        <f t="shared" si="1"/>
        <v>0.18</v>
      </c>
      <c r="H19" s="1">
        <f t="shared" si="1"/>
        <v>0.29000000000000004</v>
      </c>
      <c r="I19" s="17"/>
      <c r="J19" s="12"/>
      <c r="K19" s="1"/>
      <c r="L19" s="1"/>
      <c r="M19" s="1"/>
      <c r="N19" s="1"/>
      <c r="O19" s="1"/>
      <c r="P19" s="1"/>
      <c r="Q19" s="1"/>
      <c r="R19" s="1"/>
    </row>
    <row r="20" spans="1:18" ht="14.25">
      <c r="A20" s="11"/>
      <c r="B20" s="11"/>
      <c r="C20" s="11"/>
      <c r="D20" s="11"/>
      <c r="E20" s="11"/>
      <c r="F20" s="11"/>
      <c r="G20" s="11"/>
      <c r="H20" s="11"/>
      <c r="I20" s="11"/>
      <c r="J20" s="11"/>
      <c r="R20" s="1"/>
    </row>
    <row r="21" spans="1:18" ht="18">
      <c r="A21" s="18" t="s">
        <v>85</v>
      </c>
      <c r="B21" s="14" t="s">
        <v>86</v>
      </c>
    </row>
    <row r="22" spans="1:18">
      <c r="A22" s="7" t="s">
        <v>87</v>
      </c>
      <c r="B22" s="75" t="s">
        <v>88</v>
      </c>
      <c r="C22" s="76"/>
    </row>
    <row r="23" spans="1:18" ht="15" customHeight="1">
      <c r="A23" s="4" t="s">
        <v>90</v>
      </c>
      <c r="B23" s="77" t="s">
        <v>91</v>
      </c>
      <c r="C23" s="78"/>
    </row>
    <row r="24" spans="1:18" ht="15" customHeight="1">
      <c r="A24" s="6" t="s">
        <v>93</v>
      </c>
      <c r="B24" s="79" t="s">
        <v>94</v>
      </c>
      <c r="C24" s="80"/>
    </row>
  </sheetData>
  <sortState xmlns:xlrd2="http://schemas.microsoft.com/office/spreadsheetml/2017/richdata2" columnSort="1" ref="B1:H18">
    <sortCondition ref="B1:H1"/>
  </sortState>
  <mergeCells count="3">
    <mergeCell ref="B22:C22"/>
    <mergeCell ref="B23:C23"/>
    <mergeCell ref="B24:C24"/>
  </mergeCells>
  <conditionalFormatting sqref="B2:H18">
    <cfRule type="cellIs" dxfId="59" priority="7" operator="greaterThanOrEqual">
      <formula>0.66</formula>
    </cfRule>
    <cfRule type="cellIs" dxfId="58" priority="8" operator="between">
      <formula>33%</formula>
      <formula>66%</formula>
    </cfRule>
    <cfRule type="cellIs" dxfId="57" priority="9" operator="lessThan">
      <formula>33%</formula>
    </cfRule>
  </conditionalFormatting>
  <conditionalFormatting sqref="B19:H19">
    <cfRule type="cellIs" dxfId="56" priority="4" operator="greaterThanOrEqual">
      <formula>0.66</formula>
    </cfRule>
    <cfRule type="cellIs" dxfId="55" priority="5" operator="lessThan">
      <formula>0.33</formula>
    </cfRule>
    <cfRule type="cellIs" dxfId="54" priority="6" operator="between">
      <formula>0.33</formula>
      <formula>0.66</formula>
    </cfRule>
  </conditionalFormatting>
  <conditionalFormatting sqref="I2:I18">
    <cfRule type="cellIs" dxfId="53" priority="1" operator="greaterThanOrEqual">
      <formula>0.66</formula>
    </cfRule>
    <cfRule type="cellIs" dxfId="52" priority="2" operator="lessThan">
      <formula>0.33</formula>
    </cfRule>
    <cfRule type="cellIs" dxfId="51" priority="3" operator="between">
      <formula>0.33</formula>
      <formula>0.66</formula>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7" id="{AEF993CE-F684-4155-9F7F-CE97D73C991A}">
            <xm:f>COUNTIF(Info!$F$9:$F$13,A2)&gt;0</xm:f>
            <x14:dxf>
              <font>
                <b/>
                <i val="0"/>
                <color theme="9" tint="-0.499984740745262"/>
              </font>
            </x14:dxf>
          </x14:cfRule>
          <x14:cfRule type="expression" priority="18" id="{A350F50B-409B-4648-BBC7-22CB66EEE8DF}">
            <xm:f>COUNTIF(Info!$F$14:$F$25,A2)&gt;0</xm:f>
            <x14:dxf>
              <font>
                <b/>
                <i val="0"/>
                <color theme="1" tint="0.499984740745262"/>
              </font>
            </x14:dxf>
          </x14:cfRule>
          <xm:sqref>A2:A18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4"/>
  <sheetViews>
    <sheetView zoomScale="85" zoomScaleNormal="85" workbookViewId="0">
      <selection activeCell="B23" sqref="B23:C23"/>
    </sheetView>
  </sheetViews>
  <sheetFormatPr defaultRowHeight="14.25"/>
  <cols>
    <col min="1" max="1" width="36.28515625" customWidth="1"/>
    <col min="2" max="9" width="18.7109375" customWidth="1"/>
    <col min="11" max="18" width="0" hidden="1" customWidth="1"/>
  </cols>
  <sheetData>
    <row r="1" spans="1:18" ht="15">
      <c r="A1" s="30" t="str">
        <f>Info!B13</f>
        <v>2000_2009</v>
      </c>
      <c r="B1" s="60" t="s">
        <v>14</v>
      </c>
      <c r="C1" s="61" t="s">
        <v>22</v>
      </c>
      <c r="D1" s="62" t="s">
        <v>37</v>
      </c>
      <c r="E1" s="63" t="s">
        <v>53</v>
      </c>
      <c r="F1" s="64" t="s">
        <v>58</v>
      </c>
      <c r="G1" s="65" t="s">
        <v>62</v>
      </c>
      <c r="H1" s="66" t="s">
        <v>66</v>
      </c>
      <c r="I1" s="16" t="s">
        <v>77</v>
      </c>
      <c r="J1" s="11"/>
      <c r="K1" t="s">
        <v>78</v>
      </c>
      <c r="L1" t="s">
        <v>77</v>
      </c>
      <c r="M1" t="s">
        <v>96</v>
      </c>
      <c r="N1" t="s">
        <v>80</v>
      </c>
      <c r="O1" t="s">
        <v>81</v>
      </c>
      <c r="P1" t="s">
        <v>82</v>
      </c>
      <c r="Q1" t="s">
        <v>83</v>
      </c>
      <c r="R1" t="s">
        <v>84</v>
      </c>
    </row>
    <row r="2" spans="1:18">
      <c r="A2" s="8" t="s">
        <v>9</v>
      </c>
      <c r="B2" s="1">
        <v>0.34</v>
      </c>
      <c r="C2" s="1">
        <v>0.25</v>
      </c>
      <c r="D2" s="1">
        <v>0.2</v>
      </c>
      <c r="E2" s="1">
        <v>0.43</v>
      </c>
      <c r="F2" s="1">
        <v>0.2</v>
      </c>
      <c r="G2" s="1">
        <v>0.36</v>
      </c>
      <c r="H2" s="67">
        <v>0.73</v>
      </c>
      <c r="I2" s="1">
        <f>_xlfn.QUARTILE.EXC(B2:H2,1)</f>
        <v>0.2</v>
      </c>
      <c r="J2" s="12"/>
      <c r="K2" s="1">
        <f>MIN(B2:H2)</f>
        <v>0.2</v>
      </c>
      <c r="L2" s="1">
        <f>_xlfn.QUARTILE.EXC(B2:H2,1)</f>
        <v>0.2</v>
      </c>
      <c r="M2" s="1">
        <f>_xlfn.QUARTILE.EXC(B2:H2,2)</f>
        <v>0.34</v>
      </c>
      <c r="N2" s="1">
        <f>_xlfn.QUARTILE.EXC(B2:H2,3)</f>
        <v>0.43</v>
      </c>
      <c r="O2" s="1">
        <f>MAX(B2:H2)</f>
        <v>0.73</v>
      </c>
      <c r="P2" s="1">
        <f>_xlfn.PERCENTILE.EXC(B2:H2,33%)</f>
        <v>0.23200000000000001</v>
      </c>
      <c r="Q2" s="1">
        <f>_xlfn.PERCENTILE.EXC(B2:H2,66%)</f>
        <v>0.37959999999999999</v>
      </c>
      <c r="R2" s="1">
        <f>AVERAGE(B2:H2)</f>
        <v>0.35857142857142854</v>
      </c>
    </row>
    <row r="3" spans="1:18">
      <c r="A3" s="8" t="s">
        <v>13</v>
      </c>
      <c r="B3" s="1">
        <v>0.46</v>
      </c>
      <c r="C3" s="1">
        <v>0.31</v>
      </c>
      <c r="D3" s="1">
        <v>0.23</v>
      </c>
      <c r="E3" s="1">
        <v>0.22</v>
      </c>
      <c r="F3" s="1">
        <v>0.25</v>
      </c>
      <c r="G3" s="1">
        <v>0.48</v>
      </c>
      <c r="H3" s="67">
        <v>0.33</v>
      </c>
      <c r="I3" s="1">
        <f t="shared" ref="I3:I18" si="0">_xlfn.QUARTILE.EXC(B3:H3,1)</f>
        <v>0.23</v>
      </c>
      <c r="J3" s="12"/>
      <c r="K3" s="1">
        <f>MIN(B3:H3)</f>
        <v>0.22</v>
      </c>
      <c r="L3" s="1">
        <f>_xlfn.QUARTILE.EXC(B3:H3,1)</f>
        <v>0.23</v>
      </c>
      <c r="M3" s="1">
        <f>_xlfn.QUARTILE.EXC(B3:H3,2)</f>
        <v>0.31</v>
      </c>
      <c r="N3" s="1">
        <f>_xlfn.QUARTILE.EXC(B3:H3,3)</f>
        <v>0.46</v>
      </c>
      <c r="O3" s="1">
        <f>MAX(B3:H3)</f>
        <v>0.48</v>
      </c>
      <c r="P3" s="1">
        <f>_xlfn.PERCENTILE.EXC(B3:H3,33%)</f>
        <v>0.24280000000000002</v>
      </c>
      <c r="Q3" s="1">
        <f>_xlfn.PERCENTILE.EXC(B3:H3,66%)</f>
        <v>0.36640000000000006</v>
      </c>
      <c r="R3" s="1">
        <f>AVERAGE(B3:H3)</f>
        <v>0.32571428571428568</v>
      </c>
    </row>
    <row r="4" spans="1:18">
      <c r="A4" s="8" t="s">
        <v>57</v>
      </c>
      <c r="B4" s="1">
        <v>1</v>
      </c>
      <c r="C4" s="1">
        <v>1</v>
      </c>
      <c r="D4" s="1">
        <v>1</v>
      </c>
      <c r="E4" s="1">
        <v>1</v>
      </c>
      <c r="F4" s="1">
        <v>0.59</v>
      </c>
      <c r="G4" s="1">
        <v>1</v>
      </c>
      <c r="H4" s="67">
        <v>1</v>
      </c>
      <c r="I4" s="1">
        <f t="shared" si="0"/>
        <v>1</v>
      </c>
      <c r="J4" s="12"/>
      <c r="K4" s="1">
        <f>MIN(B4:H4)</f>
        <v>0.59</v>
      </c>
      <c r="L4" s="1">
        <f>_xlfn.QUARTILE.EXC(B4:H4,1)</f>
        <v>1</v>
      </c>
      <c r="M4" s="1">
        <f>_xlfn.QUARTILE.EXC(B4:H4,2)</f>
        <v>1</v>
      </c>
      <c r="N4" s="1">
        <f>_xlfn.QUARTILE.EXC(B4:H4,3)</f>
        <v>1</v>
      </c>
      <c r="O4" s="1">
        <f>MAX(B4:H4)</f>
        <v>1</v>
      </c>
      <c r="P4" s="1">
        <f>_xlfn.PERCENTILE.EXC(B4:H4,33%)</f>
        <v>1</v>
      </c>
      <c r="Q4" s="1">
        <f>_xlfn.PERCENTILE.EXC(B4:H4,66%)</f>
        <v>1</v>
      </c>
      <c r="R4" s="1">
        <f>AVERAGE(B4:H4)</f>
        <v>0.94142857142857139</v>
      </c>
    </row>
    <row r="5" spans="1:18">
      <c r="A5" s="8" t="s">
        <v>68</v>
      </c>
      <c r="B5" s="1">
        <v>0.37</v>
      </c>
      <c r="C5" s="1">
        <v>0.02</v>
      </c>
      <c r="D5" s="1">
        <v>0.15</v>
      </c>
      <c r="E5" s="1">
        <v>0.15</v>
      </c>
      <c r="F5" s="1">
        <v>0.03</v>
      </c>
      <c r="G5" s="1">
        <v>0.22</v>
      </c>
      <c r="H5" s="67">
        <v>0.26</v>
      </c>
      <c r="I5" s="1">
        <f t="shared" si="0"/>
        <v>0.03</v>
      </c>
      <c r="J5" s="12"/>
      <c r="K5" s="1">
        <f>MIN(B5:H5)</f>
        <v>0.02</v>
      </c>
      <c r="L5" s="1">
        <f>_xlfn.QUARTILE.EXC(B5:H5,1)</f>
        <v>0.03</v>
      </c>
      <c r="M5" s="1">
        <f>_xlfn.QUARTILE.EXC(B5:H5,2)</f>
        <v>0.15</v>
      </c>
      <c r="N5" s="1">
        <f>_xlfn.QUARTILE.EXC(B5:H5,3)</f>
        <v>0.26</v>
      </c>
      <c r="O5" s="1">
        <f>MAX(B5:H5)</f>
        <v>0.37</v>
      </c>
      <c r="P5" s="1">
        <f>_xlfn.PERCENTILE.EXC(B5:H5,33%)</f>
        <v>0.10680000000000001</v>
      </c>
      <c r="Q5" s="1">
        <f>_xlfn.PERCENTILE.EXC(B5:H5,66%)</f>
        <v>0.23120000000000002</v>
      </c>
      <c r="R5" s="1">
        <f>AVERAGE(B5:H5)</f>
        <v>0.17142857142857146</v>
      </c>
    </row>
    <row r="6" spans="1:18">
      <c r="A6" s="8" t="s">
        <v>69</v>
      </c>
      <c r="B6" s="1">
        <v>0.08</v>
      </c>
      <c r="C6" s="1">
        <v>0.12</v>
      </c>
      <c r="D6" s="1">
        <v>7.0000000000000007E-2</v>
      </c>
      <c r="E6" s="1">
        <v>7.0000000000000007E-2</v>
      </c>
      <c r="F6" s="1">
        <v>0.06</v>
      </c>
      <c r="G6" s="1">
        <v>0.08</v>
      </c>
      <c r="H6" s="67">
        <v>1</v>
      </c>
      <c r="I6" s="1">
        <f t="shared" si="0"/>
        <v>7.0000000000000007E-2</v>
      </c>
      <c r="J6" s="12"/>
      <c r="K6" s="1">
        <f>MIN(B6:H6)</f>
        <v>0.06</v>
      </c>
      <c r="L6" s="1">
        <f>_xlfn.QUARTILE.EXC(B6:H6,1)</f>
        <v>7.0000000000000007E-2</v>
      </c>
      <c r="M6" s="1">
        <f>_xlfn.QUARTILE.EXC(B6:H6,2)</f>
        <v>0.08</v>
      </c>
      <c r="N6" s="1">
        <f>_xlfn.QUARTILE.EXC(B6:H6,3)</f>
        <v>0.12</v>
      </c>
      <c r="O6" s="1">
        <f>MAX(B6:H6)</f>
        <v>1</v>
      </c>
      <c r="P6" s="1">
        <f>_xlfn.PERCENTILE.EXC(B6:H6,33%)</f>
        <v>7.0000000000000007E-2</v>
      </c>
      <c r="Q6" s="1">
        <f>_xlfn.PERCENTILE.EXC(B6:H6,66%)</f>
        <v>9.1200000000000003E-2</v>
      </c>
      <c r="R6" s="1">
        <f>AVERAGE(B6:H6)</f>
        <v>0.21142857142857144</v>
      </c>
    </row>
    <row r="7" spans="1:18">
      <c r="A7" s="8" t="s">
        <v>61</v>
      </c>
      <c r="B7" s="1">
        <v>1</v>
      </c>
      <c r="C7" s="1">
        <v>0.18</v>
      </c>
      <c r="D7" s="1">
        <v>0.19</v>
      </c>
      <c r="E7" s="1">
        <v>0.13</v>
      </c>
      <c r="F7" s="1">
        <v>0.17</v>
      </c>
      <c r="G7" s="1">
        <v>1</v>
      </c>
      <c r="H7" s="67">
        <v>0.33</v>
      </c>
      <c r="I7" s="1">
        <f t="shared" si="0"/>
        <v>0.17</v>
      </c>
      <c r="J7" s="12"/>
      <c r="K7" s="1">
        <f>MIN(B7:H7)</f>
        <v>0.13</v>
      </c>
      <c r="L7" s="1">
        <f>_xlfn.QUARTILE.EXC(B7:H7,1)</f>
        <v>0.17</v>
      </c>
      <c r="M7" s="1">
        <f>_xlfn.QUARTILE.EXC(B7:H7,2)</f>
        <v>0.19</v>
      </c>
      <c r="N7" s="1">
        <f>_xlfn.QUARTILE.EXC(B7:H7,3)</f>
        <v>1</v>
      </c>
      <c r="O7" s="1">
        <f>MAX(B7:H7)</f>
        <v>1</v>
      </c>
      <c r="P7" s="1">
        <f>_xlfn.PERCENTILE.EXC(B7:H7,33%)</f>
        <v>0.1764</v>
      </c>
      <c r="Q7" s="1">
        <f>_xlfn.PERCENTILE.EXC(B7:H7,66%)</f>
        <v>0.51760000000000017</v>
      </c>
      <c r="R7" s="1">
        <f>AVERAGE(B7:H7)</f>
        <v>0.42857142857142855</v>
      </c>
    </row>
    <row r="8" spans="1:18">
      <c r="A8" s="8" t="s">
        <v>70</v>
      </c>
      <c r="B8" s="1">
        <v>0.17</v>
      </c>
      <c r="C8" s="1">
        <v>0.1</v>
      </c>
      <c r="D8" s="1">
        <v>0.13</v>
      </c>
      <c r="E8" s="1">
        <v>0.09</v>
      </c>
      <c r="F8" s="1">
        <v>0.09</v>
      </c>
      <c r="G8" s="1">
        <v>0.16</v>
      </c>
      <c r="H8" s="67">
        <v>0.17</v>
      </c>
      <c r="I8" s="1">
        <f t="shared" si="0"/>
        <v>0.09</v>
      </c>
      <c r="J8" s="12"/>
      <c r="K8" s="1">
        <f>MIN(B8:H8)</f>
        <v>0.09</v>
      </c>
      <c r="L8" s="1">
        <f>_xlfn.QUARTILE.EXC(B8:H8,1)</f>
        <v>0.09</v>
      </c>
      <c r="M8" s="1">
        <f>_xlfn.QUARTILE.EXC(B8:H8,2)</f>
        <v>0.13</v>
      </c>
      <c r="N8" s="1">
        <f>_xlfn.QUARTILE.EXC(B8:H8,3)</f>
        <v>0.17</v>
      </c>
      <c r="O8" s="1">
        <f>MAX(B8:H8)</f>
        <v>0.17</v>
      </c>
      <c r="P8" s="1">
        <f>_xlfn.PERCENTILE.EXC(B8:H8,33%)</f>
        <v>9.64E-2</v>
      </c>
      <c r="Q8" s="1">
        <f>_xlfn.PERCENTILE.EXC(B8:H8,66%)</f>
        <v>0.1628</v>
      </c>
      <c r="R8" s="1">
        <f>AVERAGE(B8:H8)</f>
        <v>0.13</v>
      </c>
    </row>
    <row r="9" spans="1:18">
      <c r="A9" s="8" t="s">
        <v>52</v>
      </c>
      <c r="B9" s="1">
        <v>0.45</v>
      </c>
      <c r="C9" s="1">
        <v>0.15</v>
      </c>
      <c r="D9" s="1">
        <v>0.38</v>
      </c>
      <c r="E9" s="1">
        <v>0.69</v>
      </c>
      <c r="F9" s="1">
        <v>0.16</v>
      </c>
      <c r="G9" s="1">
        <v>0.45</v>
      </c>
      <c r="H9" s="67">
        <v>1</v>
      </c>
      <c r="I9" s="1">
        <f t="shared" si="0"/>
        <v>0.16</v>
      </c>
      <c r="J9" s="8"/>
      <c r="K9" s="1">
        <f>MIN(B9:H9)</f>
        <v>0.15</v>
      </c>
      <c r="L9" s="1">
        <f>_xlfn.QUARTILE.EXC(B9:H9,1)</f>
        <v>0.16</v>
      </c>
      <c r="M9" s="1">
        <f>_xlfn.QUARTILE.EXC(B9:H9,2)</f>
        <v>0.45</v>
      </c>
      <c r="N9" s="1">
        <f>_xlfn.QUARTILE.EXC(B9:H9,3)</f>
        <v>0.69</v>
      </c>
      <c r="O9" s="1">
        <f>MAX(B9:H9)</f>
        <v>1</v>
      </c>
      <c r="P9" s="1">
        <f>_xlfn.PERCENTILE.EXC(B9:H9,33%)</f>
        <v>0.30080000000000007</v>
      </c>
      <c r="Q9" s="1">
        <f>_xlfn.PERCENTILE.EXC(B9:H9,66%)</f>
        <v>0.5172000000000001</v>
      </c>
      <c r="R9" s="1">
        <f>AVERAGE(B9:H9)</f>
        <v>0.46857142857142853</v>
      </c>
    </row>
    <row r="10" spans="1:18">
      <c r="A10" s="8" t="s">
        <v>71</v>
      </c>
      <c r="B10" s="1">
        <v>0.15</v>
      </c>
      <c r="C10" s="1">
        <v>0.08</v>
      </c>
      <c r="D10" s="1">
        <v>7.0000000000000007E-2</v>
      </c>
      <c r="E10" s="1">
        <v>0.03</v>
      </c>
      <c r="F10" s="1">
        <v>0.05</v>
      </c>
      <c r="G10" s="1">
        <v>0.14000000000000001</v>
      </c>
      <c r="H10" s="67">
        <v>0.08</v>
      </c>
      <c r="I10" s="1">
        <f t="shared" si="0"/>
        <v>0.05</v>
      </c>
      <c r="J10" s="12"/>
      <c r="K10" s="1">
        <f>MIN(B10:H10)</f>
        <v>0.03</v>
      </c>
      <c r="L10" s="1">
        <f>_xlfn.QUARTILE.EXC(B10:H10,1)</f>
        <v>0.05</v>
      </c>
      <c r="M10" s="1">
        <f>_xlfn.QUARTILE.EXC(B10:H10,2)</f>
        <v>0.08</v>
      </c>
      <c r="N10" s="1">
        <f>_xlfn.QUARTILE.EXC(B10:H10,3)</f>
        <v>0.14000000000000001</v>
      </c>
      <c r="O10" s="1">
        <f>MAX(B10:H10)</f>
        <v>0.15</v>
      </c>
      <c r="P10" s="1">
        <f>_xlfn.PERCENTILE.EXC(B10:H10,33%)</f>
        <v>6.2800000000000009E-2</v>
      </c>
      <c r="Q10" s="1">
        <f>_xlfn.PERCENTILE.EXC(B10:H10,66%)</f>
        <v>9.6800000000000025E-2</v>
      </c>
      <c r="R10" s="1">
        <f>AVERAGE(B10:H10)</f>
        <v>8.5714285714285715E-2</v>
      </c>
    </row>
    <row r="11" spans="1:18">
      <c r="A11" s="8" t="s">
        <v>72</v>
      </c>
      <c r="B11" s="1">
        <v>0.38</v>
      </c>
      <c r="C11" s="1">
        <v>0.13</v>
      </c>
      <c r="D11" s="1">
        <v>0.26</v>
      </c>
      <c r="E11" s="1">
        <v>0.12</v>
      </c>
      <c r="F11" s="1">
        <v>0.12</v>
      </c>
      <c r="G11" s="1">
        <v>0.38</v>
      </c>
      <c r="H11" s="67">
        <v>1</v>
      </c>
      <c r="I11" s="1">
        <f t="shared" si="0"/>
        <v>0.12</v>
      </c>
      <c r="J11" s="12"/>
      <c r="K11" s="1">
        <f>MIN(B11:H11)</f>
        <v>0.12</v>
      </c>
      <c r="L11" s="1">
        <f>_xlfn.QUARTILE.EXC(B11:H11,1)</f>
        <v>0.12</v>
      </c>
      <c r="M11" s="1">
        <f>_xlfn.QUARTILE.EXC(B11:H11,2)</f>
        <v>0.26</v>
      </c>
      <c r="N11" s="1">
        <f>_xlfn.QUARTILE.EXC(B11:H11,3)</f>
        <v>0.38</v>
      </c>
      <c r="O11" s="1">
        <f>MAX(B11:H11)</f>
        <v>1</v>
      </c>
      <c r="P11" s="1">
        <f>_xlfn.PERCENTILE.EXC(B11:H11,33%)</f>
        <v>0.12640000000000001</v>
      </c>
      <c r="Q11" s="1">
        <f>_xlfn.PERCENTILE.EXC(B11:H11,66%)</f>
        <v>0.38</v>
      </c>
      <c r="R11" s="1">
        <f>AVERAGE(B11:H11)</f>
        <v>0.34142857142857147</v>
      </c>
    </row>
    <row r="12" spans="1:18">
      <c r="A12" s="8" t="s">
        <v>73</v>
      </c>
      <c r="B12" s="1">
        <v>0.13</v>
      </c>
      <c r="C12" s="1">
        <v>0.05</v>
      </c>
      <c r="D12" s="1">
        <v>0.03</v>
      </c>
      <c r="E12" s="1">
        <v>0.02</v>
      </c>
      <c r="F12" s="1">
        <v>0.02</v>
      </c>
      <c r="G12" s="1">
        <v>0.12</v>
      </c>
      <c r="H12" s="67">
        <v>0.09</v>
      </c>
      <c r="I12" s="1">
        <f t="shared" si="0"/>
        <v>0.02</v>
      </c>
      <c r="J12" s="12"/>
      <c r="K12" s="1">
        <f>MIN(B12:H12)</f>
        <v>0.02</v>
      </c>
      <c r="L12" s="1">
        <f>_xlfn.QUARTILE.EXC(B12:H12,1)</f>
        <v>0.02</v>
      </c>
      <c r="M12" s="1">
        <f>_xlfn.QUARTILE.EXC(B12:H12,2)</f>
        <v>0.05</v>
      </c>
      <c r="N12" s="1">
        <f>_xlfn.QUARTILE.EXC(B12:H12,3)</f>
        <v>0.12</v>
      </c>
      <c r="O12" s="1">
        <f>MAX(B12:H12)</f>
        <v>0.13</v>
      </c>
      <c r="P12" s="1">
        <f>_xlfn.PERCENTILE.EXC(B12:H12,33%)</f>
        <v>2.64E-2</v>
      </c>
      <c r="Q12" s="1">
        <f>_xlfn.PERCENTILE.EXC(B12:H12,66%)</f>
        <v>9.8400000000000001E-2</v>
      </c>
      <c r="R12" s="1">
        <f>AVERAGE(B12:H12)</f>
        <v>6.5714285714285711E-2</v>
      </c>
    </row>
    <row r="13" spans="1:18">
      <c r="A13" s="8" t="s">
        <v>65</v>
      </c>
      <c r="B13" s="1">
        <v>0.39</v>
      </c>
      <c r="C13" s="1">
        <v>0.18</v>
      </c>
      <c r="D13" s="1">
        <v>0.5</v>
      </c>
      <c r="E13" s="1">
        <v>0.27</v>
      </c>
      <c r="F13" s="1">
        <v>0.17</v>
      </c>
      <c r="G13" s="1">
        <v>0.51</v>
      </c>
      <c r="H13" s="67">
        <v>0.62</v>
      </c>
      <c r="I13" s="1">
        <f t="shared" si="0"/>
        <v>0.18</v>
      </c>
      <c r="J13" s="12"/>
      <c r="K13" s="1">
        <f>MIN(B13:H13)</f>
        <v>0.17</v>
      </c>
      <c r="L13" s="1">
        <f>_xlfn.QUARTILE.EXC(B13:H13,1)</f>
        <v>0.18</v>
      </c>
      <c r="M13" s="1">
        <f>_xlfn.QUARTILE.EXC(B13:H13,2)</f>
        <v>0.39</v>
      </c>
      <c r="N13" s="1">
        <f>_xlfn.QUARTILE.EXC(B13:H13,3)</f>
        <v>0.51</v>
      </c>
      <c r="O13" s="1">
        <f>MAX(B13:H13)</f>
        <v>0.62</v>
      </c>
      <c r="P13" s="1">
        <f>_xlfn.PERCENTILE.EXC(B13:H13,33%)</f>
        <v>0.23760000000000003</v>
      </c>
      <c r="Q13" s="1">
        <f>_xlfn.PERCENTILE.EXC(B13:H13,66%)</f>
        <v>0.50280000000000002</v>
      </c>
      <c r="R13" s="1">
        <f>AVERAGE(B13:H13)</f>
        <v>0.37714285714285717</v>
      </c>
    </row>
    <row r="14" spans="1:18">
      <c r="A14" s="8" t="s">
        <v>74</v>
      </c>
      <c r="B14" s="1">
        <v>0.34</v>
      </c>
      <c r="C14" s="1">
        <v>0.14000000000000001</v>
      </c>
      <c r="D14" s="1">
        <v>0.22</v>
      </c>
      <c r="E14" s="1">
        <v>0.16</v>
      </c>
      <c r="F14" s="1">
        <v>0.13</v>
      </c>
      <c r="G14" s="1">
        <v>0.46</v>
      </c>
      <c r="H14" s="67">
        <v>0.53</v>
      </c>
      <c r="I14" s="1">
        <f t="shared" si="0"/>
        <v>0.14000000000000001</v>
      </c>
      <c r="J14" s="12"/>
      <c r="K14" s="1">
        <f>MIN(B14:H14)</f>
        <v>0.13</v>
      </c>
      <c r="L14" s="1">
        <f>_xlfn.QUARTILE.EXC(B14:H14,1)</f>
        <v>0.14000000000000001</v>
      </c>
      <c r="M14" s="1">
        <f>_xlfn.QUARTILE.EXC(B14:H14,2)</f>
        <v>0.22</v>
      </c>
      <c r="N14" s="1">
        <f>_xlfn.QUARTILE.EXC(B14:H14,3)</f>
        <v>0.46</v>
      </c>
      <c r="O14" s="1">
        <f>MAX(B14:H14)</f>
        <v>0.53</v>
      </c>
      <c r="P14" s="1">
        <f>_xlfn.PERCENTILE.EXC(B14:H14,33%)</f>
        <v>0.15280000000000002</v>
      </c>
      <c r="Q14" s="1">
        <f>_xlfn.PERCENTILE.EXC(B14:H14,66%)</f>
        <v>0.37360000000000004</v>
      </c>
      <c r="R14" s="1">
        <f>AVERAGE(B14:H14)</f>
        <v>0.28285714285714286</v>
      </c>
    </row>
    <row r="15" spans="1:18">
      <c r="A15" s="8" t="s">
        <v>21</v>
      </c>
      <c r="B15" s="1">
        <v>0.52</v>
      </c>
      <c r="C15" s="1">
        <v>0.36</v>
      </c>
      <c r="D15" s="1">
        <v>0.22</v>
      </c>
      <c r="E15" s="1">
        <v>0.22</v>
      </c>
      <c r="F15" s="1">
        <v>0.21</v>
      </c>
      <c r="G15" s="1">
        <v>0.51</v>
      </c>
      <c r="H15" s="67">
        <v>0.27</v>
      </c>
      <c r="I15" s="1">
        <f t="shared" si="0"/>
        <v>0.22</v>
      </c>
      <c r="J15" s="12"/>
      <c r="K15" s="1">
        <f>MIN(B15:H15)</f>
        <v>0.21</v>
      </c>
      <c r="L15" s="1">
        <f>_xlfn.QUARTILE.EXC(B15:H15,1)</f>
        <v>0.22</v>
      </c>
      <c r="M15" s="1">
        <f>_xlfn.QUARTILE.EXC(B15:H15,2)</f>
        <v>0.27</v>
      </c>
      <c r="N15" s="1">
        <f>_xlfn.QUARTILE.EXC(B15:H15,3)</f>
        <v>0.51</v>
      </c>
      <c r="O15" s="1">
        <f>MAX(B15:H15)</f>
        <v>0.52</v>
      </c>
      <c r="P15" s="1">
        <f>_xlfn.PERCENTILE.EXC(B15:H15,33%)</f>
        <v>0.22</v>
      </c>
      <c r="Q15" s="1">
        <f>_xlfn.PERCENTILE.EXC(B15:H15,66%)</f>
        <v>0.40200000000000002</v>
      </c>
      <c r="R15" s="1">
        <f>AVERAGE(B15:H15)</f>
        <v>0.33</v>
      </c>
    </row>
    <row r="16" spans="1:18">
      <c r="A16" s="8" t="s">
        <v>75</v>
      </c>
      <c r="B16" s="1">
        <v>0.53</v>
      </c>
      <c r="C16" s="1">
        <v>0.15</v>
      </c>
      <c r="D16" s="1">
        <v>0.19</v>
      </c>
      <c r="E16" s="1">
        <v>0.09</v>
      </c>
      <c r="F16" s="1">
        <v>0.13</v>
      </c>
      <c r="G16" s="1">
        <v>0.53</v>
      </c>
      <c r="H16" s="67">
        <v>0.33</v>
      </c>
      <c r="I16" s="1">
        <f t="shared" si="0"/>
        <v>0.13</v>
      </c>
      <c r="J16" s="12"/>
      <c r="K16" s="1">
        <f>MIN(B16:H16)</f>
        <v>0.09</v>
      </c>
      <c r="L16" s="1">
        <f>_xlfn.QUARTILE.EXC(B16:H16,1)</f>
        <v>0.13</v>
      </c>
      <c r="M16" s="1">
        <f>_xlfn.QUARTILE.EXC(B16:H16,2)</f>
        <v>0.19</v>
      </c>
      <c r="N16" s="1">
        <f>_xlfn.QUARTILE.EXC(B16:H16,3)</f>
        <v>0.53</v>
      </c>
      <c r="O16" s="1">
        <f>MAX(B16:H16)</f>
        <v>0.53</v>
      </c>
      <c r="P16" s="1">
        <f>_xlfn.PERCENTILE.EXC(B16:H16,33%)</f>
        <v>0.14280000000000001</v>
      </c>
      <c r="Q16" s="1">
        <f>_xlfn.PERCENTILE.EXC(B16:H16,66%)</f>
        <v>0.38600000000000007</v>
      </c>
      <c r="R16" s="1">
        <f>AVERAGE(B16:H16)</f>
        <v>0.27857142857142858</v>
      </c>
    </row>
    <row r="17" spans="1:18">
      <c r="A17" s="8" t="s">
        <v>76</v>
      </c>
      <c r="B17" s="1">
        <v>0.28000000000000003</v>
      </c>
      <c r="C17" s="1">
        <v>0.06</v>
      </c>
      <c r="D17" s="1">
        <v>0.22</v>
      </c>
      <c r="E17" s="1">
        <v>0.18</v>
      </c>
      <c r="F17" s="1">
        <v>0.06</v>
      </c>
      <c r="G17" s="1">
        <v>0.39</v>
      </c>
      <c r="H17" s="67">
        <v>0.27</v>
      </c>
      <c r="I17" s="1">
        <f t="shared" si="0"/>
        <v>0.06</v>
      </c>
      <c r="J17" s="12"/>
      <c r="K17" s="1">
        <f>MIN(B17:H17)</f>
        <v>0.06</v>
      </c>
      <c r="L17" s="1">
        <f>_xlfn.QUARTILE.EXC(B17:H17,1)</f>
        <v>0.06</v>
      </c>
      <c r="M17" s="1">
        <f>_xlfn.QUARTILE.EXC(B17:H17,2)</f>
        <v>0.22</v>
      </c>
      <c r="N17" s="1">
        <f>_xlfn.QUARTILE.EXC(B17:H17,3)</f>
        <v>0.28000000000000003</v>
      </c>
      <c r="O17" s="1">
        <f>MAX(B17:H17)</f>
        <v>0.39</v>
      </c>
      <c r="P17" s="1">
        <f>_xlfn.PERCENTILE.EXC(B17:H17,33%)</f>
        <v>0.1368</v>
      </c>
      <c r="Q17" s="1">
        <f>_xlfn.PERCENTILE.EXC(B17:H17,66%)</f>
        <v>0.27280000000000004</v>
      </c>
      <c r="R17" s="1">
        <f>AVERAGE(B17:H17)</f>
        <v>0.20857142857142857</v>
      </c>
    </row>
    <row r="18" spans="1:18" ht="15" thickBot="1">
      <c r="A18" s="9" t="s">
        <v>36</v>
      </c>
      <c r="B18" s="2">
        <v>0.18</v>
      </c>
      <c r="C18" s="2">
        <v>0.15</v>
      </c>
      <c r="D18" s="2">
        <v>0.15</v>
      </c>
      <c r="E18" s="2">
        <v>0.15</v>
      </c>
      <c r="F18" s="2">
        <v>0.14000000000000001</v>
      </c>
      <c r="G18" s="2">
        <v>0.17</v>
      </c>
      <c r="H18" s="68">
        <v>0.19</v>
      </c>
      <c r="I18" s="1">
        <f t="shared" si="0"/>
        <v>0.15</v>
      </c>
      <c r="J18" s="12"/>
      <c r="K18" s="1">
        <f>MIN(B18:H18)</f>
        <v>0.14000000000000001</v>
      </c>
      <c r="L18" s="1">
        <f>_xlfn.QUARTILE.EXC(B18:H18,1)</f>
        <v>0.15</v>
      </c>
      <c r="M18" s="1">
        <f>_xlfn.QUARTILE.EXC(B18:H18,2)</f>
        <v>0.15</v>
      </c>
      <c r="N18" s="1">
        <f>_xlfn.QUARTILE.EXC(B18:H18,3)</f>
        <v>0.18</v>
      </c>
      <c r="O18" s="1">
        <f>MAX(B18:H18)</f>
        <v>0.19</v>
      </c>
      <c r="P18" s="1">
        <f>_xlfn.PERCENTILE.EXC(B18:H18,33%)</f>
        <v>0.15</v>
      </c>
      <c r="Q18" s="1">
        <f>_xlfn.PERCENTILE.EXC(B18:H18,66%)</f>
        <v>0.17280000000000001</v>
      </c>
      <c r="R18" s="1">
        <f>AVERAGE(B18:H18)</f>
        <v>0.16142857142857145</v>
      </c>
    </row>
    <row r="19" spans="1:18" ht="15">
      <c r="A19" s="69" t="s">
        <v>77</v>
      </c>
      <c r="B19" s="1">
        <f>_xlfn.QUARTILE.EXC(B2:B18,1)</f>
        <v>0.17499999999999999</v>
      </c>
      <c r="C19" s="1">
        <f t="shared" ref="C19:H19" si="1">_xlfn.QUARTILE.EXC(C2:C18,1)</f>
        <v>0.09</v>
      </c>
      <c r="D19" s="1">
        <f t="shared" si="1"/>
        <v>0.14000000000000001</v>
      </c>
      <c r="E19" s="1">
        <f t="shared" si="1"/>
        <v>0.09</v>
      </c>
      <c r="F19" s="1">
        <f t="shared" si="1"/>
        <v>0.06</v>
      </c>
      <c r="G19" s="1">
        <f t="shared" si="1"/>
        <v>0.16500000000000001</v>
      </c>
      <c r="H19" s="1">
        <f t="shared" si="1"/>
        <v>0.22500000000000001</v>
      </c>
      <c r="I19" s="17"/>
      <c r="J19" s="12"/>
      <c r="K19" s="1"/>
      <c r="L19" s="1"/>
      <c r="M19" s="1"/>
      <c r="N19" s="1"/>
      <c r="O19" s="1"/>
      <c r="P19" s="1"/>
      <c r="Q19" s="1"/>
      <c r="R19" s="1"/>
    </row>
    <row r="20" spans="1:18">
      <c r="A20" s="11"/>
      <c r="B20" s="11"/>
      <c r="C20" s="11"/>
      <c r="D20" s="11"/>
      <c r="E20" s="11"/>
      <c r="F20" s="11"/>
      <c r="G20" s="11"/>
      <c r="H20" s="11"/>
      <c r="I20" s="11"/>
      <c r="J20" s="11"/>
    </row>
    <row r="21" spans="1:18" ht="18">
      <c r="A21" s="18" t="s">
        <v>85</v>
      </c>
      <c r="B21" s="14" t="s">
        <v>86</v>
      </c>
    </row>
    <row r="22" spans="1:18" ht="15">
      <c r="A22" s="7" t="s">
        <v>87</v>
      </c>
      <c r="B22" s="75" t="s">
        <v>88</v>
      </c>
      <c r="C22" s="76"/>
    </row>
    <row r="23" spans="1:18" ht="14.25" customHeight="1">
      <c r="A23" s="4" t="s">
        <v>90</v>
      </c>
      <c r="B23" s="77" t="s">
        <v>91</v>
      </c>
      <c r="C23" s="78"/>
    </row>
    <row r="24" spans="1:18" ht="15">
      <c r="A24" s="6" t="s">
        <v>93</v>
      </c>
      <c r="B24" s="79" t="s">
        <v>94</v>
      </c>
      <c r="C24" s="80"/>
    </row>
  </sheetData>
  <sortState xmlns:xlrd2="http://schemas.microsoft.com/office/spreadsheetml/2017/richdata2" columnSort="1" ref="B1:H18">
    <sortCondition ref="B1:H1"/>
  </sortState>
  <mergeCells count="3">
    <mergeCell ref="B22:C22"/>
    <mergeCell ref="B23:C23"/>
    <mergeCell ref="B24:C24"/>
  </mergeCells>
  <conditionalFormatting sqref="B2:H18">
    <cfRule type="cellIs" dxfId="48" priority="9" operator="greaterThanOrEqual">
      <formula>0.66</formula>
    </cfRule>
    <cfRule type="cellIs" dxfId="47" priority="10" operator="between">
      <formula>33%</formula>
      <formula>66%</formula>
    </cfRule>
    <cfRule type="cellIs" dxfId="46" priority="11" operator="lessThan">
      <formula>33%</formula>
    </cfRule>
  </conditionalFormatting>
  <conditionalFormatting sqref="B19:H19">
    <cfRule type="cellIs" dxfId="45" priority="4" operator="greaterThanOrEqual">
      <formula>0.66</formula>
    </cfRule>
    <cfRule type="cellIs" dxfId="44" priority="5" operator="lessThan">
      <formula>0.33</formula>
    </cfRule>
    <cfRule type="cellIs" dxfId="43" priority="6" operator="between">
      <formula>0.33</formula>
      <formula>0.66</formula>
    </cfRule>
  </conditionalFormatting>
  <conditionalFormatting sqref="I2:I18">
    <cfRule type="cellIs" dxfId="42" priority="1" operator="greaterThanOrEqual">
      <formula>0.66</formula>
    </cfRule>
    <cfRule type="cellIs" dxfId="41" priority="2" operator="lessThan">
      <formula>0.33</formula>
    </cfRule>
    <cfRule type="cellIs" dxfId="40" priority="3" operator="between">
      <formula>0.33</formula>
      <formula>0.66</formula>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66" id="{F1897F55-EA3B-4B5C-BC00-3C496D9532C9}">
            <xm:f>COUNTIF(Info!$F$14:$F$25,J2)&gt;0</xm:f>
            <x14:dxf>
              <font>
                <b/>
                <i val="0"/>
                <color theme="1" tint="0.499984740745262"/>
              </font>
            </x14:dxf>
          </x14:cfRule>
          <x14:cfRule type="expression" priority="67" id="{ED3F27E7-FB92-4515-91BD-654771547FC9}">
            <xm:f>COUNTIF(Info!$F$9:$F$12,J2)&gt;0</xm:f>
            <x14:dxf>
              <font>
                <b/>
                <i val="0"/>
                <color theme="9" tint="-0.499984740745262"/>
              </font>
            </x14:dxf>
          </x14:cfRule>
          <xm:sqref>J2:J8 J10:J19</xm:sqref>
        </x14:conditionalFormatting>
        <x14:conditionalFormatting xmlns:xm="http://schemas.microsoft.com/office/excel/2006/main">
          <x14:cfRule type="expression" priority="7" id="{EC158A93-86BD-4A13-BFB0-5595BBE76CF6}">
            <xm:f>COUNTIF(Info!$F$9:$F$13,A2)&gt;0</xm:f>
            <x14:dxf>
              <font>
                <b/>
                <i val="0"/>
                <color theme="9" tint="-0.499984740745262"/>
              </font>
            </x14:dxf>
          </x14:cfRule>
          <x14:cfRule type="expression" priority="8" id="{79AD3D3E-B54E-4EA2-9FCC-4228D71535A5}">
            <xm:f>COUNTIF(Info!$F$14:$F$25,A2)&gt;0</xm:f>
            <x14:dxf>
              <font>
                <b/>
                <i val="0"/>
                <color theme="1" tint="0.499984740745262"/>
              </font>
            </x14:dxf>
          </x14:cfRule>
          <xm:sqref>A2:A18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
  <sheetViews>
    <sheetView zoomScale="85" zoomScaleNormal="85" workbookViewId="0">
      <selection activeCell="B23" sqref="B23:C23"/>
    </sheetView>
  </sheetViews>
  <sheetFormatPr defaultRowHeight="14.25"/>
  <cols>
    <col min="1" max="1" width="36.28515625" customWidth="1"/>
    <col min="2" max="9" width="18.7109375" customWidth="1"/>
    <col min="11" max="18" width="0" hidden="1" customWidth="1"/>
  </cols>
  <sheetData>
    <row r="1" spans="1:18" ht="15">
      <c r="A1" s="30" t="str">
        <f>Info!B14</f>
        <v>2010_2019</v>
      </c>
      <c r="B1" s="60" t="s">
        <v>14</v>
      </c>
      <c r="C1" s="61" t="s">
        <v>22</v>
      </c>
      <c r="D1" s="62" t="s">
        <v>37</v>
      </c>
      <c r="E1" s="63" t="s">
        <v>53</v>
      </c>
      <c r="F1" s="64" t="s">
        <v>58</v>
      </c>
      <c r="G1" s="65" t="s">
        <v>62</v>
      </c>
      <c r="H1" s="66" t="s">
        <v>66</v>
      </c>
      <c r="I1" s="16" t="s">
        <v>77</v>
      </c>
      <c r="J1" s="11"/>
      <c r="K1" t="s">
        <v>78</v>
      </c>
      <c r="L1" t="s">
        <v>77</v>
      </c>
      <c r="M1" t="s">
        <v>96</v>
      </c>
      <c r="N1" t="s">
        <v>80</v>
      </c>
      <c r="O1" t="s">
        <v>81</v>
      </c>
      <c r="P1" t="s">
        <v>82</v>
      </c>
      <c r="Q1" t="s">
        <v>83</v>
      </c>
      <c r="R1" t="s">
        <v>84</v>
      </c>
    </row>
    <row r="2" spans="1:18">
      <c r="A2" s="8" t="s">
        <v>9</v>
      </c>
      <c r="B2" s="1">
        <v>0.41</v>
      </c>
      <c r="C2" s="1">
        <v>0.39</v>
      </c>
      <c r="D2" s="1">
        <v>0.16</v>
      </c>
      <c r="E2" s="1">
        <v>0.17</v>
      </c>
      <c r="F2" s="1">
        <v>0.21</v>
      </c>
      <c r="G2" s="1">
        <v>0.41</v>
      </c>
      <c r="H2" s="67">
        <v>0.35</v>
      </c>
      <c r="I2" s="1">
        <f>_xlfn.QUARTILE.EXC(B2:H2,1)</f>
        <v>0.17</v>
      </c>
      <c r="J2" s="12"/>
      <c r="K2" s="1">
        <f>MIN(B2:H2)</f>
        <v>0.16</v>
      </c>
      <c r="L2" s="1">
        <f>_xlfn.QUARTILE.EXC(B2:H2,1)</f>
        <v>0.17</v>
      </c>
      <c r="M2" s="1">
        <f>_xlfn.QUARTILE.EXC(B2:H2,2)</f>
        <v>0.35</v>
      </c>
      <c r="N2" s="1">
        <f>_xlfn.QUARTILE.EXC(B2:H2,3)</f>
        <v>0.41</v>
      </c>
      <c r="O2" s="1">
        <f>MAX(B2:H2)</f>
        <v>0.41</v>
      </c>
      <c r="P2" s="1">
        <f>_xlfn.PERCENTILE.EXC(B2:H2,33%)</f>
        <v>0.1956</v>
      </c>
      <c r="Q2" s="1">
        <f>_xlfn.PERCENTILE.EXC(B2:H2,66%)</f>
        <v>0.39560000000000001</v>
      </c>
      <c r="R2" s="1">
        <f>AVERAGE(B2:H2)</f>
        <v>0.3</v>
      </c>
    </row>
    <row r="3" spans="1:18">
      <c r="A3" s="8" t="s">
        <v>13</v>
      </c>
      <c r="B3" s="1">
        <v>0.52</v>
      </c>
      <c r="C3" s="1">
        <v>0.2</v>
      </c>
      <c r="D3" s="1">
        <v>0.2</v>
      </c>
      <c r="E3" s="1">
        <v>0.19</v>
      </c>
      <c r="F3" s="1">
        <v>0.24</v>
      </c>
      <c r="G3" s="1">
        <v>0.51</v>
      </c>
      <c r="H3" s="67">
        <v>0.3</v>
      </c>
      <c r="I3" s="1">
        <f t="shared" ref="I3:I18" si="0">_xlfn.QUARTILE.EXC(B3:H3,1)</f>
        <v>0.2</v>
      </c>
      <c r="J3" s="12"/>
      <c r="K3" s="1">
        <f>MIN(B3:H3)</f>
        <v>0.19</v>
      </c>
      <c r="L3" s="1">
        <f>_xlfn.QUARTILE.EXC(B3:H3,1)</f>
        <v>0.2</v>
      </c>
      <c r="M3" s="1">
        <f>_xlfn.QUARTILE.EXC(B3:H3,2)</f>
        <v>0.24</v>
      </c>
      <c r="N3" s="1">
        <f>_xlfn.QUARTILE.EXC(B3:H3,3)</f>
        <v>0.51</v>
      </c>
      <c r="O3" s="1">
        <f>MAX(B3:H3)</f>
        <v>0.52</v>
      </c>
      <c r="P3" s="1">
        <f>_xlfn.PERCENTILE.EXC(B3:H3,33%)</f>
        <v>0.2</v>
      </c>
      <c r="Q3" s="1">
        <f>_xlfn.PERCENTILE.EXC(B3:H3,66%)</f>
        <v>0.35880000000000006</v>
      </c>
      <c r="R3" s="1">
        <f>AVERAGE(B3:H3)</f>
        <v>0.30857142857142855</v>
      </c>
    </row>
    <row r="4" spans="1:18">
      <c r="A4" s="8" t="s">
        <v>57</v>
      </c>
      <c r="B4" s="1">
        <v>1</v>
      </c>
      <c r="C4" s="1">
        <v>1</v>
      </c>
      <c r="D4" s="1">
        <v>1</v>
      </c>
      <c r="E4" s="1">
        <v>1</v>
      </c>
      <c r="F4" s="1">
        <v>1</v>
      </c>
      <c r="G4" s="1">
        <v>1</v>
      </c>
      <c r="H4" s="67">
        <v>1</v>
      </c>
      <c r="I4" s="1">
        <f t="shared" si="0"/>
        <v>1</v>
      </c>
      <c r="J4" s="12"/>
      <c r="K4" s="1">
        <f>MIN(B4:H4)</f>
        <v>1</v>
      </c>
      <c r="L4" s="1">
        <f>_xlfn.QUARTILE.EXC(B4:H4,1)</f>
        <v>1</v>
      </c>
      <c r="M4" s="1">
        <f>_xlfn.QUARTILE.EXC(B4:H4,2)</f>
        <v>1</v>
      </c>
      <c r="N4" s="1">
        <f>_xlfn.QUARTILE.EXC(B4:H4,3)</f>
        <v>1</v>
      </c>
      <c r="O4" s="1">
        <f>MAX(B4:H4)</f>
        <v>1</v>
      </c>
      <c r="P4" s="1">
        <f>_xlfn.PERCENTILE.EXC(B4:H4,33%)</f>
        <v>1</v>
      </c>
      <c r="Q4" s="1">
        <f>_xlfn.PERCENTILE.EXC(B4:H4,66%)</f>
        <v>1</v>
      </c>
      <c r="R4" s="1">
        <f>AVERAGE(B4:H4)</f>
        <v>1</v>
      </c>
    </row>
    <row r="5" spans="1:18">
      <c r="A5" s="8" t="s">
        <v>68</v>
      </c>
      <c r="B5" s="1">
        <v>0.39</v>
      </c>
      <c r="C5" s="1">
        <v>0.14000000000000001</v>
      </c>
      <c r="D5" s="1">
        <v>0.21</v>
      </c>
      <c r="E5" s="1">
        <v>0.19</v>
      </c>
      <c r="F5" s="1">
        <v>0.12</v>
      </c>
      <c r="G5" s="1">
        <v>0.26</v>
      </c>
      <c r="H5" s="67">
        <v>0.31</v>
      </c>
      <c r="I5" s="1">
        <f t="shared" si="0"/>
        <v>0.14000000000000001</v>
      </c>
      <c r="J5" s="12"/>
      <c r="K5" s="1">
        <f>MIN(B5:H5)</f>
        <v>0.12</v>
      </c>
      <c r="L5" s="1">
        <f>_xlfn.QUARTILE.EXC(B5:H5,1)</f>
        <v>0.14000000000000001</v>
      </c>
      <c r="M5" s="1">
        <f>_xlfn.QUARTILE.EXC(B5:H5,2)</f>
        <v>0.21</v>
      </c>
      <c r="N5" s="1">
        <f>_xlfn.QUARTILE.EXC(B5:H5,3)</f>
        <v>0.31</v>
      </c>
      <c r="O5" s="1">
        <f>MAX(B5:H5)</f>
        <v>0.39</v>
      </c>
      <c r="P5" s="1">
        <f>_xlfn.PERCENTILE.EXC(B5:H5,33%)</f>
        <v>0.17200000000000001</v>
      </c>
      <c r="Q5" s="1">
        <f>_xlfn.PERCENTILE.EXC(B5:H5,66%)</f>
        <v>0.27400000000000002</v>
      </c>
      <c r="R5" s="1">
        <f>AVERAGE(B5:H5)</f>
        <v>0.2314285714285714</v>
      </c>
    </row>
    <row r="6" spans="1:18">
      <c r="A6" s="8" t="s">
        <v>69</v>
      </c>
      <c r="B6" s="1">
        <v>0.04</v>
      </c>
      <c r="C6" s="1">
        <v>0.08</v>
      </c>
      <c r="D6" s="1">
        <v>0.04</v>
      </c>
      <c r="E6" s="1">
        <v>0.05</v>
      </c>
      <c r="F6" s="1">
        <v>0.03</v>
      </c>
      <c r="G6" s="1">
        <v>0.04</v>
      </c>
      <c r="H6" s="67">
        <v>1</v>
      </c>
      <c r="I6" s="1">
        <f t="shared" si="0"/>
        <v>0.04</v>
      </c>
      <c r="J6" s="12"/>
      <c r="K6" s="1">
        <f>MIN(B6:H6)</f>
        <v>0.03</v>
      </c>
      <c r="L6" s="1">
        <f>_xlfn.QUARTILE.EXC(B6:H6,1)</f>
        <v>0.04</v>
      </c>
      <c r="M6" s="1">
        <f>_xlfn.QUARTILE.EXC(B6:H6,2)</f>
        <v>0.04</v>
      </c>
      <c r="N6" s="1">
        <f>_xlfn.QUARTILE.EXC(B6:H6,3)</f>
        <v>0.08</v>
      </c>
      <c r="O6" s="1">
        <f>MAX(B6:H6)</f>
        <v>1</v>
      </c>
      <c r="P6" s="1">
        <f>_xlfn.PERCENTILE.EXC(B6:H6,33%)</f>
        <v>0.04</v>
      </c>
      <c r="Q6" s="1">
        <f>_xlfn.PERCENTILE.EXC(B6:H6,66%)</f>
        <v>5.8400000000000007E-2</v>
      </c>
      <c r="R6" s="1">
        <f>AVERAGE(B6:H6)</f>
        <v>0.18285714285714286</v>
      </c>
    </row>
    <row r="7" spans="1:18">
      <c r="A7" s="8" t="s">
        <v>61</v>
      </c>
      <c r="B7" s="1">
        <v>0.5</v>
      </c>
      <c r="C7" s="1">
        <v>0.18</v>
      </c>
      <c r="D7" s="1">
        <v>0.18</v>
      </c>
      <c r="E7" s="1">
        <v>0.14000000000000001</v>
      </c>
      <c r="F7" s="1">
        <v>0.16</v>
      </c>
      <c r="G7" s="1">
        <v>0.5</v>
      </c>
      <c r="H7" s="67">
        <v>0.25</v>
      </c>
      <c r="I7" s="1">
        <f t="shared" si="0"/>
        <v>0.16</v>
      </c>
      <c r="J7" s="12"/>
      <c r="K7" s="1">
        <f>MIN(B7:H7)</f>
        <v>0.14000000000000001</v>
      </c>
      <c r="L7" s="1">
        <f>_xlfn.QUARTILE.EXC(B7:H7,1)</f>
        <v>0.16</v>
      </c>
      <c r="M7" s="1">
        <f>_xlfn.QUARTILE.EXC(B7:H7,2)</f>
        <v>0.18</v>
      </c>
      <c r="N7" s="1">
        <f>_xlfn.QUARTILE.EXC(B7:H7,3)</f>
        <v>0.5</v>
      </c>
      <c r="O7" s="1">
        <f>MAX(B7:H7)</f>
        <v>0.5</v>
      </c>
      <c r="P7" s="1">
        <f>_xlfn.PERCENTILE.EXC(B7:H7,33%)</f>
        <v>0.17280000000000001</v>
      </c>
      <c r="Q7" s="1">
        <f>_xlfn.PERCENTILE.EXC(B7:H7,66%)</f>
        <v>0.32000000000000006</v>
      </c>
      <c r="R7" s="1">
        <f>AVERAGE(B7:H7)</f>
        <v>0.27285714285714285</v>
      </c>
    </row>
    <row r="8" spans="1:18">
      <c r="A8" s="8" t="s">
        <v>70</v>
      </c>
      <c r="B8" s="1">
        <v>0.18</v>
      </c>
      <c r="C8" s="1">
        <v>0.13</v>
      </c>
      <c r="D8" s="1">
        <v>0.13</v>
      </c>
      <c r="E8" s="1">
        <v>0.1</v>
      </c>
      <c r="F8" s="1">
        <v>0.1</v>
      </c>
      <c r="G8" s="1">
        <v>0.17</v>
      </c>
      <c r="H8" s="67">
        <v>0.16</v>
      </c>
      <c r="I8" s="1">
        <f t="shared" si="0"/>
        <v>0.1</v>
      </c>
      <c r="J8" s="12"/>
      <c r="K8" s="1">
        <f>MIN(B8:H8)</f>
        <v>0.1</v>
      </c>
      <c r="L8" s="1">
        <f>_xlfn.QUARTILE.EXC(B8:H8,1)</f>
        <v>0.1</v>
      </c>
      <c r="M8" s="1">
        <f>_xlfn.QUARTILE.EXC(B8:H8,2)</f>
        <v>0.13</v>
      </c>
      <c r="N8" s="1">
        <f>_xlfn.QUARTILE.EXC(B8:H8,3)</f>
        <v>0.17</v>
      </c>
      <c r="O8" s="1">
        <f>MAX(B8:H8)</f>
        <v>0.18</v>
      </c>
      <c r="P8" s="1">
        <f>_xlfn.PERCENTILE.EXC(B8:H8,33%)</f>
        <v>0.1192</v>
      </c>
      <c r="Q8" s="1">
        <f>_xlfn.PERCENTILE.EXC(B8:H8,66%)</f>
        <v>0.1628</v>
      </c>
      <c r="R8" s="1">
        <f>AVERAGE(B8:H8)</f>
        <v>0.1385714285714286</v>
      </c>
    </row>
    <row r="9" spans="1:18">
      <c r="A9" s="8" t="s">
        <v>52</v>
      </c>
      <c r="B9" s="1">
        <v>0.25</v>
      </c>
      <c r="C9" s="1">
        <v>0.25</v>
      </c>
      <c r="D9" s="1">
        <v>0.46</v>
      </c>
      <c r="E9" s="1">
        <v>0.36</v>
      </c>
      <c r="F9" s="1">
        <v>0.46</v>
      </c>
      <c r="G9" s="1">
        <v>0.25</v>
      </c>
      <c r="H9" s="67">
        <v>1</v>
      </c>
      <c r="I9" s="1">
        <f t="shared" si="0"/>
        <v>0.25</v>
      </c>
      <c r="J9" s="12"/>
      <c r="K9" s="1">
        <f>MIN(B9:H9)</f>
        <v>0.25</v>
      </c>
      <c r="L9" s="1">
        <f>_xlfn.QUARTILE.EXC(B9:H9,1)</f>
        <v>0.25</v>
      </c>
      <c r="M9" s="1">
        <f>_xlfn.QUARTILE.EXC(B9:H9,2)</f>
        <v>0.36</v>
      </c>
      <c r="N9" s="1">
        <f>_xlfn.QUARTILE.EXC(B9:H9,3)</f>
        <v>0.46</v>
      </c>
      <c r="O9" s="1">
        <f>MAX(B9:H9)</f>
        <v>1</v>
      </c>
      <c r="P9" s="1">
        <f>_xlfn.PERCENTILE.EXC(B9:H9,33%)</f>
        <v>0.25</v>
      </c>
      <c r="Q9" s="1">
        <f>_xlfn.PERCENTILE.EXC(B9:H9,66%)</f>
        <v>0.46</v>
      </c>
      <c r="R9" s="1">
        <f>AVERAGE(B9:H9)</f>
        <v>0.43285714285714283</v>
      </c>
    </row>
    <row r="10" spans="1:18">
      <c r="A10" s="8" t="s">
        <v>71</v>
      </c>
      <c r="B10" s="1">
        <v>0.14000000000000001</v>
      </c>
      <c r="C10" s="1">
        <v>0.06</v>
      </c>
      <c r="D10" s="1">
        <v>0.06</v>
      </c>
      <c r="E10" s="1">
        <v>0.03</v>
      </c>
      <c r="F10" s="1">
        <v>0.03</v>
      </c>
      <c r="G10" s="1">
        <v>0.12</v>
      </c>
      <c r="H10" s="67">
        <v>0.08</v>
      </c>
      <c r="I10" s="1">
        <f t="shared" si="0"/>
        <v>0.03</v>
      </c>
      <c r="J10" s="12"/>
      <c r="K10" s="1">
        <f>MIN(B10:H10)</f>
        <v>0.03</v>
      </c>
      <c r="L10" s="1">
        <f>_xlfn.QUARTILE.EXC(B10:H10,1)</f>
        <v>0.03</v>
      </c>
      <c r="M10" s="1">
        <f>_xlfn.QUARTILE.EXC(B10:H10,2)</f>
        <v>0.06</v>
      </c>
      <c r="N10" s="1">
        <f>_xlfn.QUARTILE.EXC(B10:H10,3)</f>
        <v>0.12</v>
      </c>
      <c r="O10" s="1">
        <f>MAX(B10:H10)</f>
        <v>0.14000000000000001</v>
      </c>
      <c r="P10" s="1">
        <f>_xlfn.PERCENTILE.EXC(B10:H10,33%)</f>
        <v>4.9200000000000001E-2</v>
      </c>
      <c r="Q10" s="1">
        <f>_xlfn.PERCENTILE.EXC(B10:H10,66%)</f>
        <v>9.1200000000000003E-2</v>
      </c>
      <c r="R10" s="1">
        <f>AVERAGE(B10:H10)</f>
        <v>7.4285714285714288E-2</v>
      </c>
    </row>
    <row r="11" spans="1:18">
      <c r="A11" s="8" t="s">
        <v>72</v>
      </c>
      <c r="B11" s="1">
        <v>0.47</v>
      </c>
      <c r="C11" s="1">
        <v>0.13</v>
      </c>
      <c r="D11" s="1">
        <v>0.37</v>
      </c>
      <c r="E11" s="1">
        <v>0.09</v>
      </c>
      <c r="F11" s="1">
        <v>0.09</v>
      </c>
      <c r="G11" s="1">
        <v>0.47</v>
      </c>
      <c r="H11" s="67">
        <v>0.84</v>
      </c>
      <c r="I11" s="1">
        <f t="shared" si="0"/>
        <v>0.09</v>
      </c>
      <c r="J11" s="12"/>
      <c r="K11" s="1">
        <f>MIN(B11:H11)</f>
        <v>0.09</v>
      </c>
      <c r="L11" s="1">
        <f>_xlfn.QUARTILE.EXC(B11:H11,1)</f>
        <v>0.09</v>
      </c>
      <c r="M11" s="1">
        <f>_xlfn.QUARTILE.EXC(B11:H11,2)</f>
        <v>0.37</v>
      </c>
      <c r="N11" s="1">
        <f>_xlfn.QUARTILE.EXC(B11:H11,3)</f>
        <v>0.47</v>
      </c>
      <c r="O11" s="1">
        <f>MAX(B11:H11)</f>
        <v>0.84</v>
      </c>
      <c r="P11" s="1">
        <f>_xlfn.PERCENTILE.EXC(B11:H11,33%)</f>
        <v>0.11560000000000001</v>
      </c>
      <c r="Q11" s="1">
        <f>_xlfn.PERCENTILE.EXC(B11:H11,66%)</f>
        <v>0.47</v>
      </c>
      <c r="R11" s="1">
        <f>AVERAGE(B11:H11)</f>
        <v>0.35142857142857142</v>
      </c>
    </row>
    <row r="12" spans="1:18">
      <c r="A12" s="8" t="s">
        <v>73</v>
      </c>
      <c r="B12" s="1">
        <v>0.11</v>
      </c>
      <c r="C12" s="1">
        <v>0.04</v>
      </c>
      <c r="D12" s="1">
        <v>0.03</v>
      </c>
      <c r="E12" s="1">
        <v>0.02</v>
      </c>
      <c r="F12" s="1">
        <v>0.03</v>
      </c>
      <c r="G12" s="1">
        <v>0.11</v>
      </c>
      <c r="H12" s="67">
        <v>0.08</v>
      </c>
      <c r="I12" s="1">
        <f t="shared" si="0"/>
        <v>0.03</v>
      </c>
      <c r="J12" s="12"/>
      <c r="K12" s="1">
        <f>MIN(B12:H12)</f>
        <v>0.02</v>
      </c>
      <c r="L12" s="1">
        <f>_xlfn.QUARTILE.EXC(B12:H12,1)</f>
        <v>0.03</v>
      </c>
      <c r="M12" s="1">
        <f>_xlfn.QUARTILE.EXC(B12:H12,2)</f>
        <v>0.04</v>
      </c>
      <c r="N12" s="1">
        <f>_xlfn.QUARTILE.EXC(B12:H12,3)</f>
        <v>0.11</v>
      </c>
      <c r="O12" s="1">
        <f>MAX(B12:H12)</f>
        <v>0.11</v>
      </c>
      <c r="P12" s="1">
        <f>_xlfn.PERCENTILE.EXC(B12:H12,33%)</f>
        <v>0.03</v>
      </c>
      <c r="Q12" s="1">
        <f>_xlfn.PERCENTILE.EXC(B12:H12,66%)</f>
        <v>8.8400000000000006E-2</v>
      </c>
      <c r="R12" s="1">
        <f>AVERAGE(B12:H12)</f>
        <v>0.06</v>
      </c>
    </row>
    <row r="13" spans="1:18">
      <c r="A13" s="8" t="s">
        <v>65</v>
      </c>
      <c r="B13" s="1">
        <v>0.53</v>
      </c>
      <c r="C13" s="1">
        <v>0.23</v>
      </c>
      <c r="D13" s="1">
        <v>0.34</v>
      </c>
      <c r="E13" s="1">
        <v>0.32</v>
      </c>
      <c r="F13" s="1">
        <v>0.23</v>
      </c>
      <c r="G13" s="1">
        <v>0.53</v>
      </c>
      <c r="H13" s="67">
        <v>0.53</v>
      </c>
      <c r="I13" s="1">
        <f t="shared" si="0"/>
        <v>0.23</v>
      </c>
      <c r="J13" s="12"/>
      <c r="K13" s="1">
        <f>MIN(B13:H13)</f>
        <v>0.23</v>
      </c>
      <c r="L13" s="1">
        <f>_xlfn.QUARTILE.EXC(B13:H13,1)</f>
        <v>0.23</v>
      </c>
      <c r="M13" s="1">
        <f>_xlfn.QUARTILE.EXC(B13:H13,2)</f>
        <v>0.34</v>
      </c>
      <c r="N13" s="1">
        <f>_xlfn.QUARTILE.EXC(B13:H13,3)</f>
        <v>0.53</v>
      </c>
      <c r="O13" s="1">
        <f>MAX(B13:H13)</f>
        <v>0.53</v>
      </c>
      <c r="P13" s="1">
        <f>_xlfn.PERCENTILE.EXC(B13:H13,33%)</f>
        <v>0.28760000000000002</v>
      </c>
      <c r="Q13" s="1">
        <f>_xlfn.PERCENTILE.EXC(B13:H13,66%)</f>
        <v>0.53</v>
      </c>
      <c r="R13" s="1">
        <f>AVERAGE(B13:H13)</f>
        <v>0.38714285714285712</v>
      </c>
    </row>
    <row r="14" spans="1:18">
      <c r="A14" s="8" t="s">
        <v>74</v>
      </c>
      <c r="B14" s="1">
        <v>0.5</v>
      </c>
      <c r="C14" s="1">
        <v>0.14000000000000001</v>
      </c>
      <c r="D14" s="1">
        <v>0.26</v>
      </c>
      <c r="E14" s="1">
        <v>0.14000000000000001</v>
      </c>
      <c r="F14" s="1">
        <v>0.13</v>
      </c>
      <c r="G14" s="1">
        <v>0.5</v>
      </c>
      <c r="H14" s="67">
        <v>0.52</v>
      </c>
      <c r="I14" s="1">
        <f t="shared" si="0"/>
        <v>0.14000000000000001</v>
      </c>
      <c r="J14" s="12"/>
      <c r="K14" s="1">
        <f>MIN(B14:H14)</f>
        <v>0.13</v>
      </c>
      <c r="L14" s="1">
        <f>_xlfn.QUARTILE.EXC(B14:H14,1)</f>
        <v>0.14000000000000001</v>
      </c>
      <c r="M14" s="1">
        <f>_xlfn.QUARTILE.EXC(B14:H14,2)</f>
        <v>0.26</v>
      </c>
      <c r="N14" s="1">
        <f>_xlfn.QUARTILE.EXC(B14:H14,3)</f>
        <v>0.5</v>
      </c>
      <c r="O14" s="1">
        <f>MAX(B14:H14)</f>
        <v>0.52</v>
      </c>
      <c r="P14" s="1">
        <f>_xlfn.PERCENTILE.EXC(B14:H14,33%)</f>
        <v>0.14000000000000001</v>
      </c>
      <c r="Q14" s="1">
        <f>_xlfn.PERCENTILE.EXC(B14:H14,66%)</f>
        <v>0.5</v>
      </c>
      <c r="R14" s="1">
        <f>AVERAGE(B14:H14)</f>
        <v>0.31285714285714283</v>
      </c>
    </row>
    <row r="15" spans="1:18">
      <c r="A15" s="8" t="s">
        <v>21</v>
      </c>
      <c r="B15" s="1">
        <v>0.46</v>
      </c>
      <c r="C15" s="1">
        <v>0.25</v>
      </c>
      <c r="D15" s="1">
        <v>0.22</v>
      </c>
      <c r="E15" s="1">
        <v>0.2</v>
      </c>
      <c r="F15" s="1">
        <v>0.25</v>
      </c>
      <c r="G15" s="1">
        <v>0.45</v>
      </c>
      <c r="H15" s="67">
        <v>0.36</v>
      </c>
      <c r="I15" s="1">
        <f t="shared" si="0"/>
        <v>0.22</v>
      </c>
      <c r="J15" s="12"/>
      <c r="K15" s="1">
        <f>MIN(B15:H15)</f>
        <v>0.2</v>
      </c>
      <c r="L15" s="1">
        <f>_xlfn.QUARTILE.EXC(B15:H15,1)</f>
        <v>0.22</v>
      </c>
      <c r="M15" s="1">
        <f>_xlfn.QUARTILE.EXC(B15:H15,2)</f>
        <v>0.25</v>
      </c>
      <c r="N15" s="1">
        <f>_xlfn.QUARTILE.EXC(B15:H15,3)</f>
        <v>0.45</v>
      </c>
      <c r="O15" s="1">
        <f>MAX(B15:H15)</f>
        <v>0.46</v>
      </c>
      <c r="P15" s="1">
        <f>_xlfn.PERCENTILE.EXC(B15:H15,33%)</f>
        <v>0.2392</v>
      </c>
      <c r="Q15" s="1">
        <f>_xlfn.PERCENTILE.EXC(B15:H15,66%)</f>
        <v>0.38519999999999999</v>
      </c>
      <c r="R15" s="1">
        <f>AVERAGE(B15:H15)</f>
        <v>0.31285714285714283</v>
      </c>
    </row>
    <row r="16" spans="1:18">
      <c r="A16" s="8" t="s">
        <v>75</v>
      </c>
      <c r="B16" s="1">
        <v>0.49</v>
      </c>
      <c r="C16" s="1">
        <v>0.21</v>
      </c>
      <c r="D16" s="1">
        <v>0.25</v>
      </c>
      <c r="E16" s="1">
        <v>0.09</v>
      </c>
      <c r="F16" s="1">
        <v>0.17</v>
      </c>
      <c r="G16" s="1">
        <v>0.49</v>
      </c>
      <c r="H16" s="67">
        <v>0.32</v>
      </c>
      <c r="I16" s="1">
        <f t="shared" si="0"/>
        <v>0.17</v>
      </c>
      <c r="J16" s="12"/>
      <c r="K16" s="1">
        <f>MIN(B16:H16)</f>
        <v>0.09</v>
      </c>
      <c r="L16" s="1">
        <f>_xlfn.QUARTILE.EXC(B16:H16,1)</f>
        <v>0.17</v>
      </c>
      <c r="M16" s="1">
        <f>_xlfn.QUARTILE.EXC(B16:H16,2)</f>
        <v>0.25</v>
      </c>
      <c r="N16" s="1">
        <f>_xlfn.QUARTILE.EXC(B16:H16,3)</f>
        <v>0.49</v>
      </c>
      <c r="O16" s="1">
        <f>MAX(B16:H16)</f>
        <v>0.49</v>
      </c>
      <c r="P16" s="1">
        <f>_xlfn.PERCENTILE.EXC(B16:H16,33%)</f>
        <v>0.1956</v>
      </c>
      <c r="Q16" s="1">
        <f>_xlfn.PERCENTILE.EXC(B16:H16,66%)</f>
        <v>0.36760000000000004</v>
      </c>
      <c r="R16" s="1">
        <f>AVERAGE(B16:H16)</f>
        <v>0.28857142857142859</v>
      </c>
    </row>
    <row r="17" spans="1:18">
      <c r="A17" s="8" t="s">
        <v>76</v>
      </c>
      <c r="B17" s="1">
        <v>0.42</v>
      </c>
      <c r="C17" s="1">
        <v>0.11</v>
      </c>
      <c r="D17" s="1">
        <v>0.19</v>
      </c>
      <c r="E17" s="1">
        <v>0.19</v>
      </c>
      <c r="F17" s="1">
        <v>7.0000000000000007E-2</v>
      </c>
      <c r="G17" s="1">
        <v>0.42</v>
      </c>
      <c r="H17" s="67">
        <v>0.21</v>
      </c>
      <c r="I17" s="1">
        <f t="shared" si="0"/>
        <v>0.11</v>
      </c>
      <c r="J17" s="12"/>
      <c r="K17" s="1">
        <f>MIN(B17:H17)</f>
        <v>7.0000000000000007E-2</v>
      </c>
      <c r="L17" s="1">
        <f>_xlfn.QUARTILE.EXC(B17:H17,1)</f>
        <v>0.11</v>
      </c>
      <c r="M17" s="1">
        <f>_xlfn.QUARTILE.EXC(B17:H17,2)</f>
        <v>0.19</v>
      </c>
      <c r="N17" s="1">
        <f>_xlfn.QUARTILE.EXC(B17:H17,3)</f>
        <v>0.42</v>
      </c>
      <c r="O17" s="1">
        <f>MAX(B17:H17)</f>
        <v>0.42</v>
      </c>
      <c r="P17" s="1">
        <f>_xlfn.PERCENTILE.EXC(B17:H17,33%)</f>
        <v>0.16120000000000001</v>
      </c>
      <c r="Q17" s="1">
        <f>_xlfn.PERCENTILE.EXC(B17:H17,66%)</f>
        <v>0.26880000000000004</v>
      </c>
      <c r="R17" s="1">
        <f>AVERAGE(B17:H17)</f>
        <v>0.22999999999999998</v>
      </c>
    </row>
    <row r="18" spans="1:18" ht="15" thickBot="1">
      <c r="A18" s="9" t="s">
        <v>36</v>
      </c>
      <c r="B18" s="2">
        <v>0.16</v>
      </c>
      <c r="C18" s="2">
        <v>0.12</v>
      </c>
      <c r="D18" s="2">
        <v>0.14000000000000001</v>
      </c>
      <c r="E18" s="2">
        <v>0.15</v>
      </c>
      <c r="F18" s="2">
        <v>0.13</v>
      </c>
      <c r="G18" s="2">
        <v>0.16</v>
      </c>
      <c r="H18" s="68">
        <v>0.25</v>
      </c>
      <c r="I18" s="1">
        <f t="shared" si="0"/>
        <v>0.13</v>
      </c>
      <c r="J18" s="12"/>
      <c r="K18" s="1">
        <f>MIN(B18:H18)</f>
        <v>0.12</v>
      </c>
      <c r="L18" s="1">
        <f>_xlfn.QUARTILE.EXC(B18:H18,1)</f>
        <v>0.13</v>
      </c>
      <c r="M18" s="1">
        <f>_xlfn.QUARTILE.EXC(B18:H18,2)</f>
        <v>0.15</v>
      </c>
      <c r="N18" s="1">
        <f>_xlfn.QUARTILE.EXC(B18:H18,3)</f>
        <v>0.16</v>
      </c>
      <c r="O18" s="1">
        <f>MAX(B18:H18)</f>
        <v>0.25</v>
      </c>
      <c r="P18" s="1">
        <f>_xlfn.PERCENTILE.EXC(B18:H18,33%)</f>
        <v>0.13640000000000002</v>
      </c>
      <c r="Q18" s="1">
        <f>_xlfn.PERCENTILE.EXC(B18:H18,66%)</f>
        <v>0.16</v>
      </c>
      <c r="R18" s="1">
        <f>AVERAGE(B18:H18)</f>
        <v>0.15857142857142859</v>
      </c>
    </row>
    <row r="19" spans="1:18" ht="15">
      <c r="A19" s="69" t="s">
        <v>77</v>
      </c>
      <c r="B19" s="1">
        <f>_xlfn.QUARTILE.EXC(B2:B18,1)</f>
        <v>0.16999999999999998</v>
      </c>
      <c r="C19" s="1">
        <f t="shared" ref="C19:H19" si="1">_xlfn.QUARTILE.EXC(C2:C18,1)</f>
        <v>0.11499999999999999</v>
      </c>
      <c r="D19" s="1">
        <f t="shared" si="1"/>
        <v>0.13500000000000001</v>
      </c>
      <c r="E19" s="1">
        <f t="shared" si="1"/>
        <v>0.09</v>
      </c>
      <c r="F19" s="1">
        <f t="shared" si="1"/>
        <v>0.08</v>
      </c>
      <c r="G19" s="1">
        <f t="shared" si="1"/>
        <v>0.16500000000000001</v>
      </c>
      <c r="H19" s="1">
        <f t="shared" si="1"/>
        <v>0.22999999999999998</v>
      </c>
      <c r="I19" s="17"/>
      <c r="J19" s="12"/>
      <c r="K19" s="1"/>
      <c r="L19" s="1"/>
      <c r="M19" s="1"/>
      <c r="N19" s="1"/>
      <c r="O19" s="1"/>
      <c r="P19" s="1"/>
      <c r="Q19" s="1"/>
      <c r="R19" s="1"/>
    </row>
    <row r="20" spans="1:18">
      <c r="A20" s="10"/>
      <c r="B20" s="11"/>
      <c r="C20" s="11"/>
      <c r="D20" s="11"/>
      <c r="E20" s="11"/>
      <c r="F20" s="11"/>
      <c r="G20" s="11"/>
      <c r="H20" s="11"/>
      <c r="I20" s="11"/>
      <c r="J20" s="11"/>
    </row>
    <row r="21" spans="1:18" ht="18">
      <c r="A21" s="18" t="s">
        <v>85</v>
      </c>
      <c r="B21" s="14" t="s">
        <v>86</v>
      </c>
    </row>
    <row r="22" spans="1:18" ht="15">
      <c r="A22" s="7" t="s">
        <v>87</v>
      </c>
      <c r="B22" s="75" t="s">
        <v>88</v>
      </c>
      <c r="C22" s="76"/>
    </row>
    <row r="23" spans="1:18" ht="14.25" customHeight="1">
      <c r="A23" s="4" t="s">
        <v>90</v>
      </c>
      <c r="B23" s="77" t="s">
        <v>91</v>
      </c>
      <c r="C23" s="78"/>
    </row>
    <row r="24" spans="1:18" ht="15">
      <c r="A24" s="6" t="s">
        <v>93</v>
      </c>
      <c r="B24" s="79" t="s">
        <v>94</v>
      </c>
      <c r="C24" s="80"/>
    </row>
  </sheetData>
  <sortState xmlns:xlrd2="http://schemas.microsoft.com/office/spreadsheetml/2017/richdata2" columnSort="1" ref="B1:H18">
    <sortCondition ref="B1:H1"/>
  </sortState>
  <mergeCells count="3">
    <mergeCell ref="B22:C22"/>
    <mergeCell ref="B23:C23"/>
    <mergeCell ref="B24:C24"/>
  </mergeCells>
  <conditionalFormatting sqref="B2:H18">
    <cfRule type="cellIs" dxfId="35" priority="7" operator="greaterThanOrEqual">
      <formula>0.66</formula>
    </cfRule>
    <cfRule type="cellIs" dxfId="34" priority="8" operator="between">
      <formula>33%</formula>
      <formula>66%</formula>
    </cfRule>
    <cfRule type="cellIs" dxfId="33" priority="9" operator="lessThan">
      <formula>33%</formula>
    </cfRule>
  </conditionalFormatting>
  <conditionalFormatting sqref="B19:H19">
    <cfRule type="cellIs" dxfId="32" priority="4" operator="greaterThanOrEqual">
      <formula>0.66</formula>
    </cfRule>
    <cfRule type="cellIs" dxfId="31" priority="5" operator="lessThan">
      <formula>0.33</formula>
    </cfRule>
    <cfRule type="cellIs" dxfId="30" priority="6" operator="between">
      <formula>0.33</formula>
      <formula>0.66</formula>
    </cfRule>
  </conditionalFormatting>
  <conditionalFormatting sqref="I2:I18">
    <cfRule type="cellIs" dxfId="29" priority="1" operator="greaterThanOrEqual">
      <formula>0.66</formula>
    </cfRule>
    <cfRule type="cellIs" dxfId="28" priority="2" operator="lessThan">
      <formula>0.33</formula>
    </cfRule>
    <cfRule type="cellIs" dxfId="27" priority="3" operator="between">
      <formula>0.33</formula>
      <formula>0.66</formula>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7" id="{23AFA90D-6654-4AC4-AFE6-657D187D52E2}">
            <xm:f>COUNTIF(Info!$F$9:$F$13,A2)&gt;0</xm:f>
            <x14:dxf>
              <font>
                <b/>
                <i val="0"/>
                <color theme="9" tint="-0.499984740745262"/>
              </font>
            </x14:dxf>
          </x14:cfRule>
          <x14:cfRule type="expression" priority="18" id="{248F93E5-A168-4EF8-BE7A-3F96FDE2F4EA}">
            <xm:f>COUNTIF(Info!$F$14:$F$25,A2)&gt;0</xm:f>
            <x14:dxf>
              <font>
                <b/>
                <i val="0"/>
                <color theme="1" tint="0.499984740745262"/>
              </font>
            </x14:dxf>
          </x14:cfRule>
          <xm:sqref>A2:A18</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6C363-BE9A-41A9-80D9-0E7BFF347811}">
  <dimension ref="A1:R24"/>
  <sheetViews>
    <sheetView zoomScale="85" zoomScaleNormal="85" workbookViewId="0">
      <selection activeCell="B23" sqref="B23:C23"/>
    </sheetView>
  </sheetViews>
  <sheetFormatPr defaultRowHeight="14.25"/>
  <cols>
    <col min="1" max="1" width="36.28515625" customWidth="1"/>
    <col min="2" max="9" width="18.7109375" customWidth="1"/>
    <col min="11" max="18" width="0" hidden="1" customWidth="1"/>
  </cols>
  <sheetData>
    <row r="1" spans="1:18" ht="15">
      <c r="A1" s="30" t="str">
        <f>Info!B15</f>
        <v>2020_2025</v>
      </c>
      <c r="B1" s="60" t="s">
        <v>14</v>
      </c>
      <c r="C1" s="61" t="s">
        <v>22</v>
      </c>
      <c r="D1" s="62" t="s">
        <v>37</v>
      </c>
      <c r="E1" s="63" t="s">
        <v>53</v>
      </c>
      <c r="F1" s="64" t="s">
        <v>58</v>
      </c>
      <c r="G1" s="65" t="s">
        <v>62</v>
      </c>
      <c r="H1" s="66" t="s">
        <v>66</v>
      </c>
      <c r="I1" s="16" t="s">
        <v>77</v>
      </c>
      <c r="J1" s="11"/>
      <c r="K1" t="s">
        <v>78</v>
      </c>
      <c r="L1" t="s">
        <v>77</v>
      </c>
      <c r="M1" t="s">
        <v>96</v>
      </c>
      <c r="N1" t="s">
        <v>80</v>
      </c>
      <c r="O1" t="s">
        <v>81</v>
      </c>
      <c r="P1" t="s">
        <v>82</v>
      </c>
      <c r="Q1" t="s">
        <v>83</v>
      </c>
      <c r="R1" t="s">
        <v>84</v>
      </c>
    </row>
    <row r="2" spans="1:18">
      <c r="A2" s="8" t="s">
        <v>9</v>
      </c>
      <c r="B2" s="1">
        <v>0.56999999999999995</v>
      </c>
      <c r="C2" s="1">
        <v>0.49</v>
      </c>
      <c r="D2" s="1">
        <v>0.56000000000000005</v>
      </c>
      <c r="E2" s="1">
        <v>0.56999999999999995</v>
      </c>
      <c r="F2" s="1">
        <v>0.57999999999999996</v>
      </c>
      <c r="G2" s="1">
        <v>0.56999999999999995</v>
      </c>
      <c r="H2" s="67">
        <v>1</v>
      </c>
      <c r="I2" s="1">
        <f>_xlfn.QUARTILE.EXC(B2:H2,1)</f>
        <v>0.56000000000000005</v>
      </c>
      <c r="J2" s="12"/>
      <c r="K2" s="1">
        <f>MIN(B2:H2)</f>
        <v>0.49</v>
      </c>
      <c r="L2" s="1">
        <f>_xlfn.QUARTILE.EXC(B2:H2,1)</f>
        <v>0.56000000000000005</v>
      </c>
      <c r="M2" s="1">
        <f>_xlfn.QUARTILE.EXC(B2:H2,2)</f>
        <v>0.56999999999999995</v>
      </c>
      <c r="N2" s="1">
        <f>_xlfn.QUARTILE.EXC(B2:H2,3)</f>
        <v>0.57999999999999996</v>
      </c>
      <c r="O2" s="1">
        <f>MAX(B2:H2)</f>
        <v>1</v>
      </c>
      <c r="P2" s="1">
        <f>_xlfn.PERCENTILE.EXC(B2:H2,33%)</f>
        <v>0.56640000000000001</v>
      </c>
      <c r="Q2" s="1">
        <f>_xlfn.PERCENTILE.EXC(B2:H2,66%)</f>
        <v>0.57279999999999998</v>
      </c>
      <c r="R2" s="1">
        <f>AVERAGE(B2:H2)</f>
        <v>0.62</v>
      </c>
    </row>
    <row r="3" spans="1:18">
      <c r="A3" s="8" t="s">
        <v>13</v>
      </c>
      <c r="B3" s="1">
        <v>0.54</v>
      </c>
      <c r="C3" s="1">
        <v>0.23</v>
      </c>
      <c r="D3" s="1">
        <v>0.53</v>
      </c>
      <c r="E3" s="1">
        <v>0.52</v>
      </c>
      <c r="F3" s="1">
        <v>0.51</v>
      </c>
      <c r="G3" s="1">
        <v>0.54</v>
      </c>
      <c r="H3" s="67">
        <v>0.57999999999999996</v>
      </c>
      <c r="I3" s="1">
        <f t="shared" ref="I3:I18" si="0">_xlfn.QUARTILE.EXC(B3:H3,1)</f>
        <v>0.51</v>
      </c>
      <c r="J3" s="12"/>
      <c r="K3" s="1">
        <f>MIN(B3:H3)</f>
        <v>0.23</v>
      </c>
      <c r="L3" s="1">
        <f>_xlfn.QUARTILE.EXC(B3:H3,1)</f>
        <v>0.51</v>
      </c>
      <c r="M3" s="1">
        <f>_xlfn.QUARTILE.EXC(B3:H3,2)</f>
        <v>0.53</v>
      </c>
      <c r="N3" s="1">
        <f>_xlfn.QUARTILE.EXC(B3:H3,3)</f>
        <v>0.54</v>
      </c>
      <c r="O3" s="1">
        <f>MAX(B3:H3)</f>
        <v>0.57999999999999996</v>
      </c>
      <c r="P3" s="1">
        <f>_xlfn.PERCENTILE.EXC(B3:H3,33%)</f>
        <v>0.51639999999999997</v>
      </c>
      <c r="Q3" s="1">
        <f>_xlfn.PERCENTILE.EXC(B3:H3,66%)</f>
        <v>0.54</v>
      </c>
      <c r="R3" s="1">
        <f>AVERAGE(B3:H3)</f>
        <v>0.49285714285714288</v>
      </c>
    </row>
    <row r="4" spans="1:18">
      <c r="A4" s="8" t="s">
        <v>57</v>
      </c>
      <c r="B4" s="1">
        <v>1</v>
      </c>
      <c r="C4" s="1">
        <v>1</v>
      </c>
      <c r="D4" s="1">
        <v>1</v>
      </c>
      <c r="E4" s="1">
        <v>0.79</v>
      </c>
      <c r="F4" s="1">
        <v>1</v>
      </c>
      <c r="G4" s="1">
        <v>1</v>
      </c>
      <c r="H4" s="67">
        <v>1</v>
      </c>
      <c r="I4" s="1">
        <f t="shared" si="0"/>
        <v>1</v>
      </c>
      <c r="J4" s="12"/>
      <c r="K4" s="1">
        <f>MIN(B4:H4)</f>
        <v>0.79</v>
      </c>
      <c r="L4" s="1">
        <f>_xlfn.QUARTILE.EXC(B4:H4,1)</f>
        <v>1</v>
      </c>
      <c r="M4" s="1">
        <f>_xlfn.QUARTILE.EXC(B4:H4,2)</f>
        <v>1</v>
      </c>
      <c r="N4" s="1">
        <f>_xlfn.QUARTILE.EXC(B4:H4,3)</f>
        <v>1</v>
      </c>
      <c r="O4" s="1">
        <f>MAX(B4:H4)</f>
        <v>1</v>
      </c>
      <c r="P4" s="1">
        <f>_xlfn.PERCENTILE.EXC(B4:H4,33%)</f>
        <v>1</v>
      </c>
      <c r="Q4" s="1">
        <f>_xlfn.PERCENTILE.EXC(B4:H4,66%)</f>
        <v>1</v>
      </c>
      <c r="R4" s="1">
        <f>AVERAGE(B4:H4)</f>
        <v>0.97</v>
      </c>
    </row>
    <row r="5" spans="1:18">
      <c r="A5" s="8" t="s">
        <v>68</v>
      </c>
      <c r="B5" s="1">
        <v>1</v>
      </c>
      <c r="C5" s="1">
        <v>1</v>
      </c>
      <c r="D5" s="1">
        <v>1</v>
      </c>
      <c r="E5" s="1">
        <v>1</v>
      </c>
      <c r="F5" s="1">
        <v>1</v>
      </c>
      <c r="G5" s="1">
        <v>1</v>
      </c>
      <c r="H5" s="67">
        <v>0.22</v>
      </c>
      <c r="I5" s="1">
        <f t="shared" si="0"/>
        <v>1</v>
      </c>
      <c r="J5" s="12"/>
      <c r="K5" s="1">
        <f>MIN(B5:H5)</f>
        <v>0.22</v>
      </c>
      <c r="L5" s="1">
        <f>_xlfn.QUARTILE.EXC(B5:H5,1)</f>
        <v>1</v>
      </c>
      <c r="M5" s="1">
        <f>_xlfn.QUARTILE.EXC(B5:H5,2)</f>
        <v>1</v>
      </c>
      <c r="N5" s="1">
        <f>_xlfn.QUARTILE.EXC(B5:H5,3)</f>
        <v>1</v>
      </c>
      <c r="O5" s="1">
        <f>MAX(B5:H5)</f>
        <v>1</v>
      </c>
      <c r="P5" s="1">
        <f>_xlfn.PERCENTILE.EXC(B5:H5,33%)</f>
        <v>1</v>
      </c>
      <c r="Q5" s="1">
        <f>_xlfn.PERCENTILE.EXC(B5:H5,66%)</f>
        <v>1</v>
      </c>
      <c r="R5" s="1">
        <f>AVERAGE(B5:H5)</f>
        <v>0.88857142857142857</v>
      </c>
    </row>
    <row r="6" spans="1:18">
      <c r="A6" s="8" t="s">
        <v>69</v>
      </c>
      <c r="B6" s="1">
        <v>0.08</v>
      </c>
      <c r="C6" s="1">
        <v>0.17</v>
      </c>
      <c r="D6" s="1">
        <v>0.11</v>
      </c>
      <c r="E6" s="1">
        <v>0.13</v>
      </c>
      <c r="F6" s="1">
        <v>0.09</v>
      </c>
      <c r="G6" s="1">
        <v>7.0000000000000007E-2</v>
      </c>
      <c r="H6" s="67">
        <v>0.36</v>
      </c>
      <c r="I6" s="1">
        <f t="shared" si="0"/>
        <v>0.08</v>
      </c>
      <c r="J6" s="12"/>
      <c r="K6" s="1">
        <f>MIN(B6:H6)</f>
        <v>7.0000000000000007E-2</v>
      </c>
      <c r="L6" s="1">
        <f>_xlfn.QUARTILE.EXC(B6:H6,1)</f>
        <v>0.08</v>
      </c>
      <c r="M6" s="1">
        <f>_xlfn.QUARTILE.EXC(B6:H6,2)</f>
        <v>0.11</v>
      </c>
      <c r="N6" s="1">
        <f>_xlfn.QUARTILE.EXC(B6:H6,3)</f>
        <v>0.17</v>
      </c>
      <c r="O6" s="1">
        <f>MAX(B6:H6)</f>
        <v>0.36</v>
      </c>
      <c r="P6" s="1">
        <f>_xlfn.PERCENTILE.EXC(B6:H6,33%)</f>
        <v>8.6400000000000005E-2</v>
      </c>
      <c r="Q6" s="1">
        <f>_xlfn.PERCENTILE.EXC(B6:H6,66%)</f>
        <v>0.14120000000000002</v>
      </c>
      <c r="R6" s="1">
        <f>AVERAGE(B6:H6)</f>
        <v>0.14428571428571427</v>
      </c>
    </row>
    <row r="7" spans="1:18">
      <c r="A7" s="8" t="s">
        <v>61</v>
      </c>
      <c r="B7" s="1">
        <v>1</v>
      </c>
      <c r="C7" s="1">
        <v>0.54</v>
      </c>
      <c r="D7" s="1">
        <v>0.3</v>
      </c>
      <c r="E7" s="1">
        <v>0.22</v>
      </c>
      <c r="F7" s="1">
        <v>0.3</v>
      </c>
      <c r="G7" s="1">
        <v>1</v>
      </c>
      <c r="H7" s="67">
        <v>1</v>
      </c>
      <c r="I7" s="1">
        <f t="shared" si="0"/>
        <v>0.3</v>
      </c>
      <c r="J7" s="12"/>
      <c r="K7" s="1">
        <f>MIN(B7:H7)</f>
        <v>0.22</v>
      </c>
      <c r="L7" s="1">
        <f>_xlfn.QUARTILE.EXC(B7:H7,1)</f>
        <v>0.3</v>
      </c>
      <c r="M7" s="1">
        <f>_xlfn.QUARTILE.EXC(B7:H7,2)</f>
        <v>0.54</v>
      </c>
      <c r="N7" s="1">
        <f>_xlfn.QUARTILE.EXC(B7:H7,3)</f>
        <v>1</v>
      </c>
      <c r="O7" s="1">
        <f>MAX(B7:H7)</f>
        <v>1</v>
      </c>
      <c r="P7" s="1">
        <f>_xlfn.PERCENTILE.EXC(B7:H7,33%)</f>
        <v>0.3</v>
      </c>
      <c r="Q7" s="1">
        <f>_xlfn.PERCENTILE.EXC(B7:H7,66%)</f>
        <v>1</v>
      </c>
      <c r="R7" s="1">
        <f>AVERAGE(B7:H7)</f>
        <v>0.62285714285714278</v>
      </c>
    </row>
    <row r="8" spans="1:18">
      <c r="A8" s="8" t="s">
        <v>70</v>
      </c>
      <c r="B8" s="1">
        <v>0.27</v>
      </c>
      <c r="C8" s="1">
        <v>0.28000000000000003</v>
      </c>
      <c r="D8" s="1">
        <v>0.19</v>
      </c>
      <c r="E8" s="1">
        <v>0.18</v>
      </c>
      <c r="F8" s="1">
        <v>0.2</v>
      </c>
      <c r="G8" s="1">
        <v>0.27</v>
      </c>
      <c r="H8" s="67">
        <v>0.2</v>
      </c>
      <c r="I8" s="1">
        <f t="shared" si="0"/>
        <v>0.19</v>
      </c>
      <c r="J8" s="12"/>
      <c r="K8" s="1">
        <f>MIN(B8:H8)</f>
        <v>0.18</v>
      </c>
      <c r="L8" s="1">
        <f>_xlfn.QUARTILE.EXC(B8:H8,1)</f>
        <v>0.19</v>
      </c>
      <c r="M8" s="1">
        <f>_xlfn.QUARTILE.EXC(B8:H8,2)</f>
        <v>0.2</v>
      </c>
      <c r="N8" s="1">
        <f>_xlfn.QUARTILE.EXC(B8:H8,3)</f>
        <v>0.27</v>
      </c>
      <c r="O8" s="1">
        <f>MAX(B8:H8)</f>
        <v>0.28000000000000003</v>
      </c>
      <c r="P8" s="1">
        <f>_xlfn.PERCENTILE.EXC(B8:H8,33%)</f>
        <v>0.19640000000000002</v>
      </c>
      <c r="Q8" s="1">
        <f>_xlfn.PERCENTILE.EXC(B8:H8,66%)</f>
        <v>0.27</v>
      </c>
      <c r="R8" s="1">
        <f>AVERAGE(B8:H8)</f>
        <v>0.22714285714285712</v>
      </c>
    </row>
    <row r="9" spans="1:18">
      <c r="A9" s="8" t="s">
        <v>52</v>
      </c>
      <c r="B9" s="1">
        <v>1</v>
      </c>
      <c r="C9" s="1">
        <v>1</v>
      </c>
      <c r="D9" s="1">
        <v>0.56999999999999995</v>
      </c>
      <c r="E9" s="1">
        <v>1</v>
      </c>
      <c r="F9" s="1">
        <v>0.56999999999999995</v>
      </c>
      <c r="G9" s="1">
        <v>1</v>
      </c>
      <c r="H9" s="67">
        <v>1</v>
      </c>
      <c r="I9" s="1">
        <f t="shared" si="0"/>
        <v>0.56999999999999995</v>
      </c>
      <c r="J9" s="12"/>
      <c r="K9" s="1">
        <f>MIN(B9:H9)</f>
        <v>0.56999999999999995</v>
      </c>
      <c r="L9" s="1">
        <f>_xlfn.QUARTILE.EXC(B9:H9,1)</f>
        <v>0.56999999999999995</v>
      </c>
      <c r="M9" s="1">
        <f>_xlfn.QUARTILE.EXC(B9:H9,2)</f>
        <v>1</v>
      </c>
      <c r="N9" s="1">
        <f>_xlfn.QUARTILE.EXC(B9:H9,3)</f>
        <v>1</v>
      </c>
      <c r="O9" s="1">
        <f>MAX(B9:H9)</f>
        <v>1</v>
      </c>
      <c r="P9" s="1">
        <f>_xlfn.PERCENTILE.EXC(B9:H9,33%)</f>
        <v>0.84520000000000006</v>
      </c>
      <c r="Q9" s="1">
        <f>_xlfn.PERCENTILE.EXC(B9:H9,66%)</f>
        <v>1</v>
      </c>
      <c r="R9" s="1">
        <f>AVERAGE(B9:H9)</f>
        <v>0.87714285714285711</v>
      </c>
    </row>
    <row r="10" spans="1:18">
      <c r="A10" s="8" t="s">
        <v>71</v>
      </c>
      <c r="B10" s="1">
        <v>0.53</v>
      </c>
      <c r="C10" s="1">
        <v>0.18</v>
      </c>
      <c r="D10" s="1">
        <v>0.13</v>
      </c>
      <c r="E10" s="1">
        <v>0.08</v>
      </c>
      <c r="F10" s="1">
        <v>0.13</v>
      </c>
      <c r="G10" s="1">
        <v>0.27</v>
      </c>
      <c r="H10" s="67">
        <v>0.12</v>
      </c>
      <c r="I10" s="1">
        <f t="shared" si="0"/>
        <v>0.12</v>
      </c>
      <c r="J10" s="12"/>
      <c r="K10" s="1">
        <f>MIN(B10:H10)</f>
        <v>0.08</v>
      </c>
      <c r="L10" s="1">
        <f>_xlfn.QUARTILE.EXC(B10:H10,1)</f>
        <v>0.12</v>
      </c>
      <c r="M10" s="1">
        <f>_xlfn.QUARTILE.EXC(B10:H10,2)</f>
        <v>0.13</v>
      </c>
      <c r="N10" s="1">
        <f>_xlfn.QUARTILE.EXC(B10:H10,3)</f>
        <v>0.27</v>
      </c>
      <c r="O10" s="1">
        <f>MAX(B10:H10)</f>
        <v>0.53</v>
      </c>
      <c r="P10" s="1">
        <f>_xlfn.PERCENTILE.EXC(B10:H10,33%)</f>
        <v>0.12640000000000001</v>
      </c>
      <c r="Q10" s="1">
        <f>_xlfn.PERCENTILE.EXC(B10:H10,66%)</f>
        <v>0.20520000000000002</v>
      </c>
      <c r="R10" s="1">
        <f>AVERAGE(B10:H10)</f>
        <v>0.20571428571428571</v>
      </c>
    </row>
    <row r="11" spans="1:18">
      <c r="A11" s="8" t="s">
        <v>72</v>
      </c>
      <c r="B11" s="1">
        <v>1</v>
      </c>
      <c r="C11" s="1">
        <v>1</v>
      </c>
      <c r="D11" s="1">
        <v>1</v>
      </c>
      <c r="E11" s="1">
        <v>0.2</v>
      </c>
      <c r="F11" s="1">
        <v>1</v>
      </c>
      <c r="G11" s="1">
        <v>1</v>
      </c>
      <c r="H11" s="67">
        <v>1</v>
      </c>
      <c r="I11" s="1">
        <f t="shared" si="0"/>
        <v>1</v>
      </c>
      <c r="J11" s="12"/>
      <c r="K11" s="1">
        <f>MIN(B11:H11)</f>
        <v>0.2</v>
      </c>
      <c r="L11" s="1">
        <f>_xlfn.QUARTILE.EXC(B11:H11,1)</f>
        <v>1</v>
      </c>
      <c r="M11" s="1">
        <f>_xlfn.QUARTILE.EXC(B11:H11,2)</f>
        <v>1</v>
      </c>
      <c r="N11" s="1">
        <f>_xlfn.QUARTILE.EXC(B11:H11,3)</f>
        <v>1</v>
      </c>
      <c r="O11" s="1">
        <f>MAX(B11:H11)</f>
        <v>1</v>
      </c>
      <c r="P11" s="1">
        <f>_xlfn.PERCENTILE.EXC(B11:H11,33%)</f>
        <v>1</v>
      </c>
      <c r="Q11" s="1">
        <f>_xlfn.PERCENTILE.EXC(B11:H11,66%)</f>
        <v>1</v>
      </c>
      <c r="R11" s="1">
        <f>AVERAGE(B11:H11)</f>
        <v>0.88571428571428579</v>
      </c>
    </row>
    <row r="12" spans="1:18">
      <c r="A12" s="8" t="s">
        <v>73</v>
      </c>
      <c r="B12" s="1">
        <v>0.22</v>
      </c>
      <c r="C12" s="1">
        <v>0.12</v>
      </c>
      <c r="D12" s="1">
        <v>0.1</v>
      </c>
      <c r="E12" s="1">
        <v>0.06</v>
      </c>
      <c r="F12" s="1">
        <v>0.11</v>
      </c>
      <c r="G12" s="1">
        <v>0.2</v>
      </c>
      <c r="H12" s="67">
        <v>0.13</v>
      </c>
      <c r="I12" s="1">
        <f t="shared" si="0"/>
        <v>0.1</v>
      </c>
      <c r="J12" s="12"/>
      <c r="K12" s="1">
        <f>MIN(B12:H12)</f>
        <v>0.06</v>
      </c>
      <c r="L12" s="1">
        <f>_xlfn.QUARTILE.EXC(B12:H12,1)</f>
        <v>0.1</v>
      </c>
      <c r="M12" s="1">
        <f>_xlfn.QUARTILE.EXC(B12:H12,2)</f>
        <v>0.12</v>
      </c>
      <c r="N12" s="1">
        <f>_xlfn.QUARTILE.EXC(B12:H12,3)</f>
        <v>0.2</v>
      </c>
      <c r="O12" s="1">
        <f>MAX(B12:H12)</f>
        <v>0.22</v>
      </c>
      <c r="P12" s="1">
        <f>_xlfn.PERCENTILE.EXC(B12:H12,33%)</f>
        <v>0.10640000000000001</v>
      </c>
      <c r="Q12" s="1">
        <f>_xlfn.PERCENTILE.EXC(B12:H12,66%)</f>
        <v>0.14960000000000001</v>
      </c>
      <c r="R12" s="1">
        <f>AVERAGE(B12:H12)</f>
        <v>0.13428571428571429</v>
      </c>
    </row>
    <row r="13" spans="1:18">
      <c r="A13" s="8" t="s">
        <v>65</v>
      </c>
      <c r="B13" s="1">
        <v>1</v>
      </c>
      <c r="C13" s="1">
        <v>1</v>
      </c>
      <c r="D13" s="1">
        <v>1</v>
      </c>
      <c r="E13" s="1">
        <v>0.55000000000000004</v>
      </c>
      <c r="F13" s="1">
        <v>1</v>
      </c>
      <c r="G13" s="1">
        <v>1</v>
      </c>
      <c r="H13" s="67">
        <v>1</v>
      </c>
      <c r="I13" s="1">
        <f t="shared" si="0"/>
        <v>1</v>
      </c>
      <c r="J13" s="12"/>
      <c r="K13" s="1">
        <f>MIN(B13:H13)</f>
        <v>0.55000000000000004</v>
      </c>
      <c r="L13" s="1">
        <f>_xlfn.QUARTILE.EXC(B13:H13,1)</f>
        <v>1</v>
      </c>
      <c r="M13" s="1">
        <f>_xlfn.QUARTILE.EXC(B13:H13,2)</f>
        <v>1</v>
      </c>
      <c r="N13" s="1">
        <f>_xlfn.QUARTILE.EXC(B13:H13,3)</f>
        <v>1</v>
      </c>
      <c r="O13" s="1">
        <f>MAX(B13:H13)</f>
        <v>1</v>
      </c>
      <c r="P13" s="1">
        <f>_xlfn.PERCENTILE.EXC(B13:H13,33%)</f>
        <v>1</v>
      </c>
      <c r="Q13" s="1">
        <f>_xlfn.PERCENTILE.EXC(B13:H13,66%)</f>
        <v>1</v>
      </c>
      <c r="R13" s="1">
        <f>AVERAGE(B13:H13)</f>
        <v>0.93571428571428572</v>
      </c>
    </row>
    <row r="14" spans="1:18">
      <c r="A14" s="8" t="s">
        <v>74</v>
      </c>
      <c r="B14" s="1">
        <v>1</v>
      </c>
      <c r="C14" s="1">
        <v>1</v>
      </c>
      <c r="D14" s="1">
        <v>0.34</v>
      </c>
      <c r="E14" s="1">
        <v>0.25</v>
      </c>
      <c r="F14" s="1">
        <v>0.57999999999999996</v>
      </c>
      <c r="G14" s="1">
        <v>1</v>
      </c>
      <c r="H14" s="67">
        <v>1</v>
      </c>
      <c r="I14" s="1">
        <f t="shared" si="0"/>
        <v>0.34</v>
      </c>
      <c r="J14" s="12"/>
      <c r="K14" s="1">
        <f>MIN(B14:H14)</f>
        <v>0.25</v>
      </c>
      <c r="L14" s="1">
        <f>_xlfn.QUARTILE.EXC(B14:H14,1)</f>
        <v>0.34</v>
      </c>
      <c r="M14" s="1">
        <f>_xlfn.QUARTILE.EXC(B14:H14,2)</f>
        <v>1</v>
      </c>
      <c r="N14" s="1">
        <f>_xlfn.QUARTILE.EXC(B14:H14,3)</f>
        <v>1</v>
      </c>
      <c r="O14" s="1">
        <f>MAX(B14:H14)</f>
        <v>1</v>
      </c>
      <c r="P14" s="1">
        <f>_xlfn.PERCENTILE.EXC(B14:H14,33%)</f>
        <v>0.49360000000000004</v>
      </c>
      <c r="Q14" s="1">
        <f>_xlfn.PERCENTILE.EXC(B14:H14,66%)</f>
        <v>1</v>
      </c>
      <c r="R14" s="1">
        <f>AVERAGE(B14:H14)</f>
        <v>0.73857142857142855</v>
      </c>
    </row>
    <row r="15" spans="1:18">
      <c r="A15" s="8" t="s">
        <v>21</v>
      </c>
      <c r="B15" s="1">
        <v>1</v>
      </c>
      <c r="C15" s="1">
        <v>0.54</v>
      </c>
      <c r="D15" s="1">
        <v>0.55000000000000004</v>
      </c>
      <c r="E15" s="1">
        <v>0.26</v>
      </c>
      <c r="F15" s="1">
        <v>0.55000000000000004</v>
      </c>
      <c r="G15" s="1">
        <v>0.79</v>
      </c>
      <c r="H15" s="67">
        <v>0.57999999999999996</v>
      </c>
      <c r="I15" s="1">
        <f t="shared" si="0"/>
        <v>0.54</v>
      </c>
      <c r="J15" s="12"/>
      <c r="K15" s="1">
        <f>MIN(B15:H15)</f>
        <v>0.26</v>
      </c>
      <c r="L15" s="1">
        <f>_xlfn.QUARTILE.EXC(B15:H15,1)</f>
        <v>0.54</v>
      </c>
      <c r="M15" s="1">
        <f>_xlfn.QUARTILE.EXC(B15:H15,2)</f>
        <v>0.55000000000000004</v>
      </c>
      <c r="N15" s="1">
        <f>_xlfn.QUARTILE.EXC(B15:H15,3)</f>
        <v>0.79</v>
      </c>
      <c r="O15" s="1">
        <f>MAX(B15:H15)</f>
        <v>1</v>
      </c>
      <c r="P15" s="1">
        <f>_xlfn.PERCENTILE.EXC(B15:H15,33%)</f>
        <v>0.5464</v>
      </c>
      <c r="Q15" s="1">
        <f>_xlfn.PERCENTILE.EXC(B15:H15,66%)</f>
        <v>0.63880000000000003</v>
      </c>
      <c r="R15" s="1">
        <f>AVERAGE(B15:H15)</f>
        <v>0.61</v>
      </c>
    </row>
    <row r="16" spans="1:18">
      <c r="A16" s="8" t="s">
        <v>75</v>
      </c>
      <c r="B16" s="1">
        <v>1</v>
      </c>
      <c r="C16" s="1">
        <v>0.33</v>
      </c>
      <c r="D16" s="1">
        <v>0.33</v>
      </c>
      <c r="E16" s="1">
        <v>0.15</v>
      </c>
      <c r="F16" s="1">
        <v>0.33</v>
      </c>
      <c r="G16" s="1">
        <v>1</v>
      </c>
      <c r="H16" s="67">
        <v>0.55000000000000004</v>
      </c>
      <c r="I16" s="1">
        <f t="shared" si="0"/>
        <v>0.33</v>
      </c>
      <c r="J16" s="12"/>
      <c r="K16" s="1">
        <f>MIN(B16:H16)</f>
        <v>0.15</v>
      </c>
      <c r="L16" s="1">
        <f>_xlfn.QUARTILE.EXC(B16:H16,1)</f>
        <v>0.33</v>
      </c>
      <c r="M16" s="1">
        <f>_xlfn.QUARTILE.EXC(B16:H16,2)</f>
        <v>0.33</v>
      </c>
      <c r="N16" s="1">
        <f>_xlfn.QUARTILE.EXC(B16:H16,3)</f>
        <v>1</v>
      </c>
      <c r="O16" s="1">
        <f>MAX(B16:H16)</f>
        <v>1</v>
      </c>
      <c r="P16" s="1">
        <f>_xlfn.PERCENTILE.EXC(B16:H16,33%)</f>
        <v>0.33</v>
      </c>
      <c r="Q16" s="1">
        <f>_xlfn.PERCENTILE.EXC(B16:H16,66%)</f>
        <v>0.67600000000000016</v>
      </c>
      <c r="R16" s="1">
        <f>AVERAGE(B16:H16)</f>
        <v>0.52714285714285725</v>
      </c>
    </row>
    <row r="17" spans="1:18">
      <c r="A17" s="8" t="s">
        <v>76</v>
      </c>
      <c r="B17" s="1">
        <v>1</v>
      </c>
      <c r="C17" s="1">
        <v>1</v>
      </c>
      <c r="D17" s="1">
        <v>0.33</v>
      </c>
      <c r="E17" s="1">
        <v>0.28999999999999998</v>
      </c>
      <c r="F17" s="1">
        <v>0.33</v>
      </c>
      <c r="G17" s="1">
        <v>1</v>
      </c>
      <c r="H17" s="67">
        <v>0.33</v>
      </c>
      <c r="I17" s="1">
        <f t="shared" si="0"/>
        <v>0.33</v>
      </c>
      <c r="J17" s="12"/>
      <c r="K17" s="1">
        <f>MIN(B17:H17)</f>
        <v>0.28999999999999998</v>
      </c>
      <c r="L17" s="1">
        <f>_xlfn.QUARTILE.EXC(B17:H17,1)</f>
        <v>0.33</v>
      </c>
      <c r="M17" s="1">
        <f>_xlfn.QUARTILE.EXC(B17:H17,2)</f>
        <v>0.33</v>
      </c>
      <c r="N17" s="1">
        <f>_xlfn.QUARTILE.EXC(B17:H17,3)</f>
        <v>1</v>
      </c>
      <c r="O17" s="1">
        <f>MAX(B17:H17)</f>
        <v>1</v>
      </c>
      <c r="P17" s="1">
        <f>_xlfn.PERCENTILE.EXC(B17:H17,33%)</f>
        <v>0.33</v>
      </c>
      <c r="Q17" s="1">
        <f>_xlfn.PERCENTILE.EXC(B17:H17,66%)</f>
        <v>1</v>
      </c>
      <c r="R17" s="1">
        <f>AVERAGE(B17:H17)</f>
        <v>0.61142857142857143</v>
      </c>
    </row>
    <row r="18" spans="1:18" ht="15" thickBot="1">
      <c r="A18" s="9" t="s">
        <v>36</v>
      </c>
      <c r="B18" s="2">
        <v>0.37</v>
      </c>
      <c r="C18" s="2">
        <v>0.51</v>
      </c>
      <c r="D18" s="2">
        <v>0.33</v>
      </c>
      <c r="E18" s="2">
        <v>0.26</v>
      </c>
      <c r="F18" s="2">
        <v>0.54</v>
      </c>
      <c r="G18" s="2">
        <v>0.28000000000000003</v>
      </c>
      <c r="H18" s="68">
        <v>1</v>
      </c>
      <c r="I18" s="1">
        <f t="shared" si="0"/>
        <v>0.28000000000000003</v>
      </c>
      <c r="J18" s="12"/>
      <c r="K18" s="1">
        <f>MIN(B18:H18)</f>
        <v>0.26</v>
      </c>
      <c r="L18" s="1">
        <f>_xlfn.QUARTILE.EXC(B18:H18,1)</f>
        <v>0.28000000000000003</v>
      </c>
      <c r="M18" s="1">
        <f>_xlfn.QUARTILE.EXC(B18:H18,2)</f>
        <v>0.37</v>
      </c>
      <c r="N18" s="1">
        <f>_xlfn.QUARTILE.EXC(B18:H18,3)</f>
        <v>0.54</v>
      </c>
      <c r="O18" s="1">
        <f>MAX(B18:H18)</f>
        <v>1</v>
      </c>
      <c r="P18" s="1">
        <f>_xlfn.PERCENTILE.EXC(B18:H18,33%)</f>
        <v>0.31200000000000006</v>
      </c>
      <c r="Q18" s="1">
        <f>_xlfn.PERCENTILE.EXC(B18:H18,66%)</f>
        <v>0.51839999999999997</v>
      </c>
      <c r="R18" s="1">
        <f>AVERAGE(B18:H18)</f>
        <v>0.47000000000000003</v>
      </c>
    </row>
    <row r="19" spans="1:18" ht="15">
      <c r="A19" s="69" t="s">
        <v>77</v>
      </c>
      <c r="B19" s="1">
        <f>_xlfn.QUARTILE.EXC(B2:B18,1)</f>
        <v>0.45</v>
      </c>
      <c r="C19" s="1">
        <f t="shared" ref="C19:H19" si="1">_xlfn.QUARTILE.EXC(C2:C18,1)</f>
        <v>0.255</v>
      </c>
      <c r="D19" s="1">
        <f t="shared" si="1"/>
        <v>0.245</v>
      </c>
      <c r="E19" s="1">
        <f t="shared" si="1"/>
        <v>0.16499999999999998</v>
      </c>
      <c r="F19" s="1">
        <f t="shared" si="1"/>
        <v>0.25</v>
      </c>
      <c r="G19" s="1">
        <f t="shared" si="1"/>
        <v>0.27500000000000002</v>
      </c>
      <c r="H19" s="1">
        <f t="shared" si="1"/>
        <v>0.27500000000000002</v>
      </c>
      <c r="I19" s="17"/>
      <c r="J19" s="12"/>
      <c r="K19" s="1"/>
      <c r="L19" s="1"/>
      <c r="M19" s="1"/>
      <c r="N19" s="1"/>
      <c r="O19" s="1"/>
      <c r="P19" s="1"/>
      <c r="Q19" s="1"/>
      <c r="R19" s="1"/>
    </row>
    <row r="20" spans="1:18">
      <c r="A20" s="10"/>
      <c r="B20" s="11"/>
      <c r="C20" s="11"/>
      <c r="D20" s="11"/>
      <c r="E20" s="11"/>
      <c r="F20" s="11"/>
      <c r="G20" s="11"/>
      <c r="H20" s="11"/>
      <c r="I20" s="11"/>
      <c r="J20" s="11"/>
    </row>
    <row r="21" spans="1:18" ht="18">
      <c r="A21" s="18" t="s">
        <v>85</v>
      </c>
      <c r="B21" s="14" t="s">
        <v>86</v>
      </c>
    </row>
    <row r="22" spans="1:18" ht="15">
      <c r="A22" s="7" t="s">
        <v>87</v>
      </c>
      <c r="B22" s="75" t="s">
        <v>88</v>
      </c>
      <c r="C22" s="76"/>
    </row>
    <row r="23" spans="1:18" ht="14.25" customHeight="1">
      <c r="A23" s="4" t="s">
        <v>90</v>
      </c>
      <c r="B23" s="77" t="s">
        <v>91</v>
      </c>
      <c r="C23" s="78"/>
    </row>
    <row r="24" spans="1:18" ht="15">
      <c r="A24" s="6" t="s">
        <v>93</v>
      </c>
      <c r="B24" s="79" t="s">
        <v>94</v>
      </c>
      <c r="C24" s="80"/>
    </row>
  </sheetData>
  <mergeCells count="3">
    <mergeCell ref="B22:C22"/>
    <mergeCell ref="B23:C23"/>
    <mergeCell ref="B24:C24"/>
  </mergeCells>
  <conditionalFormatting sqref="B2:H18">
    <cfRule type="cellIs" dxfId="24" priority="7" operator="greaterThanOrEqual">
      <formula>0.66</formula>
    </cfRule>
    <cfRule type="cellIs" dxfId="23" priority="8" operator="between">
      <formula>33%</formula>
      <formula>66%</formula>
    </cfRule>
    <cfRule type="cellIs" dxfId="22" priority="9" operator="lessThan">
      <formula>33%</formula>
    </cfRule>
  </conditionalFormatting>
  <conditionalFormatting sqref="B19:H19">
    <cfRule type="cellIs" dxfId="21" priority="4" operator="greaterThanOrEqual">
      <formula>0.66</formula>
    </cfRule>
    <cfRule type="cellIs" dxfId="20" priority="5" operator="lessThan">
      <formula>0.33</formula>
    </cfRule>
    <cfRule type="cellIs" dxfId="19" priority="6" operator="between">
      <formula>0.33</formula>
      <formula>0.66</formula>
    </cfRule>
  </conditionalFormatting>
  <conditionalFormatting sqref="I2:I18">
    <cfRule type="cellIs" dxfId="18" priority="1" operator="greaterThanOrEqual">
      <formula>0.66</formula>
    </cfRule>
    <cfRule type="cellIs" dxfId="17" priority="2" operator="lessThan">
      <formula>0.33</formula>
    </cfRule>
    <cfRule type="cellIs" dxfId="16" priority="3" operator="between">
      <formula>0.33</formula>
      <formula>0.66</formula>
    </cfRule>
  </conditionalFormatting>
  <printOptions gridLines="1"/>
  <pageMargins left="0.7" right="0.7" top="0.75" bottom="0.75" header="0.3" footer="0.3"/>
  <pageSetup paperSize="9"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expression" priority="17" id="{BA2E192B-0E1C-4C9F-AF78-2E26F59EE237}">
            <xm:f>COUNTIF(Info!$F$9:$F$13,A2)&gt;0</xm:f>
            <x14:dxf>
              <font>
                <b/>
                <i val="0"/>
                <color theme="9" tint="-0.499984740745262"/>
              </font>
            </x14:dxf>
          </x14:cfRule>
          <x14:cfRule type="expression" priority="18" id="{5BF46AB7-B175-4357-B136-F6E8FC1DC296}">
            <xm:f>COUNTIF(Info!$F$14:$F$25,A2)&gt;0</xm:f>
            <x14:dxf>
              <font>
                <b/>
                <i val="0"/>
                <color theme="1" tint="0.499984740745262"/>
              </font>
            </x14:dxf>
          </x14:cfRule>
          <xm:sqref>A2:A18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6954-64A2-4B56-9213-CB297CAB6029}">
  <dimension ref="A1:I24"/>
  <sheetViews>
    <sheetView zoomScale="85" zoomScaleNormal="85" workbookViewId="0">
      <selection activeCell="B2" sqref="B2"/>
    </sheetView>
  </sheetViews>
  <sheetFormatPr defaultRowHeight="14.25"/>
  <cols>
    <col min="1" max="1" width="35.28515625" customWidth="1"/>
    <col min="2" max="8" width="18.7109375" customWidth="1"/>
  </cols>
  <sheetData>
    <row r="1" spans="1:9" ht="15">
      <c r="A1" s="8"/>
      <c r="B1" s="60" t="s">
        <v>14</v>
      </c>
      <c r="C1" s="61" t="s">
        <v>22</v>
      </c>
      <c r="D1" s="62" t="s">
        <v>37</v>
      </c>
      <c r="E1" s="63" t="s">
        <v>53</v>
      </c>
      <c r="F1" s="64" t="s">
        <v>58</v>
      </c>
      <c r="G1" s="65" t="s">
        <v>62</v>
      </c>
      <c r="H1" s="66" t="s">
        <v>66</v>
      </c>
      <c r="I1" s="11"/>
    </row>
    <row r="2" spans="1:9">
      <c r="A2" s="8" t="s">
        <v>9</v>
      </c>
      <c r="B2" s="33">
        <f>IF(AND('2020_2025'!B2='2010_2019'!B2,'2020_2025'!B2='2000_2009'!B2),"",IF('2010_2019'!B2=1,'2000_2009'!B2-'2020_2025'!B2,'2010_2019'!B2-'2020_2025'!B2))</f>
        <v>-0.15999999999999998</v>
      </c>
      <c r="C2" s="33">
        <f>IF(AND('2020_2025'!C2='2010_2019'!C2,'2020_2025'!C2='2000_2009'!C2),"",IF('2010_2019'!C2=1,'2000_2009'!C2-'2020_2025'!C2,'2010_2019'!C2-'2020_2025'!C2))</f>
        <v>-9.9999999999999978E-2</v>
      </c>
      <c r="D2" s="33">
        <f>IF(AND('2020_2025'!D2='2010_2019'!D2,'2020_2025'!D2='2000_2009'!D2),"",IF('2010_2019'!D2=1,'2000_2009'!D2-'2020_2025'!D2,'2010_2019'!D2-'2020_2025'!D2))</f>
        <v>-0.4</v>
      </c>
      <c r="E2" s="33">
        <f>IF(AND('2020_2025'!E2='2010_2019'!E2,'2020_2025'!E2='2000_2009'!E2),"",IF('2010_2019'!E2=1,'2000_2009'!E2-'2020_2025'!E2,'2010_2019'!E2-'2020_2025'!E2))</f>
        <v>-0.39999999999999991</v>
      </c>
      <c r="F2" s="33">
        <f>IF(AND('2020_2025'!F2='2010_2019'!F2,'2020_2025'!F2='2000_2009'!F2),"",IF('2010_2019'!F2=1,'2000_2009'!F2-'2020_2025'!F2,'2010_2019'!F2-'2020_2025'!F2))</f>
        <v>-0.37</v>
      </c>
      <c r="G2" s="33">
        <f>IF(AND('2020_2025'!G2='2010_2019'!G2,'2020_2025'!G2='2000_2009'!G2),"",IF('2010_2019'!G2=1,'2000_2009'!G2-'2020_2025'!G2,'2010_2019'!G2-'2020_2025'!G2))</f>
        <v>-0.15999999999999998</v>
      </c>
      <c r="H2" s="70">
        <f>IF(AND('2020_2025'!H2='2010_2019'!H2,'2020_2025'!H2='2000_2009'!H2),"",IF('2010_2019'!H2=1,'2000_2009'!H2-'2020_2025'!H2,'2010_2019'!H2-'2020_2025'!H2))</f>
        <v>-0.65</v>
      </c>
      <c r="I2" s="11"/>
    </row>
    <row r="3" spans="1:9">
      <c r="A3" s="8" t="s">
        <v>13</v>
      </c>
      <c r="B3" s="33">
        <f>IF(AND('2020_2025'!B3='2010_2019'!B3,'2020_2025'!B3='2000_2009'!B3),"",IF('2010_2019'!B3=1,'2000_2009'!B3-'2020_2025'!B3,'2010_2019'!B3-'2020_2025'!B3))</f>
        <v>-2.0000000000000018E-2</v>
      </c>
      <c r="C3" s="33">
        <f>IF(AND('2020_2025'!C3='2010_2019'!C3,'2020_2025'!C3='2000_2009'!C3),"",IF('2010_2019'!C3=1,'2000_2009'!C3-'2020_2025'!C3,'2010_2019'!C3-'2020_2025'!C3))</f>
        <v>-0.03</v>
      </c>
      <c r="D3" s="33">
        <f>IF(AND('2020_2025'!D3='2010_2019'!D3,'2020_2025'!D3='2000_2009'!D3),"",IF('2010_2019'!D3=1,'2000_2009'!D3-'2020_2025'!D3,'2010_2019'!D3-'2020_2025'!D3))</f>
        <v>-0.33</v>
      </c>
      <c r="E3" s="33">
        <f>IF(AND('2020_2025'!E3='2010_2019'!E3,'2020_2025'!E3='2000_2009'!E3),"",IF('2010_2019'!E3=1,'2000_2009'!E3-'2020_2025'!E3,'2010_2019'!E3-'2020_2025'!E3))</f>
        <v>-0.33</v>
      </c>
      <c r="F3" s="33">
        <f>IF(AND('2020_2025'!F3='2010_2019'!F3,'2020_2025'!F3='2000_2009'!F3),"",IF('2010_2019'!F3=1,'2000_2009'!F3-'2020_2025'!F3,'2010_2019'!F3-'2020_2025'!F3))</f>
        <v>-0.27</v>
      </c>
      <c r="G3" s="33">
        <f>IF(AND('2020_2025'!G3='2010_2019'!G3,'2020_2025'!G3='2000_2009'!G3),"",IF('2010_2019'!G3=1,'2000_2009'!G3-'2020_2025'!G3,'2010_2019'!G3-'2020_2025'!G3))</f>
        <v>-3.0000000000000027E-2</v>
      </c>
      <c r="H3" s="70">
        <f>IF(AND('2020_2025'!H3='2010_2019'!H3,'2020_2025'!H3='2000_2009'!H3),"",IF('2010_2019'!H3=1,'2000_2009'!H3-'2020_2025'!H3,'2010_2019'!H3-'2020_2025'!H3))</f>
        <v>-0.27999999999999997</v>
      </c>
      <c r="I3" s="11"/>
    </row>
    <row r="4" spans="1:9">
      <c r="A4" s="8" t="s">
        <v>57</v>
      </c>
      <c r="B4" s="33" t="str">
        <f>IF(AND('2020_2025'!B4='2010_2019'!B4,'2020_2025'!B4='2000_2009'!B4),"",IF('2010_2019'!B4=1,'2000_2009'!B4-'2020_2025'!B4,'2010_2019'!B4-'2020_2025'!B4))</f>
        <v/>
      </c>
      <c r="C4" s="33" t="str">
        <f>IF(AND('2020_2025'!C4='2010_2019'!C4,'2020_2025'!C4='2000_2009'!C4),"",IF('2010_2019'!C4=1,'2000_2009'!C4-'2020_2025'!C4,'2010_2019'!C4-'2020_2025'!C4))</f>
        <v/>
      </c>
      <c r="D4" s="33" t="str">
        <f>IF(AND('2020_2025'!D4='2010_2019'!D4,'2020_2025'!D4='2000_2009'!D4),"",IF('2010_2019'!D4=1,'2000_2009'!D4-'2020_2025'!D4,'2010_2019'!D4-'2020_2025'!D4))</f>
        <v/>
      </c>
      <c r="E4" s="33">
        <f>IF(AND('2020_2025'!E4='2010_2019'!E4,'2020_2025'!E4='2000_2009'!E4),"",IF('2010_2019'!E4=1,'2000_2009'!E4-'2020_2025'!E4,'2010_2019'!E4-'2020_2025'!E4))</f>
        <v>0.20999999999999996</v>
      </c>
      <c r="F4" s="33">
        <f>IF(AND('2020_2025'!F4='2010_2019'!F4,'2020_2025'!F4='2000_2009'!F4),"",IF('2010_2019'!F4=1,'2000_2009'!F4-'2020_2025'!F4,'2010_2019'!F4-'2020_2025'!F4))</f>
        <v>-0.41000000000000003</v>
      </c>
      <c r="G4" s="33" t="str">
        <f>IF(AND('2020_2025'!G4='2010_2019'!G4,'2020_2025'!G4='2000_2009'!G4),"",IF('2010_2019'!G4=1,'2000_2009'!G4-'2020_2025'!G4,'2010_2019'!G4-'2020_2025'!G4))</f>
        <v/>
      </c>
      <c r="H4" s="70" t="str">
        <f>IF(AND('2020_2025'!H4='2010_2019'!H4,'2020_2025'!H4='2000_2009'!H4),"",IF('2010_2019'!H4=1,'2000_2009'!H4-'2020_2025'!H4,'2010_2019'!H4-'2020_2025'!H4))</f>
        <v/>
      </c>
      <c r="I4" s="11"/>
    </row>
    <row r="5" spans="1:9">
      <c r="A5" s="8" t="s">
        <v>68</v>
      </c>
      <c r="B5" s="33">
        <f>IF(AND('2020_2025'!B5='2010_2019'!B5,'2020_2025'!B5='2000_2009'!B5),"",IF('2010_2019'!B5=1,'2000_2009'!B5-'2020_2025'!B5,'2010_2019'!B5-'2020_2025'!B5))</f>
        <v>-0.61</v>
      </c>
      <c r="C5" s="33">
        <f>IF(AND('2020_2025'!C5='2010_2019'!C5,'2020_2025'!C5='2000_2009'!C5),"",IF('2010_2019'!C5=1,'2000_2009'!C5-'2020_2025'!C5,'2010_2019'!C5-'2020_2025'!C5))</f>
        <v>-0.86</v>
      </c>
      <c r="D5" s="33">
        <f>IF(AND('2020_2025'!D5='2010_2019'!D5,'2020_2025'!D5='2000_2009'!D5),"",IF('2010_2019'!D5=1,'2000_2009'!D5-'2020_2025'!D5,'2010_2019'!D5-'2020_2025'!D5))</f>
        <v>-0.79</v>
      </c>
      <c r="E5" s="33">
        <f>IF(AND('2020_2025'!E5='2010_2019'!E5,'2020_2025'!E5='2000_2009'!E5),"",IF('2010_2019'!E5=1,'2000_2009'!E5-'2020_2025'!E5,'2010_2019'!E5-'2020_2025'!E5))</f>
        <v>-0.81</v>
      </c>
      <c r="F5" s="33">
        <f>IF(AND('2020_2025'!F5='2010_2019'!F5,'2020_2025'!F5='2000_2009'!F5),"",IF('2010_2019'!F5=1,'2000_2009'!F5-'2020_2025'!F5,'2010_2019'!F5-'2020_2025'!F5))</f>
        <v>-0.88</v>
      </c>
      <c r="G5" s="33">
        <f>IF(AND('2020_2025'!G5='2010_2019'!G5,'2020_2025'!G5='2000_2009'!G5),"",IF('2010_2019'!G5=1,'2000_2009'!G5-'2020_2025'!G5,'2010_2019'!G5-'2020_2025'!G5))</f>
        <v>-0.74</v>
      </c>
      <c r="H5" s="70">
        <f>IF(AND('2020_2025'!H5='2010_2019'!H5,'2020_2025'!H5='2000_2009'!H5),"",IF('2010_2019'!H5=1,'2000_2009'!H5-'2020_2025'!H5,'2010_2019'!H5-'2020_2025'!H5))</f>
        <v>0.09</v>
      </c>
      <c r="I5" s="11"/>
    </row>
    <row r="6" spans="1:9">
      <c r="A6" s="8" t="s">
        <v>69</v>
      </c>
      <c r="B6" s="33">
        <f>IF(AND('2020_2025'!B6='2010_2019'!B6,'2020_2025'!B6='2000_2009'!B6),"",IF('2010_2019'!B6=1,'2000_2009'!B6-'2020_2025'!B6,'2010_2019'!B6-'2020_2025'!B6))</f>
        <v>-0.04</v>
      </c>
      <c r="C6" s="33">
        <f>IF(AND('2020_2025'!C6='2010_2019'!C6,'2020_2025'!C6='2000_2009'!C6),"",IF('2010_2019'!C6=1,'2000_2009'!C6-'2020_2025'!C6,'2010_2019'!C6-'2020_2025'!C6))</f>
        <v>-9.0000000000000011E-2</v>
      </c>
      <c r="D6" s="33">
        <f>IF(AND('2020_2025'!D6='2010_2019'!D6,'2020_2025'!D6='2000_2009'!D6),"",IF('2010_2019'!D6=1,'2000_2009'!D6-'2020_2025'!D6,'2010_2019'!D6-'2020_2025'!D6))</f>
        <v>-7.0000000000000007E-2</v>
      </c>
      <c r="E6" s="33">
        <f>IF(AND('2020_2025'!E6='2010_2019'!E6,'2020_2025'!E6='2000_2009'!E6),"",IF('2010_2019'!E6=1,'2000_2009'!E6-'2020_2025'!E6,'2010_2019'!E6-'2020_2025'!E6))</f>
        <v>-0.08</v>
      </c>
      <c r="F6" s="33">
        <f>IF(AND('2020_2025'!F6='2010_2019'!F6,'2020_2025'!F6='2000_2009'!F6),"",IF('2010_2019'!F6=1,'2000_2009'!F6-'2020_2025'!F6,'2010_2019'!F6-'2020_2025'!F6))</f>
        <v>-0.06</v>
      </c>
      <c r="G6" s="33">
        <f>IF(AND('2020_2025'!G6='2010_2019'!G6,'2020_2025'!G6='2000_2009'!G6),"",IF('2010_2019'!G6=1,'2000_2009'!G6-'2020_2025'!G6,'2010_2019'!G6-'2020_2025'!G6))</f>
        <v>-3.0000000000000006E-2</v>
      </c>
      <c r="H6" s="70">
        <f>IF(AND('2020_2025'!H6='2010_2019'!H6,'2020_2025'!H6='2000_2009'!H6),"",IF('2010_2019'!H6=1,'2000_2009'!H6-'2020_2025'!H6,'2010_2019'!H6-'2020_2025'!H6))</f>
        <v>0.64</v>
      </c>
      <c r="I6" s="11"/>
    </row>
    <row r="7" spans="1:9">
      <c r="A7" s="8" t="s">
        <v>61</v>
      </c>
      <c r="B7" s="33">
        <f>IF(AND('2020_2025'!B7='2010_2019'!B7,'2020_2025'!B7='2000_2009'!B7),"",IF('2010_2019'!B7=1,'2000_2009'!B7-'2020_2025'!B7,'2010_2019'!B7-'2020_2025'!B7))</f>
        <v>-0.5</v>
      </c>
      <c r="C7" s="33">
        <f>IF(AND('2020_2025'!C7='2010_2019'!C7,'2020_2025'!C7='2000_2009'!C7),"",IF('2010_2019'!C7=1,'2000_2009'!C7-'2020_2025'!C7,'2010_2019'!C7-'2020_2025'!C7))</f>
        <v>-0.36000000000000004</v>
      </c>
      <c r="D7" s="33">
        <f>IF(AND('2020_2025'!D7='2010_2019'!D7,'2020_2025'!D7='2000_2009'!D7),"",IF('2010_2019'!D7=1,'2000_2009'!D7-'2020_2025'!D7,'2010_2019'!D7-'2020_2025'!D7))</f>
        <v>-0.12</v>
      </c>
      <c r="E7" s="33">
        <f>IF(AND('2020_2025'!E7='2010_2019'!E7,'2020_2025'!E7='2000_2009'!E7),"",IF('2010_2019'!E7=1,'2000_2009'!E7-'2020_2025'!E7,'2010_2019'!E7-'2020_2025'!E7))</f>
        <v>-7.9999999999999988E-2</v>
      </c>
      <c r="F7" s="33">
        <f>IF(AND('2020_2025'!F7='2010_2019'!F7,'2020_2025'!F7='2000_2009'!F7),"",IF('2010_2019'!F7=1,'2000_2009'!F7-'2020_2025'!F7,'2010_2019'!F7-'2020_2025'!F7))</f>
        <v>-0.13999999999999999</v>
      </c>
      <c r="G7" s="33">
        <f>IF(AND('2020_2025'!G7='2010_2019'!G7,'2020_2025'!G7='2000_2009'!G7),"",IF('2010_2019'!G7=1,'2000_2009'!G7-'2020_2025'!G7,'2010_2019'!G7-'2020_2025'!G7))</f>
        <v>-0.5</v>
      </c>
      <c r="H7" s="70">
        <f>IF(AND('2020_2025'!H7='2010_2019'!H7,'2020_2025'!H7='2000_2009'!H7),"",IF('2010_2019'!H7=1,'2000_2009'!H7-'2020_2025'!H7,'2010_2019'!H7-'2020_2025'!H7))</f>
        <v>-0.75</v>
      </c>
      <c r="I7" s="11"/>
    </row>
    <row r="8" spans="1:9">
      <c r="A8" s="8" t="s">
        <v>70</v>
      </c>
      <c r="B8" s="33">
        <f>IF(AND('2020_2025'!B8='2010_2019'!B8,'2020_2025'!B8='2000_2009'!B8),"",IF('2010_2019'!B8=1,'2000_2009'!B8-'2020_2025'!B8,'2010_2019'!B8-'2020_2025'!B8))</f>
        <v>-9.0000000000000024E-2</v>
      </c>
      <c r="C8" s="33">
        <f>IF(AND('2020_2025'!C8='2010_2019'!C8,'2020_2025'!C8='2000_2009'!C8),"",IF('2010_2019'!C8=1,'2000_2009'!C8-'2020_2025'!C8,'2010_2019'!C8-'2020_2025'!C8))</f>
        <v>-0.15000000000000002</v>
      </c>
      <c r="D8" s="33">
        <f>IF(AND('2020_2025'!D8='2010_2019'!D8,'2020_2025'!D8='2000_2009'!D8),"",IF('2010_2019'!D8=1,'2000_2009'!D8-'2020_2025'!D8,'2010_2019'!D8-'2020_2025'!D8))</f>
        <v>-0.06</v>
      </c>
      <c r="E8" s="33">
        <f>IF(AND('2020_2025'!E8='2010_2019'!E8,'2020_2025'!E8='2000_2009'!E8),"",IF('2010_2019'!E8=1,'2000_2009'!E8-'2020_2025'!E8,'2010_2019'!E8-'2020_2025'!E8))</f>
        <v>-7.9999999999999988E-2</v>
      </c>
      <c r="F8" s="33">
        <f>IF(AND('2020_2025'!F8='2010_2019'!F8,'2020_2025'!F8='2000_2009'!F8),"",IF('2010_2019'!F8=1,'2000_2009'!F8-'2020_2025'!F8,'2010_2019'!F8-'2020_2025'!F8))</f>
        <v>-0.1</v>
      </c>
      <c r="G8" s="33">
        <f>IF(AND('2020_2025'!G8='2010_2019'!G8,'2020_2025'!G8='2000_2009'!G8),"",IF('2010_2019'!G8=1,'2000_2009'!G8-'2020_2025'!G8,'2010_2019'!G8-'2020_2025'!G8))</f>
        <v>-0.1</v>
      </c>
      <c r="H8" s="70">
        <f>IF(AND('2020_2025'!H8='2010_2019'!H8,'2020_2025'!H8='2000_2009'!H8),"",IF('2010_2019'!H8=1,'2000_2009'!H8-'2020_2025'!H8,'2010_2019'!H8-'2020_2025'!H8))</f>
        <v>-4.0000000000000008E-2</v>
      </c>
      <c r="I8" s="11"/>
    </row>
    <row r="9" spans="1:9">
      <c r="A9" s="8" t="s">
        <v>52</v>
      </c>
      <c r="B9" s="33">
        <f>IF(AND('2020_2025'!B9='2010_2019'!B9,'2020_2025'!B9='2000_2009'!B9),"",IF('2010_2019'!B9=1,'2000_2009'!B9-'2020_2025'!B9,'2010_2019'!B9-'2020_2025'!B9))</f>
        <v>-0.75</v>
      </c>
      <c r="C9" s="33">
        <f>IF(AND('2020_2025'!C9='2010_2019'!C9,'2020_2025'!C9='2000_2009'!C9),"",IF('2010_2019'!C9=1,'2000_2009'!C9-'2020_2025'!C9,'2010_2019'!C9-'2020_2025'!C9))</f>
        <v>-0.75</v>
      </c>
      <c r="D9" s="33">
        <f>IF(AND('2020_2025'!D9='2010_2019'!D9,'2020_2025'!D9='2000_2009'!D9),"",IF('2010_2019'!D9=1,'2000_2009'!D9-'2020_2025'!D9,'2010_2019'!D9-'2020_2025'!D9))</f>
        <v>-0.10999999999999993</v>
      </c>
      <c r="E9" s="33">
        <f>IF(AND('2020_2025'!E9='2010_2019'!E9,'2020_2025'!E9='2000_2009'!E9),"",IF('2010_2019'!E9=1,'2000_2009'!E9-'2020_2025'!E9,'2010_2019'!E9-'2020_2025'!E9))</f>
        <v>-0.64</v>
      </c>
      <c r="F9" s="33">
        <f>IF(AND('2020_2025'!F9='2010_2019'!F9,'2020_2025'!F9='2000_2009'!F9),"",IF('2010_2019'!F9=1,'2000_2009'!F9-'2020_2025'!F9,'2010_2019'!F9-'2020_2025'!F9))</f>
        <v>-0.10999999999999993</v>
      </c>
      <c r="G9" s="33">
        <f>IF(AND('2020_2025'!G9='2010_2019'!G9,'2020_2025'!G9='2000_2009'!G9),"",IF('2010_2019'!G9=1,'2000_2009'!G9-'2020_2025'!G9,'2010_2019'!G9-'2020_2025'!G9))</f>
        <v>-0.75</v>
      </c>
      <c r="H9" s="70" t="str">
        <f>IF(AND('2020_2025'!H9='2010_2019'!H9,'2020_2025'!H9='2000_2009'!H9),"",IF('2010_2019'!H9=1,'2000_2009'!H9-'2020_2025'!H9,'2010_2019'!H9-'2020_2025'!H9))</f>
        <v/>
      </c>
      <c r="I9" s="11"/>
    </row>
    <row r="10" spans="1:9">
      <c r="A10" s="8" t="s">
        <v>71</v>
      </c>
      <c r="B10" s="33">
        <f>IF(AND('2020_2025'!B10='2010_2019'!B10,'2020_2025'!B10='2000_2009'!B10),"",IF('2010_2019'!B10=1,'2000_2009'!B10-'2020_2025'!B10,'2010_2019'!B10-'2020_2025'!B10))</f>
        <v>-0.39</v>
      </c>
      <c r="C10" s="33">
        <f>IF(AND('2020_2025'!C10='2010_2019'!C10,'2020_2025'!C10='2000_2009'!C10),"",IF('2010_2019'!C10=1,'2000_2009'!C10-'2020_2025'!C10,'2010_2019'!C10-'2020_2025'!C10))</f>
        <v>-0.12</v>
      </c>
      <c r="D10" s="33">
        <f>IF(AND('2020_2025'!D10='2010_2019'!D10,'2020_2025'!D10='2000_2009'!D10),"",IF('2010_2019'!D10=1,'2000_2009'!D10-'2020_2025'!D10,'2010_2019'!D10-'2020_2025'!D10))</f>
        <v>-7.0000000000000007E-2</v>
      </c>
      <c r="E10" s="33">
        <f>IF(AND('2020_2025'!E10='2010_2019'!E10,'2020_2025'!E10='2000_2009'!E10),"",IF('2010_2019'!E10=1,'2000_2009'!E10-'2020_2025'!E10,'2010_2019'!E10-'2020_2025'!E10))</f>
        <v>-0.05</v>
      </c>
      <c r="F10" s="33">
        <f>IF(AND('2020_2025'!F10='2010_2019'!F10,'2020_2025'!F10='2000_2009'!F10),"",IF('2010_2019'!F10=1,'2000_2009'!F10-'2020_2025'!F10,'2010_2019'!F10-'2020_2025'!F10))</f>
        <v>-0.1</v>
      </c>
      <c r="G10" s="33">
        <f>IF(AND('2020_2025'!G10='2010_2019'!G10,'2020_2025'!G10='2000_2009'!G10),"",IF('2010_2019'!G10=1,'2000_2009'!G10-'2020_2025'!G10,'2010_2019'!G10-'2020_2025'!G10))</f>
        <v>-0.15000000000000002</v>
      </c>
      <c r="H10" s="70">
        <f>IF(AND('2020_2025'!H10='2010_2019'!H10,'2020_2025'!H10='2000_2009'!H10),"",IF('2010_2019'!H10=1,'2000_2009'!H10-'2020_2025'!H10,'2010_2019'!H10-'2020_2025'!H10))</f>
        <v>-3.9999999999999994E-2</v>
      </c>
      <c r="I10" s="11"/>
    </row>
    <row r="11" spans="1:9">
      <c r="A11" s="8" t="s">
        <v>72</v>
      </c>
      <c r="B11" s="33">
        <f>IF(AND('2020_2025'!B11='2010_2019'!B11,'2020_2025'!B11='2000_2009'!B11),"",IF('2010_2019'!B11=1,'2000_2009'!B11-'2020_2025'!B11,'2010_2019'!B11-'2020_2025'!B11))</f>
        <v>-0.53</v>
      </c>
      <c r="C11" s="33">
        <f>IF(AND('2020_2025'!C11='2010_2019'!C11,'2020_2025'!C11='2000_2009'!C11),"",IF('2010_2019'!C11=1,'2000_2009'!C11-'2020_2025'!C11,'2010_2019'!C11-'2020_2025'!C11))</f>
        <v>-0.87</v>
      </c>
      <c r="D11" s="33">
        <f>IF(AND('2020_2025'!D11='2010_2019'!D11,'2020_2025'!D11='2000_2009'!D11),"",IF('2010_2019'!D11=1,'2000_2009'!D11-'2020_2025'!D11,'2010_2019'!D11-'2020_2025'!D11))</f>
        <v>-0.63</v>
      </c>
      <c r="E11" s="33">
        <f>IF(AND('2020_2025'!E11='2010_2019'!E11,'2020_2025'!E11='2000_2009'!E11),"",IF('2010_2019'!E11=1,'2000_2009'!E11-'2020_2025'!E11,'2010_2019'!E11-'2020_2025'!E11))</f>
        <v>-0.11000000000000001</v>
      </c>
      <c r="F11" s="33">
        <f>IF(AND('2020_2025'!F11='2010_2019'!F11,'2020_2025'!F11='2000_2009'!F11),"",IF('2010_2019'!F11=1,'2000_2009'!F11-'2020_2025'!F11,'2010_2019'!F11-'2020_2025'!F11))</f>
        <v>-0.91</v>
      </c>
      <c r="G11" s="33">
        <f>IF(AND('2020_2025'!G11='2010_2019'!G11,'2020_2025'!G11='2000_2009'!G11),"",IF('2010_2019'!G11=1,'2000_2009'!G11-'2020_2025'!G11,'2010_2019'!G11-'2020_2025'!G11))</f>
        <v>-0.53</v>
      </c>
      <c r="H11" s="70">
        <f>IF(AND('2020_2025'!H11='2010_2019'!H11,'2020_2025'!H11='2000_2009'!H11),"",IF('2010_2019'!H11=1,'2000_2009'!H11-'2020_2025'!H11,'2010_2019'!H11-'2020_2025'!H11))</f>
        <v>-0.16000000000000003</v>
      </c>
      <c r="I11" s="11"/>
    </row>
    <row r="12" spans="1:9">
      <c r="A12" s="8" t="s">
        <v>73</v>
      </c>
      <c r="B12" s="33">
        <f>IF(AND('2020_2025'!B12='2010_2019'!B12,'2020_2025'!B12='2000_2009'!B12),"",IF('2010_2019'!B12=1,'2000_2009'!B12-'2020_2025'!B12,'2010_2019'!B12-'2020_2025'!B12))</f>
        <v>-0.11</v>
      </c>
      <c r="C12" s="33">
        <f>IF(AND('2020_2025'!C12='2010_2019'!C12,'2020_2025'!C12='2000_2009'!C12),"",IF('2010_2019'!C12=1,'2000_2009'!C12-'2020_2025'!C12,'2010_2019'!C12-'2020_2025'!C12))</f>
        <v>-7.9999999999999988E-2</v>
      </c>
      <c r="D12" s="33">
        <f>IF(AND('2020_2025'!D12='2010_2019'!D12,'2020_2025'!D12='2000_2009'!D12),"",IF('2010_2019'!D12=1,'2000_2009'!D12-'2020_2025'!D12,'2010_2019'!D12-'2020_2025'!D12))</f>
        <v>-7.0000000000000007E-2</v>
      </c>
      <c r="E12" s="33">
        <f>IF(AND('2020_2025'!E12='2010_2019'!E12,'2020_2025'!E12='2000_2009'!E12),"",IF('2010_2019'!E12=1,'2000_2009'!E12-'2020_2025'!E12,'2010_2019'!E12-'2020_2025'!E12))</f>
        <v>-3.9999999999999994E-2</v>
      </c>
      <c r="F12" s="33">
        <f>IF(AND('2020_2025'!F12='2010_2019'!F12,'2020_2025'!F12='2000_2009'!F12),"",IF('2010_2019'!F12=1,'2000_2009'!F12-'2020_2025'!F12,'2010_2019'!F12-'2020_2025'!F12))</f>
        <v>-0.08</v>
      </c>
      <c r="G12" s="33">
        <f>IF(AND('2020_2025'!G12='2010_2019'!G12,'2020_2025'!G12='2000_2009'!G12),"",IF('2010_2019'!G12=1,'2000_2009'!G12-'2020_2025'!G12,'2010_2019'!G12-'2020_2025'!G12))</f>
        <v>-9.0000000000000011E-2</v>
      </c>
      <c r="H12" s="70">
        <f>IF(AND('2020_2025'!H12='2010_2019'!H12,'2020_2025'!H12='2000_2009'!H12),"",IF('2010_2019'!H12=1,'2000_2009'!H12-'2020_2025'!H12,'2010_2019'!H12-'2020_2025'!H12))</f>
        <v>-0.05</v>
      </c>
      <c r="I12" s="11"/>
    </row>
    <row r="13" spans="1:9">
      <c r="A13" s="8" t="s">
        <v>65</v>
      </c>
      <c r="B13" s="33">
        <f>IF(AND('2020_2025'!B13='2010_2019'!B13,'2020_2025'!B13='2000_2009'!B13),"",IF('2010_2019'!B13=1,'2000_2009'!B13-'2020_2025'!B13,'2010_2019'!B13-'2020_2025'!B13))</f>
        <v>-0.47</v>
      </c>
      <c r="C13" s="33">
        <f>IF(AND('2020_2025'!C13='2010_2019'!C13,'2020_2025'!C13='2000_2009'!C13),"",IF('2010_2019'!C13=1,'2000_2009'!C13-'2020_2025'!C13,'2010_2019'!C13-'2020_2025'!C13))</f>
        <v>-0.77</v>
      </c>
      <c r="D13" s="33">
        <f>IF(AND('2020_2025'!D13='2010_2019'!D13,'2020_2025'!D13='2000_2009'!D13),"",IF('2010_2019'!D13=1,'2000_2009'!D13-'2020_2025'!D13,'2010_2019'!D13-'2020_2025'!D13))</f>
        <v>-0.65999999999999992</v>
      </c>
      <c r="E13" s="33">
        <f>IF(AND('2020_2025'!E13='2010_2019'!E13,'2020_2025'!E13='2000_2009'!E13),"",IF('2010_2019'!E13=1,'2000_2009'!E13-'2020_2025'!E13,'2010_2019'!E13-'2020_2025'!E13))</f>
        <v>-0.23000000000000004</v>
      </c>
      <c r="F13" s="33">
        <f>IF(AND('2020_2025'!F13='2010_2019'!F13,'2020_2025'!F13='2000_2009'!F13),"",IF('2010_2019'!F13=1,'2000_2009'!F13-'2020_2025'!F13,'2010_2019'!F13-'2020_2025'!F13))</f>
        <v>-0.77</v>
      </c>
      <c r="G13" s="33">
        <f>IF(AND('2020_2025'!G13='2010_2019'!G13,'2020_2025'!G13='2000_2009'!G13),"",IF('2010_2019'!G13=1,'2000_2009'!G13-'2020_2025'!G13,'2010_2019'!G13-'2020_2025'!G13))</f>
        <v>-0.47</v>
      </c>
      <c r="H13" s="70">
        <f>IF(AND('2020_2025'!H13='2010_2019'!H13,'2020_2025'!H13='2000_2009'!H13),"",IF('2010_2019'!H13=1,'2000_2009'!H13-'2020_2025'!H13,'2010_2019'!H13-'2020_2025'!H13))</f>
        <v>-0.47</v>
      </c>
      <c r="I13" s="11"/>
    </row>
    <row r="14" spans="1:9">
      <c r="A14" s="8" t="s">
        <v>74</v>
      </c>
      <c r="B14" s="33">
        <f>IF(AND('2020_2025'!B14='2010_2019'!B14,'2020_2025'!B14='2000_2009'!B14),"",IF('2010_2019'!B14=1,'2000_2009'!B14-'2020_2025'!B14,'2010_2019'!B14-'2020_2025'!B14))</f>
        <v>-0.5</v>
      </c>
      <c r="C14" s="33">
        <f>IF(AND('2020_2025'!C14='2010_2019'!C14,'2020_2025'!C14='2000_2009'!C14),"",IF('2010_2019'!C14=1,'2000_2009'!C14-'2020_2025'!C14,'2010_2019'!C14-'2020_2025'!C14))</f>
        <v>-0.86</v>
      </c>
      <c r="D14" s="33">
        <f>IF(AND('2020_2025'!D14='2010_2019'!D14,'2020_2025'!D14='2000_2009'!D14),"",IF('2010_2019'!D14=1,'2000_2009'!D14-'2020_2025'!D14,'2010_2019'!D14-'2020_2025'!D14))</f>
        <v>-8.0000000000000016E-2</v>
      </c>
      <c r="E14" s="33">
        <f>IF(AND('2020_2025'!E14='2010_2019'!E14,'2020_2025'!E14='2000_2009'!E14),"",IF('2010_2019'!E14=1,'2000_2009'!E14-'2020_2025'!E14,'2010_2019'!E14-'2020_2025'!E14))</f>
        <v>-0.10999999999999999</v>
      </c>
      <c r="F14" s="33">
        <f>IF(AND('2020_2025'!F14='2010_2019'!F14,'2020_2025'!F14='2000_2009'!F14),"",IF('2010_2019'!F14=1,'2000_2009'!F14-'2020_2025'!F14,'2010_2019'!F14-'2020_2025'!F14))</f>
        <v>-0.44999999999999996</v>
      </c>
      <c r="G14" s="33">
        <f>IF(AND('2020_2025'!G14='2010_2019'!G14,'2020_2025'!G14='2000_2009'!G14),"",IF('2010_2019'!G14=1,'2000_2009'!G14-'2020_2025'!G14,'2010_2019'!G14-'2020_2025'!G14))</f>
        <v>-0.5</v>
      </c>
      <c r="H14" s="70">
        <f>IF(AND('2020_2025'!H14='2010_2019'!H14,'2020_2025'!H14='2000_2009'!H14),"",IF('2010_2019'!H14=1,'2000_2009'!H14-'2020_2025'!H14,'2010_2019'!H14-'2020_2025'!H14))</f>
        <v>-0.48</v>
      </c>
      <c r="I14" s="11"/>
    </row>
    <row r="15" spans="1:9">
      <c r="A15" s="8" t="s">
        <v>21</v>
      </c>
      <c r="B15" s="33">
        <f>IF(AND('2020_2025'!B15='2010_2019'!B15,'2020_2025'!B15='2000_2009'!B15),"",IF('2010_2019'!B15=1,'2000_2009'!B15-'2020_2025'!B15,'2010_2019'!B15-'2020_2025'!B15))</f>
        <v>-0.54</v>
      </c>
      <c r="C15" s="33">
        <f>IF(AND('2020_2025'!C15='2010_2019'!C15,'2020_2025'!C15='2000_2009'!C15),"",IF('2010_2019'!C15=1,'2000_2009'!C15-'2020_2025'!C15,'2010_2019'!C15-'2020_2025'!C15))</f>
        <v>-0.29000000000000004</v>
      </c>
      <c r="D15" s="33">
        <f>IF(AND('2020_2025'!D15='2010_2019'!D15,'2020_2025'!D15='2000_2009'!D15),"",IF('2010_2019'!D15=1,'2000_2009'!D15-'2020_2025'!D15,'2010_2019'!D15-'2020_2025'!D15))</f>
        <v>-0.33000000000000007</v>
      </c>
      <c r="E15" s="33">
        <f>IF(AND('2020_2025'!E15='2010_2019'!E15,'2020_2025'!E15='2000_2009'!E15),"",IF('2010_2019'!E15=1,'2000_2009'!E15-'2020_2025'!E15,'2010_2019'!E15-'2020_2025'!E15))</f>
        <v>-0.06</v>
      </c>
      <c r="F15" s="33">
        <f>IF(AND('2020_2025'!F15='2010_2019'!F15,'2020_2025'!F15='2000_2009'!F15),"",IF('2010_2019'!F15=1,'2000_2009'!F15-'2020_2025'!F15,'2010_2019'!F15-'2020_2025'!F15))</f>
        <v>-0.30000000000000004</v>
      </c>
      <c r="G15" s="33">
        <f>IF(AND('2020_2025'!G15='2010_2019'!G15,'2020_2025'!G15='2000_2009'!G15),"",IF('2010_2019'!G15=1,'2000_2009'!G15-'2020_2025'!G15,'2010_2019'!G15-'2020_2025'!G15))</f>
        <v>-0.34</v>
      </c>
      <c r="H15" s="70">
        <f>IF(AND('2020_2025'!H15='2010_2019'!H15,'2020_2025'!H15='2000_2009'!H15),"",IF('2010_2019'!H15=1,'2000_2009'!H15-'2020_2025'!H15,'2010_2019'!H15-'2020_2025'!H15))</f>
        <v>-0.21999999999999997</v>
      </c>
      <c r="I15" s="11"/>
    </row>
    <row r="16" spans="1:9">
      <c r="A16" s="8" t="s">
        <v>75</v>
      </c>
      <c r="B16" s="33">
        <f>IF(AND('2020_2025'!B16='2010_2019'!B16,'2020_2025'!B16='2000_2009'!B16),"",IF('2010_2019'!B16=1,'2000_2009'!B16-'2020_2025'!B16,'2010_2019'!B16-'2020_2025'!B16))</f>
        <v>-0.51</v>
      </c>
      <c r="C16" s="33">
        <f>IF(AND('2020_2025'!C16='2010_2019'!C16,'2020_2025'!C16='2000_2009'!C16),"",IF('2010_2019'!C16=1,'2000_2009'!C16-'2020_2025'!C16,'2010_2019'!C16-'2020_2025'!C16))</f>
        <v>-0.12000000000000002</v>
      </c>
      <c r="D16" s="33">
        <f>IF(AND('2020_2025'!D16='2010_2019'!D16,'2020_2025'!D16='2000_2009'!D16),"",IF('2010_2019'!D16=1,'2000_2009'!D16-'2020_2025'!D16,'2010_2019'!D16-'2020_2025'!D16))</f>
        <v>-8.0000000000000016E-2</v>
      </c>
      <c r="E16" s="33">
        <f>IF(AND('2020_2025'!E16='2010_2019'!E16,'2020_2025'!E16='2000_2009'!E16),"",IF('2010_2019'!E16=1,'2000_2009'!E16-'2020_2025'!E16,'2010_2019'!E16-'2020_2025'!E16))</f>
        <v>-0.06</v>
      </c>
      <c r="F16" s="33">
        <f>IF(AND('2020_2025'!F16='2010_2019'!F16,'2020_2025'!F16='2000_2009'!F16),"",IF('2010_2019'!F16=1,'2000_2009'!F16-'2020_2025'!F16,'2010_2019'!F16-'2020_2025'!F16))</f>
        <v>-0.16</v>
      </c>
      <c r="G16" s="33">
        <f>IF(AND('2020_2025'!G16='2010_2019'!G16,'2020_2025'!G16='2000_2009'!G16),"",IF('2010_2019'!G16=1,'2000_2009'!G16-'2020_2025'!G16,'2010_2019'!G16-'2020_2025'!G16))</f>
        <v>-0.51</v>
      </c>
      <c r="H16" s="70">
        <f>IF(AND('2020_2025'!H16='2010_2019'!H16,'2020_2025'!H16='2000_2009'!H16),"",IF('2010_2019'!H16=1,'2000_2009'!H16-'2020_2025'!H16,'2010_2019'!H16-'2020_2025'!H16))</f>
        <v>-0.23000000000000004</v>
      </c>
      <c r="I16" s="11"/>
    </row>
    <row r="17" spans="1:9">
      <c r="A17" s="8" t="s">
        <v>76</v>
      </c>
      <c r="B17" s="33">
        <f>IF(AND('2020_2025'!B17='2010_2019'!B17,'2020_2025'!B17='2000_2009'!B17),"",IF('2010_2019'!B17=1,'2000_2009'!B17-'2020_2025'!B17,'2010_2019'!B17-'2020_2025'!B17))</f>
        <v>-0.58000000000000007</v>
      </c>
      <c r="C17" s="33">
        <f>IF(AND('2020_2025'!C17='2010_2019'!C17,'2020_2025'!C17='2000_2009'!C17),"",IF('2010_2019'!C17=1,'2000_2009'!C17-'2020_2025'!C17,'2010_2019'!C17-'2020_2025'!C17))</f>
        <v>-0.89</v>
      </c>
      <c r="D17" s="33">
        <f>IF(AND('2020_2025'!D17='2010_2019'!D17,'2020_2025'!D17='2000_2009'!D17),"",IF('2010_2019'!D17=1,'2000_2009'!D17-'2020_2025'!D17,'2010_2019'!D17-'2020_2025'!D17))</f>
        <v>-0.14000000000000001</v>
      </c>
      <c r="E17" s="33">
        <f>IF(AND('2020_2025'!E17='2010_2019'!E17,'2020_2025'!E17='2000_2009'!E17),"",IF('2010_2019'!E17=1,'2000_2009'!E17-'2020_2025'!E17,'2010_2019'!E17-'2020_2025'!E17))</f>
        <v>-9.9999999999999978E-2</v>
      </c>
      <c r="F17" s="33">
        <f>IF(AND('2020_2025'!F17='2010_2019'!F17,'2020_2025'!F17='2000_2009'!F17),"",IF('2010_2019'!F17=1,'2000_2009'!F17-'2020_2025'!F17,'2010_2019'!F17-'2020_2025'!F17))</f>
        <v>-0.26</v>
      </c>
      <c r="G17" s="33">
        <f>IF(AND('2020_2025'!G17='2010_2019'!G17,'2020_2025'!G17='2000_2009'!G17),"",IF('2010_2019'!G17=1,'2000_2009'!G17-'2020_2025'!G17,'2010_2019'!G17-'2020_2025'!G17))</f>
        <v>-0.58000000000000007</v>
      </c>
      <c r="H17" s="70">
        <f>IF(AND('2020_2025'!H17='2010_2019'!H17,'2020_2025'!H17='2000_2009'!H17),"",IF('2010_2019'!H17=1,'2000_2009'!H17-'2020_2025'!H17,'2010_2019'!H17-'2020_2025'!H17))</f>
        <v>-0.12000000000000002</v>
      </c>
      <c r="I17" s="11"/>
    </row>
    <row r="18" spans="1:9" ht="15" thickBot="1">
      <c r="A18" s="9" t="s">
        <v>36</v>
      </c>
      <c r="B18" s="34">
        <f>IF(AND('2020_2025'!B18='2010_2019'!B18,'2020_2025'!B18='2000_2009'!B18),"",IF('2010_2019'!B18=1,'2000_2009'!B18-'2020_2025'!B18,'2010_2019'!B18-'2020_2025'!B18))</f>
        <v>-0.21</v>
      </c>
      <c r="C18" s="34">
        <f>IF(AND('2020_2025'!C18='2010_2019'!C18,'2020_2025'!C18='2000_2009'!C18),"",IF('2010_2019'!C18=1,'2000_2009'!C18-'2020_2025'!C18,'2010_2019'!C18-'2020_2025'!C18))</f>
        <v>-0.39</v>
      </c>
      <c r="D18" s="34">
        <f>IF(AND('2020_2025'!D18='2010_2019'!D18,'2020_2025'!D18='2000_2009'!D18),"",IF('2010_2019'!D18=1,'2000_2009'!D18-'2020_2025'!D18,'2010_2019'!D18-'2020_2025'!D18))</f>
        <v>-0.19</v>
      </c>
      <c r="E18" s="34">
        <f>IF(AND('2020_2025'!E18='2010_2019'!E18,'2020_2025'!E18='2000_2009'!E18),"",IF('2010_2019'!E18=1,'2000_2009'!E18-'2020_2025'!E18,'2010_2019'!E18-'2020_2025'!E18))</f>
        <v>-0.11000000000000001</v>
      </c>
      <c r="F18" s="34">
        <f>IF(AND('2020_2025'!F18='2010_2019'!F18,'2020_2025'!F18='2000_2009'!F18),"",IF('2010_2019'!F18=1,'2000_2009'!F18-'2020_2025'!F18,'2010_2019'!F18-'2020_2025'!F18))</f>
        <v>-0.41000000000000003</v>
      </c>
      <c r="G18" s="34">
        <f>IF(AND('2020_2025'!G18='2010_2019'!G18,'2020_2025'!G18='2000_2009'!G18),"",IF('2010_2019'!G18=1,'2000_2009'!G18-'2020_2025'!G18,'2010_2019'!G18-'2020_2025'!G18))</f>
        <v>-0.12000000000000002</v>
      </c>
      <c r="H18" s="71">
        <f>IF(AND('2020_2025'!H18='2010_2019'!H18,'2020_2025'!H18='2000_2009'!H18),"",IF('2010_2019'!H18=1,'2000_2009'!H18-'2020_2025'!H18,'2010_2019'!H18-'2020_2025'!H18))</f>
        <v>-0.75</v>
      </c>
      <c r="I18" s="11"/>
    </row>
    <row r="19" spans="1:9">
      <c r="A19" s="11"/>
      <c r="B19" s="11"/>
      <c r="C19" s="11"/>
      <c r="D19" s="11"/>
      <c r="E19" s="11"/>
      <c r="F19" s="11"/>
      <c r="G19" s="11"/>
      <c r="H19" s="11"/>
      <c r="I19" s="11"/>
    </row>
    <row r="20" spans="1:9" ht="18">
      <c r="A20" s="14" t="s">
        <v>97</v>
      </c>
      <c r="B20" s="14" t="s">
        <v>98</v>
      </c>
    </row>
    <row r="21" spans="1:9">
      <c r="A21" s="7" t="s">
        <v>99</v>
      </c>
      <c r="B21" s="81" t="s">
        <v>100</v>
      </c>
      <c r="C21" s="81"/>
    </row>
    <row r="22" spans="1:9">
      <c r="A22" s="4" t="s">
        <v>101</v>
      </c>
      <c r="B22" s="81" t="s">
        <v>102</v>
      </c>
      <c r="C22" s="81"/>
    </row>
    <row r="23" spans="1:9">
      <c r="A23" s="5" t="s">
        <v>103</v>
      </c>
      <c r="B23" s="81" t="s">
        <v>104</v>
      </c>
      <c r="C23" s="81"/>
    </row>
    <row r="24" spans="1:9">
      <c r="A24" s="6" t="s">
        <v>105</v>
      </c>
      <c r="B24" s="81" t="s">
        <v>106</v>
      </c>
      <c r="C24" s="81"/>
    </row>
  </sheetData>
  <mergeCells count="4">
    <mergeCell ref="B21:C21"/>
    <mergeCell ref="B22:C22"/>
    <mergeCell ref="B23:C23"/>
    <mergeCell ref="B24:C24"/>
  </mergeCells>
  <conditionalFormatting sqref="B2:H18">
    <cfRule type="containsBlanks" dxfId="13" priority="27">
      <formula>LEN(TRIM(B2))=0</formula>
    </cfRule>
    <cfRule type="cellIs" dxfId="12" priority="28" operator="greaterThanOrEqual">
      <formula>0</formula>
    </cfRule>
    <cfRule type="cellIs" dxfId="11" priority="30" operator="between">
      <formula>0</formula>
      <formula>-0.3</formula>
    </cfRule>
    <cfRule type="cellIs" dxfId="10" priority="32" operator="between">
      <formula>-0.3</formula>
      <formula>-0.6</formula>
    </cfRule>
    <cfRule type="cellIs" dxfId="9" priority="36" operator="between">
      <formula>-0.6</formula>
      <formula>-1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2" id="{5D7ABFFF-E772-4406-BC63-ED29F4A8F889}">
            <xm:f>COUNTIF(Info!$F$9:$F$13,A2)&gt;0</xm:f>
            <x14:dxf>
              <font>
                <b/>
                <i val="0"/>
                <color theme="9" tint="-0.499984740745262"/>
              </font>
            </x14:dxf>
          </x14:cfRule>
          <x14:cfRule type="expression" priority="23" id="{03B79343-2F62-457A-80BB-BBA7FAE9E010}">
            <xm:f>COUNTIF(Info!$F$14:$F$25,A2)&gt;0</xm:f>
            <x14:dxf>
              <font>
                <b/>
                <i val="0"/>
                <color theme="1" tint="0.499984740745262"/>
              </font>
            </x14:dxf>
          </x14:cfRule>
          <xm:sqref>A2:A18</xm:sqref>
        </x14:conditionalFormatting>
        <x14:conditionalFormatting xmlns:xm="http://schemas.microsoft.com/office/excel/2006/main">
          <x14:cfRule type="expression" priority="1" id="{B29E8BD5-0181-4CE6-82DF-7E2BA7F591A9}">
            <xm:f>COUNTIF(Info!$L$16:$S$16,B1)&gt;0</xm:f>
            <x14:dxf>
              <font>
                <b/>
                <i val="0"/>
                <color theme="8" tint="-0.24994659260841701"/>
              </font>
            </x14:dxf>
          </x14:cfRule>
          <x14:cfRule type="expression" priority="2" id="{E1EA81B0-7878-4042-ADEE-F1526887D963}">
            <xm:f>COUNTIF(Info!$L$15:$R$15,B1)&gt;0</xm:f>
            <x14:dxf>
              <font>
                <b/>
                <i val="0"/>
                <color theme="4" tint="-0.24994659260841701"/>
              </font>
            </x14:dxf>
          </x14:cfRule>
          <x14:cfRule type="expression" priority="3" id="{8192175D-84C1-402E-9C30-F1A9B8869EC2}">
            <xm:f>COUNTIF(Info!$L$14:$P$14,B1)&gt;0</xm:f>
            <x14:dxf>
              <font>
                <b/>
                <i val="0"/>
                <color rgb="FF663300"/>
              </font>
            </x14:dxf>
          </x14:cfRule>
          <x14:cfRule type="expression" priority="4" id="{ECDA1963-841A-42B5-AE88-484BD2AEEF5B}">
            <xm:f>COUNTIF(Info!$L$13:$Y$13,B1)&gt;0</xm:f>
            <x14:dxf>
              <font>
                <b/>
                <i val="0"/>
                <color theme="4" tint="0.39994506668294322"/>
              </font>
            </x14:dxf>
          </x14:cfRule>
          <x14:cfRule type="expression" priority="5" id="{8A767CA9-9F04-4AC3-989E-699B32A6CD5A}">
            <xm:f>COUNTIF(Info!$L$11:$O$11,B1)&gt;0</xm:f>
            <x14:dxf>
              <font>
                <b/>
                <i val="0"/>
                <color rgb="FF996633"/>
              </font>
            </x14:dxf>
          </x14:cfRule>
          <x14:cfRule type="expression" priority="6" id="{BD2FB2E0-2B83-4D2C-B2B4-6A0ABF5376F5}">
            <xm:f>COUNTIF(Info!$L$12:$Z$12,B1)&gt;0</xm:f>
            <x14:dxf>
              <font>
                <b/>
                <i val="0"/>
                <color theme="8" tint="0.39991454817346722"/>
              </font>
            </x14:dxf>
          </x14:cfRule>
          <x14:cfRule type="expression" priority="7" id="{CBC049DB-A245-4D9C-99AB-542FC02E9494}">
            <xm:f>COUNTIF(Info!$L$10:$Z$10,B1)&gt;0</xm:f>
            <x14:dxf>
              <font>
                <b/>
                <i val="0"/>
                <color theme="3" tint="0.499984740745262"/>
              </font>
            </x14:dxf>
          </x14:cfRule>
          <xm:sqref>B1:H1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6f8acbb-504b-4f43-880e-123430d14f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63FDC3D42B2E49B8CC462B780D4DF4" ma:contentTypeVersion="15" ma:contentTypeDescription="Een nieuw document maken." ma:contentTypeScope="" ma:versionID="e660ee8f514928bb1478b899f54c92af">
  <xsd:schema xmlns:xsd="http://www.w3.org/2001/XMLSchema" xmlns:xs="http://www.w3.org/2001/XMLSchema" xmlns:p="http://schemas.microsoft.com/office/2006/metadata/properties" xmlns:ns2="66f8acbb-504b-4f43-880e-123430d14f02" xmlns:ns3="bf083aae-4a37-41db-9e53-db1f887f4b0a" targetNamespace="http://schemas.microsoft.com/office/2006/metadata/properties" ma:root="true" ma:fieldsID="0a0b21cb8c02e4d93c2364e8e6a262f3" ns2:_="" ns3:_="">
    <xsd:import namespace="66f8acbb-504b-4f43-880e-123430d14f02"/>
    <xsd:import namespace="bf083aae-4a37-41db-9e53-db1f887f4b0a"/>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f8acbb-504b-4f43-880e-123430d14f0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Afbeeldingtags" ma:readOnly="false" ma:fieldId="{5cf76f15-5ced-4ddc-b409-7134ff3c332f}" ma:taxonomyMulti="true" ma:sspId="d5732a0f-161b-4fe4-9b8a-d970bf54c982"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083aae-4a37-41db-9e53-db1f887f4b0a" elementFormDefault="qualified">
    <xsd:import namespace="http://schemas.microsoft.com/office/2006/documentManagement/types"/>
    <xsd:import namespace="http://schemas.microsoft.com/office/infopath/2007/PartnerControls"/>
    <xsd:element name="SharedWithUsers" ma:index="16"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0BBE6B-A0CD-4E24-AC1A-79CFF215A030}"/>
</file>

<file path=customXml/itemProps2.xml><?xml version="1.0" encoding="utf-8"?>
<ds:datastoreItem xmlns:ds="http://schemas.openxmlformats.org/officeDocument/2006/customXml" ds:itemID="{747AFF9A-D450-4FB9-B822-11DD6BD2C30A}"/>
</file>

<file path=customXml/itemProps3.xml><?xml version="1.0" encoding="utf-8"?>
<ds:datastoreItem xmlns:ds="http://schemas.openxmlformats.org/officeDocument/2006/customXml" ds:itemID="{DEC501B4-CE58-4262-B414-36E96E085A9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Utente</dc:creator>
  <cp:keywords/>
  <dc:description/>
  <cp:lastModifiedBy>Matteo Chiarini</cp:lastModifiedBy>
  <cp:revision/>
  <dcterms:created xsi:type="dcterms:W3CDTF">2024-11-11T02:18:47Z</dcterms:created>
  <dcterms:modified xsi:type="dcterms:W3CDTF">2025-08-21T15:20:43Z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0x010100C263FDC3D42B2E49B8CC462B780D4DF4</vt:lpwstr>
  </property>
  <property fmtid="{D5CDD505-2E9C-101B-9397-08002B2CF9AE}" pid="3" name="MediaServiceImageTags">
    <vt:lpwstr/>
  </property>
</Properties>
</file>