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Downloads/"/>
    </mc:Choice>
  </mc:AlternateContent>
  <xr:revisionPtr revIDLastSave="0" documentId="8_{53DECAB6-7F51-4048-80E0-08745708FE3C}" xr6:coauthVersionLast="47" xr6:coauthVersionMax="47" xr10:uidLastSave="{00000000-0000-0000-0000-000000000000}"/>
  <bookViews>
    <workbookView xWindow="0" yWindow="760" windowWidth="20880" windowHeight="19480" tabRatio="500" activeTab="2" xr2:uid="{00000000-000D-0000-FFFF-FFFF00000000}"/>
  </bookViews>
  <sheets>
    <sheet name="Tabelle1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16" i="1" l="1"/>
  <c r="R116" i="1"/>
  <c r="Q116" i="1"/>
  <c r="E116" i="1"/>
  <c r="D116" i="1"/>
  <c r="C116" i="1"/>
  <c r="Z115" i="1"/>
  <c r="Y115" i="1"/>
  <c r="X115" i="1"/>
  <c r="W115" i="1"/>
  <c r="V115" i="1"/>
  <c r="U115" i="1"/>
  <c r="T115" i="1"/>
  <c r="S115" i="1"/>
  <c r="R115" i="1"/>
  <c r="Q115" i="1"/>
  <c r="P115" i="1"/>
  <c r="M115" i="1"/>
  <c r="L115" i="1"/>
  <c r="K115" i="1"/>
  <c r="H115" i="1"/>
  <c r="E115" i="1"/>
  <c r="D115" i="1"/>
  <c r="C115" i="1"/>
  <c r="Z114" i="1"/>
  <c r="Y114" i="1"/>
  <c r="X114" i="1"/>
  <c r="W114" i="1"/>
  <c r="V114" i="1"/>
  <c r="U114" i="1"/>
  <c r="T114" i="1"/>
  <c r="S114" i="1"/>
  <c r="R114" i="1"/>
  <c r="Q114" i="1"/>
  <c r="P114" i="1"/>
  <c r="M114" i="1"/>
  <c r="L114" i="1"/>
  <c r="K114" i="1"/>
  <c r="H114" i="1"/>
  <c r="E114" i="1"/>
  <c r="D114" i="1"/>
  <c r="C114" i="1"/>
  <c r="Z113" i="1"/>
  <c r="Y113" i="1"/>
  <c r="X113" i="1"/>
  <c r="W113" i="1"/>
  <c r="V113" i="1"/>
  <c r="U113" i="1"/>
  <c r="T113" i="1"/>
  <c r="S113" i="1"/>
  <c r="R113" i="1"/>
  <c r="Q113" i="1"/>
  <c r="P113" i="1"/>
  <c r="M113" i="1"/>
  <c r="L113" i="1"/>
  <c r="K113" i="1"/>
  <c r="H113" i="1"/>
  <c r="E113" i="1"/>
  <c r="D113" i="1"/>
  <c r="C113" i="1"/>
  <c r="Z112" i="1"/>
  <c r="Y112" i="1"/>
  <c r="X112" i="1"/>
  <c r="W112" i="1"/>
  <c r="V112" i="1"/>
  <c r="U112" i="1"/>
  <c r="T112" i="1"/>
  <c r="S112" i="1"/>
  <c r="R112" i="1"/>
  <c r="Q112" i="1"/>
  <c r="P112" i="1"/>
  <c r="M112" i="1"/>
  <c r="L112" i="1"/>
  <c r="K112" i="1"/>
  <c r="H112" i="1"/>
  <c r="E112" i="1"/>
  <c r="D112" i="1"/>
  <c r="C112" i="1"/>
  <c r="Z111" i="1"/>
  <c r="Y111" i="1"/>
  <c r="X111" i="1"/>
  <c r="W111" i="1"/>
  <c r="V111" i="1"/>
  <c r="U111" i="1"/>
  <c r="T111" i="1"/>
  <c r="S111" i="1"/>
  <c r="R111" i="1"/>
  <c r="Q111" i="1"/>
  <c r="P111" i="1"/>
  <c r="M111" i="1"/>
  <c r="L111" i="1"/>
  <c r="K111" i="1"/>
  <c r="H111" i="1"/>
  <c r="E111" i="1"/>
  <c r="D111" i="1"/>
  <c r="C111" i="1"/>
  <c r="Z110" i="1"/>
  <c r="Y110" i="1"/>
  <c r="X110" i="1"/>
  <c r="W110" i="1"/>
  <c r="V110" i="1"/>
  <c r="U110" i="1"/>
  <c r="T110" i="1"/>
  <c r="S110" i="1"/>
  <c r="R110" i="1"/>
  <c r="Q110" i="1"/>
  <c r="P110" i="1"/>
  <c r="M110" i="1"/>
  <c r="L110" i="1"/>
  <c r="K110" i="1"/>
  <c r="H110" i="1"/>
  <c r="E110" i="1"/>
  <c r="D110" i="1"/>
  <c r="C110" i="1"/>
  <c r="Z109" i="1"/>
  <c r="Z116" i="1" s="1"/>
  <c r="Y109" i="1"/>
  <c r="Y116" i="1" s="1"/>
  <c r="X109" i="1"/>
  <c r="X116" i="1" s="1"/>
  <c r="W109" i="1"/>
  <c r="W116" i="1" s="1"/>
  <c r="V109" i="1"/>
  <c r="V116" i="1" s="1"/>
  <c r="U109" i="1"/>
  <c r="U116" i="1" s="1"/>
  <c r="T109" i="1"/>
  <c r="T116" i="1" s="1"/>
  <c r="S109" i="1"/>
  <c r="R109" i="1"/>
  <c r="Q109" i="1"/>
  <c r="P109" i="1"/>
  <c r="P116" i="1" s="1"/>
  <c r="M109" i="1"/>
  <c r="L109" i="1"/>
  <c r="K109" i="1"/>
  <c r="H109" i="1"/>
  <c r="E109" i="1"/>
  <c r="D109" i="1"/>
  <c r="C109" i="1"/>
  <c r="AG105" i="1"/>
  <c r="AF105" i="1"/>
  <c r="AE105" i="1"/>
  <c r="AD105" i="1"/>
  <c r="AK105" i="1" s="1"/>
  <c r="I105" i="1" s="1"/>
  <c r="H105" i="1"/>
  <c r="AG104" i="1"/>
  <c r="AF104" i="1"/>
  <c r="AE104" i="1"/>
  <c r="AD104" i="1"/>
  <c r="AK104" i="1" s="1"/>
  <c r="I104" i="1" s="1"/>
  <c r="H104" i="1"/>
  <c r="AG103" i="1"/>
  <c r="AF103" i="1"/>
  <c r="AE103" i="1"/>
  <c r="AH103" i="1" s="1"/>
  <c r="AD103" i="1"/>
  <c r="AK103" i="1" s="1"/>
  <c r="I103" i="1" s="1"/>
  <c r="H103" i="1"/>
  <c r="AG102" i="1"/>
  <c r="AF102" i="1"/>
  <c r="AE102" i="1"/>
  <c r="AD102" i="1"/>
  <c r="AH102" i="1" s="1"/>
  <c r="H102" i="1"/>
  <c r="AG101" i="1"/>
  <c r="AK101" i="1" s="1"/>
  <c r="I101" i="1" s="1"/>
  <c r="AF101" i="1"/>
  <c r="AE101" i="1"/>
  <c r="AH101" i="1" s="1"/>
  <c r="AD101" i="1"/>
  <c r="AG100" i="1"/>
  <c r="AF100" i="1"/>
  <c r="AE100" i="1"/>
  <c r="AH100" i="1" s="1"/>
  <c r="AD100" i="1"/>
  <c r="AK100" i="1" s="1"/>
  <c r="I100" i="1" s="1"/>
  <c r="AG99" i="1"/>
  <c r="AF99" i="1"/>
  <c r="AE99" i="1"/>
  <c r="AD99" i="1"/>
  <c r="AH99" i="1" s="1"/>
  <c r="AG98" i="1"/>
  <c r="AF98" i="1"/>
  <c r="AE98" i="1"/>
  <c r="AD98" i="1"/>
  <c r="AH98" i="1" s="1"/>
  <c r="AG97" i="1"/>
  <c r="AF97" i="1"/>
  <c r="AE97" i="1"/>
  <c r="AD97" i="1"/>
  <c r="AH97" i="1" s="1"/>
  <c r="AG96" i="1"/>
  <c r="AF96" i="1"/>
  <c r="AE96" i="1"/>
  <c r="AD96" i="1"/>
  <c r="AH96" i="1" s="1"/>
  <c r="AG95" i="1"/>
  <c r="AF95" i="1"/>
  <c r="AE95" i="1"/>
  <c r="AD95" i="1"/>
  <c r="AH95" i="1" s="1"/>
  <c r="AG94" i="1"/>
  <c r="AF94" i="1"/>
  <c r="AE94" i="1"/>
  <c r="AD94" i="1"/>
  <c r="AH94" i="1" s="1"/>
  <c r="H94" i="1"/>
  <c r="AH93" i="1"/>
  <c r="AJ93" i="1" s="1"/>
  <c r="AG93" i="1"/>
  <c r="AK93" i="1" s="1"/>
  <c r="I93" i="1" s="1"/>
  <c r="AF93" i="1"/>
  <c r="AE93" i="1"/>
  <c r="AD93" i="1"/>
  <c r="H93" i="1"/>
  <c r="AG92" i="1"/>
  <c r="AK92" i="1" s="1"/>
  <c r="I92" i="1" s="1"/>
  <c r="AF92" i="1"/>
  <c r="AE92" i="1"/>
  <c r="AD92" i="1"/>
  <c r="H92" i="1"/>
  <c r="AJ91" i="1"/>
  <c r="AH91" i="1"/>
  <c r="AI91" i="1" s="1"/>
  <c r="N91" i="1" s="1"/>
  <c r="AG91" i="1"/>
  <c r="AK91" i="1" s="1"/>
  <c r="I91" i="1" s="1"/>
  <c r="AF91" i="1"/>
  <c r="AE91" i="1"/>
  <c r="AD91" i="1"/>
  <c r="H91" i="1"/>
  <c r="AG90" i="1"/>
  <c r="AF90" i="1"/>
  <c r="AE90" i="1"/>
  <c r="AD90" i="1"/>
  <c r="AK90" i="1" s="1"/>
  <c r="I90" i="1" s="1"/>
  <c r="H90" i="1"/>
  <c r="AG89" i="1"/>
  <c r="AF89" i="1"/>
  <c r="AE89" i="1"/>
  <c r="AK89" i="1" s="1"/>
  <c r="I89" i="1" s="1"/>
  <c r="AD89" i="1"/>
  <c r="H89" i="1"/>
  <c r="AG88" i="1"/>
  <c r="AF88" i="1"/>
  <c r="AE88" i="1"/>
  <c r="AD88" i="1"/>
  <c r="H88" i="1"/>
  <c r="AG87" i="1"/>
  <c r="AF87" i="1"/>
  <c r="AE87" i="1"/>
  <c r="AH87" i="1" s="1"/>
  <c r="AD87" i="1"/>
  <c r="AG86" i="1"/>
  <c r="AF86" i="1"/>
  <c r="AE86" i="1"/>
  <c r="AH86" i="1" s="1"/>
  <c r="AD86" i="1"/>
  <c r="AG85" i="1"/>
  <c r="AF85" i="1"/>
  <c r="AE85" i="1"/>
  <c r="AH85" i="1" s="1"/>
  <c r="AD85" i="1"/>
  <c r="AK85" i="1" s="1"/>
  <c r="I85" i="1" s="1"/>
  <c r="AG84" i="1"/>
  <c r="AF84" i="1"/>
  <c r="AE84" i="1"/>
  <c r="AD84" i="1"/>
  <c r="AG83" i="1"/>
  <c r="AF83" i="1"/>
  <c r="AE83" i="1"/>
  <c r="AD83" i="1"/>
  <c r="AK83" i="1" s="1"/>
  <c r="I83" i="1" s="1"/>
  <c r="AG82" i="1"/>
  <c r="AF82" i="1"/>
  <c r="AE82" i="1"/>
  <c r="AH82" i="1" s="1"/>
  <c r="AD82" i="1"/>
  <c r="AG81" i="1"/>
  <c r="AF81" i="1"/>
  <c r="AE81" i="1"/>
  <c r="AH81" i="1" s="1"/>
  <c r="AD81" i="1"/>
  <c r="AG80" i="1"/>
  <c r="AF80" i="1"/>
  <c r="AE80" i="1"/>
  <c r="AH80" i="1" s="1"/>
  <c r="AD80" i="1"/>
  <c r="AK80" i="1" s="1"/>
  <c r="I80" i="1" s="1"/>
  <c r="AG79" i="1"/>
  <c r="AF79" i="1"/>
  <c r="AE79" i="1"/>
  <c r="AD79" i="1"/>
  <c r="AG78" i="1"/>
  <c r="AF78" i="1"/>
  <c r="AE78" i="1"/>
  <c r="AD78" i="1"/>
  <c r="AK78" i="1" s="1"/>
  <c r="I78" i="1" s="1"/>
  <c r="AG77" i="1"/>
  <c r="AF77" i="1"/>
  <c r="AE77" i="1"/>
  <c r="AH77" i="1" s="1"/>
  <c r="AD77" i="1"/>
  <c r="AG76" i="1"/>
  <c r="AF76" i="1"/>
  <c r="AE76" i="1"/>
  <c r="AH76" i="1" s="1"/>
  <c r="AD76" i="1"/>
  <c r="AG75" i="1"/>
  <c r="AF75" i="1"/>
  <c r="AE75" i="1"/>
  <c r="AH75" i="1" s="1"/>
  <c r="AD75" i="1"/>
  <c r="AK75" i="1" s="1"/>
  <c r="I75" i="1" s="1"/>
  <c r="AG74" i="1"/>
  <c r="AF74" i="1"/>
  <c r="AE74" i="1"/>
  <c r="AD74" i="1"/>
  <c r="AG73" i="1"/>
  <c r="AF73" i="1"/>
  <c r="AE73" i="1"/>
  <c r="AD73" i="1"/>
  <c r="AG72" i="1"/>
  <c r="AF72" i="1"/>
  <c r="AE72" i="1"/>
  <c r="AD72" i="1"/>
  <c r="AH72" i="1" s="1"/>
  <c r="AG71" i="1"/>
  <c r="AF71" i="1"/>
  <c r="AE71" i="1"/>
  <c r="AD71" i="1"/>
  <c r="AK71" i="1" s="1"/>
  <c r="I71" i="1" s="1"/>
  <c r="AG70" i="1"/>
  <c r="AF70" i="1"/>
  <c r="AE70" i="1"/>
  <c r="AD70" i="1"/>
  <c r="AH70" i="1" s="1"/>
  <c r="AG69" i="1"/>
  <c r="AF69" i="1"/>
  <c r="AE69" i="1"/>
  <c r="AD69" i="1"/>
  <c r="AK69" i="1" s="1"/>
  <c r="I69" i="1" s="1"/>
  <c r="H69" i="1"/>
  <c r="AG68" i="1"/>
  <c r="AF68" i="1"/>
  <c r="AE68" i="1"/>
  <c r="AH68" i="1" s="1"/>
  <c r="AD68" i="1"/>
  <c r="AK68" i="1" s="1"/>
  <c r="I68" i="1" s="1"/>
  <c r="H68" i="1"/>
  <c r="AG67" i="1"/>
  <c r="AF67" i="1"/>
  <c r="AH67" i="1" s="1"/>
  <c r="AE67" i="1"/>
  <c r="AD67" i="1"/>
  <c r="H67" i="1"/>
  <c r="AK66" i="1"/>
  <c r="I66" i="1" s="1"/>
  <c r="AH66" i="1"/>
  <c r="AJ66" i="1" s="1"/>
  <c r="AG66" i="1"/>
  <c r="AF66" i="1"/>
  <c r="AE66" i="1"/>
  <c r="AD66" i="1"/>
  <c r="H66" i="1"/>
  <c r="AG65" i="1"/>
  <c r="AK65" i="1" s="1"/>
  <c r="I65" i="1" s="1"/>
  <c r="AF65" i="1"/>
  <c r="AE65" i="1"/>
  <c r="AH65" i="1" s="1"/>
  <c r="AD65" i="1"/>
  <c r="H65" i="1"/>
  <c r="AG64" i="1"/>
  <c r="AK64" i="1" s="1"/>
  <c r="I64" i="1" s="1"/>
  <c r="AF64" i="1"/>
  <c r="AH64" i="1" s="1"/>
  <c r="AE64" i="1"/>
  <c r="AD64" i="1"/>
  <c r="AG63" i="1"/>
  <c r="AK63" i="1" s="1"/>
  <c r="I63" i="1" s="1"/>
  <c r="AF63" i="1"/>
  <c r="AH63" i="1" s="1"/>
  <c r="AE63" i="1"/>
  <c r="AD63" i="1"/>
  <c r="AG62" i="1"/>
  <c r="AK62" i="1" s="1"/>
  <c r="I62" i="1" s="1"/>
  <c r="AF62" i="1"/>
  <c r="AH62" i="1" s="1"/>
  <c r="AE62" i="1"/>
  <c r="AD62" i="1"/>
  <c r="AG61" i="1"/>
  <c r="AK61" i="1" s="1"/>
  <c r="I61" i="1" s="1"/>
  <c r="AF61" i="1"/>
  <c r="AH61" i="1" s="1"/>
  <c r="AE61" i="1"/>
  <c r="AD61" i="1"/>
  <c r="AG60" i="1"/>
  <c r="AK60" i="1" s="1"/>
  <c r="I60" i="1" s="1"/>
  <c r="AF60" i="1"/>
  <c r="AH60" i="1" s="1"/>
  <c r="AE60" i="1"/>
  <c r="AD60" i="1"/>
  <c r="AG59" i="1"/>
  <c r="AK59" i="1" s="1"/>
  <c r="I59" i="1" s="1"/>
  <c r="AF59" i="1"/>
  <c r="AH59" i="1" s="1"/>
  <c r="AE59" i="1"/>
  <c r="AD59" i="1"/>
  <c r="AG58" i="1"/>
  <c r="AK58" i="1" s="1"/>
  <c r="I58" i="1" s="1"/>
  <c r="AF58" i="1"/>
  <c r="AH58" i="1" s="1"/>
  <c r="AE58" i="1"/>
  <c r="AD58" i="1"/>
  <c r="AG57" i="1"/>
  <c r="AK57" i="1" s="1"/>
  <c r="I57" i="1" s="1"/>
  <c r="AF57" i="1"/>
  <c r="AH57" i="1" s="1"/>
  <c r="AE57" i="1"/>
  <c r="AD57" i="1"/>
  <c r="AG56" i="1"/>
  <c r="AK56" i="1" s="1"/>
  <c r="I56" i="1" s="1"/>
  <c r="AF56" i="1"/>
  <c r="AH56" i="1" s="1"/>
  <c r="AE56" i="1"/>
  <c r="AD56" i="1"/>
  <c r="AG55" i="1"/>
  <c r="AK55" i="1" s="1"/>
  <c r="I55" i="1" s="1"/>
  <c r="AF55" i="1"/>
  <c r="AH55" i="1" s="1"/>
  <c r="AE55" i="1"/>
  <c r="AD55" i="1"/>
  <c r="AG54" i="1"/>
  <c r="AK54" i="1" s="1"/>
  <c r="I54" i="1" s="1"/>
  <c r="AF54" i="1"/>
  <c r="AH54" i="1" s="1"/>
  <c r="AE54" i="1"/>
  <c r="AD54" i="1"/>
  <c r="AG53" i="1"/>
  <c r="AK53" i="1" s="1"/>
  <c r="I53" i="1" s="1"/>
  <c r="AF53" i="1"/>
  <c r="AH53" i="1" s="1"/>
  <c r="AE53" i="1"/>
  <c r="AD53" i="1"/>
  <c r="AG52" i="1"/>
  <c r="AK52" i="1" s="1"/>
  <c r="I52" i="1" s="1"/>
  <c r="AF52" i="1"/>
  <c r="AH52" i="1" s="1"/>
  <c r="AE52" i="1"/>
  <c r="AD52" i="1"/>
  <c r="H52" i="1"/>
  <c r="AG51" i="1"/>
  <c r="AH51" i="1" s="1"/>
  <c r="AF51" i="1"/>
  <c r="AE51" i="1"/>
  <c r="AD51" i="1"/>
  <c r="H51" i="1"/>
  <c r="AH50" i="1"/>
  <c r="AI50" i="1" s="1"/>
  <c r="N50" i="1" s="1"/>
  <c r="AG50" i="1"/>
  <c r="AF50" i="1"/>
  <c r="AE50" i="1"/>
  <c r="AD50" i="1"/>
  <c r="AK50" i="1" s="1"/>
  <c r="I50" i="1" s="1"/>
  <c r="H50" i="1"/>
  <c r="AJ49" i="1"/>
  <c r="AI49" i="1"/>
  <c r="N49" i="1" s="1"/>
  <c r="AG49" i="1"/>
  <c r="AF49" i="1"/>
  <c r="AE49" i="1"/>
  <c r="AD49" i="1"/>
  <c r="AH49" i="1" s="1"/>
  <c r="H49" i="1"/>
  <c r="AG48" i="1"/>
  <c r="AF48" i="1"/>
  <c r="AE48" i="1"/>
  <c r="AD48" i="1"/>
  <c r="AK48" i="1" s="1"/>
  <c r="I48" i="1" s="1"/>
  <c r="AG47" i="1"/>
  <c r="AF47" i="1"/>
  <c r="AE47" i="1"/>
  <c r="AD47" i="1"/>
  <c r="AH47" i="1" s="1"/>
  <c r="AI47" i="1" s="1"/>
  <c r="N47" i="1" s="1"/>
  <c r="AG46" i="1"/>
  <c r="AF46" i="1"/>
  <c r="AE46" i="1"/>
  <c r="AD46" i="1"/>
  <c r="AH46" i="1" s="1"/>
  <c r="AI46" i="1" s="1"/>
  <c r="N46" i="1"/>
  <c r="AG45" i="1"/>
  <c r="AK45" i="1" s="1"/>
  <c r="I45" i="1" s="1"/>
  <c r="AF45" i="1"/>
  <c r="AE45" i="1"/>
  <c r="AD45" i="1"/>
  <c r="AK44" i="1"/>
  <c r="I44" i="1" s="1"/>
  <c r="AG44" i="1"/>
  <c r="AF44" i="1"/>
  <c r="AE44" i="1"/>
  <c r="AD44" i="1"/>
  <c r="AG43" i="1"/>
  <c r="AF43" i="1"/>
  <c r="AE43" i="1"/>
  <c r="AD43" i="1"/>
  <c r="AK43" i="1" s="1"/>
  <c r="I43" i="1" s="1"/>
  <c r="AG42" i="1"/>
  <c r="AF42" i="1"/>
  <c r="AE42" i="1"/>
  <c r="AD42" i="1"/>
  <c r="AH42" i="1" s="1"/>
  <c r="AI42" i="1" s="1"/>
  <c r="N42" i="1" s="1"/>
  <c r="AG41" i="1"/>
  <c r="AF41" i="1"/>
  <c r="AE41" i="1"/>
  <c r="AD41" i="1"/>
  <c r="AH41" i="1" s="1"/>
  <c r="AI41" i="1" s="1"/>
  <c r="N41" i="1" s="1"/>
  <c r="H41" i="1"/>
  <c r="AG40" i="1"/>
  <c r="AF40" i="1"/>
  <c r="AK40" i="1" s="1"/>
  <c r="I40" i="1" s="1"/>
  <c r="AE40" i="1"/>
  <c r="AD40" i="1"/>
  <c r="H40" i="1"/>
  <c r="AG39" i="1"/>
  <c r="AF39" i="1"/>
  <c r="AE39" i="1"/>
  <c r="AH39" i="1" s="1"/>
  <c r="AD39" i="1"/>
  <c r="H39" i="1"/>
  <c r="AG38" i="1"/>
  <c r="AF38" i="1"/>
  <c r="AE38" i="1"/>
  <c r="AH38" i="1" s="1"/>
  <c r="AD38" i="1"/>
  <c r="H38" i="1"/>
  <c r="AK37" i="1"/>
  <c r="I37" i="1" s="1"/>
  <c r="AG37" i="1"/>
  <c r="AF37" i="1"/>
  <c r="AE37" i="1"/>
  <c r="AH37" i="1" s="1"/>
  <c r="AD37" i="1"/>
  <c r="AH36" i="1"/>
  <c r="AJ36" i="1" s="1"/>
  <c r="AG36" i="1"/>
  <c r="AF36" i="1"/>
  <c r="AE36" i="1"/>
  <c r="AK36" i="1" s="1"/>
  <c r="I36" i="1" s="1"/>
  <c r="AD36" i="1"/>
  <c r="AG35" i="1"/>
  <c r="AK35" i="1" s="1"/>
  <c r="I35" i="1" s="1"/>
  <c r="AF35" i="1"/>
  <c r="AH35" i="1" s="1"/>
  <c r="AE35" i="1"/>
  <c r="AD35" i="1"/>
  <c r="AG34" i="1"/>
  <c r="AF34" i="1"/>
  <c r="AE34" i="1"/>
  <c r="AD34" i="1"/>
  <c r="AK34" i="1" s="1"/>
  <c r="I34" i="1" s="1"/>
  <c r="AG33" i="1"/>
  <c r="AF33" i="1"/>
  <c r="AE33" i="1"/>
  <c r="AD33" i="1"/>
  <c r="AK33" i="1" s="1"/>
  <c r="I33" i="1" s="1"/>
  <c r="AK32" i="1"/>
  <c r="I32" i="1" s="1"/>
  <c r="AG32" i="1"/>
  <c r="AF32" i="1"/>
  <c r="AE32" i="1"/>
  <c r="AH32" i="1" s="1"/>
  <c r="AD32" i="1"/>
  <c r="AH31" i="1"/>
  <c r="AI31" i="1" s="1"/>
  <c r="N31" i="1" s="1"/>
  <c r="AG31" i="1"/>
  <c r="AF31" i="1"/>
  <c r="AE31" i="1"/>
  <c r="AD31" i="1"/>
  <c r="AK31" i="1" s="1"/>
  <c r="I31" i="1" s="1"/>
  <c r="AG30" i="1"/>
  <c r="AK30" i="1" s="1"/>
  <c r="I30" i="1" s="1"/>
  <c r="AF30" i="1"/>
  <c r="AH30" i="1" s="1"/>
  <c r="AE30" i="1"/>
  <c r="AD30" i="1"/>
  <c r="AG29" i="1"/>
  <c r="AF29" i="1"/>
  <c r="AE29" i="1"/>
  <c r="AD29" i="1"/>
  <c r="AK29" i="1" s="1"/>
  <c r="I29" i="1" s="1"/>
  <c r="AG28" i="1"/>
  <c r="AF28" i="1"/>
  <c r="AE28" i="1"/>
  <c r="AD28" i="1"/>
  <c r="AK28" i="1" s="1"/>
  <c r="I28" i="1" s="1"/>
  <c r="AK27" i="1"/>
  <c r="I27" i="1" s="1"/>
  <c r="AG27" i="1"/>
  <c r="AF27" i="1"/>
  <c r="AE27" i="1"/>
  <c r="AH27" i="1" s="1"/>
  <c r="AD27" i="1"/>
  <c r="AH26" i="1"/>
  <c r="AJ26" i="1" s="1"/>
  <c r="AG26" i="1"/>
  <c r="AF26" i="1"/>
  <c r="AE26" i="1"/>
  <c r="AD26" i="1"/>
  <c r="AK26" i="1" s="1"/>
  <c r="I26" i="1" s="1"/>
  <c r="H26" i="1"/>
  <c r="AG25" i="1"/>
  <c r="AK25" i="1" s="1"/>
  <c r="I25" i="1" s="1"/>
  <c r="AF25" i="1"/>
  <c r="AE25" i="1"/>
  <c r="AD25" i="1"/>
  <c r="H25" i="1"/>
  <c r="AG24" i="1"/>
  <c r="AK24" i="1" s="1"/>
  <c r="I24" i="1" s="1"/>
  <c r="AF24" i="1"/>
  <c r="AE24" i="1"/>
  <c r="AD24" i="1"/>
  <c r="H24" i="1"/>
  <c r="AH23" i="1"/>
  <c r="AJ23" i="1" s="1"/>
  <c r="AG23" i="1"/>
  <c r="AF23" i="1"/>
  <c r="AE23" i="1"/>
  <c r="AD23" i="1"/>
  <c r="AK23" i="1" s="1"/>
  <c r="I23" i="1" s="1"/>
  <c r="AH22" i="1"/>
  <c r="AJ22" i="1" s="1"/>
  <c r="AG22" i="1"/>
  <c r="AF22" i="1"/>
  <c r="AE22" i="1"/>
  <c r="AD22" i="1"/>
  <c r="AK22" i="1" s="1"/>
  <c r="I22" i="1" s="1"/>
  <c r="AH21" i="1"/>
  <c r="AJ21" i="1" s="1"/>
  <c r="AG21" i="1"/>
  <c r="AF21" i="1"/>
  <c r="AE21" i="1"/>
  <c r="AD21" i="1"/>
  <c r="AK21" i="1" s="1"/>
  <c r="I21" i="1" s="1"/>
  <c r="AH20" i="1"/>
  <c r="AJ20" i="1" s="1"/>
  <c r="AG20" i="1"/>
  <c r="AF20" i="1"/>
  <c r="AE20" i="1"/>
  <c r="AD20" i="1"/>
  <c r="AK20" i="1" s="1"/>
  <c r="I20" i="1" s="1"/>
  <c r="AH19" i="1"/>
  <c r="AJ19" i="1" s="1"/>
  <c r="AG19" i="1"/>
  <c r="AF19" i="1"/>
  <c r="AE19" i="1"/>
  <c r="AD19" i="1"/>
  <c r="AK19" i="1" s="1"/>
  <c r="I19" i="1" s="1"/>
  <c r="AH18" i="1"/>
  <c r="AJ18" i="1" s="1"/>
  <c r="AG18" i="1"/>
  <c r="AF18" i="1"/>
  <c r="AE18" i="1"/>
  <c r="AD18" i="1"/>
  <c r="AK18" i="1" s="1"/>
  <c r="I18" i="1" s="1"/>
  <c r="AH17" i="1"/>
  <c r="AJ17" i="1" s="1"/>
  <c r="AG17" i="1"/>
  <c r="AF17" i="1"/>
  <c r="AE17" i="1"/>
  <c r="AD17" i="1"/>
  <c r="AK17" i="1" s="1"/>
  <c r="I17" i="1" s="1"/>
  <c r="H17" i="1"/>
  <c r="AK16" i="1"/>
  <c r="I16" i="1" s="1"/>
  <c r="AG16" i="1"/>
  <c r="AF16" i="1"/>
  <c r="AE16" i="1"/>
  <c r="AD16" i="1"/>
  <c r="AH16" i="1" s="1"/>
  <c r="H16" i="1"/>
  <c r="AK15" i="1"/>
  <c r="I15" i="1" s="1"/>
  <c r="AG15" i="1"/>
  <c r="AF15" i="1"/>
  <c r="AE15" i="1"/>
  <c r="AH15" i="1" s="1"/>
  <c r="AD15" i="1"/>
  <c r="H15" i="1"/>
  <c r="AK14" i="1"/>
  <c r="I14" i="1" s="1"/>
  <c r="AG14" i="1"/>
  <c r="AF14" i="1"/>
  <c r="AE14" i="1"/>
  <c r="AD14" i="1"/>
  <c r="AK13" i="1"/>
  <c r="I13" i="1" s="1"/>
  <c r="AJ13" i="1"/>
  <c r="AG13" i="1"/>
  <c r="AF13" i="1"/>
  <c r="AE13" i="1"/>
  <c r="AD13" i="1"/>
  <c r="AH13" i="1" s="1"/>
  <c r="AI13" i="1" s="1"/>
  <c r="N13" i="1" s="1"/>
  <c r="AK12" i="1"/>
  <c r="I12" i="1" s="1"/>
  <c r="AJ12" i="1"/>
  <c r="AI12" i="1"/>
  <c r="N12" i="1" s="1"/>
  <c r="AG12" i="1"/>
  <c r="AF12" i="1"/>
  <c r="AE12" i="1"/>
  <c r="AD12" i="1"/>
  <c r="AH12" i="1" s="1"/>
  <c r="AG11" i="1"/>
  <c r="AF11" i="1"/>
  <c r="AE11" i="1"/>
  <c r="AD11" i="1"/>
  <c r="AK11" i="1" s="1"/>
  <c r="I11" i="1" s="1"/>
  <c r="AG10" i="1"/>
  <c r="AF10" i="1"/>
  <c r="AE10" i="1"/>
  <c r="AD10" i="1"/>
  <c r="AK10" i="1" s="1"/>
  <c r="I10" i="1" s="1"/>
  <c r="AG9" i="1"/>
  <c r="AK9" i="1" s="1"/>
  <c r="I9" i="1" s="1"/>
  <c r="AF9" i="1"/>
  <c r="AE9" i="1"/>
  <c r="AD9" i="1"/>
  <c r="AG8" i="1"/>
  <c r="AF8" i="1"/>
  <c r="AE8" i="1"/>
  <c r="AD8" i="1"/>
  <c r="AH8" i="1" s="1"/>
  <c r="AJ8" i="1" s="1"/>
  <c r="AG7" i="1"/>
  <c r="AF7" i="1"/>
  <c r="AE7" i="1"/>
  <c r="AD7" i="1"/>
  <c r="AH7" i="1" s="1"/>
  <c r="AJ7" i="1" s="1"/>
  <c r="AG6" i="1"/>
  <c r="AF6" i="1"/>
  <c r="AE6" i="1"/>
  <c r="AD6" i="1"/>
  <c r="AH6" i="1" s="1"/>
  <c r="AJ6" i="1" s="1"/>
  <c r="AJ35" i="1" l="1"/>
  <c r="AI35" i="1"/>
  <c r="N35" i="1" s="1"/>
  <c r="AJ70" i="1"/>
  <c r="AI70" i="1"/>
  <c r="N70" i="1" s="1"/>
  <c r="AJ54" i="1"/>
  <c r="AI54" i="1"/>
  <c r="N54" i="1" s="1"/>
  <c r="AJ59" i="1"/>
  <c r="AI59" i="1"/>
  <c r="N59" i="1" s="1"/>
  <c r="AJ64" i="1"/>
  <c r="AI64" i="1"/>
  <c r="N64" i="1" s="1"/>
  <c r="AJ68" i="1"/>
  <c r="AI68" i="1"/>
  <c r="N68" i="1" s="1"/>
  <c r="AI15" i="1"/>
  <c r="N15" i="1" s="1"/>
  <c r="AJ15" i="1"/>
  <c r="AJ57" i="1"/>
  <c r="AI57" i="1"/>
  <c r="N57" i="1" s="1"/>
  <c r="AJ16" i="1"/>
  <c r="AI16" i="1"/>
  <c r="N16" i="1" s="1"/>
  <c r="AJ55" i="1"/>
  <c r="AI55" i="1"/>
  <c r="N55" i="1" s="1"/>
  <c r="AJ62" i="1"/>
  <c r="AI62" i="1"/>
  <c r="N62" i="1" s="1"/>
  <c r="AJ60" i="1"/>
  <c r="AI60" i="1"/>
  <c r="N60" i="1" s="1"/>
  <c r="AJ65" i="1"/>
  <c r="AI65" i="1"/>
  <c r="N65" i="1" s="1"/>
  <c r="AI32" i="1"/>
  <c r="N32" i="1" s="1"/>
  <c r="AJ32" i="1"/>
  <c r="I110" i="1"/>
  <c r="AJ53" i="1"/>
  <c r="AI53" i="1"/>
  <c r="N53" i="1" s="1"/>
  <c r="AJ58" i="1"/>
  <c r="AI58" i="1"/>
  <c r="N58" i="1" s="1"/>
  <c r="AJ63" i="1"/>
  <c r="AI63" i="1"/>
  <c r="N63" i="1" s="1"/>
  <c r="AJ30" i="1"/>
  <c r="AI30" i="1"/>
  <c r="N30" i="1" s="1"/>
  <c r="AI37" i="1"/>
  <c r="N37" i="1" s="1"/>
  <c r="AJ37" i="1"/>
  <c r="I113" i="1"/>
  <c r="AJ67" i="1"/>
  <c r="AI67" i="1"/>
  <c r="N67" i="1" s="1"/>
  <c r="AJ72" i="1"/>
  <c r="AI72" i="1"/>
  <c r="N72" i="1" s="1"/>
  <c r="AJ52" i="1"/>
  <c r="AI52" i="1"/>
  <c r="N52" i="1" s="1"/>
  <c r="AI27" i="1"/>
  <c r="N27" i="1" s="1"/>
  <c r="AJ27" i="1"/>
  <c r="AI38" i="1"/>
  <c r="N38" i="1" s="1"/>
  <c r="AJ38" i="1"/>
  <c r="AJ39" i="1"/>
  <c r="AI39" i="1"/>
  <c r="N39" i="1" s="1"/>
  <c r="AJ51" i="1"/>
  <c r="AI51" i="1"/>
  <c r="N51" i="1" s="1"/>
  <c r="AJ56" i="1"/>
  <c r="AI56" i="1"/>
  <c r="N56" i="1" s="1"/>
  <c r="AJ61" i="1"/>
  <c r="AI61" i="1"/>
  <c r="N61" i="1" s="1"/>
  <c r="AI95" i="1"/>
  <c r="N95" i="1" s="1"/>
  <c r="AJ95" i="1"/>
  <c r="AI17" i="1"/>
  <c r="N17" i="1" s="1"/>
  <c r="AI19" i="1"/>
  <c r="N19" i="1" s="1"/>
  <c r="AI21" i="1"/>
  <c r="N21" i="1" s="1"/>
  <c r="I111" i="1"/>
  <c r="AI36" i="1"/>
  <c r="N36" i="1" s="1"/>
  <c r="AJ75" i="1"/>
  <c r="AI75" i="1"/>
  <c r="N75" i="1" s="1"/>
  <c r="AJ80" i="1"/>
  <c r="AI80" i="1"/>
  <c r="N80" i="1" s="1"/>
  <c r="AJ85" i="1"/>
  <c r="AI85" i="1"/>
  <c r="N85" i="1" s="1"/>
  <c r="AI100" i="1"/>
  <c r="N100" i="1" s="1"/>
  <c r="AJ100" i="1"/>
  <c r="AI18" i="1"/>
  <c r="N18" i="1" s="1"/>
  <c r="AI20" i="1"/>
  <c r="N20" i="1" s="1"/>
  <c r="AI22" i="1"/>
  <c r="N22" i="1" s="1"/>
  <c r="AI23" i="1"/>
  <c r="N23" i="1" s="1"/>
  <c r="AH24" i="1"/>
  <c r="AH25" i="1"/>
  <c r="AI26" i="1"/>
  <c r="N26" i="1" s="1"/>
  <c r="AJ31" i="1"/>
  <c r="AK73" i="1"/>
  <c r="I73" i="1" s="1"/>
  <c r="AH73" i="1"/>
  <c r="AI98" i="1"/>
  <c r="N98" i="1" s="1"/>
  <c r="AJ98" i="1"/>
  <c r="AK49" i="1"/>
  <c r="I49" i="1" s="1"/>
  <c r="AJ50" i="1"/>
  <c r="AI66" i="1"/>
  <c r="N66" i="1" s="1"/>
  <c r="AH78" i="1"/>
  <c r="AH83" i="1"/>
  <c r="AK88" i="1"/>
  <c r="I88" i="1" s="1"/>
  <c r="AI8" i="1"/>
  <c r="N8" i="1" s="1"/>
  <c r="AH14" i="1"/>
  <c r="AH29" i="1"/>
  <c r="AH34" i="1"/>
  <c r="AK38" i="1"/>
  <c r="I38" i="1" s="1"/>
  <c r="AK39" i="1"/>
  <c r="I39" i="1" s="1"/>
  <c r="AJ42" i="1"/>
  <c r="AH45" i="1"/>
  <c r="AJ47" i="1"/>
  <c r="AK76" i="1"/>
  <c r="I76" i="1" s="1"/>
  <c r="AK81" i="1"/>
  <c r="I81" i="1" s="1"/>
  <c r="AK86" i="1"/>
  <c r="I86" i="1" s="1"/>
  <c r="AI96" i="1"/>
  <c r="N96" i="1" s="1"/>
  <c r="AJ96" i="1"/>
  <c r="AK42" i="1"/>
  <c r="I42" i="1" s="1"/>
  <c r="AK47" i="1"/>
  <c r="I47" i="1" s="1"/>
  <c r="AK51" i="1"/>
  <c r="I51" i="1" s="1"/>
  <c r="AJ76" i="1"/>
  <c r="AI76" i="1"/>
  <c r="N76" i="1" s="1"/>
  <c r="AJ81" i="1"/>
  <c r="AI81" i="1"/>
  <c r="N81" i="1" s="1"/>
  <c r="AJ86" i="1"/>
  <c r="AI86" i="1"/>
  <c r="N86" i="1" s="1"/>
  <c r="AI101" i="1"/>
  <c r="N101" i="1" s="1"/>
  <c r="AJ101" i="1"/>
  <c r="AJ103" i="1"/>
  <c r="AI103" i="1"/>
  <c r="N103" i="1" s="1"/>
  <c r="AH28" i="1"/>
  <c r="AH33" i="1"/>
  <c r="AJ41" i="1"/>
  <c r="AH44" i="1"/>
  <c r="AJ46" i="1"/>
  <c r="AH69" i="1"/>
  <c r="AH71" i="1"/>
  <c r="AK74" i="1"/>
  <c r="I74" i="1" s="1"/>
  <c r="AK79" i="1"/>
  <c r="I79" i="1" s="1"/>
  <c r="AK84" i="1"/>
  <c r="I84" i="1" s="1"/>
  <c r="AI94" i="1"/>
  <c r="N94" i="1" s="1"/>
  <c r="AJ94" i="1"/>
  <c r="AI99" i="1"/>
  <c r="N99" i="1" s="1"/>
  <c r="AJ99" i="1"/>
  <c r="AH11" i="1"/>
  <c r="AH40" i="1"/>
  <c r="AK41" i="1"/>
  <c r="I41" i="1" s="1"/>
  <c r="AK46" i="1"/>
  <c r="I46" i="1" s="1"/>
  <c r="AK67" i="1"/>
  <c r="I67" i="1" s="1"/>
  <c r="AK70" i="1"/>
  <c r="I70" i="1" s="1"/>
  <c r="AK72" i="1"/>
  <c r="I72" i="1" s="1"/>
  <c r="AH79" i="1"/>
  <c r="AH84" i="1"/>
  <c r="AK6" i="1"/>
  <c r="I6" i="1" s="1"/>
  <c r="AH43" i="1"/>
  <c r="AH48" i="1"/>
  <c r="AK77" i="1"/>
  <c r="I77" i="1" s="1"/>
  <c r="AK82" i="1"/>
  <c r="I82" i="1" s="1"/>
  <c r="AK87" i="1"/>
  <c r="I87" i="1" s="1"/>
  <c r="AH89" i="1"/>
  <c r="AI97" i="1"/>
  <c r="N97" i="1" s="1"/>
  <c r="AJ97" i="1"/>
  <c r="AI7" i="1"/>
  <c r="N7" i="1" s="1"/>
  <c r="AI6" i="1"/>
  <c r="N6" i="1" s="1"/>
  <c r="AK8" i="1"/>
  <c r="I8" i="1" s="1"/>
  <c r="AK7" i="1"/>
  <c r="I7" i="1" s="1"/>
  <c r="AH10" i="1"/>
  <c r="AH9" i="1"/>
  <c r="AJ77" i="1"/>
  <c r="AI77" i="1"/>
  <c r="N77" i="1" s="1"/>
  <c r="AJ82" i="1"/>
  <c r="AI82" i="1"/>
  <c r="N82" i="1" s="1"/>
  <c r="AJ87" i="1"/>
  <c r="AI87" i="1"/>
  <c r="N87" i="1" s="1"/>
  <c r="AJ102" i="1"/>
  <c r="AI102" i="1"/>
  <c r="N102" i="1" s="1"/>
  <c r="AK94" i="1"/>
  <c r="I94" i="1" s="1"/>
  <c r="AK95" i="1"/>
  <c r="I95" i="1" s="1"/>
  <c r="AK96" i="1"/>
  <c r="I96" i="1" s="1"/>
  <c r="AK97" i="1"/>
  <c r="I97" i="1" s="1"/>
  <c r="AK98" i="1"/>
  <c r="I98" i="1" s="1"/>
  <c r="AK99" i="1"/>
  <c r="I99" i="1" s="1"/>
  <c r="AH104" i="1"/>
  <c r="AH74" i="1"/>
  <c r="AH88" i="1"/>
  <c r="AK102" i="1"/>
  <c r="I102" i="1" s="1"/>
  <c r="AH105" i="1"/>
  <c r="AH90" i="1"/>
  <c r="AH92" i="1"/>
  <c r="AI93" i="1"/>
  <c r="N93" i="1" s="1"/>
  <c r="I114" i="1" l="1"/>
  <c r="AI24" i="1"/>
  <c r="N24" i="1" s="1"/>
  <c r="AJ24" i="1"/>
  <c r="AJ90" i="1"/>
  <c r="AI90" i="1"/>
  <c r="N90" i="1" s="1"/>
  <c r="AJ28" i="1"/>
  <c r="AI28" i="1"/>
  <c r="N28" i="1" s="1"/>
  <c r="AJ78" i="1"/>
  <c r="AI78" i="1"/>
  <c r="N78" i="1" s="1"/>
  <c r="I112" i="1"/>
  <c r="AJ105" i="1"/>
  <c r="AI105" i="1"/>
  <c r="N105" i="1" s="1"/>
  <c r="AJ9" i="1"/>
  <c r="AI9" i="1"/>
  <c r="N9" i="1" s="1"/>
  <c r="AI10" i="1"/>
  <c r="N10" i="1" s="1"/>
  <c r="AJ10" i="1"/>
  <c r="AI48" i="1"/>
  <c r="N48" i="1" s="1"/>
  <c r="AJ48" i="1"/>
  <c r="AJ88" i="1"/>
  <c r="AI88" i="1"/>
  <c r="N88" i="1" s="1"/>
  <c r="AJ11" i="1"/>
  <c r="AI11" i="1"/>
  <c r="N11" i="1" s="1"/>
  <c r="AJ14" i="1"/>
  <c r="AI14" i="1"/>
  <c r="N14" i="1" s="1"/>
  <c r="AI45" i="1"/>
  <c r="N45" i="1" s="1"/>
  <c r="AJ45" i="1"/>
  <c r="AI25" i="1"/>
  <c r="N25" i="1" s="1"/>
  <c r="AJ25" i="1"/>
  <c r="I115" i="1"/>
  <c r="AJ40" i="1"/>
  <c r="AI40" i="1"/>
  <c r="N40" i="1" s="1"/>
  <c r="N110" i="1"/>
  <c r="N115" i="1"/>
  <c r="AJ92" i="1"/>
  <c r="AI92" i="1"/>
  <c r="N92" i="1" s="1"/>
  <c r="AJ71" i="1"/>
  <c r="AI71" i="1"/>
  <c r="N71" i="1" s="1"/>
  <c r="AI34" i="1"/>
  <c r="N34" i="1" s="1"/>
  <c r="N111" i="1" s="1"/>
  <c r="AJ34" i="1"/>
  <c r="AJ69" i="1"/>
  <c r="AI69" i="1"/>
  <c r="N69" i="1" s="1"/>
  <c r="AJ74" i="1"/>
  <c r="AI74" i="1"/>
  <c r="N74" i="1" s="1"/>
  <c r="AJ104" i="1"/>
  <c r="AI104" i="1"/>
  <c r="N104" i="1" s="1"/>
  <c r="AJ84" i="1"/>
  <c r="AI84" i="1"/>
  <c r="N84" i="1" s="1"/>
  <c r="N113" i="1"/>
  <c r="AJ89" i="1"/>
  <c r="AI89" i="1"/>
  <c r="N89" i="1" s="1"/>
  <c r="AI29" i="1"/>
  <c r="N29" i="1" s="1"/>
  <c r="AJ29" i="1"/>
  <c r="AI43" i="1"/>
  <c r="N43" i="1" s="1"/>
  <c r="AJ43" i="1"/>
  <c r="AJ73" i="1"/>
  <c r="AI73" i="1"/>
  <c r="N73" i="1" s="1"/>
  <c r="N109" i="1"/>
  <c r="I109" i="1"/>
  <c r="AI44" i="1"/>
  <c r="N44" i="1" s="1"/>
  <c r="AJ44" i="1"/>
  <c r="AJ79" i="1"/>
  <c r="AI79" i="1"/>
  <c r="N79" i="1" s="1"/>
  <c r="AJ33" i="1"/>
  <c r="AI33" i="1"/>
  <c r="N33" i="1" s="1"/>
  <c r="AJ83" i="1"/>
  <c r="AI83" i="1"/>
  <c r="N83" i="1" s="1"/>
  <c r="N114" i="1" s="1"/>
  <c r="N112" i="1" l="1"/>
</calcChain>
</file>

<file path=xl/sharedStrings.xml><?xml version="1.0" encoding="utf-8"?>
<sst xmlns="http://schemas.openxmlformats.org/spreadsheetml/2006/main" count="559" uniqueCount="275">
  <si>
    <t>Status: 2017-06-12</t>
  </si>
  <si>
    <t>annotation</t>
  </si>
  <si>
    <t>Name</t>
  </si>
  <si>
    <t>L [nt]</t>
  </si>
  <si>
    <t>MW 
[g/mol]</t>
  </si>
  <si>
    <t>molarity in SIRV mix 
[fmoles/µl]</t>
  </si>
  <si>
    <t>GC content [%]</t>
  </si>
  <si>
    <t>number of exons</t>
  </si>
  <si>
    <t>Alternative first exon</t>
  </si>
  <si>
    <t>Start site variation</t>
  </si>
  <si>
    <t>Alternative 5' splice site</t>
  </si>
  <si>
    <t>Alternative 3' splice site</t>
  </si>
  <si>
    <t>Exon skipping (ex. 1./last ex.)</t>
  </si>
  <si>
    <t>Exon splitting</t>
  </si>
  <si>
    <t>End site variation</t>
  </si>
  <si>
    <t>Alternative last exon (ALE)</t>
  </si>
  <si>
    <t>5' or 3' overlapping or (i)nternal</t>
  </si>
  <si>
    <t>overlapping sense (s) or antisense (as)</t>
  </si>
  <si>
    <t>transcript in addition (add) to ENSEMBL templates</t>
  </si>
  <si>
    <t>orientation</t>
  </si>
  <si>
    <t>Sequence (5'-3')</t>
  </si>
  <si>
    <t>minus A30 tail</t>
  </si>
  <si>
    <t>plus A30 tail</t>
  </si>
  <si>
    <t>c</t>
  </si>
  <si>
    <t>i</t>
  </si>
  <si>
    <t>E0</t>
  </si>
  <si>
    <t>E1</t>
  </si>
  <si>
    <t>E2</t>
  </si>
  <si>
    <t>A</t>
  </si>
  <si>
    <t>C</t>
  </si>
  <si>
    <t>G</t>
  </si>
  <si>
    <t>T</t>
  </si>
  <si>
    <t>Summe</t>
  </si>
  <si>
    <t>GC [%]</t>
  </si>
  <si>
    <t>CHCKSM</t>
  </si>
  <si>
    <t>MW [g/mol]</t>
  </si>
  <si>
    <t>SIRV101</t>
  </si>
  <si>
    <t>R</t>
  </si>
  <si>
    <t>GCTTGTCCGCGAGTGTCAACCGGGTTTTACAAAGGAGAACTTCCAACATCAGTGTATGGGATGTTTCAAACACCCCCAGAGACGGAGACAATAGTGTGGTCACGTACATTTAGGAAGATAAAAATAACAACAACAGAAGGTGTGAGGCGCAAGGTACATGCTCTTACCCCACTCTCAGCACGTAGGGAGCGGAGTGTGGAAGACCAACAAGCCCGTCGCCTCTACCAAATACAGCTATCCTGAGGTGCCAGGTTAGAATAGGCCCTACCACATCTAAGCCTTGAAACGGTCTGTTCCTCGTGTCAAGTTCTTTGTCCGCTTATACCGCCATCTCTCGTTGT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AAAAAAAAAAAAAAAAAAAAAAAAAAAAAA</t>
  </si>
  <si>
    <t>SIRV102</t>
  </si>
  <si>
    <t>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CGTAGGTTTGTGAGAAGGGAGAAGAAGTGGTTGAGAAGTTGGTGTTCCACAAGTTAAAGTAGACATACCTTTAGTACCTGTAAAG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AAAAAAAAAAAAAAAAAAAAAAAAAAAAAA</t>
  </si>
  <si>
    <t>SIRV103</t>
  </si>
  <si>
    <t>GTGAGGCTTGTCCGCGAGTGTCAACCGGGTTTTACAAAGGAGAACTTCCAACATCAGTGTATGGGATGTTTCAAACACCCCCAGAGACGGAGACAATAGTGTGGTCACGTACATTTAGGAAGATAAAAATAACAACAACAGAA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AAAAAAAAAAAAAAAAAAAAAAAAAAAAAA</t>
  </si>
  <si>
    <t>SIRV105</t>
  </si>
  <si>
    <t>GCGCAAGGTACATGCTCTTACCCCACTCTCAGCACGTAGGGAGCGGA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AAAAAAAAAAAAAAAAAAAAAAAAAAAAAA</t>
  </si>
  <si>
    <t>SIRV106</t>
  </si>
  <si>
    <t>add</t>
  </si>
  <si>
    <t>GCTTGTCCGCGAGTGTCAACCGGGTTTTACAAAGGAGAACTTCCAACATCAGTGTATGGGATGTTTCAAACACCCCCAGAGACGGAGACAATAGTGTGGTCACGTACATTTAGGAAGATAAAAATAACAACAACAGAAGGTGTGAGGCGCAAGGTACATGCTCTTACCCCACTCTCAGCACGTAGGGAGCGGAGTGTGGAAGACCAACAAGCCCGTCGCCTCTACCAAATACAGTGTTTAGGTGTGTCGGAGGGCAGAAACCAACGAAAGAAAGGAAACGATCAACACTTATATAGTGTCCTGTCGGGCCCAAATCCTAAGAGACCTTAGGTTTACCACATTAGTACTAAACAGCCTGTTGTATACCGTGAGCCCCCACTTCGATCTGTAAATGGTAATCCCTTGTAAAACCTCATCTCCAAAAACAGTATACGCAGGTACAGCTGATGTGATCCTCTCTACTAGTCTTCTCTGAGGAACCATGA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AAAAAAAAAAAAAAAAAAAAAAAAAAAAAA</t>
  </si>
  <si>
    <t>SIRV107</t>
  </si>
  <si>
    <t>5'</t>
  </si>
  <si>
    <t>s</t>
  </si>
  <si>
    <t>GTGAGGCATCTATACCGCCACGCCCTATGTCTTTCTCACGTATAGGTGTGCTCTCAGCTGCCGTTCCGGCGCTGCTTCACCCCTTTCCGCTTATCGCGGATGGTAAAGTCAAAGTTTACTCAGCGGTCGCTGTTGACCTCAGGTTCTCTATCAAAAATTTGCTGGCTAAAACGGTCGGAGCTTCTGCTCCACTCTTTCCAGCAATCCTTCTGCCAGTCGCCTTCAAACTTGCAATCTGTGGATTCGTCGAACGTCCGGGTAGTATAGTTATCTGCATCGTGGTCACCAGTATCACAGACTACAAAATCTCAATCCTCCATTCCCCCGTCAGGTCTATCTAAAATTCAATCGCTGTGTTTGCGGGGTAAATAATAGGACAAGTCCGTATAATCTACCCAATCGCATTCATTCCAGTCAGAGGGTACCACCGAATTTCATCAACAACATTAATAATTCCATAGGAACTACATTCTTAAATCCTTGGAACTCCAAACTCCTACCTTATCACGGTTCTATCCGTCGTCTTAGGGTCGGTCTCCTCGTAGCATGGCCTCGTTCTCCTCGCCGTAATTGCGGTCGAAAGTACTTCAGTTATTTATGGTGAGGCTTGTCCGCGAGTGTCAACCGGGTTTTACAAAGGAGAACTTCCAACATCAGTGTATGGGATGTTTCAAACACCCCCAGAGACGGAGACAATAGTGTGGTCACGTACATTTAGGAAGATAAAAATAACAACAACAGAAGAAAAAAAAAAAAAAAAAAAAAAAAAAAAAA</t>
  </si>
  <si>
    <t>SIRV108</t>
  </si>
  <si>
    <t>as</t>
  </si>
  <si>
    <t>F</t>
  </si>
  <si>
    <t>GTCTTCCACACTCCGCTCCCTACGTGCTGAGAGTGGGGTAAGAGCATGTACCTTGCGCCTCACACCTTCTGTTGTTGTTATTTTTATCTTCCTAAATGTACGTGACCACACTATTGTCTCCGTCTCTGGGGGTGTTTGAAACATCCCATACACTGATGTTGGAAGTTCTCCTTTGTAAAACCCGGTTGACACTCGCGGACAAGCCTCACTACTTTCGACCGCAATTACGGCGAGGAGAACGAGGCCATGCTACGAGGAGACCGACCCTAAGACGACGGATAGAACCGTGATAAGGTAGGAGTTTGGAGTTCCAAGGATTTAAGAATGTAGTTCCTATGGAATTATTAATGTTGTTGATGAAATTCGGTGGTACCCTCTGACTGGAATGAATGCGATTGGGTAGATTATACGGACTTGTCCTATTATTTACCCCGCAAACACAGCGATTGAATTTTAGATAGACCTGACGGGGGAATGGAGGATTGAGATTTTGTAGTCTCACAGATTGCAAGTTTGAAGGCGACTGGCAGAAGGATTGCTGGAAAGAGTGGAGCAGAAGCTCCGACCGTTTTAGCCAGCAAATTTTTGATAGAGAACCTGAGGTCAACAGCGACCGCTGAGTAAACTTTGACTTTACCATCCGCGATAAGCGGAAAGGGGTGAAGCAGCGCCGGAACGGCAGCTGAGAGCACACCTATACGTAAAAAAAAAAAAAAAAAAAAAAAAAAAAAA</t>
  </si>
  <si>
    <t>SIRV109</t>
  </si>
  <si>
    <t>GGGTGTTTGAAACATCCCATACACTGATGTTGGAAGTTCTCCTTTGTAAAACCCGGTTGACACTCGCGGACAAGCCTCACCATAAATAACTGAAGTACTTTCGACCGCAATTACGGCGAGGAGAACGAGGCCATGCTACGAGGAGACCGACCCTAAGACGACGGATAGAACCGTGATAAGGTAGGAGTTTGGAGTTCCAAGGATTTAAGAATGTAGTTCCTATGGAATTATTAATGTTGTTGATGAAATTCGGTGAAGGATTGCTGGAAAGAGTGGAGCAGAAGCTCCGACCGTTTTAGCCAGCAAATTTTTGATAGAGAACCTGAGGTCAACAGCGACCGCTGAGTAAACTTTGACTTTACCATCCGCGATAAGCGGAAAGGGGTGAAGCAGCGCCGGAACGGCAGCTGAGAGCACACCTATACGTGAGAAAGACATAGGGCGTGGCGGTATAGATGCCTCACAAAAAAAAAAAAAAAAAAAAAAAAAAAAAA</t>
  </si>
  <si>
    <t>SIRV104</t>
  </si>
  <si>
    <t>GTTTTACAAAGGAGAACTTCCAACATCAGTGTATGGGATGTTTCAAACACCCCCAGAGACGGAGACAATAGTGTGGTCACGTACATTTAGGAAGATAAAAATAACAACAACAGAAGCCTTGAAACGGTCTGTTCCTCGTGTCAAGTTCTTTGTCCGCTTATACCGCCATCTCTCGTTGT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GGCCTGGAAGTCAAAAGACTTCTCTATGGGTACTAGGTAGGTAGTTAGAGTACGGTCCCTGGGGTGTCTCAGAGTCGAACGTTCGGGGGAAGTTCCTAAACATGTTAGGATG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TACTTTAAAAAAAAAAAAAAAAAAAAAAAAAAAAAA</t>
  </si>
  <si>
    <t>SIRV110</t>
  </si>
  <si>
    <t>GAAACATCCCATACACTGATGTTGGAAGTTCTCCTTTGTAAAACCCGGTTGACACTCGCGGACAAGCCTCACCATAAATAACTGAAGTACTTTCGACCGCAATTACGGCGAGGAGAACGAGGCCATGCTACGAGGAGACCGACCCTAAGACGACGGATAGAACCGTGATAAGGTAGGAGTTTGGAAAGGATTGCTGGAAAGAGTGGAGCAGAAGCTCCGACCGTTTTAGCCAGCAAATTTTTGATAGAGAACCTGAGGTCAACAGCGACCGCTGAGTAAACTTTGACTTTACCATCCGCGATAAGCGGAAAGGGGTGAAGCAGCGCCGGAACGGCAGCTGAGAGCACACCTATACGTGAGAAAGACATAGGGCGTGGCGGTATAGATGCCTCACAAAAAAAAAAAAAAAAAAAAAAAAAAAAAA</t>
  </si>
  <si>
    <t>SIRV111</t>
  </si>
  <si>
    <t>GTGAGGCATCTATACCGCCACGCCCTATGTCTTTCTCACGTATAGGTGTGCTCTCAGCTGCCGTTCCGGCGCTGCTTCACCCCTTTCCGCTTATCGCGGATGGTAAAGTCAAAGTTTACTCAGCGGTCGCTGTTGACCTCAGGTTCTCTATCAAAAATTTGCTGGCTAAAACGGTCGGAGCTTCTGCTCCACTCTTTCCAGCAATCCTTCTGCCAGTCGCCTTCAAACTTGCAATCTGTGGATTCGTCGAACGTCCGGGTAGTATAGTTATCTGCATCGTGGTCACCAGTATCACAGACTACAAAATCTCAATCCTCCATTCCCCCGTCAGGTCTATCTAAAATTCAATCGCTGTGTTTGCGGGGTAAATAATAGGACAAGTCCGTATAATCTACCCAATCGCATTCATTCCAGTCAGAGGGTACCACCGAATTTCATCAACAACATTAATAATTCCATAGGAACTACATTCTTAAATCCTTGGAACTCCAAACTCCTACCTTATCACGGTTCTATCCGTCGTCTTAGGGTCGGTCTCCTCGTAGCATGGCCTCGTTCTCCTCGCCGTAATTGCGGTCGAAAGTACTTCAGTTATTTATGGTGAGGCTTGTCCGCGAGTGTCAACCGGGTTTTACAAAGGAGAACTTCCAACATCAGTGTATGGGATGTTTCAAACACCCCCAGAGACGGAGACAATAGTGTGGTCACGTACATTTAGGAAGATAAAAATAACAACAACAGA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GTTCGACTAGACCTCTCGTGGTAGAAAAAAAAAAAAAAAAAAAAAAAAAAAAAA</t>
  </si>
  <si>
    <t>SIRV112</t>
  </si>
  <si>
    <t>GTGAGGCTTGTCCGCGAGTGTCAACCGGGTTTTACAAAGGAGAACTTCCAACATCAGTGTATGGGATGTTTCAAACACCCCCAGAGACGGAGACAATAGTGTGGTCACGTACATTTAGGAAGATAAAAATAACAACAACAGAAGGTGTGAGGCGCAAGGTACATGCTCTTACCCCACTCTCAGCACGTAGGGAGCGGAGTGTGGAAGACCAACAAGCCCGTCGCCTCTACCAAATACAGCTATCCTGAGGTGCCAGGTTAGAATAGGCCCTACCACATCTAAGCCTTGAAACGGTCTGTTCCTCGTGTCAAGTTCTTTGTCCGCTTATACCGCCATCTCTCGTTGTGGTACAAGAGTTGGTTACTCTCAGTCCCATTCCCAACACATCACTGAGAAGTATAGAGCCTAGTGGTCATTAGAAGGTCAACATGGAGTAGGTGTTTAGGTGTGTCGGAGGGCAGAAACCAACGAAAGAAAGGAAACGATCAACACTTATATAGTGTCCTGTCGGGCCCAAATCCTAAGAGACCTTAGGTTTACCACATTAGTACTAAACAGCCTGTTGTATACCGTGAGCCCCCACTTCGATCTGTAAATGGTAATCCCTTGTAAAACCTCATCTCCAAAAACAGTATACGCAGGTACAGCTGATGTGATCCTCTCTACTAGTCTTCTCTGAGGAACCATGAGATGGATAGTGGGGGACCTGAGTCATACTAGGGTAACTTCTTATATGGTGACATCACTCCTACCGTAGAGGGGGGACGGTAGTCTGTGGGAAATCTACCCTAGTGAAGAAAGGTAAGAGAATGTCTGAACATTACCTGTAGACGAAGGTACTCTCAGAACAACTACTCTCACATACGGAAAGGTTTGGGTCCTTGGTCAAAGGACTTTACTGACTCTGCAGACGATGAATATCTGAACCAACACTACTATCAAAGATTTATGATAACAAGTCCAAACGTGGACGTCGTCGCTGTCACCTCTCGGAACACTAGCTGAGGTGGCTTAAAAACATTCCGTAACTGAGTGGTCACCGGGGGTGAAACATGCTGAGGGTTCTACCTTAACGGGAAGGTGAAACTCTCCAATGTCTTTGAAAGGACTAGTTGAGATAACCCAAACCGAATCCGGAGGAAGAGGAGAACTTGGAAAACGTTGTACGACGTCATTAATAACGATTCCGTTCTTCCCGTTCGTGTCTATAAGGATATTCTTTCATTGCGAAGGTAAGCCCTTTTGGGTCTAGATACGGACTATACTCAAAAACCCACAGACCTTCCACTTGGAGTTGTTTTAGGAGACGGAGTAGTAGAGAAAACTTGTGGCACCTTCCCAGTCGGTTCCCTACAGACTCTCCTTAGTAGCTCCTAAGATCGTCGAGTTACACGACGACATTGTTCCGACTGACGTAGAGGCATAAAAAAAAAAAAAAAAAAAAAAAAAAAAAA</t>
  </si>
  <si>
    <t>SIRV201</t>
  </si>
  <si>
    <t>GTGTATTTATCCGCTACGTGGTGGATGAACATGGATGCGAACGACATTTCGAAATATACGCAATGATATCCAACCCTACCGAAACAGCAATAATTGTAGAAGGTAGCATATCATGCCGAGAGTTTACTACGTTGTAGCGAGTTTAGTTGAAATAGTTTGTGATGTGTAAACTAAAACATACCAAATGGTAAAACTTGTCACCCCCATTTACATTGCGACAGACACAGTTATGGAGTGGATGGAAGTGTGTTCGACTGTCAAGACCCTTCTATAATAGTCGAACCAGTACGGTAAGTGGGCAACATGCCCATATAAGTCGAAGCATTTCAAATGGTTCATCCAGTAGACGACGATGTCCTAGACAGTCATGTCT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GAATTCAATGCAGAAACTCCTATGCACGTCGAACTAGTCTCTTGCTCAGCGCTAGTCCATGAAAATGTCCTAGCTTTGAACGTTTATCAAATGCAAGTTGTGGGAGTTAGTCATGTGAGAGTTGTGCAAGAAAGTGTTAACGTTCTAGCCGTGCTCAGTAACAATTACCATTCGGCGGTAACAAACGTAAGTTGTCACTGCACTCATGAGCATGAAGTTAGACCAGTAGTTGGGTCAGAAATTAGACGTGGTTTAGTCTGGTTACCGTGGAAAGAATAGCTGAACTCAAAGAAGCCGACAAAGATAAACAAAGAAGAAACGGTTAATACGATTGAGGAGAAATATTCAATCCAACGGCAACTATTAAC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ATTCGCTCTATAGCTGTATCTAATCTGCCAGATTGAAAAAAAAAAAAAAAAAAAAAAAAAAAAAA</t>
  </si>
  <si>
    <t>SIRV202</t>
  </si>
  <si>
    <t>GTTGGTGTATTTATCCGCTACGTGGTGGATGAACATGGATGCGAACGACATTTCGAAATATACGCAATGATATCCAACCCTACCGAAACAGCAATAATTGTAGAAGGTAGCATATCATGCCGAGAGTTTACTACGTTGTAGCGAGTTTAGTTGAAATAGTTTGTGATGTGTAAACTAAAACATACCAAATGGTAAAACTTGTCACCCCCATTTACATTGCGACAGACACAGTTATGGAGTGGATGGAAGTGTGTTCGACTGTCAAGACCCTTCTATAATAGTCGAACCAGTACGGTAAGTGGGCAACATGCCCATATAAGTCGAAGCATTTCAAATGGTTCATCCAGTAGACGACGATGTCCTAGACAGTCATGTCT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CGCTAGTCCATGAAAATGTCCTAGCTTTGAACGTTTATCAAATGCAAGTTGTGGGAGTTAGTCATGTGAGAGTTGTGCAAGAAAGTGTTAACGTTCTAGCCGTGCTCAGTAACAATTACCATTCGGCGGTAACAAACGTAAGTTGTCACTGCACTCATGAGCATGAAGTTAGACCAGTAGTTGGGTCAGAAATTAGACGTGGTTTAGTCTGGTTACCGTGGAAAGAATAGCTGAACTCAAAGAAGCCGACAAAGATAAACAAAGAAGAAACGGTTAATACGATTGAGGAGAAATATTCAATCCAACGGCAACTATTAAC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AAAAAAAAAAAAAAAAAAAAAAAAAAAAAA</t>
  </si>
  <si>
    <t>SIRV203</t>
  </si>
  <si>
    <t>GCTACGTGGTGGATGAACATGGATGCGAACGACATTTCGAAATATACGCAATGATATCCAACCCTACCGAAACAGCAATAATTGTAGAAGGTAGCATATCATGCCGAGTCATCGACATGCCTTTATCGACACACGACGTGATTGGAGTTTACTACGTTGTAGCGAGTTTAGTTGAAATAGTTTGTGATGTGTAAACTAAAACATACCAAATGGTAAAACTTGTCACCCCCATTTACATTGCGACAGACACAGTTATGGAGTGGATGGAAGTGTGTTCGACTGTCAAGACCCTTCTATAATAGTCGAACCAGTACGGTAAGTGGGCAACATGCCCATATAAGTCGAAGCATTTCAAATGGTTCATCCAGTAGACGACGATGTCCTAGACAGTCATGTCT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AAAAAAAAAAAAAAAAAAAAAAAAAAAAAA</t>
  </si>
  <si>
    <t>SIRV204</t>
  </si>
  <si>
    <t>GTAAAACTTGTCACCCCCATTTACATTGCGACAGACACAGTTATGGAGTGGATGGAAGTGTGTTCGACTGTCAAGACCCTTCTATAATAGTCGAACCAGTACGGTAAGTGGGCAACATGCCCATATAAGTCGAAGCATTTCAAATGGTTCATCCAGTAGACGACGATGTCCTAGACAGTCATGTCTGTCACATCTATCACGCCTCCTACGTTGTGCCATAACGAAGAATAATAGTGATAAGAGACATCGAAGCTGTCGTAGTCGTTCGCTAAATTGCTTACAATTTAGTGCTCTAAGTGAACAATGTTTCATCTTGAGAAGCAAACGAAGTAGAAGTTGACGACGCATTCGAAGACGTGGACAATGTGACACGAGTATCGAAACATGATCCAACGAACATCGAAGAAGTTACTACTGAACTACGGGTCAG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GTAATTGACGTGGACGTTTCAGAAAAAAAAAAAAAAAAAAAAAAAAAAAAAA</t>
  </si>
  <si>
    <t>SIRV205</t>
  </si>
  <si>
    <t>GCCGCATCGACCAAATCATGGCTTTGCACTCCAACTTTGCCTGAATCGTGTCAGACTATAGCGGGACGTTCGACCATACTACTCATTCGATTACGCATTCACCTGACGAGAATAGCCATTCTTCCTGAACATACGTTAGAAGTAGTTGGTTAATGCTTGTCTACATTTGAGTGCGAAGCCACTAGGTTTGCACTGTTGACCACCAGCACGCAATCGCAAGATACGCAGTAATGCTAAACCATACTTATTTGACTTTGATGTTCTATCACTGGGTTAATGCCTGCTGCTACCTGACTTTTAGTCGCGAGCACAACGCTTCTTGGCTACACATATGCTGTTGGGAATGTTTTTTACACTTATTATGCTATAAATACCACTCCCACAGCTATTCGAATGACTCTAATACCTCTTGCAACTTGGACGACCGTAGTACGCATTCAGTCCGAGTACCAAGATAATGCTCTTTCTTCTGCCACTCGTCTAACTTCGTCGGCTCCGTGAACAAGCATTCTTCCTACTAGGCAAAAAAAAAAAAAAAAAAAAAAAAAAAAAA</t>
  </si>
  <si>
    <t>SIRV206</t>
  </si>
  <si>
    <t>GTTGAGGTGGACGTCTTCAATGAAAAAGTAGACAACCACTACATGACTTCAAATGGGGAAGCTGACCCGTAGTTCAGTAGTAACTTCTTCGATGTTCGTTGGATCATGTTTCGATACTCGTGTCACATTGTCCACGTCTTCGAATGCGTCGTCAACTTCTACTTCGTTTGCTTCTCAAGATGAAACATTGTTCACTTAGAGCACTAAATTGTAAGCAATTTAGCGAACGACTACGACAGCTTCGATGTCTCTTATCACTATTATTCTTCGTTATGGCACAACGTAGGAGGCGTGATAGATGTGACAGACATGACTGTCTAGGACATCGTCGTCTACTGGATGAACCATTTGAAATGCTTCGACTTATATGGGCATGTTGCCCACTTACCGTACTGGTTCGACTATTATAGAAGGGTCTTGACAGAAAAAAAAAAAAAAAAAAAAAAAAAAAAAA</t>
  </si>
  <si>
    <t>SIRV207</t>
  </si>
  <si>
    <t>GTAAAACTTGTCACCCCCATTTACATTGCGACAGACACAGTTATGGAGTGGATGGAAGTGTGTTCGACTGTCAAGACCCTTCTATAATAGTCGAACCAGTACGGTAAGTGGGCAACATGCCCATATAAGTCGAAGCATTTCAAATGGTTCATCCAGTAGACGACGATGTCCTAGACAGTCATGTCTGTCACATCTATCACGCCTCCTACGTTGTGCCATAACGAAGAATAATAGTGATAAGAGACATCGAAGCTGTCGTAGTCGTTCGCTAAATTGCTTACAATTTAGTGCTCTAAGTGAACAATGTTTCATCTTGAGAAGCAAACGAAGTAGAAGTTGACGACGCATTCGAAGACGTGGACAATGTGACACGAGTATCGAAACATGATCCAACGAACATCGAAGAAGTTACTACTGAACTACGGGTCAG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GAATTCAATGCAGAAACTCCTATGCACGTCGAACTAGTCTCTTGCTCAGCGCTAGTCCATGAAAATGTCCTAGCTTTGAACGTTTATCAAATGCAAGTTGTGGGAGTTAGTCATGTGAGAGTTGTGCAAGAAAGTGTTAACGTTCTAGCCGTGCTCAGTAACAATTACCATTCGGCGGTAACAAACGTAAGTTGTCACTGCACTCATGAGCATGAAGTTAGACCAGTAGTTGGGTCAGAAATTAGACGTGGTTTAGTCTGGTTACCGTGGAAAGAATAGCTGAACTCAAAGAAGCCGACAAAGATAAACAAAGAAGAAACGGTTAATACGATTGAGGAGAAATATTCAATCCAACGGCAACTATTAAC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ATTCGCTCTATAGCTGTATCTAATCTGCCAGATTGAAAAAAAAAAAAAAAAAAAAAAAAAAAAAA</t>
  </si>
  <si>
    <t>SIRV208</t>
  </si>
  <si>
    <t>GTGTATTTATCCGCTACGTGGTGGATGAACATGGATGCGAACGACATTTCGAAATATACGCAATGATATCCAACCCTACCGAAACAGCAATAATTGTAGAAGGTAGCATATCATGCCGAGTCATCGACATGCCTTTATCGACACACGACGTGATTGGAGTTTACTACGTTGTAGCGAGTTTAGTTGAAATAGTTTGTGATGTGTAAACTAAAACATACCAAATGGTAAAACTTGTCACCCCCATTTACATTGCGACAGACACAGTTATGGAGTGGATGGAAGTGTGTTCGACTGTCAAGACCCTTCTATAATAGTCGAACCAGTACGGTAAGTGGGCAACATGCCCATATAAGTCGAAGCATTTCAAATGGTTCATCCAGTAGACGACGATGTCCTAGACAGTCATGTCTGTCACATCTATCACGCCTCCTACGTTGTGCCATAACGAAGAATAATAGTGATAAGAGACATCGAAGCTGTCGTAGTCGTTCGCTAAATTGCTTACAATTTAGTGCTCTAAGTGAACAATGTTTCATCTTGAGAAGCAAACGAAGTAGAAGTTGACGACGCATTCGAAGACGTGGACAATGTGACACGAGTATCGAAACATGATCCAACGAACATCGAAGAAGTTACTACTGAACTACGGGTCAGCTTCCCCATTTGAAGTCATGTAGTGGTTGTCTACTTTTTCATTGAAGACGTCCACCTCAACGCTATGAACGTTAGTTGAGACAATGTTAAAGCAAACGACAACGTCATTGTGATCTACATACACAGTGGATGGTTAGCGTAAACATGGTGGAACGTACTTTGACTGCGCTGCAAGAAATGGTTGGGTCGATCGTAATGCTAGTCGTTACATCGGAACAAGCCAAAACAAATCATTCGCTGGATTTAGACCTACTGCACGACGACGTCGACACAAGACATTCTTGAAAGAAAAAAAAAAAAAAAAAAAAAAAAAAAAAA</t>
  </si>
  <si>
    <t>SIRV209</t>
  </si>
  <si>
    <t>GTTTCAACTAGAATCTACGTTTCATACGCGGATTCCACATCCGTTCTTGCAATTAAAGAAACGATGTAGAAAACGCTTTGGTTGGCGACAACTTGGGCGGCAAAATAATTATGGTAGGTAATTGAAGTAGCGTTAAAACGCAAAAAGAAGGAAGCACGGATCACTGCAAAAAGGACTACTCAATAATGGTTTCTAAAGTCATTATGCTGGTGCTCCCTATGGCGGTGGTCAGTACTGTAACTAAAGATGGATTACGGCACTTGTAGAGCACGTATCAGACCCAGCTTTGAAAGAAGGCTGAGTTCGGTTCGGGTTTCACGTAGGCCTAGAACGAGGTATAGAAGTGGTTAACAAAGATTTGGTTACCATGTAAGAAGCGGTAGACGCCATGGCCTAGTAGGAAGAATGCTTGTTCACGGAGCCGACGAAGTTAGACGAGTGGCAGAAGAAAGAGCATTATCTTGGTACTCGGACTGAATGCGTACTACGGTCGTCCAAGTTGCAAGAGGTATTAGAGTCATTCGAATAGCTGTGGGAGTGGTATTTATAGCATAATAAGTGTAAAAAACATTCCCAACAGCATATGTGTAGCCAAGAAGCGTTGTGCTCGCGACTAAAAGTCAGGTAGCAGCAGGCATTAACCCAGTGATAGAACATCAAAGTCAAATAAGTATGGTTTAGCATTACTGCGTATCTTGCGATTGCGTGCTGGTGGTCAACAGTGCAAACCTAGTGGCTTCGCACTCAAATGTAGACAAGCATTAACCAACTACTTCTAACGTATGTTCAGGAAGAATGGCTATTCTCGTCAGGTGAATGCGTAATCGAATGAGTAGTATGGTCGAACGTCCCGCTATAGTCTGACACGATTCAGGCAAAGTTGGAGTGCAAAGCCATGATTTGGTCGATGCGGCAAATGTTGCTTAGGACTATTCTATGGTCTTGCGTAATTGTGAAGATTTGCCAGTTATCTAAGGAGACGTGGTGATTCGCTCTATAGCTGTATCTAATCTGCCAGATTGAAAAAAAAAAAAAAAAAAAAAAAAAAAAAA</t>
  </si>
  <si>
    <t>SIRV301</t>
  </si>
  <si>
    <t>GTGGAGAAGCAAATACTTGGATACCGAATTTAGAGGCCATAGGTTATGGAAAAAGTCAG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ATGCACTTAGTGCCATTATTATTAGACAAGATAGTCCGTTCTTTAGTCGAAGTTCTTGTTGTAATAACAAAAGTAGAGCAGATTACGATCCGAAATTTCATGGACACAGATATTTGAGATCAACATTTGATTCGTTGACGTATTTATGTTGATTCGGTTAGCGAGAGTTACAAAGTTAGTAATAGAAAGAAAGAGGAAATAATAATCAAAAGATTAAGCATGCAAACATTAAGAGGACACATATGTATTGGTGGCATTTGCGTTAAAAAAAAAAAAAAAAAAAAAAAAAAAAAA</t>
  </si>
  <si>
    <t>SIRV302</t>
  </si>
  <si>
    <t>GATACCGAATTTAGAGGCCATAGGTTATGGAAAAAGTCAG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AAAAAAAAAAAAAAAAAAAAAAAAAAAAAA</t>
  </si>
  <si>
    <t>SIRV303</t>
  </si>
  <si>
    <t>GATACCGAATTTAGAGGCCATAGGTTATGGAAAAAGTCAG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AAAAAAAAAAAAAAAAAAAAAAAAAAAAAA</t>
  </si>
  <si>
    <t>SIRV304</t>
  </si>
  <si>
    <t>GATACCGAATTTAGAGGCCATAGGTTATGGAAAAAGTCAGTG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TATTGTTATAGGCGGTATATTGGTAAATGACGATCCTTGACTTAGTTTTTTACATCGAACGGTTGCAAATCCTAGCATACTTGATATTAATAGTAGCATCGTACGAACTTTGACAACGAAAGGTTCAAAGGTAACCAAGGCGTAGTAGTGAGTTAGGTCAATGTATAAAAACTCCCTTTCTTATTTTGAGTCGTCAATGTAGTCGAGAAAGTAAGATGCACTTAGTGCCATTATTATTAGACAAGATAGTCCGTTCTTTAGTCGAAGTTCTTGTTGTAATAACAAAAGTAGAGCAGATTACGATCCGAAATTTCATGGACACAGATATTTGAGATCAACATTTGATTCGTTGACGTATTTATGTTGATTCGGTTAGCGAGAGTTACAAAGTTAGTAATAGAAAGAAAGAGGAAATAATAATCAAAAGATTAAGCATGCAAACATTAAGAGGACACATATGTATTGGTGGCATTTGCGAAAAAAAAAAAAAAAAAAAAAAAAAAAAAA</t>
  </si>
  <si>
    <t>SIRV305</t>
  </si>
  <si>
    <t>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TATGTTTGGAGGTACAAAATCTTAATCCTTCACAACTGAATCAACATTTACATTCGGTTACGTTCGGGGTTTGTAGTAGTAATTGTTGAGGTAATTTTAATTGCACTTACAGACGTGGATTTGGTGAAACATTATGTGGTAGATTCATATTTAAAAAAAAAAAAAAAAAAAAAAAAAAAAAA</t>
  </si>
  <si>
    <t>SIRV306</t>
  </si>
  <si>
    <t>GTGGAGAAGCAAATACTTGGATACCGAATTTAGAGGCCATAGGTTATGGAAAAAGTCAGTGGTACGAATTACGAACACCTTAACATTAGGGAAACTTAGATAGTTGTACAAAGTAACGTATAACAAGTATCGC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GTCCAAGCAAAACGTAACGAAACGGTTGAGTAAGGACTTGCACACTATGCCCTTGCGGGTTTACCTGCTTGACGTAGTCCTGCCACTTATTATCCGTGATTGTTACCTAATGGACAACCTAATCGTTAGCTTAAAGAAGATGCACTTAGTGCCATTATTATTAGACAAGATAGTCCGTTCTTTAGTCGAAGTTCTTGTTGTAATAACAAAAGTAGAGCAGTATTTTGACGTATAGGGAGACAGTCATTAGGTCATTAACCCAGTTACTAAGGACAACGTAACCATCGAAGTTATTGAACTTCAGAAAAAAAAAAAAAAAAAAAAAAAAAAAAAA</t>
  </si>
  <si>
    <t>SIRV307</t>
  </si>
  <si>
    <t>GATACCGAATTTAGAGGCCATAGGTTATGGAAAAAGTCAGTGGTACGAATTACGAACACCTTAACATTAGGGAAACTTAGATAGTTGTACAAAGTAACGTATAACAAGTATCGCGTATGATAGTAAAAGTCGAAATCTTTATATTCGGTTCGATGTACTACGTTATTCGCGACTGTTCTGTCATGATAGTTTTTTATATAGTCCTAATAAAAGGAGTTTTTAAAGTAAATGACATTTCAGTAGTAAAAGTTTAAGAGCTTTTTGTTCTGCCAGACGTTCTGATAGTTGAGGAAAACGTGTGGTCAGCTAATAACTTGTGGAGTAAACGAACATCCAACAGTATGTACAATCGTATGAGAAAGGACAAATCTGAAGACGATATTAGAGGGAGTCCAACAAGTTTGTGATGATTCACGTAAGGAAATCGAAATGTAAGATTATTCGTCAATGGAGGTATAAGACAACACACCAAGTAATTATACGCGACGAGTTTTCATGTTGACGATCCCTGAGACTATATCATACAAAATTGACCCAAATAATAAACTCGTTCCAATAGTTGAAGTGTTGATTAACACATTGAGACAAGTTGTCCGATTACGATCCGAAATTTCATGGACACAGATATTTGAGATCAACATTTGATTCGTTGACGTATTTATGTTGATTCGGTTAGCGAGAGTTACAAAGTTAGTAATAGAAAGAAAGAGGAAATAATAATCAAAAGATTAAGCATGCAAACATTAAGAGGACACATATGTATTGGTGGCATTTGCGTTAAAAAAAAAAAAAAAAAAAAAAAAAAAAAA</t>
  </si>
  <si>
    <t>SIRV308</t>
  </si>
  <si>
    <t>GGCCTCTAAATTCGGTATCCAAGTATTTGCTTCTCCACCTGCCAAGCGCACATAAATTCTTTGCGAGTGTTGTTTGGCCACTTTTGGTAGCTCCTGTTTCTTGGCAATTTTGGCTGACACGTTCAGTTTCTTTTGCTCCAACTTCGTAAGCAGTTAGTGTAGGCGTGCGCTAAGGCATTGCGCTACTCGCTTCCATCGTTGGTTCTACCACCCATATGCCATGGCGTCCTGTAAGTTTGCGCCTAATTACTCGAAGCGCTTTCATTTCTACGAAACGTTTTGGAATAATGTCAACTTGGGCATTGTTGAAACTACGGCTTCCTTAATGCTCTTGACAACCTTGTTTAGTTGTTGTTCTTCCTTCTTCCAGCATTTAATAACCGGCTTTTGTTTTAACTCCTTCGCTTTTTCGACTTTCTCCTTTAGCACCGCAACGTTCTTTTTAAGCTACAACGCTTTCTTGAAATGCTTCTCGTCATAAAAAAAAAAAAAAAAAAAAAAAAAAAAAA</t>
  </si>
  <si>
    <t>SIRV309</t>
  </si>
  <si>
    <t>3'</t>
  </si>
  <si>
    <t>GTATTAGGGCGCATTGCGCTTTGCCGAACGCGTAATTACAGAACTTGTGGTTTCGGTTTTGTCGATAGCGACTGGAACTGCCGAACTTTGTTTAATAATTACACGTTAATCTGGGACAAAAGGCAAGCTGAAGATCGCAGTAACAGTTGGTTCTGCGAAAGTTGACCAACCTATGCGACTTTCTGGTTTTGCCTGTTATGAACAACGTTGGCAGGTAAAGAAGCGGCTGACTGCTGGTCGAAGAGCCAAATGGTCAACATTAGCATAGCTTGTTTCGTAATCGATTGGCTCAACTGCCGCCGTGTCCACGCGTTAAACGCGGTTAGTAACATCCACTGAACTTTCTTCGCCAACAGTACAAGCTGGCAGTTGCATGTCTTTAGTACAGGAGATTGCAACGCTACCTACGCAAGCTTTGACTGCGATGCTACACCGCACGATAGCTCGCGTACCTACACTTTTACGCGCTACTACTCCGCGAACATAAGCCACTTCATGTTGAACGAATGGAGAACGTTATGGTTCACTTCTTTATGCGACCGAAGAAGGCGCAGTGTTTGCTTGACAATTTACTGTCGTGTCTTCGGTAACAGATATGCTACCAAGCGACCTAACCACTTTAAGCAGCTTCACCGTCTTACGAGACGTTAACCTAACGCAAATGCCACCAATACATATGTGTCCTCTTAATGTTTGCATGCTTAATCTTTTGATTATTATTTCCTCTTTCTTTCTATTACTAACTTTGTAACTCTCGCTAACCGAATCAACATAAATACGTCAACGAATCAAATGTAAAAAAAAAAAAAAAAAAAAAAAAAAAAAA</t>
  </si>
  <si>
    <t>SIRV310</t>
  </si>
  <si>
    <t>GCGTAATTACAGAACTTGTGGTTTCGGTTTTGTCGATAGCGACTGGAACTGCCGAACTTTGTTTAATAATTACACGTTAATCTGGGACAAAAGGCAAGCTGAAGATCGCAGTAACAGTTGGTTCTGCGAAAGTTGACCAACCTATGCGACTTTCTGGTTTTGCCTGTTATGAACAACGTTGGCAGGTAAAGAAGCGGCTGACTGCTGGTCGAAGAGCCAAATGGTCAACATTAGCATAGCTTGTTTCCTCTTTTTCGTTGCGGAGTTAAGTAGGAGAACGTTATGGTTCACTTCTTTATGCGACCGAAGAAGGCGCAGTGTTTGCTTGACAATTTACTGTCGTGTCTTCGGTAACAGATATGCTACCAAGCGACCTAACCACCTTCACCGTCTTACGAGACGTTAACCTAACGCAAATGCCACCAATACATATGTGTCCTCTTAATGTTTGCATGCTTAATCTTTTGATTATTATTTCCTCTTTCTTTCTATTACTAACTTTGTAACTCTCGCTAACCGAATCAACATAAATACGTCAACGAATCAAATGTTGATCTCAAATATCTGTGTCCATGAAATTTCGGATCGTAAAAAAAAAAAAAAAAAAAAAAAAAAAAAA</t>
  </si>
  <si>
    <t>SIRV311</t>
  </si>
  <si>
    <t>GCTGACCACACGTTTTCCTCAACTATCAGAACGTCTGGCAGAACAAAAAGCTCTTAAACTTTTACTACTGAAATGTCATTTACTTTAAAAACTCCTTTTATTAGGACTATATAAAAAACTATCATGACAGAACAGTCGCGAATAACGTAGTACATCGAACCAAAAAAAAAAAAAAAAAAAAAAAAAAAAAA</t>
  </si>
  <si>
    <t>SIRV312</t>
  </si>
  <si>
    <t>GTATTAGGGCGCATTGCGCTTTGCCGAACGCGTAATTACAGAACTTGTGGTTTCGGTTTTGTCGATAGCGACTGGAACTGCCGAACTTTGTTTAATAATTACACGTTAATCTGGGACAAAAGGCAAGCTGAAGATCGCAGTAACAGTTGGTTCTGCGAAAGTTGACCAACCTATGCGACTTTCTGGTTTTGCCTGTTATGAACAACGTTGGCAGGTAAAGAAGCGGCTGACTGCTGGTCGAAGAGCCAAATGGTCAACATTAGCATAGCTTGTTTCGTAATCGATTGGCTCAACTGCCGCCGTGTCCACGCGTTAAACGCGGTTAGTAACATCCACTGAACTTTCTTCGCCAACAGTACAAGCTGGCAGTTGCATGTCTTTAGTACAGGAGATTGCAACGCTACCTACGCAAGCTTTGACTGCGATGCTACACCGCACGATAGCTCGCGTACCTACACTTTTACGCGCTACTACTCCGCGAACATAAGCCACTTCATGTTGAACGAATGTTTAAGCAGCTTCACCGTCTTACGAGACGTTAACCTAACGCAAATGCCACCAATACATATGTGTCCTCTTAATGTTTGCATGCTTAATCTTTTGATTATTATTTCCTCTTTCTTTCTATTACTAACTTTGTAACTCTCGCTAACCGAATCAACATAAATACGTCAACGAATCAAATGTAAAAAAAAAAAAAAAAAAAAAAAAAAAAAA</t>
  </si>
  <si>
    <t>SIRV313</t>
  </si>
  <si>
    <t>GATACCGAATTTAGAGGCCATAGGTTATGGAAAAAGTCAGTG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AAAAAAAAAAAAAAAAAAAAAAAAAAAAAA</t>
  </si>
  <si>
    <t>SIRV314</t>
  </si>
  <si>
    <t>GTGGAGAAGCAAATACTTGGATACCGAATTTAGAGGCCATAGGTTATGGAAAAAGTCAGTGGTACGAATTACGAACACCTTAACATTAGGGAAACTTAGATAGTTGTACAAAGTAACGTATAACAAGTATCGCGTATGGATTAGATAGTAAAAGTCGAAATCTTTATATTCGGTTCGATGTACTACGTTATTCGCGACTGTTCTGTCATGATAGTTTTTTATATAGTCCTAATAAAAGGAGTTTTTAAAGTAAATGACATTTCAGTAGTAAAAGTTTAAGAGCTTTTTGTTCTGCCAGACGTTCTGATAGTTGAGGAAAACGTGTGGTCAGCTAATAACTTG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GTCCAAGCAAAACGTAACGAAACGGTTGAGTAAGGACTTGCACACTATGCCCTTGCGGGTTTACCTGCTTGACGTAGTCCTGCCACTTATTATCCGTGATTGTTACCTAATGGACAACCTAATCGTTAGCTTAAAGAAGATGCACTTAGTGCCATTATTATTAGACAAGATAGTCCGTTCTTTAGTCGAAGTTCTTGTTGTAATAACAAAAGTAGAGCAGTATTTTGACGTATAGGGAGACAGTCATTAGGTCATTAACCCAGTTACTAAGGACAACGTAACCATCGAAGTTATTGAACTTCAGAAAAAAAAAAAAAAAAAAAAAAAAAAAAAA</t>
  </si>
  <si>
    <t>SIRV315</t>
  </si>
  <si>
    <t>GTACGAATTACGAACACCTTAACATTAGGGAAACTTAGATAGTTGTACAAAGTAACGTATAACAAGTATCGCGTATGGAGTAAACGAACATCCAACAGTATGTACAATCGTATGAGAAAGGACAAATCTGAAGACGATATTAGAGGGAGTCCAACAAGTTTGTGATGATTCACGTAAGGAAATCGAAATGTAAGATTATTCGTCAATGGAGGTATAAGACAACACACCAAGTAATTATACGCGACGAGTTTTCATGTTGACGATCCCTGAGACTATATCATACAAAATTGACCCAAATAATAAACTCGTTCCAATAGTTGAAGTGTTGATTAACACATTGAGACAAGTTGTCCGTACTTTAATCATCAAAGTTTTGGACTGACCTATAAATGAAATATTCGCGTTGTCTTCAGTTTAAGAAGTGATATTATTTTCGGTTTCAAGCCTATGTGGAGAGATACAGGAAATAGGTAAACTATAACTAATATAAATATACGCAGACGAAGCCTGTTAACTTTACCAAATCCAAATAGCGGGAGACACTAAACTTACAAGAAATGTACGGTAAGACAGGGAAACAGGGTTTGAAGTTTGGAGGTACAAAATCTTAATCCTTCACAACTGAATCAACATTTACATTCGGTTACGTTCGGGGTTTGTAGTAGTAATTGTTGAGGTAATTTTAATTGCACTTACAGACGTGGATTTGGTGAAACATTATGTGGTAGATTCATATTTCCGAATCTTAATAGACGATTTTATGATGGTGATCGTGGTTTCTTTTCAAGGTTTGGTGGACGAAAATGAAAAAATCACAATTTAACGTTTCATATTCATCACAATCCGAAATCGAGATGGAGAGAAAGTTTGACTAAACTTTGTTACAGTATTTTTGAAGGCAATCAACCTGGAACTTTGGATTTCATCAAGTAAACACCCATATTTAGCGAAAATGCAAGCTAACTGCGAACTAACAAGGTAACTCTTTTTCGATTTCAAAATATGGTCAGTAGCAATATGTTAAGTGATCCATTTTGGAGGGGTGGGGATTTGTTCAATGAATGAGGCAATAAACCACCGCAACCTCTGTAATTGACGAGAAACTTGTATAAGGTCATCAAAAAGAATAGATGAACATAAAGATTGAATACGGCTGGGTGAGGTTAATTCAGATTTCCCAAATTATGTAGATGAAAAGATGGTAAGTTTATTGATAGGTAAAAAATCAAGAGAGGGTAATAAAGAAGAAAGAATAATCAAAAGATAGAGCATGCAAACATTACATGGTAGTATTGTTATAGGCGGTATATTGGTAAATGACGATCCTTGACTTAGTTTTTTACATCGAACGGTTGCAAATCCTAGCATACTTGATATTAATAGTAGATACTGAAATATATCTGAGTATATCAAGGGAAATCGAGATGTAACAATAAGTCGAGGAAATTAAGGTCAATTTAGTGCTTATCATAGAAATAACTACTTAAGCCCTTAACGAACTAACTCAAATTAACGAGGTAGAGGTTATTCTGAATTGTACGAACGTAGTCGAAGTTTGTTACCAAGGGTAAAGCCAAAACAAAACGATTTGACAAGAGAATCTATTCCATGTAGTAGTGCGTTTGTACGACGTTCTATTCGATGTAAATCATTAGGACGAGGGTTTGAAGCAACTCGGAAAGATGGTCGGTTAGAATTTAAAAGTACTGAACGGAATTAACGAAGTTGGCTACTACCTAATAGTCTTTGCTTAGGATTTAGTAGTTCGCAATTGGGTCAAAGTGGTCGCTTTGGTCGTCGACGTCAAGACTCAACAAGTCATTTACCGCTGTACGAACCATCTCATTTAACAGGTTCTCAACCAAATAGCGGTAGGAGTAGAAAGCACTTACCATCGTACGAACTTTGACAACGAAAGGTTCAAAGGTAACCAAGGCGTAGTAGTGAGTTAGGTCAATGTATAAAAACTCCCTTTCTTATTTTGAGTCGTCAATGTAGTCGAGAAAGTATGCACTTAGTGCCATTATTATTAGACAAGATAGTCCGTTCTTTAGTCGAAGTTCTTGTTGTAATAACAAAAGTAGAGCAGATTACGATCCGAAATTTCATGGACACAGATATTTGAGATCAACATTTGATTCGTTGACGTATTTATGTTGATTCGGTTAGCGAGAGTTACAAAGTTAGTAATAGAAAGAAAGAGGAAATAATAATCAAAAGATTAAGCATGCAAACATTAAGAGGACACATATGTATTGGTGGCATTTGCGTTAAAAAAAAAAAAAAAAAAAAAAAAAAAAAA</t>
  </si>
  <si>
    <t>SIRV403</t>
  </si>
  <si>
    <t>GTGAAAGGTGATACATATTTACTTGACTTCTTAAGCAGAGAGCGTCAAAACAGGTTGAACTTATACAGAAATACTAAAAGTCGAACAACCATTCGATTTAGGAGT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AAAAAAAAAAAAAAAAAAAAAAAAAAAAAA</t>
  </si>
  <si>
    <t>SIRV404</t>
  </si>
  <si>
    <t>GCAATTAGGATCAGGTGGTTAATCTGATAC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AAAAAAAAAAAAAAAAAAAAAAAAAAAAAA</t>
  </si>
  <si>
    <t>SIRV405</t>
  </si>
  <si>
    <t>GCCAAGGTGAACCAGGACGAAGTCGATGTTTCAGAACCTCCTTTAGGCCTTTTAGACGGTTTAAACGAAGCACTAGACCAAGTAATAAAAGCGGACGTTGCACAGGTACGT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AAAAAAAAAAAAAAAAAAAAAAAAAAAAAA</t>
  </si>
  <si>
    <t>SIRV406</t>
  </si>
  <si>
    <t>GACATCAGATGTTAATGACCTAACGATTATAGTGCTGAACAACGTCTACGACAATATAAACCTTTGCAAAGACTGGTCAAACATCAATGTTAAACACGTCCAGATAAAAGCAAAAAGGTAAGACGAGGATTACGGAATAATTAATATAGTGCTTGTTCCAATCGGCCCGGCTTCAGTCATTCCCGGTGGCGAAGCCATGTCACCAATAAAAACTATCGGCGGCAATGGAAGTGGTTTTTCGGAAACTGTTACGGGTGCAAGCGGCCCCAGTGCAGTTTGTGCCTTGCCAATCGGCCCAGCTTTCAAACGCAAAGTTGGACGACTTATTGGCCCATTCTGACAACGTCCTGTTAAACTGCCCGGACGTTCAAACGGCGGTATCGGACGACTAACGCGTTACGGCGGACAACTCGCCCCCAGTCAACAACTTGGACACGGTAAATTTGAACGCTAAGTCAACTGTAGCAGTTAAACATTGAGTATTAAAATAGATTTAAGCTAGCGTTAAGAACATTAAAAACTAACCAGCCAAACCAAGGATTACGGCTGTGGTGTAATCGATTGCGAAATAGCATGACAAAAAACTTACAGTTTAGAAGGTGGCGGTATTACTTAAGAAAAAAAAAAAAAAAAAAAAAAAAAAAAAA</t>
  </si>
  <si>
    <t>SIRV408</t>
  </si>
  <si>
    <t>GTGAAAGGTGATACATATTTACTTGACTTCTTAAGCAGAGAGCGTCAAAACAGGTTGAACTTATACAGAAATACTAAAAGTCGAACAACCATTCGATTTAGGAGT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GAGGACATGCACCTAGTTGAACACGACTAGGAGGACGATGGCCACTACGGAGTGGAACACAAAGGTAAAGTTGCAATAATAACCAGTACAACAAAAGCATACGTGGAAGGTGACAAGCAAACGATGTCTTGAACAACACCGTCTTCATTGTTTACCATTTGCTGTTAAAAAAAAAAAAAAAAAAAAAAAAAAAAAA</t>
  </si>
  <si>
    <t>SIRV409</t>
  </si>
  <si>
    <t>GTGTAGCATAGCAACTGTTCTGAATGTGATATTCGGTCAGGCCACGTTGACACTTACCAAAGCAAGACAGAAGGAAGTTGACGGGACAATAGGGAAGATTGGCAAAGGGATTTAAACATAGTCCAGTTCGCGTGGTGAATGACAGATTGCTACTGTTACCATTGGCGATACTACGTTGGCGACTTTACTTGCCTCGGTAGCGACAGAACAAGTGTCGTCTACGCAACGAACAACCAGCGTGTTAGCTGCAATGTCCCCTGTAGAAGACCCTCTTCTTTCTCTTCTGAATGATGTAGCTGTGGATAGAGCGTCTCCCACGTTAGGGTCTAGCAACCCTCCGGTGGTGTGTGGTTTCGGTTCGCTTGGTTGGGTGCCCAATTTCCAGTACCGAAGAGGTAATTGCAACTTCAATTGCTTAGTTGACGTGACCTTTCGGGTGTCATGGACTACCGACGGTATCTCATACGTGACCTCGTTGTTGACCTCGTTCTTCATCTGCACAGACTACAACGTTAGGACTACGGAACCAGTGTGAAGTTGACGGACGCGCTAGAAGTCTGACACTGACCATGCTTGTGGCAATCGTTGTTCATGTAGCCACTTTGACTCGACGTTCACGAACATACGATGGTTAGTTCTTCTACTATACTAATGGCTTGTTTTCGCAGAATCTGTATTTAGACGTAACAATGGAAATAATCTTTTTGGACATTGATCTAGATTCTTTAATAATAGGTTTATTTACCAAGTTGACGTTTCACAAGTTGTTTTAAACCGACTTTTTTTGATGTGTTTGTAGTTATTACAGCTGAAAGATGACGCGTACTAGAGCCGCGGCGTGTCAAACTTTGCATGCCAGTCGCGACAGCGAGTCAGGTTAAGACTAGCCTATGTTAATTTGCACATGCTAACATAAGTCAATAACTTTAACCGTCTTCTTTATATGTTGTTGCTGCATGATTATCTGTAACCACTATCTAGTTAATAATATGGTTGTAACAGTGTCTGTTACAGTCACCATGGATTTTGTTGTTATGGATTTGGCTGTTGACACAGCTGTAGCCTATATTACGTTTTTTGTTTCCACGGTTGTTATTAATAGCTAAGACTTAGAAGGAGCGGCGTTTGTGTATACGGCGGTGGTTATGGTGGTGGTTATGGCGGCGGTGGCGGCGGCGGAGTTTGTTTGAATAGAAGCTGCTATGGAGGAGGCGGCAGCGGAGGAGGCGGTGGCAGTAATGGTAATTATCTTCTATATCATTATGGTAGGTCATTTCTAGCGCTAATATGTTGCAGCTGAGCCGTTCAAAATTTTCTAGGTGCATGGCTTAACTACCTTGTTTATGTCTTTCCTTAATTTAATTTTTTTCATAGTTTTGGGCGGCTACCGCCAAGCTATCATTTATGGCAATGGCGGCGGCGGTCAGGATGACGTTTCTAAAATGTTGCTGCGTATCGGCAAGTTGGCTCAGGACATCAAAGCAGTCTTAGCCTTTTGCCCACCTGGCTGCTGCTTGTTGTCGTCGCTCGGTCGTCGCTTAATTTTGTTATACATGCTAGAAACAGGAAAAAAAAAAAAAAAAAAAAAAAAAAAAAA</t>
  </si>
  <si>
    <t>SIRV410</t>
  </si>
  <si>
    <t>GATCGTGGCCCAGTCAGTGGATTACGTTGACCATGAGTCTGGCTGTTCTTGGTTCACCATTAGCTGTGGTGACAATAACGGGCATTGTGGCAACGATACGTCGTACTGCAAGTCCCACTGTAACTAAGACAATTCGGATTCGACCGATACTTGGTCTGGTTCGTTAACTTCGCGTACCTTCTGCTTTACCAGCAGGTCGTCAACGACGAGCCACCGTAACGAGTGTGGTTTCGGTTCGCTTGGTTGGGTGCCCAATTTCCAGTACCGAAGAGGTAATTGCAACTTCAATTGCTTAGTTGACGTGACCTTTCGGGTGTCATGGACTACCGACGGTATCTCATACGTGACCTCGTTGTTGACCTCGTTCTTCATCTGCACAGACTACAACGTTAGGACTACGGAACCAGTGTGAAGTTGACGGACGCGCTAGTTTACAGATGCGGTTTATTGGATTGGTTACAACGGCAAAGGCGGAGACCACTCCAACTGTCGGAAGAGTACCTCTTCAAATTGCCATTCCAATTGCTCGTCATGGACTTTCCACTCTTAGACGACCCGATGAAGCTAGAAGTCTGACACTGACCATGCTTGTGGCAATCGTTGTTCATGTAGCCACTTTGACTCGACGTTCACGAACATACGATGGTTAGTTCTTCTACTATACTAATGGCTTGTTTTCGCAGAATCTGTATTTAGACGTAACAATGGAAATAATCTTTTTGGACATTGATCTAGATTCTTTAATAATAGGTTTATTTACCAAGTTGACGTTTCACAAGTTGTTTTAAACCGACTTTTTTTGATGTGTTTGTAGTTATTACAGCTGAAAGATGACGCGTACTAGAGCCGCGGCGTGTCAAACTTTGCATGCCAGTCGCGACAGCGAGTCAGGTTAAGACTAGCCTATGTTAATTTGCACATGCTAACATAAGTCAATAACTTTAACCGTCAAAAAAAAAAAAAAAAAAAAAAAAAAAAAA</t>
  </si>
  <si>
    <t>SIRV401</t>
  </si>
  <si>
    <t>GTTGAACTTATACAGAAATACTAAAAGTCGAACAACCATTCGATTTAGGAATACAGAACGATAACGCAGCAGAAGTAGTTGACCACCGTGTAACTTGAATGGTGATGGTCCTGGTTCTATTAATACAAATCCTTTTACTTATGCTCCGT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GATTTGATATTTAGAGCGTATGTTGAAGAAGTTGGAACTCTGGACACATTAGAGACTTATTGGATCGATCAAGAGGAATGCAATACGAAGTAGTTTCACTTTCGTAGGTTACCCTATAACACGCAAATAGATGTAATCAACCTCTTATTAATCATACACTAGACATCAGATGTTAATGACCTAACGATTATAGTGCTGAACAACGTCTACGACAATATAAACCTTTGCAAAGACTGGTCAAACATCAATGTTAAACACGTCCAGATAAAAGCAAAAAGGTAAGACGAGGATTACGGAATAATTAATATAGTGCTTGTTCCAATCGGCCCGGCTTCAGTCATTCCCGGTGGCGAAGCCATAACATTTAAAAATAGCCTGTTAACTTCAAGCTGTAGTAGCCTAAACAGGTTTCCTAATAGTATGCAAACAACATAGTTCAATAGAAGTTATTAATAAACATCAAATTGTCTTTGAACAACACAAACACGTAAGCTTTCGGCAACTAAATTAACTAAAAAATAACTATAATTACACAGAACACGAAGTCATCTGTTTCCTATTAAAAAATAGGTACTTGACAGGTTACAATATAACCTGTTTCTAGCATGTATAACAAAATTAAGCGACGACCGAGCGACGACAACAAGCAGCAGCCAGGTGGGCAAAAGGCTAAGACTGCTTTGATGTCCTGAGCCAACTTGCCGATACGCAGCAACATTTTAGAAACGTCATCCTGACCGCCGCCGCCATTGCCATAAATGATAGCTTGGCGGTAGCCGCCCAAAACTATGAAAAAAATTAAATTAAGGAAAGACATAAACAAGGTAGTTAAGCCATGCACCTAGAAAATTTTGAACGGCTCAGCTGCAACATATTAGCGCTAGAAATGACCTACCATAATGATATAGAAGATAATTACCATTACTGCCACCGCCTCCTCCGCTGCCGCCTCCTCCATAGCAGCTTCTATTCAAACAAACTCCGCCGCCGCCACCGCCGCCATAACCACCACCATAACCACCGCCGTATACACAAACGCCGCTCCTTCTAAGTCTTAGCTATTAATAACAACCGTGGAAACAAAAAACGTAATATAGGCTACAGCTGTGTCAACAGCCAAATCCATAACAACAAAATCCATGGTGACTGTAACAGACACTGTTACAACCATATTATTAACTAGATAGTGGTTACAGATAATCATGCAGCAACAACATATAAAGAAGACGGTTAAAGTTATTGACTTATGTTAGCATGTGCAAATTAACATAGGCTAGTCTTAACCTGACTCGCTGTCGCGACTGGCATGCAAAGTTTGACACGCCGCGGCTCTAGTACGCGTCATCTTTCAGCTGTAATAACTACAAACACATCAAAAAAAGTCGGTTTAAAACAACTTGTGAAACGTCAACTTGGTAAATAAACCTATTATTAAAGAATCTAGATCAATGTCCAAAAAGATTATTTCCATTGTTACGTCTAAATACAGATTCTGCGAAAACAAGCCATTAGTATAGTAGAAGAACTAACCATCGTATGTTCAAAAAAAAAAAAAAAAAAAAAAAAAAAAAA</t>
  </si>
  <si>
    <t>SIRV402</t>
  </si>
  <si>
    <t>GTGTAACCATCTTACGGATGTAATCTAACGTAAACACCAGAGAAACAACCATCAAAACGGCATAATGGGCAAGCATTATTAGGAACATCTAAATATAAAACCATTGCCTTAACTCACATAACGCTACACTTGGTAACACCACCATATGCAGTGCAAGAACGTTGGGTAAGAGAACATCGAACGTATGGTCTGTTTACATAAGCTCAAAAATAATTTTACAGGGTAAAACGTCAATCATTACTTAACAGCAGTAATGCTTACAAATGTTTCGGTTAGTATTTAAAACCGTAACGAACGCCACGTGTAAAAACAAGAGGTTTTATTAATATTGGGTATATTAGATGTATCCGTCGATTAACCCACCATAACCAAACTAAATTAAAGCAACGACTTATGCGAAATCCTCCTTGTTTACAAACTAACAGTAATGCAAGTCGTAATAAACGTCTTAAATATTTTATAGGTAAAAGATTTGGACCATATCCTCAGTACTGTAATGATAAACACCGACGAAGTCTACATCGTTGCAACGGAAAATTCCATGAAAGTCGTATGTTTTATGGTAAACTTCCGAATTTAGCAAAAAGGGTTGTAAAAGGTATACGTCATCATGGTAAGAAATACAGCTGTATTAGTATATAAGGTTGTAGAAAACCACATAATAATATGTCTTTAGCACTAGACATCAGATGTTAATGACCTAACGATTATAGTGCTGAACAACGTCTACGACAATATAAACCTTTGCAAAGACTGGTCAAACATCAATGTTAAACACGTCCAGATAAAAGCAAAAAGGTAAGACGAGGATTACGGAATAATTAATATAGTGCTTGTTCCAATCGGCCCGGCTTCAGTCATTCCCGGTGGCGAAGCCATAACATTTAAAAATAGCCTGTTAACTTCAAGCTGTAGTAGCCTAAACAGGTTTCCTAATAGTATGCAAACAACATAGTTCAATAGAAGTTATTAATAAACATCAAATTGTCTTTGAACAACACAAACACGTAAGCTTTCGGCAACTAAATTAACTAAAAAATAACTATAATTACACAGAACACGAAGTCATCTGTTTCCTATTAAAAAATAGGTACTTGACAGGTTACAATATAACCTGTTTCTAGCATGTATAACAAAATTAAGCGACGACCGAGCGACGACAACAAGCAGCAGCCAGGTGGGCAAAAGGCTAAGACTGCTTTGATGTCCTGAGCCAACTTGCCGATACGCAGCAACATTTTAGAAACGTCATCCTGACCGCCGCCGCCATTGCCATAAATGATAGCTTGGCGGTAGCCGCCCAAAACTATGAAAAAAATTAAATTAAGGAAAGACATAAACAAGGTAGTTAAGCCATGCACCTAGAAAATTTTGAACGGCTCAGCTGCAACATATTAGCGCTAGAAATGACCTACCATAATGATATAGAAGATAATTACCATTACTGCCACCGCCTCCTCCGCTGCCGCCTCCTCCATAGCAGCTTCTATTCAAACAAACTCCGCCGCCGCCACCGCCGCCATAACCACCACCATAACCACCGCCGTATACACAAACGCCGCTCCTTCTAAGTCTTAGCTATTAATAACAACCGTGGAAACAAAAAACGTAATATAGGCTACAGCTGTGTCAACAGCCAAATCCATAACAACAAAATCCATGGTGACTGTAACAGACACTGTTACAACCATATTATTAACTAGATAGTGGTTACAGATAATCATGCAGCAACAACATATAAAGAAGACGGTTAAAGTTATTGACTTATGTTAGCATGTGCAAATTAACATAGGCTAGTCTTAACCTGACTCGCTGTCGCGACTGGCATGCAAAGTTTGACACGCCGCGGCTCTAGTACGCGTCATCTTTCAGCTGTAATAACTACAAACACATCAAAAAAAGTCGGTTTAAAACAACTTGTGAAACGTCAACTTGGTAAATAAACCTATTATTAAAGAATCTAGATCAATGTCCAAAAAGATTATTTCCATTGTTACGTCTAAATACAGATTCTGCGAAAACAAGCCATTAGTATAGTAGAAGAACTAACCATCGTATGAAAAAAAAAAAAAAAAAAAAAAAAAAAAAA</t>
  </si>
  <si>
    <t>SIRV407</t>
  </si>
  <si>
    <t>GCAGATACAGAACAACTAAAAGAACTAAAAGAGAAGAACGACGTGCACGTGCTAATTATGCGAATTAACATCGGGTTAGAAAAAGTAAACTAAAGGAAAATGGGTAAGGCATATGCCTTACTAAATTGTGTAAAAGAAGTTCTAATAAGAACCGGAATGTATGTAATTATTCGCAAGGGTTCCATAAGGCACATATACAAATTTAGAAACAACCCGTTACATTAACAAAGGTGAACGGTGTTTCACAGATATTAGACCATTAGGTAACCAATGACATTTCACTATCGAAAAGGGTATAGTATTAACTACTACAACTAATCCGACTCGTCGAGGTGATTTATACAGGACTGCAGGTAGCAAACGACGAGGTGGACGAGGGTAAGGTGGCCGACGAAAGGGAGGACATGCACCTAGTTGAACACGACTAGGAGGACGATGGCCACTACGGAGTGGAACACAAAGGTAAAGTTGCAATAATAACCAGTACAACAAAAGCATACGTGGAAGGTGACAAGCAAACGATGTCTTGAACAACACCGTCTTCATTGTTTACCATTTGCTGTTGGATTTGATATTTAGAGCGTATGTTGAAGAAGTTGGAACTCTGGACACATTAGAGACTTATTGGATCGATCAAGAGGAATGCAATACGAAGTAGTTTCACTTTCGTAGGTTACCCTATAACACGCAAATAGATGTAATCAACCTCTTATTAATCATACACTAGACATCAGATGTTAATGACCTAACGATTATAGTGCTGAACAACGTCTACGACAATATAAACCTTTGCAAAGACTGGTCAAACATCAATGTTAAACACGTCCAGATAAAAGCAAAAAGGTAAGACGAGGATTACGGAATAATTAATATAGTGCTTGTTCCAATCGGCCCGGCTTCAGTCATTCCCGGTGGCGAAGCCATAACATTTAAAAATAGCCTGTTAACTTCAAGCTGTAGTAGCCTAAACAGGTTTCCTAATAGTATGCAAACAACATAGTTCAATAGAAGTTATTAATAAACATCAAATTGTCTTTGAACAACACAAACACGTAAGCTTTCGGCAACTAAATTAACTAAAAAATAACTATAATTACACAGAACACGAAGTCATCTGTTTCCTATTAAAAAATAGGTACTTGACAGGTTACAATATAACCTGTTTCTAGCATGTATAACAAAATTAAGCGACGACCGAGCGACGACAACAAGCAGCAGCCAGGTGGGCAAAAGGCTAAGACTGCTTTGATGTCCTGAGCCAACTTGCCGATACGCAGCAACATTTTAGAAACGTCATCCTGACCGCCGCCGCCATTGCCATAAATGATAGCTTGGCGGTAGCCGCCCAAAACTATGAAAAAAATTAAATTAAGGAAAGACATAAACAAGGTAGTTAAGCCATGCACCTAGAAAATTTTGAACGGCTCAGCTGCAACATATTAGCGCTAGAAATGACCTACCATAATGATATAGAAGATAATTACCATTACTGCCACCGCCTCCTCCGCTGCCGCCTCCTCCATAGCAGCTTCTATTCAAACAAACTCCGCCGCCGCCACCGCCGCCATAACCACCACCATAACCACCGCCGTATACACAAACGCCGCTCCTTCTAAGTCTTAGCTATTAATAACAACCGTGGAAACAAAAAACGTAATATAGGCTACAGCTGTGTCAACAGCCAAATCCATAACAACAAAATCCATGGTGACTGTAACAGACACTGTTACAACCATATTATTAACTAGATAGTGGTTACAGATAATCATGCAGCAACAACATATAAAGAAGACGGTTAAAGTTATTGACTTATGTTAGCATGTGCAAATTAACATAGGCTAGTCTTAACCTGACTCGCTGTCGCGACTGGCATGCAAAGTTTGACACGCCGCGGCTCTAGTACGCGTCATCTTTCAGCTGTAATAACTACAAACACATCAAAAAAAGTCGGTTTAAAACAACTTGTGAAACGTCAACTTGGTAAATAAACCTATTATTAAAGAATCTAGATCAATGTCCAAAAAGATTATTTCCATTGTTACGTCTAAATACAGATTCTGCGAAAACAAGCCATTAGTATAGTAGAAGAACTAACCATCGTATGTAAAAAAAAAAAAAAAAAAAAAAAAAAAAAA</t>
  </si>
  <si>
    <t>SIRV411</t>
  </si>
  <si>
    <t>ATCGTGGCCCAGTCAGTGGATTACGTTGACCATGAGTCTGGCTGTTCTTGGTTCACCATTAGCTGTGGTGACAATAACGGGCATTGTGGCAACGATACGTCGTACTGCAAGTCCCACTGTAACTAAGACAATTCGGATTCGACCGATACTTGGTCTGGTTCGTTAACTTCGCGTACCTTCTGCTTTACCAGCAGGTCGTCAACGACGAGCCACCGTAACGAGTGTGGTTTCGGTTCGCTTGGTTGGGTGCCCAATTTCCAGTACCGAAGAGGTAATTGCAACTTCAATTGCTTAGTTGACGTGACCTTTCGGGTGTCATGGACTACCGACGGTATCTCATACGTGACCTCGTTGTTGACCTCGTTCTTCATCTGCACAGACTACAACGTTAGGACTACGGAACCAGTGTGAAGTTGACGGACGCGCTAGAAGTCTGACACTGACCATGCTTGTGGCAATCGTTGTTCATGTAGCCACTTTGACTCGACGTTCACGAACATACGATGGTTAGTTCTTCTACTATACTAATGGCTTGTTTTCGCAGAATCTGTATTTAGACGTAACAATGGAAATAATCTTTTTGGACATTGATCTAGATTCTTTAATAATAGGTTTATTTACCAAGTTGACGTTTCACAAGTTGTTTTAAACCGACTTTTTTTGATGTGTTTGTAGTTATTACAGCTGAAAGATGACGCGTACTAGAGCCGCGGCGTGTCAAACTTTGCATGCCAGTCGCGACAGCGAGTCAGGTTAAGACTAGCCTATGTTAATTTGCACATGCTAACATAAGTCAATAACTTTAACCGTCTTCTTTATATGTTGTTGCTGCATGATTATCTGTAACCACTATCTAGTTAATAATATGGTTGTAACAGTGTCTGTTACAGTCACCATGGATTTTGTTGTTATGGATTTGGCTGTTGACACAGCTGTAGCCTATATTACGTTTTTTGTTTCCACGGTTGTTATTAATAGCTAAGACTTAGAAGGAGCGGCGTTTGTGTATACGGCGGTGGTTATGGTGGTGGTTATGGCGGCGGTGGCGGCGGCGGAGTTTGTTTGAATAGAAGCTGCTATGGAGGAGGCGGCGGCGGAGGAGGCGGTGGCAGTAATGGTAATTATCTTCTATATCATTATGGTAGGTCATTTCTAGCGCTAATATGTTGCAGCTGAGCCGTTCAAAATTTTCTAGGTGCATGGCTTAACTACCTTGTTTATGTCTTTCCTTAATTTAATTTTTTTCATAGTTTTGGGCGGCTACCGCCAAGCTATCATTTATGGCAATGGCGGCGGCGGTCAGGATGACGTTTCTAAAATGTTGCTGCGTATCGGCAAGTTGGCTCAGGACATCAAAGCAGTCTTAGCCTTTTGCCCACCTGGCTGCTGCTTGTTGTCGTCGCTCGGTCGTCGCTTAATTTTGTTATACATGCTAGAAACAGGAAAAAAAAAAAAAAAAAAAAAAAAAAAAAA</t>
  </si>
  <si>
    <t>SIRV501</t>
  </si>
  <si>
    <t>GTAGACCTTTCCTTGCCGCGTGGAACAAACCGCCATGAGTGTTTTACGTTTACGGTCGGCGACCGGAGTCACAGCGCGACCAACGGGGCCAGGCAAAGGCCCATAGGCTTTTCCATCGGCACGCGACCGATTCCATCAAGTGTTAGGTGCAATCCCCATTCGGGACGGACACGCGAGTAAAGGTCTAACATGTTTCAACTTTCCAGTTAGTCGCCGTCCTATATTGGCAAGACCGGATGGCCGTCAACCAGTTCCATTCTGACTATTTGCCACATTGATTAAAGAAGTAG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AAAAAAAAAAAAAAAAAAAAAAAAAAAAAA</t>
  </si>
  <si>
    <t>SIRV502</t>
  </si>
  <si>
    <t>GACTTGTAGGCCCATGAATTACCCGCTTAGGCAATGGGTAGACCTTTCCTTGCCGCGTGGAACAAACCGCCATGAGTGTTTTACGTTTACGGTCGGCGACCGGAGTCACAGCGCGACCAACGGGGCCAGGCAAAGGCCCATAGGCTTTTCCATCGGCACGCGACCGATTCCATCAAGTGTTAGGTGCAATCCCCATTCGGGACGGACACGCGAGAGCGTTAGTCGGCGCGTGCGCGGGACTATTTAGCGAAGGTCGCCGTATCGCGGGTGGCGGCGTTTCCGCCATAACAACAAGCGTTTAAGGTCAGAGTCCGCGACGAATGAAACGCCGTGCAAGCGGCTTTGGTACGGCCAGTTTAGCCAAAGCCTGATCCGTTCGCCTTGGGTTATCATGTACCAGTCAAGCGGTCATCGCGGGCGGCGTTATCATG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AAAAAAAAAAAAAAAAAAAAAAAAAAAAA</t>
  </si>
  <si>
    <t>SIRV503</t>
  </si>
  <si>
    <t>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AAAAAAAAAAAAAAAAAAAAAAAAAAAAAA</t>
  </si>
  <si>
    <t>SIRV504</t>
  </si>
  <si>
    <t>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CAATAGTAACCTTGGTAACTTCGGAACTGCGTCAAGCCGCTAACTCCATCGGTATGGAAGTCGCTAAAGTCGGTCAAACGGAAGCGGCTATCGTCGCAACTAGTCGAATAGTTGTCGAAGAGGCCAGAGCAACCATGGTTGCCATTGTCTTCGTGGTCTATGCAAGACGTCCTTGCGTCATGGCCTAAGCATCTTCTTCACTGGTTGCTATAGCGGAAGTCGTTACCGAACTGGTCGCCAGTCGAATCGTTTGCCCCATGGTAGTCATCACCACCATCGCGGAAACCAACGGTCCGAACTCACGGTAGGTAGTCCACGTATGTAGCCCACCTTTCGAAGGAATCGTGGTCGCCGGTCTCCTAGAAACGGTATATGTCTTGCGTCACGCTTATGGACCGGTCATCCTGGCCAGTAGCCGACTTGTGGTCGCTATAGCTTTCGCTAGTCCCTGCCTTAACGTGCAGCATGGTATGGCTATTGTCGTCCCGGCTACAACCACTATCGTGGTCTTGAAACTGGTCGTCGCTACAACCATCCTAGCATTGGCACCAGCGGTCGTTGAAGCCGAAGGTAGTCTCTAACTGGTTTTCGAAGCTAGTCAAACAGTAGCGCCATATGGCCTAGCCTGAACCTTAGAAAAAGGAGTCGAAGGTCCTAAACCCGCTGGTCGCGAACGAACAAAAACGGTCGTTAAAGGCCGTCCGGAAGCGGAAGGTCGTCGCCCCAGGTGAACAAGTCCTAAAGAAACAAAAAGTCTCTGTAGTCTATTTAAAACCCAACGCAAACGCGAACGCAGAATCGTCTGAACCCACGTCCATCATTACGGATTATATAAGGTTTCTGTTTCGTTAACTAGGTAGTTATTGATGTCATCCGCACTACAAGCTAACAGGAGGTAACAGATAGAGCATGAGTGGTAGTAGGGATGAAACAGGAAGTACTAATTACATACAGGGACTCCTGGTTGGGTGACCCCGGGACACGTACGTGTCCTAATAAACAGGAGGCGGGTGGTTTCCTATCTACTACGGACAGGGATTTTCCCCGAGTAGCGAAGGATATGAAACTTCTAGTTATAGACATATAAGACGTAGTCCAGGAAGTCGGCTGAGTCCATGAGGTCAGTTTTGGAGGAGAAGTAGTTGTCACGATCCTTAGTTAAGATAACAAAGTCCGAGTAGTTATCACGACTTGCTGACTGCGTCCACTATGTTTCCGGGGTGGGCATGGGGACTTGCACACGGATAACTCCATCCGGATTATTAAGACGAGGTGGGGTGTGCTGGGCTCCCAGGAACTTCATCGGAGTGACGTAGAACCTTCAGTTTGAGTCCACGTAGGACACCAGCGCTATTGGTGCCGACGACGAGTACAAACATCCGGAAACTTAGCATATTAGGTAAGAGTTTCTGTATGCTCGGACGTCGTCGTTAGAGCAGACCCAGAAGGTGTCCATGGACACACATCATACAAGACAACTTGGTCAACTTTTACGGGGCTGGGGCCAATTATCCCGGGAGTCCTCACGATCAGAAACCGACTGGTTTGTCACACTCTGGTTAGAGGAGGGGTCACCACGATGGGTGAGGGGGTGGTGGGTGTTTATACAAGAGTCTGGGACTCCAAAGACGATATTACGACGAGACGACTTATCCACGTACTTTGTTTCCCAAACCCACGCAACTCCACCTTTAGTCCACACAAACTAGTACGAGACACCCGGATTCAAGGTCGTGACCAAAAAAAAAAAAAAAAAAAAAAAAAAAAAA</t>
  </si>
  <si>
    <t>SIRV505</t>
  </si>
  <si>
    <t>GGACCGAAGCATACTGCAAGACTTGTAGGCCCATGAATTACCCGCTTAGGCAATGGGTAGACCTTTCCTTGCCGCGTGGAACAAACCGCCATGAGTGTTTTACGTTTACGGTCGGCGACCGGAGTCACAGCGCGACCAACGGGGCCAG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AAAAAAAAAAAAAAAAAAAAAAAAAAAAAA</t>
  </si>
  <si>
    <t>SIRV506</t>
  </si>
  <si>
    <t>GCATACTGCAAGACTTGTAGGCCCATGAATTACCCGCTTAGGCAATGGGTAGACCTTTCCTTGCCGCGTGGAACAAACCGCCATGAGTGTTTTACGTTTACGGTCGGCGACCGGAGTCACAGCGCGACCAACGGGGCCAGGCAAAGGCCCATAGGCTTTTCCATCGGCACGCGACCGATTCCATCAAGTATAGCCACGGTCGTAACTTCGACGGCGGCAATAGTTTATGGCGCTAACACCTTTCCATCGCTGAGTCCAAACGTATGACGTGAGGTGTTAGGTGCAATCCCCATTCGGGACGGACACGCGAGTAAAGGTCTAACATGTTTCAACTTTCCAGTTAGTCGCCGTCCTATATTGGCAAGACCGGATGGCCGTCAACCAGTTCCATTCTGACTATTTGCCACATTGATTAAAGAAGTAGGAGCGTTAGTCGGCGCGTGCGCGGGACTATTTAGCGAAGGTCGCCGTATCGCGGGTGGCGGCGTTTCCGCCATAACAACAAGCGTTTAAGGTCAGAGTCCGCGACGAATGAAACGCCGTGCAAGCGGCAAAAAAAAAAAAAAAAAAAAAAAAAAAAAA</t>
  </si>
  <si>
    <t>SIRV507</t>
  </si>
  <si>
    <t>GGCCCATGAATTACCCGCTTAGGCAATGGGTAGACCTTTCCTTGCCGCGTGGAACAAACCGCCATGAGTGTTTTACGTTTACGGTCGGCGACCGGAGTCACAGCGCGACCAACGGGGCCAGGGAGGAAGCCTTTTAGCCATCGCTATGCCGCCGCTCAAACGCGCCGGGTGCAAAAGCCCAGA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AAAAAAAAAAAAAAAAAAAAAAAAAAAAAA</t>
  </si>
  <si>
    <t>SIRV508</t>
  </si>
  <si>
    <t>GCATACTGCAAGACTTGTAGGCCCATGAATTACCCGCTTAGGCAATGGGTAGACCTTTCCTTGCCGCGTGGAACAAACCGCCATGAGTGTTTTACGTTTACGGTCGGCGACCGGAGTCACAGCGCGACCAACGGGGCCAG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AAAAAAAAAAAAAAAAAAAAAAAAAAAAAA</t>
  </si>
  <si>
    <t>SIRV509</t>
  </si>
  <si>
    <t>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AAAAAAAAAAAAAAAAAAAAAAAAAAAAAA</t>
  </si>
  <si>
    <t>SIRV510</t>
  </si>
  <si>
    <t>GCCCATGAATTACCCGCTTAGGCAATGGGTAGACCTTTCCTTGCCGCGTGGAACAAACCGCCATGAGTGTTTTACGTTTACGGTCGGCGACCGGAGTCACAGCGCGACCAACGGGGCCAGGCAAAGGCCCATAGGCTTTTCCATCGGCACGCGACCGATTCCATCAAGTGTTAGGTGCAATCCCCATTCGGGACGGACACGCGA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AAAAAAAAAAAAAAAAAAAAAAAAAAAAAA</t>
  </si>
  <si>
    <t>SIRV511</t>
  </si>
  <si>
    <t>GCATACTGCAAGACTTGTAGGCCCATGAATTACCCGCTTAGGCAATGGGTAGACCTTTCCTTGCCGCGTGGAACAAACCGCCATGAGTGTTTTACGTTTACGGTCGGCGACCGGAGTCACAGCGCGACCAACGGGCAAAGGCCCATAGGCTTTTCCATCGGCACGCGACCGATTCCATCAAGTATAGCCACGGTCGTAACTTCGACGGCGGCAATAGTTTATGGCGCTAACACCTTTCCATCGCTGAGTCCAAACGTATGACGTGAGGTGTTAGGTGCAATCCCCATTCGGGACGGACACGCGAGTAAAGGTCTAACATGTTTCAACTTTCCAGTTAGTCGCCGTCCTATATTGGCAAGACCGGATGGCCGTCAACCAGTTCCATTCTGACTATTTGCCACATTGATTAAAGAAGTAGGAGCGTTAGTCGGCGCGTGCGCGGGACTATTTAGCGAAGGTCGCCGTATCGCGGGTGGCGGCGTTTCCGCCATAACAACAAGCGTTTAAGGTCAGAGTCCGCGACGAATGAAACGCCGTGCAAGCGGCAAAAAAAAAAAAAAAAAAAAAAAAAAAAAA</t>
  </si>
  <si>
    <t>SIRV512</t>
  </si>
  <si>
    <t>GTACCAAAGCCGCTTGCACGGCGTTTCATTCGTCGCGGACTCTGACCTTAAACGCTTGTTGTTATGGCGGAAACGCCGCCACCCGCGATACGGCGACCTTCGCTAAATAGTCCCGCGCACGCGCCGACTAACGCTCCTACTTCTTTAATCAATGTGGCAAATAGTCAGAATGGAACTGGTTGACGGCCATCCGGTCTTGCCAATATAGGACGGCGACTAACTGGAAAGTAAAAAAAAAAAAAAAAAAAAAAAAAAAAAA</t>
  </si>
  <si>
    <t>SIRV513</t>
  </si>
  <si>
    <t>GGACCGAAGCATACTGCAAGACTTGTAGGCCCATGAATTACCCGCTTAGGCAATGGGTAGACCTTTCCTTGCCGCGTGGAACAAACCGCCATGAGTGTTTTACGTTTACGGTCGGCGACCGGAGTCACAGCGCGACCAACGGGGCCAGGGAGGAAGCCTTTTAGCCATCGCTATGCCGCCGCTCAAACGCGCCGGGTGCAAAAGCCCAGAGCAAAGGCCCATAGGCTTTTCCATCGGCACGCGACCGATTCCATCAAGTATAGCCACGGTCGTAACTTCGACGGCGGCAATAGTTTATGGCGCTAACACCTTTCCATCGCTGAGTCCAAACGTATGACGTGAGGTGTTAGGTGCAATCCCCATTCGGGACGGACACGCGAGTAAAGGTCTAACATGTTTCAACTTTCCAGTTAGTCGCCGTCCTATATTGGCAAGACCGGATGGCCGTCAACCAGTTCCATTCTGACTATTTGCCACATTGATTAAAGAAGTAGGAGCGTTAGTCGGCGCGTGCGCGGGACTATTTAGCGAAGGTCGCCGTATCGCGGGTGGCGGCGTTTCCGCCATAACAACAAGCGTTTAAGGTCAGAGTCCGCGACGAATGAAACGCCGTGCAAGCGGCTTTGGTACGGCCAGTTTAGCCAAAGCCTGATCCGTTCGCCTTGGGTTATCATGTACCAGTCAAGCGGTCATCGCGGGCGGCGTTATCATG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AAAAAAAAAAAAAAAAAAAAAAAAAAAAAA</t>
  </si>
  <si>
    <t>SIRV514</t>
  </si>
  <si>
    <t>GTAGACCTTTCCTTGCCGCGTGGAACAAACCGCCATGAGTGTTTTACGTTTACGGTCGGCGACCGGAGTCACAGCGCGACCAACGGGGCCAGGCAAAGGCCCATAGGCTTTTCCATCGGCACGCGACCGATTCCATCAAGTGTTAGGTGCAATCCCCATTCGGGACGGACACGCGAGTAAAGGTCTAACATGTTTCAACTTTCCAGTTAGTCGCCGTCCTATATTGGCAAGACCGGATGGCCGTCAACCAGTTCCATTCTGACTATTTGCCACATTGATTAAAGAAGTAG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CAATAGTAACCTTGGTAACTTCGGAACTGCGTCAAGCCGCTAACTCCATCGGTATGGAAGTCGCTAAAGTCGGTCAAACGGAAGCGGCTATCGTCGCAACTAGTCGAATAGTTGTCGAAGAGGCCAGAGCAACCATGGTTGCCATTGTCTTCGTGGTCTATGCAAGACGTCCTTGCGTCATGGCCTAAGCATCTTCTTCACTGGTTGCTATAGCGGAAGTCGTTACCGAACTGGTCGCCAGTCGAATCGTTTGCCCCATGGTAGTCATCACCACCATCGCGGAAACCAACGGTCCGAACTCACGGTAGGTAGTCCACGTATGTAGCCCACCTTTCGAAGGAATCGTGGTCGCCGGTCTCCTAGAAACGGTATATGTCTTGCGTCACGCTTATGGACCGGTCATCCTGGCCAGTAGCCGACTTGTGGTCGCTATAGCTTTCGCTAGTCCCTGCCTTAACGTGCAGCATGGTATGGCTATTGTCGTCCCGGCTACAACCACTATCGTGGTCTTGAAACTGGTCGTCGCTACAACCATCCTAGCATTGGCACCAGCGGTCGTTGAAGCCGAAGGTAGTCTCTAACTGGTTTTCGAAGCTAGTCAAACAGTAGCGCCATATGGCCTAGCCTGAACCTTAGAAAAAGGAGTCGAAGGTCCTAAACCCGCTGGTCGCGAACGAACAAAAACGGTCGTTAAAGGCCGTCCGGAAGCGGAAGGTCGTCGCCCCAGGTGAACAAGTCCTAAAGAAACAAAAAGTCTCTGTAGTCTATTTAAAACCCAACGCAAACGCGAACGCAGAATCGTCTGAACCCACGTCCATCATTACGGATTATATAAGGTTTCTGTTTCGTTAACTAGGTAGTTATTGATGTCATCCGCACTACAAGCTAACAGGAGGTAACAGATAGAGCATGAGTGGTAGTAGGGATGAAACAGGAAGTACTAATTACATACAGGGACTCCTGGTTGGGTGACCCCGGGACACGTACGTGTCCTAATAAACAGGAGGCGGGTGGTTTCCTATCTACTACGGACAGGGATTTTCCCCGAGTAGCGAAGGATATGAAACTTCTAGTTATAGACATATAAGACGTAGTCCAGGAAGTCGGCTGAGTCCATGAGGTCAGTTTTGGAGGAGAAGTAGTTGTCACGATCCTTAGTTAAGATAACAAAGTCCGAGTAGTTATCACGACTTGCTGACTGCGTCCACTATGTTTCCGGGGTGGGCATGGGGACTTGCACACGGATAACTCCATCCGGATTATTAAGACGAGGTGGGGTGTGCTGGGCTCCCAGGAACTTCATCGGAGTGACGTAGAACCTTCAGTTTGAGTCCACGTAGGACACCAGCGCTATTGGTGCCGACGACGAGTACAAACATCCGGAAACTTAGCATATTAGGTAAGAGTTTCTGTATGCTCGGACGTCGTCGTTAGAGCAGACCCAGAAGGTGTCCATGGACACACATCATACAAGACAACTTGGTCAACTTTTACGGGGCTGGGGCCAATTATCCCGGGAGTCCTCACGATCAGAAACCGACTGGTTTGTCACACTCTGGTTAGAGGAGGGGTCACCACGATGGGTGAGGGGGTGGTGGGTGTTTATACAAGAGTCTGGGACTCCAAAGACGATATTACGACGAGACGACTTATCCACGTACTTTGTTTCCCAAACCCACGCAACTCCACCTTTAGTCCACACAAACTAGTACGAGACACCCGGATTCAAGGTCGTGACCAAAAAAAAAAAAAAAAAAAAAAAAAAAAAA</t>
  </si>
  <si>
    <t>SIRV515</t>
  </si>
  <si>
    <t>GTAGACCTTTCCTTGCCGCGTGGAACAAACCGCCATGAGTGTTTTACGTTTACGGTCGGCGACCGGAGTCACAGCGCGACCAACGGGGCCAGGCAAAGGCCCATAGGCTTTTCCATCGGCACGCGACCGATTCCATCAAGTGTTAGGTGCAATCCCCATTCGGGACGGACACGCGAGTAAAGGTCTAACATGTTTCAACTTTCCAGTTAGTCGCCGTCCTATATTGGCAAGACCGGATGGCCGTCAACCAGTTCCATTCTGACTATTTGCCACATTGATTAAAGAAGTAGGAGCGTTAGTCGGCGCGTGCGCGGGACTATTTAGCGAAGGTCGCCGATCGTTTGCCCGTAAAACTAACTGGCAAAAGCCTAAGTGCTGTTTCGGGTGCAATGGTATAACTTCCCACATTTAGCCGAATAGCGCCAACAGCGTTATTATTTGGAACCAAGCAGTGGGCGATGTCAGCGACAATTCCACTTTGGTAGAGGTCGTTCTTTTGTAGAAAACAATCTAACATAACTATGACACTTTCGGTAAATTCACCACCTTTACCAGGGTCGTAAGTGGTCAAGCCACGCCGACCACTTCATAAGCATTGG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AAAAAAAAAAAAAAAAAAAAAAAAAAAAAA</t>
  </si>
  <si>
    <t>SIRV516</t>
  </si>
  <si>
    <t>GTCACCTAAACGTGCGAAGTGTGCGAAATTACCACCGTAAATTCGTCCTACTGAAAGTGCTTACGCATCTTGAGAGAGATTGCAGAGAGCCAGGTCAAATACATTGAGAAATCTGTATATGTACTTTGGTAACGCTCTAAGGTAGGTACACGTTAGTGATATAAAAAGAAGGCGACGACGGTAGCAGAGGTCTAGAAACCGCATGAACGACCAACTTATTTGAAGAGCTAGTGCGGTGGAATTGGGTCGGAAGAACTTAAATTGTTAGAGCAGTTTATGGGTGGTAGGTTACATCTATTTACTTCAAAACGCGGTGCCCTAGCCCACAAGCATTGCTTTGTAAAATTGTTGAAGGTAACTTGTAAAAGCCGAACATGAACGATGGATAGTAGACCGGGAAGACCAACGTTTTTTCACTACTCCGAAAGAACACACTGAAGGGAACGGTGTAGGTTCGGTGAGTCCGGGACTAGGTGTCCATGTCGGAGACCTCAGTGGTGACGTCCTCGTAGTATAGGTCCACGCTCTAAGTCGCTTGCCCAATTGTGGCTACCGCATTGCTCAGAACTTCGGGTACTGGCCAACCTTCAAGAAGCCTAGTCTTGGTGCGTCACCCCAGTCACGTAGCATACCCGTCATCATCTATGGTCGTAGGTCCAACAATCGTGGCGCCATTGGGTACCACTTCATCAGAGCTGCTCGCATGACCAGCTATATCTGGAACATCGCTGGTGGGTCTTATGGTCGCTTTTGTGGGAACCATCATAGTCGCAAGTCTGGCCTTCGGTATGGAACTCGTCGTCCCGACTACAACCATAGCTAGTCTCGGTCTCGGCTTTGTTGCAATGCCCTTCGTTACTACTTCAACGGTCGTGGTGCCGGTCAAACCGCTCGCTAAAGCAAGCGAAGAAACAGCTAAACTTAGTTGTGTCGAAACATCCTAAGTGGTCGGGTTGCTCGTGGAGCATGCAGCTAGCCCAGAACCTTTAGCTTGTGTGGTCTTCGTCTCGGTAGTCAGAACCAGGTCGGTCTGAATGGTTGGACTCGCCACATCAACTAGGTCAGCTATTGAAGTGCCAACTAAAGGTCGTATTGAAGCAATCGGTCCTATGGCAAGTCAAGTGACAGTCGTAGGTATGGCACTTGCCGCGCCTCCAGAACTCGGTCAAGCTACCTCATAACTCGGAAGTCGACTGCTCTAAAGCGAAGTTGTCAAACGAACAGCTATGCCTTCGAGTAAAGCAAGGTGCGCAATAGTAACCTTGGTAACTTCGGAACTGCGTCAAGCCGCTAACTCCATCGGTATGGAAGTCGCTAAAGTCGGTCAAACGGAAGCGGCTATCGTCGCAACTAGTCGAATAGTTGTCGAAGAGGCCAGAGCAACCATGGTTGCCATTGTCTTCGTGGTCTATGCAAGACGTCCTTGCGTCATGGCCTAAGCATCTTCTTCACTGGTTGCTATAGCGGAAGTCGTTACCGAACTGGTCGCCAGTCGAATCGTTTGCCCCATGGTAGTCATCACCACCATCGCGGAAACCAACGGTCCGAACTCACGGTAGGTAGTCCACGTATGTAGCCCACCTTTCGAAGGAATCGTGGTCGCCGGTCTCCTAGAAACGGTATATGTCTTGCGTCACGCTTATGGACCGGTCATCCTGGCCAGTAGCCGACTTGTGGTCGCTATAGCTTTCGCTAGTCCCTGCCTTAACGTGCAGCATGGTATGGCTATTGTCGTCCCGGCTACAACCACTATCGTGGTCTTGAAACTGGTCGTCGCTACAACCATCCTAGCATTGGCACCAGCGGTCGTTGAAGCCGAAGGTAGTCTCTAACTGGTTTTCGAAGCTAGTCAAACAGTAGCGCCATATGGCCTAGCCTGAACCTTAGAAAAAGGAGTCGAAGGTCCTAAACCCGCTGGTCGCGAACGAACAAAAACGGTCGTTAAAGGCCGTCCGGAAGCGGAAGGTCGTCGCCCCAGGTGAACAAGTCCTAAAGAAACAAAAAGTCTCTGTAGTCTATTTAAAACCCAACGCAAACGCGAACGCAGAATCGTCTGAACCCACGTCCATCATTACGGATTATATAAGGTTTCTGTTTCGTTAACTAGGTAGTTATTGATGTCATCCGCACTACAAGCTAACAGGAGGTAACAGATAGAGCATGAGTGGTAGTAGGGATGAAACAGGAAGTACTAATTACATACAGGGACTCCTGGTTGGGTGACCCCGGGACACGTACGTGTCCTAATAAACAGGAGGCGGGTGGTTTCCTATCTACTACGGACAGGGATTTTCCCCGAGTAGCGAAGGATATGAAACTTCTAGTTATAGACATATAAGACGTAGTCCAGGAAGTCGGCTGAGTCCATGAGGTCAGTTTTGGAGGAGAAGTAGTTGTCACGATCCTTAGTTAAGATAACAAAGTCCGAGTAGTTATCACGACTTGCTGACTGCGTCCACTATGTTTCCGGGGTGGGCATGGGGACTTGCACACGGATAACTCCATCCGGATTATTAAGACGAGGTGGGGTGTGCTGGGCTCCCAGGAACTTCATCGGAGTGACGTAGAACCTTCAGTTTGAGTCCACGTAGGACACCAGCGCTATTGGTGCCGACGACGAGTACAAACATCCGGAAACTTAGCATATTAGGTAAGAGTTTCTGTATGCTCGGACGTCGTCGTTAGAGCAGACCCAGAAGGTGTCCATGGACACACATCATACAAGACAACTTGGTCAACTTTTACGGGGCTGGGGCCAATTATCCCGGGAGTCCTCACGATCAGAAACCGACTGGTTTGTCACACTCTGGTTAGAGGAGGGGTCACCACGATGGGTGAGGGGGTGGTGGGTGTTTATACAAGAGTCTGGGACTCCAAAGACGATATTACGACGAGACGACTTATCCACGTACTTTGTTTCCCAAACCCACGCAACTCCACCTTTAGTCCACACAAACTAGTACGAGACACCCGGATTCAAGGTCGTGACCAAAAAAAAAAAAAAAAAAAAAAAAAAAAAA</t>
  </si>
  <si>
    <t>SIRV517</t>
  </si>
  <si>
    <t>GTAGACCTTTCCTTGCCGCGTGGAACAAACCGCCATGAGTGTTTTACGTTTACGGTCGGCGACCGGAGTCACAGCGCGACCAACGGGGCCAGGCAAAGGCCCATAGGCTTTTCCATCGGCACGCGACCGATTCCATCAAGTGTTAGGTGCAATCCCCATTCGGGACGGACACGCGAGAGCGTTAGTCGGCGCGTGCGCGGGACTATTTAGCGAAGGTCGCCGTATCGCGGGTGGCGGCGTTTCCGCCATAACAACAAGCGTTTAAGGTCAGAGTCCGCGACGAATGAAACGCCGTGCAAGCGGCTTTGGTACGGCCAGTTTAGCCAAAGCCTGATCCGTTCGCCTTGGGTTATCATGTACCAGTCAAGCGGTCATCGCGGGCGGCGTTATCATGGATCGTTTGCCCGTAAAACTAACTGGCAAAAGCCTAAGTGCTGTTTCGGGTGCAATGGTATAACTTCCCACATTTAGCCGAATAGCGCCAACAGCGTTATTATTTGGAACCAAGCAGTGGGCGATGTCAGCGACAATTCCACTTTGGTAGAGGTCGTTCTTTTGTAGAAAACAATCTAACATAACTATGACACTTTCGGTAAATTCACCACCTTTACCAGGGTCGTAAGTGGTCAAGCCACGCCGACCACTTCATAAGCATTGGTGGAAATCGCATCGACACAATAAAAGTACACCAACCAGCAGAAAACAGGTACATATACAGTTTAACGACCTGGATCTAAGATGACTACAGTAGCATAGCCATAGAACATGGCACTGAAATATCGATGGGCGTAAAAGTGAACAACGCAGACGATGGATTACGACGCCAAGCCACTATAAATGCTAATTGAGTCGAAGAAGGTACTCCTTTTTGGAACACAGATATTGCAGAAGCGGGAATGAGGTTGATATTACATCAAGTATCAACAGACGACCTCAGAAGGGTGGTCTTTTAAAATGACAACGTACATTAAGATGCAGACAAACACTACTATGCTGGATGTGAAAATGTCATATGTGCGGCAAAAATAGACGACATTTAAGAACCTAGCATTATAGGATGGAGTGTTGTATTAATTCACTCTAGAGTAATGGATCACGGTGCCAGAAACTAAGGTGGTGTAGGACTAGATGCAAGTAACAACGGTCGTACTAAAATCAGCTACGCGATCGCCGACTTAGAAGGCTGAGATGGAGAAACTTGTCTACTGGCAGACCTCACTATCTTTTAGGAAGGTCACGAAGCGGCTGGAGTGATGGCTAGTCTCAGCCACTGTCAACGGGAAGCGCGACGTTTATGGTCAATATAAACTAGCAGTTTAATCCGTATGGCGATCTTAGCGGATGTTACAGGATGGAGAAGATGACAAAGTAGAAGCTAGACAACTATATCAAATCGTTGTGTGGTCTTAAACCGACACAGTAGCATTCATCGTTGGATGTGGAAGGTCACAGCCTCGTTGGAGGAGATACTACGGTCCCGCTTTTCGTGGGTGACAAAGGTCGCAAAGGTTTCCTTAGGGAGGTCGTTTCCCGGATCTTTATCTACATCTCCTGGGTGAAGGGGATGATCTTTCTCTACATGTCCTGGGTGGAGGGGAGTTTCCTTGTATGGGTGGAACCCAACCCGCCGGTGAGGGTGAGTTACGGTCGGCGGTCATATGTGGGTATGACGGGTATGACGTCATAAATAGTCGTTGTCAAAATGGGAGGTGGAAGTCCTTACTGTAGTCACCCGTGAAGGTGGAGAACTGGCAGGACATCTCTAGGTCACCTAAACGTGCGAAGTGTGCGAAATTACCACCGTAAATTCGTCCTACTGAAAGTGCTTACGCATCTTGAGAGAGATTGCAGAGAGCCAGGTCAAATACATTGAGAAATCTGTATATGTACTTTGGTAACGCTCTAAGGTAGGTACACGTTAGTGATATAAAAAGAAGGCGACGACGAACTTAAATTGTTAGAGCAGTTTATGGGTGGTAGGTTACATCTATTTACTTCAAAACGCGGTGCCCTAGCCCACAAGCATTGCTTTGTAAAATTGTTGAAGGTAACTTGTAAAAGCCGAACATGAACGATGGATAGTAGACCGGGAAGACCAACGTTTTTTCACTACTCCGAAAGAACACACTGAAGGGAACGGTGTAGGTTCGGTGAGTCCGGGACTAGGTGTCCATGTCGGAGACCTCAGTGGTGACGTCCTCGTAGTATAAAAAAAAAAAAAAAAAAAAAAAAAAAAAA</t>
  </si>
  <si>
    <t>SIRV601</t>
  </si>
  <si>
    <t>GGCAAGACGAATCTGCGTCAACGCTAAAGGCCGTCAAAAAGCAAGAGGGCGTCGCGCCTGGGAAAAAGGTAGTCAAGAAACCATCAAGCTTAAATGTCGGGAAATTGGGTTTGCGCCGCCTTCAGGGGCAGCGATGGGGGCGACAATTGTGGACCGTATGGACTCCATTATGCTGGGACTCCTCGGGTCAACCGCTCTAAAGCGAAGTTGTTGGACAAACAGTTATGCGTAACTGTAAAGCAAGGTGCCCAAAGTAGACTGAGCGACAGTCGAAACCAGCCCCAATGAACAAGACGCCATTGCAAAACGTCTATACGCTACGGTCAAAGACGCTTCCACACCACATG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AAAAAAAAAAAAAAAAAAAAAAAAAAAAAA</t>
  </si>
  <si>
    <t>SIRV602</t>
  </si>
  <si>
    <t>GGGGCAGCGATGGGGGCGACAATTGTGGACCGTATGGACTCCATTATGCTGGGACTCCTCGGGTCAACCGCTCTAAAGCGAAGTTGTTGGACAAACAGTTATGCGTAACTGTAAAGCAAGGTGCCCAAAGTAGACTGAGCGACAGTCGAAACCAGCCCCAATGAACAAGACGCCATTGCAAAACGTCTATACGCTACGGTCAAAGACGCTTCCACACCACAT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AAAAAAAAAAAAAAAAAAAAAAAAAAAAAA</t>
  </si>
  <si>
    <t>SIRV603</t>
  </si>
  <si>
    <t>GTGGGTTTATATCGCGTATCCATCCAACTTAACTGAAACGCGAAGCAGTAGACAGTGTTGATCGAGATTTGCGAAGGGAAACAGTAAAAGTCCAGGGTGTCGTTAATTACGACAAAACTAAAGACTGTATAGTTAGAAGGATCAATTGGGCTGATTTAGAAATGGTATAAGTTAAAGAAATGGAAACTTATTCGACAAAAAGAAAAACTCATGATGTATAGATGGAAACTGCCATAATGTCGATTCGAGTTATATTTTTAGATTTTGGTAAAATATCCAACATGTATTAACGAAATTTTGAAGTATAGATCAAACTATTCTTCAGGTACAGCATCAAGCATTCGGTAGCATAAGCCAAACAAGTCTTTGAAGGGTTGGACATAGCGAGTTGTGTAGAAAGTTACGAAGACTTCAACAGAAAAAGAGTTTAAAAGGACCACGTATGCCAAATCGACAACAATATAGTCGTTCTATTCTGCGATATGTAAGATAGAGACACATCGGCAGGTAGCATAGAACTTGGGTCAATTATTATTTAAGTGCGGTAACAAACAAACTTAGGGAATATTATTGTGCTACAGCAAATGCCTTGAAAAGTCGAGAAAGACTACTATACTCGTCAAGTTCGTAAAGACTTAACAGTAATTGTAATGCAAATACTTAGCGAGATTGATTCCTTCCCAGTAGTCATCTTTCCTTTAGATATTAGAACAGCAATTTTAGATTTTGTACATAGTGGAGAAAAGGACGTCATTTTAATGGATGAACCAGACGTTAACGTCATTTACTTGGTCGTTGATTTCGAAGACTCAGTCATCAAAATTGTAGCTTCGCTAGCTAATGTGCTTAAAATCATCATAGTCAAAGTGTACGTGGTCGTGGTAATAAACAACCTTCATTACTGTACAAAAGTGCCAGTTTGTTACATTATCGAACGCTGTATAGAGGTATCATTTCACCTATTTGACAACTAGGTGATAAACCTTCGGTCGCTAGACGTTGTTGTTATTGAAAAAATGGAAGATAATCTATACTTAATCCAAAACAACCCAGACCAAGCTCGTATATAAATGGAAGTCGTCAAAATTGGTTTCGTTCAAATAAGTTGGGACTGATGAATCAGTTTTCTGAACTTCACCGCTATTAGCGTCCTAGTTGTCTACATAATTAGTATCATTATTGTAGTAGTTTAAATCGCTAACAACCAAAAAATCCTTGACATGGGTAACGACGTTATT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GTAAGACTGTATCGGAGACGACTTTTTAATAGTAGTAATTCTCGGTACAACTAAACCAGTAATTTCAGACACTGAAATAGAGGACTTCGTTAGGTACGAAGCAAGTTAACTAAATGACAATTAAATTGAGGGTAAATATCACAAAGAAATAAAAAAAAAAAAAAAAAAAAAAAAAAAAAA</t>
  </si>
  <si>
    <t>SIRV604</t>
  </si>
  <si>
    <t>GCTTAAATGTCGGGAAATTGGGTTTGCGCCGCCTTCAGGGGCA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AGAAGACCGGGAAAAAAAAAAAAAAAAAAAAAAAAAAAAAA</t>
  </si>
  <si>
    <t>SIRV605</t>
  </si>
  <si>
    <t>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GTCTTGTAATTATGGTGGTCGATTTATTGGTAGTATATTTGGAAATAGCATGCAATTTTGGAATGGACGAAGAACCTGACATCTGAGCTATTGTAAGTTTAATTTACCATTTCGTCATTGTATATGCGGTAAACGTAAATTTACACATATGACACGAACTTTGAGTTTTATTAGCCTGCCTAATTGTTGGTAACAATGTAATGGAAATTGGCGATGACTATGGAAAAAAAAAAAAAAAAAAAAAAAAAAAAAA</t>
  </si>
  <si>
    <t>SIRV606</t>
  </si>
  <si>
    <t>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AAAAAAAAAAAAAAAAAAAAAAAAAAAAAA</t>
  </si>
  <si>
    <t>SIRV607</t>
  </si>
  <si>
    <t>GCGATGGGGGCGACAATTGTGGACCGTATGGACTCCATTATGCTGGGACTCCTCGGGTCAACCGCTCTAAAGCGAAGTTGTTGGACAAACAGTTATGCGTAACTGTAAAGCAAGGTGCCCAAGTAGACTCTTACTAATTTGGGAACGACGGAAAGTCGCTACCTTCATCGGTATGGCTTTCGCTAAAGTCGGTCAAATGGAAGAAGGTAGTCGAAGTACTGTTGAAAG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AAAAAAAAAAAAAAAAAAAAAAAAAAAAAA</t>
  </si>
  <si>
    <t>SIRV608</t>
  </si>
  <si>
    <t>GCCTATGCCTCGTATCATCTATGGTCGTAGGTAAAGCAATAGCGGAAACATTGGATGTGACTTCATCAGGACTGCTCGTATA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AAAAAAAAAAAAAAAAAAAAAAAAAAAAAA</t>
  </si>
  <si>
    <t>SIRV609</t>
  </si>
  <si>
    <t>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GCACTAACGTGGTCATCAGACTGGTCTGCGCTATAATCTACGCAATAGAGGCACCAGCGGTCGTTGAAGCCGAAGACGCTATTTCGGTGGCTTGAAAAAAAAAAAAAAAAAAAAAAAAAAAAAA</t>
  </si>
  <si>
    <t>SIRV610</t>
  </si>
  <si>
    <t>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GTAAGACTGTATCGGAGACGACTTTTTAATAGTAGTAATTCTCGGTACAACTAAACCAGTAATTTCAGACACTGAAATAGAGGACTTCGTTAGGTACGAAGCAAGTTAACTAAATGACAATTAAATTGAGGGTAAATATCACAAAGAAATCATGGAAGATTTCGACCGAATACAGGAAAATTTAGATTAAAGGTTTGTCGTCGTTGAAATAAG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AAAAAAAAAAAAAAAAAAAAAAAAAAAAAA</t>
  </si>
  <si>
    <t>SIRV611</t>
  </si>
  <si>
    <t>GGTAGTTGTTGAAAAAGTAGGAATATCTAGCCTAGATGTCGTTTCAGGCGAAGGACTCTAAGGTCTTAAAATCGTTGGGTCAACCGCTCTAAAGCGAAGTTGTTGGACAAACAGTTATGCGTAACTGTAAAGCAAGGTGCCCAAAGTAGACTGAGCGACAGTCGAAACCAGCCCCAATGAACAAGACGCCATTGCAAAACGTCTATACGCTACGGTCAAAGACGCTTCCACACCACATGGTATAGTGGACGCCGTTAGCCTCATGTGTCTCACTCAAAGACCTTGCGTCACGGTCATCCTCTTTGTCAGCAACGTAGAAATCTCCGGTCTGTCGATACCTTGCGTAAAGCTCTCATGTAGCCTACCTTACGAAGAAATCGCACAAGTCGGTCGCCCAGCGGTGGCATATGTCTTGCCTAACGTTTCTAGACCGATCAGCCTCACGAGTAGCCTGAAAAAAAAAAAAAAAAAAAAAAAAAAAAAA</t>
  </si>
  <si>
    <t>SIRV612</t>
  </si>
  <si>
    <t>GCTTAAATGTCGGGAAATTGGGTTTGCGCCGCCTTCAGGGGCA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AAAAAAAAAAAAAAAAAAAAAAAAAAAAAA</t>
  </si>
  <si>
    <t>SIRV613</t>
  </si>
  <si>
    <t>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AAAAAAAAAAAAAAAAAAAAAAAAAAAAAA</t>
  </si>
  <si>
    <t>SIRV614</t>
  </si>
  <si>
    <t>GGTTCGTCTTGAAGCAATCGGTAGTATCTGCAGTCAAGTCGTAGTCGTAGGTATGGCACTTGTCGTGCGTCTAGGACGCGTTGAAGCTATCTTATTGCCCGAAGGAGCCGAAAGTCTGGGACACGTCGTGGGACGTATCGTTAGGACTATGGGACTAGTCGTCTTCGGTCTTACAAATGTTGCAATGCCCTGTGAGCTACTTATGAAACATGAATGGTCGGTCTTGTGGTCGCTTTTGTCGAAATCACCGGACAAAAAGAAGAAATATCAATTGCAAAAATAACTATAGGTACTTCTTTGAAGAAACCAAACGTGAGTTTCTAACACGACTAAATCCATTTGATCTTTGAGAAAGTCGAAGACGAATGAAGTGCGTATAATTGATGAACGAGTCGAAGTCGAAGTTGTTCAACAAGAGAGTTAGGTAGTGCCGCTTGAAAAAGTAATAGTGCAAATAAGAAAAAAAAAAAAAAAAAAAAAAAAAAAAAA</t>
  </si>
  <si>
    <t>SIRV615</t>
  </si>
  <si>
    <t>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AAAAAAAAAAAAAAAAAAAAAAAAAAAAAA</t>
  </si>
  <si>
    <t>SIRV616</t>
  </si>
  <si>
    <t>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TGAGCTACTTATGAAACATGAATGGTCGGTCTTGTGGTCGCTTTTGTCGAAATCACCGAAGTGCGTATAATTGATGAACGAGTCGAAGTCGAAGTTGTTCAACAAGAGAGTTAGGTAGTGCCAAAAAAAAAAAAAAAAAAAAAAAAAAAAAA</t>
  </si>
  <si>
    <t>SIRV617</t>
  </si>
  <si>
    <t>GAGATTTCTACGTTGCTGACAAAGAGGATGACCGTGACGCAAGGTCTTTGAGTGAGACACATGAGGCTAACGGCGTCCACTATACCATGTGGTGTGGAAGCGTCTTTGACCGTAGCGTATAGACGTTTTGCAATGGCGTCTTGTTCATTGGGGCTGGTTTCGACTGTCGCTCAGTCTACTCTTTCAACAGTACTTCGACTACCTTCTTCCATTTGACCGACTTTAGCGAAAGCCATACCGATGAAGGTAGCGACTTTCCGTCGTTCCCAAATTAGTAAAAAAAAAAAAAAAAAAAAAAAAAAAAAA</t>
  </si>
  <si>
    <t>SIRV618</t>
  </si>
  <si>
    <t>GCAGATACTACCGATTGCTTCAAGACGAACCTTAGTTGGCACTTTAGCAACTGCACTAGTTGAAATGGCGAGCACAACTATTTTGACCATACTGAGTCTGGCAACCAAGATCACCACCACATAAACTGGACGTTCTGGGCTAACTATGAGCGCCACGACCAACCCGACCACTTAGGAAGTTCAGAGAATAAAAAAAAAAAAAAAAAAAAAAAAAAAAAA</t>
  </si>
  <si>
    <t>SIRV619</t>
  </si>
  <si>
    <t>GGGGCAGCGATGGGGGCGACAATTGTGGACCGTATGGACTCCATTATGCTGGGACTCCTCGGGGTAGTTGTTGAAAAAGTAGGAATATCTAGCCTAGATGTCGTTTCAGGCGAAGGACTCTAAGGTCTTAAAATCGTTGGGTCAACCGCTCTAAAGCGAAGTTGTTGGACAAACAGTTATGCGTAACTGTAAAGCAAGGTGCCCAAGTAGACTCTTACTAATTTGGGAACGACGGAAAGTCGCTACCTTCATCGGTATGGCTTTCGCTAAAGTCGGTCAAATGGAAGAAGGTAGTCGAAGTACTGTTGAAAGAGTAGACTGAGCGACAGTCGAAACCAGCCCCAATGAACAAGACGCCATTGCAAAACGTCTATACGCTACGGTCAAAGACGCTTCCACACCACATGGTATAGTGGACGCCGTTAGCCTCATGTGTCTCACTCAAAGACCTTGCGTCACGGTCATCCTCTTTGTCAGCAACGTAGAAATCTCCGGTCTGTCGATACCTTGCGTAAAGCTCTCATGTAGCCTACCTTACGAAGAAATCGCACAAGTCGGTCGCCCAGCGGTGGCATATGTCTTGCCTAACGTTTCTAGACCGATCAGCCTCACGAGTAGCCTGCTTGTGGTGTTTATAGTTTACGCTAGTCCAATCTGTATCGTGCCGCTTGGTATGGCTATTGTCGGCCTGGATGCAAGCACTAACGTGGTCATCAGACTGGTCTGCGCTATAATCTACGCAATAGAGGCACCAGCGGTCGTTGAAGCCGAAGACGCTATTTCGGTGGCTTG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GTTGCAATGCCCTGGCCTATGCCTCGTATCATCTATGGTCGTAGGTAAAGCAATAGCGGAAACATTGGATGTGACTTCATCAGGACTGCTCGTATA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GTGGGTTTATATCGCGTATCCATCCAACTTAACTGAAACGCGAAGCAGTAGACAGTGTTGATCGAGATTTGCGAAGGGAAACAGTAAAAGTCCAGGGTGTCGTTAATTACGACAAAACTAAAGACTGTATAGTTAGAAGGATCAATTGGGCTGATTTAGAAATGGTATAAGTTAAAGAAATGGAAACTTATTCGACAAAAAGAAAAACTCATGATGTATAGATGGAAACTGCCATAATGTCGATTCGAGTTATATTTTTAGATTTTGGTAAAATATCCAACATGTATTAACGAAATTTTGAAGTATAGATCAAACTATTCTTCAGGTACAGCATCAAGCATTCGGTAGCATAAGCCAAACAAGTCTTTGAAGGGTTGGACATAGCGAGTTGTGTAGAAAGTTACGAAGACTTCAACAGAAAAAGAGTTTAAAAGGACCACGTATGCCAAATCGACAACAATATAGTCGTTCTATTCTGCGATATGTAAGATAGAGACACATCGGCAGGTAGCATAGAACTTGGGTCAATTATTATTTAAGTGCGGTAACAAACAAACTTAGGGAATATTATTGTGCTACAGCAAATGCCTTGAAAAGTCGAGAAAGACTACTATACTCGTCAAGTTCGTAAAGACTTAACAGTAATTGTAATGCAAATACTTAGCGAGATTGATTCCTTCCCAGTAGTCATCTTTCCTTTAGATATTAGAACAGCAATTTTAGATTTTGTACATAGTGGAGAAAAGGACGTCATTTTAATGGATGAACCAGACGTTAACGTCATTTACTTGGTCGTTGATTTCGAAGACTCAGTCATCAAAATTGTAGCTTCGCTAGCTAATGTGCTTAAAATCATCATAGTCAAAGTGTACGTGGTCGTGGTAATAAACAACCTTCATTACTGTACAAAAGTGCCAGTTTGTTACATTATCGAACGCTGTATAGAGGTATCATTTCACCTATTTGACAACTAGGTGATAAACCTTCGGTCGCTAGACGTTGTTGTTATTGAAAAAATGGAAGATAATCTATACTTAATCCAAAACAACCCAGACCAAGCTCGTATATAAATGGAAGTCGTCAAAATTGGTTTCGTTCAAATAAGTTGGGACTGATGAATCAGTTTTCTGAACTTCACCGCTATTAGCGTCCTAGTTGTCTACATAATTAGTATCATTATTGTAGTAGTTTAAATCGCTAACAACCAAAAAATCCTTGACATGGGTAACGACGTTATT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GTAAGACTGTATCGGAGACGACTTTTTAATAGTAGTAATTCTCGGTACAACTAAACCAGTAATTTCAGACACTGAAATAGAGGACTTCGTTAGGTACGAAGCAAGTTAACTAAATGACAATTAAATTGAGGGTAAATATCACAAAGAAATCATGGAAGATTTCGACCGAATACAGGAAAATTTAGATTAAAGGTTTGTCGTCGTTGAAATAAGAAGAAGCGAAACGGCATTCGTTTAACAAAACGTCACATATTTAGGTATAGTAGATTGCGTTCACAAAGAAATTTAAAGTCTTGTAATTATGGTGGTCGATTTATTGGTAGTATATTTGGAAATAGCATGCAATTTTGGAATGGACGAAGAACCTGACATCTGAGCTATTGTAAG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AAAAAAAAAAAAAAAAAAAAAAAAAAAAAAAAAAAAAAAAAA</t>
  </si>
  <si>
    <t>SIRV620</t>
  </si>
  <si>
    <t>GTGGGTTTATATCGCGTATCCATCCAACTTAACTGAAACGCGAAGCAGTAGACAGTGTTGATCGAGATTTGCGAAGGGAAACAGTAAAAGTCCAGGGTGTCGTTAATTACGACAAAACTAAAGACTGTATAGTTAGAAGGATCAATTGGGCTGATTTAGAAATGGTATAAGTTAAAGAAATGGAAACTTATTCGACAAAAAGAAAAACTCATGATGTATAGATGGAAACTGCCATAATGTCGATTCGAGTTATATTTTTAGATTTTGGTAAAATATCCAACATGTATTAACGAAATTTTGAAGTATAGATCAAACTATTCTTCAGGTACAGCATCAAGCATTCGGTAGCATAAGCCAAACAAGTCTTTGAAGGGTTGGACATAGCGAGTTGTGTAGAAAGTTACGAAGACTTCAACAGAAAAAGAGTTTAAAAGGACCACGTATGCCAAATCGACAACAATATAGTCGTTCTATTCTGCGATATGTAAGATAGAGACACATCGGCAGGTAGCATAGAACTTGGGTCAATTATTATTTAAGTGCGGTAACAAACAAACTTAGGGAATATTATTGTGCTACAGCAAATGCCTTGAAAAGTCGAGAAAGACTACTATACTCGTCAAGTTCGTAAAGACTTAACAGTAATTGTAATGCAAATACTTAGCGAGATTGATTCCTTCCCAGTAGTCATCTTTCCTTTAGATATTAGAACAGCAATTTTAGATTTTGTACATAGTGGAGAAAAGGACGTCATTTTAATGGATGAACCAGACGTTAACGTCATTTACTTGGTCGTTGATTTCGAAGACTCAGTCATCAAAATTGTAGCTTCGCTAGCTAATGTGCTTAAAATCATCATAGTCAAAGTGTACGTGGTCGTGGTAATAAACAACCTTCATTACTGTACAAAAGTGCCAGTTTGTTACATTATCGAACGCTGTATAGAGGTATCATTTCACCTATTTGACAACTAGGTGATAAACCTTCGGTCGCTAGACGTTGTTGTTATTGAAAAAATGGAAGATAATCTATACTTAATCCAAAACAACCCAGACCAAGCTCGTATATAAATGGAAGTCGTCAAAATTGGTTTCGTTCAAATAAGTTGGGACTGATGAATCAGTTTTCTGAACTTCACCGCTATTAGCGTCCTAGTTGTCTACATAATTAGTATCATTATTGTAGTAGTTTAAATCGCTAACAACCAAAAAATCCTTGACATGGGTAACGACGTTATTGGGGAACCAATGCTCAGTGTTGGTGAAAGAATCGTTAGGTCGAACTATTGGTACGTTCTAATAAAAGACGACATAGAAATTCGTTACATAATCAACGTCACTACTAAGGGCGTATTGCAAATTAGTTCATAAATTATTAACAGTTTGCACCTAATAGTTCTAGTCCTTAAAAAGGTAGAAGACGTAGGTAATGTCAGTTGCCTCAATGTAGTCAGGTAAAAAGTATATGTGCTGATGGCAAACTTCATCTTTGTGAGAGTTGAGCATGTATAACAACATCACTCAGTATAACCGCTTGGTTACACAATTAGTATCATGCCTATAGAACGCCTTATCATTCAGGTCGTCGTGATAGTGAAGGGGATCAAAGTCAAAATCTACTTTGTCATAACTCTTTACGGTATCCCAATGCTTGGTATAAGTGCTTAAGAAATTGTTTAAACAGAAACTCAAGTATAAGCGAAAACAAGTTACCTGGAAAAAGAAGAAGTGCGTATAATTGATGAACGAGTCGAAGTCGAAGTTGTTCAACAAGAGAGTTAGGTAGTGCCGCTTGAAAAAGTAATAGTGCAAATAAG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AGAAGACCGGGAAAAAAAAAAAAAAAAAAAAAAAAAAAAAA</t>
  </si>
  <si>
    <t>SIRV621</t>
  </si>
  <si>
    <t>GGCAAGACGAATCTGCGTCAACGCTAAAGGCCGTCAAAAAGCAAGAGGGCGTCGCGCCTGGGAAAAAGGTAGTCAAGAAACCATCAAGCTTAAATGTCGGGAAATTGGGTTTGCGCCGCCTTCAGGGGCAGCGATGGGGGCGACAATTGTGGACCGTATGGACTCCATTATGCTGGGACTCCTCGGGGTAGTTGTTGAAAAAGTAGGAATATCTAGCCTAGATGTCGTTTCAGGCGAAGGACTCTAAGGTCTTAAAATCGTTGGGTCAACCGCTCTAAAGCGAAGTTGTTGGACAAACAGTTATGCGTAACTGTAAAGCAAGGTGCCCAAGTAGACTCTTACTAATTTGGGAACGACGGAAAGTCGCTACCTTCATCGGTATGGCTTTCGCTAAAGTCGGTCAAATGGAAGAAGGTAGTCGAAGTACTGTTGAAAGAGTAGACTGAGCGACAGTCGAAACCAGCCCCAATGAACAAGACGCCATTGCAAAACGTCTATACGCTACGGTCAAAGACGCTTCCACACCACATGGTATAGTGGACGCCGTTAGCCTCATGTGTCTCACTCAAAGACCTTGCGTCACGGTCATCCTCTTTGTCAGCAACGTAGAAATCTCCGGTCTGTCGATACCTTGCGTAAAGCTCTCATGTAGCCTACCTTACGAAGAAATCGCACAAGTCGGTCGCCCAGCGGTGGCATATGTCTTGCCTAACGTTTCTAGACCGATCAGCCTCACGAGTAGCCTGCTTGTGGTGTTTATAGTTTACGCTAGTCCAATCTGTATCGTGCCGCTTGGTATGGCTATTGTCGGCCTGGATGCAAGCACTAACGTGGTCATCAGACTGGTCTGCGCTATAATCTACGCAATAGAGGCACCAGCGGTCGTTGAAGCCGAAGACGCTATTTCGGTGGCTTGGAATATTGTTTCAATGGTCGTGGCGCTGGTCAGACTGCTCGCTAAAGTCGTCGAAGAAACAGCTAGACCATCTATTCTCTGAACTTCCTAAGTGGTCGGGTTGGTCGTGGCGCTCATAGTTAGCCCAGAACGTCCAGTTTATGTGGTGGTGATCTTGGTTGCCAGACTCAGTATGGTCAAAATAGTTGTGCTCGCCATTTCAACTAGTGCAGTTGCTAAAGTGCCAACTAAGGTTCGTCTTGAAGCAATCGGTAGTATCTGCAGTCAAGTCGTAGTCGTAGGTATGGCACTTGTCGTGCGTCTAGGACGCGTTGAAGCTATCTTATTGCCCGAAGGAGCCGAAAGTCTGGGACACGTCGTGGGACGTATCGTTAGGACTATGGGACTAGTCGTCTTCGGTCTTACAAATGCCTATGCCTCGTATCATCTATGGTCGTAGGTAAAGCAATAGCGGAAACATTGGATGTGACTTCATCAGGACTGCTCGTATA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AAAAAAAAAAAAAAAAAAAAAAAAAAAAAA</t>
  </si>
  <si>
    <t>SIRV622</t>
  </si>
  <si>
    <t>GCTTAAATGTCGGGAAATTGGGTTTGCGCCGCCTTCAGGGGCAGCGATGGGGGCGACAATTGTGGACCGTATGGACTCCATTATGCTGGGACTCCTCGGGTCAACCGCTCTAAAGCGAAGTTGTTGGACAAACAGTTATGCGTAACTGTAAAGCAAGGTGCCCAAAGTAGACTGAGCGACAGTCGAAACCAGCCCCAATGAACAAGACGCCATTGCAAAACGTCTATACGCTACGGTCAAAGACGCTTCCACACCACATGCTCTCATGTAGCCTACCTTACGAAGAAATCGCACAAGTCGGTCGCCCAGCGGTGGCATATGTCTTGCCTAACGTTTCTAGACCGATCAGCCTCACGAGTAGCCTGCTTGTGGTGTTTATAGTTTACGCTAGTCCAATCTGTATCGTGCCGCTTGGTATGGCTATTGTCGGCCTGGATGCAATT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AAAAAAAAAAAAAAAAAAAAAAAAAAAAAA</t>
  </si>
  <si>
    <t>SIRV623</t>
  </si>
  <si>
    <t>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TTTAATTTACCATTTCGTCATTGTATATGCGGTAAACGTAAATTTACACATATGACACGAACTTTAAAAAAAAAAAAAAAAAAAAAAAAAAAAAA</t>
  </si>
  <si>
    <t>SIRV624</t>
  </si>
  <si>
    <t>GTGAGCTACTTATGAAACATGAATGGTCGGTCTTGTGGTCGCTTTTGTCGAAATCACCGGAAACATTAAATCAAAGAAGTTTATCAACCAATTAGTACAGTGGCATGTTAAGTAAAACAGAAAGAACGCCAAGTGGCAACAAATGACGTAATTATTTAAGCAAAAAGCGTAAACGCTTACAAAGGCTATTTAAATATCAGTAAATCGTTGGAAATTGGGTATGTGCTGCCTTCATACGCAAAAATGGATGCGACAGAAACGAGTTGTATGGCCTCCACTACGCTCGCCTGCCGCGGACCCTAAACGACAGTCGTTTGCCCAACTACGGCTACGGCATCGCTCAGAACTTCGGGTCTTGGCCCACCTTTCTGACGCCTAGTCAACGTGCGTCGCCTCAGTCTTGGACAAAAAGAAGAAATATCAATTGCAAAAATAACTATAGGTACTTCTTTGAAGAAACCAAACGTGAGTTTCTAACACGACTAAATCCATTTGATCTTTGAGAAAGTCGAAGACGAATGAAGTGCGTATAATTGATGAACGAGTCGAAGTCGAAGTTGTTCAACAAGAGAGTTAGGTAGTGCCGCTTGAAAAAGTAATAGTGCAAATAAGAAAAAGAAGCGAAACGGCATTCGTTTAACAAAACGTCACATATTTAGGTATAGTAGATTGCGTTCACAAAGAAATTTAAAGTCTTGTAATTATGGTGGTCGATTTATTGGTAGTATATTTGGAAATAGCATGCAATTTTGGAATGGACGAAGAACCTGACATCTGAGCTATTGTAAGTTTAATTTACCATTTCGTCATTGTATATGCGGTAAACGTAAATTTACACATATGACACGAACTTTGAGTTTTATTAGCCTGCCTAATTGTTGGTAACAATGTAATGGAAATTGGCGATGACTATGAAAAAAAAAAAAAAAAAAAAAAAAAAAAAA</t>
  </si>
  <si>
    <t>SIRV625</t>
  </si>
  <si>
    <t>GTGCTCGCCATTTCAACTAGTGCAGTTGCTAAAGTGCCAACTAAGGTTCGTCTTGAAGCAATCGGTAGTATCTGCAGTCAAGTCGTAGTCGTAGGTATGGCACTTGTCGTGCGTCTAGGACGCGTTGAAGCTATCTTATTGCCCGAAGGAGCCGAAAGTCTGGGACACGTCGTGGGACGTATCGTTAGGACTATGGGACTAGTCGTCTTCGGTCTTACAAATGTTGCAATGCCCTGTGAGCTACTTATGAAACATGAATGGTCGGTCTTGTGGTCGCTTTTGTCGAAATCACCGAAGTGCGTATAATTGATGAACGAGTCGAAGTCGAAGTTGTTCAACAAGAGAGTTAGGTAGTGCCGCTTGAAAAAGTAATAGTGCAAATAAGAAAAAGAAGCGAAACGGCATTCGTTTAACAAAACGTCACATATTTAGGTATAGTAGATTGCGTTCACAAAGAAATTTAAATTTAATTTACCATTTCGTCATTGTATATGCGGTAAACGTAAATTTACACATATGACACGAACTTTGAGTTTTATTAGCCTGCCTAATTGTTGGTAACAATGTAATGGAAATTGGCGATGACTATGGGGAAAGAGCAATCAACTCACCATAAATTTGTGAACGCAGTTAAGTAATTGGCATCGCGCGCCTAATCGTTTACATTCGCATGGAACAAGAAGAAAGAGACCTATTCGTGGGAGTCAATGGCTATGTGGAAAAACATGAACTGCCAAATTCGGCTAACCAACCAGAAATGGTCATGGAAAATTCTTGCGTCAAAGTTCGCGGTGACGTTTACGAAGAAGCTAAACTTGTGCTTGTTTAGAAAGTTAGGTGCGTCCTGGTTTTAGTAAATTTAGAAAACCATTTTGTTGTTTGCGACAGTTAAATAAAACTTAACGACAAAGAAGTGACTTGCGTCGTAGATTAACTGGAAATTAAAGTGGTATCTAAAATGGGGTTTGCCGATGCGGTCTTCAAAGTCTAAAATTCTTGAAGTTTGCGTTTGGTCGCAAAAATTATGGATTTAGTCGATTATTGCCTACTAAGCAGCAGTTTAGAAGTTTTTAAGATAGTTACGCTAAAAAAAAAAAAAAAAAAAAAAAAAAAAAA</t>
  </si>
  <si>
    <t>SIRV701</t>
  </si>
  <si>
    <t>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AGTGGAAAATTTCAGCAAGAGAGTCGAAGTCGTCATAGATTAGCA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AAAAAAAAAAAAAAAAAAAAAAAAAAAA</t>
  </si>
  <si>
    <t>SIRV702</t>
  </si>
  <si>
    <t>GATTGGATTAAAAAGTTGTAGTAAACCACAACGAAGTTAGGTAGCTGGTAAGGTTATAGATGCGTTCTGTCGTTGTAGTCCCAATGAACATAGTATGGTTTCGCATAGTAACTGACCTAAAAGACCGCCACATAGTGAAAATACTTAAAACGCAAGTTTCATAGGATTAAGTGGTAGAGGCTATAGAAAATGATATCATAACTATAACGAATATAACAGCAAATTAAAATGCACTGGAAGTGGAAAATTTCAGCAAGAGAGTCGAAGTCGTCATAGATTAGCATGGACGAAAGAAAAGTCGCAAAGATCGGAAATCAAGACGCAAAACAAAACGGAGAAGTTCAAATCGAACTCGTAGAACATATCGCTGGAACATATTAAACTCTTGGTATCGCTCAGTTACAAAAGGAGACACGTAGACACGAAAGAAACTGGAACAACAGACATATTT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TAAAAAAAAAAAAAAAAAAAAAAAAAAAAAA</t>
  </si>
  <si>
    <t>SIRV703</t>
  </si>
  <si>
    <t>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TGTTAGAGCAAATTATATAAACTTTCACATGCTAACCAACGTAATTTGAGAAGAAATCATCAAGAATTAAACTAAAGGAATG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TAAAAAAAAAAAAAAAAAAAAAAAAAAAAAA</t>
  </si>
  <si>
    <t>SIRV704</t>
  </si>
  <si>
    <t>GGCTATAGAAAATGATATCATAACTATAACGAATATAACAGCAAATTAAAATGCACTGGATAATAAAAATTAAACTAATATTTGTAGTTAGTGGTGCAGATTTGAACGAACAGTCAGGCGAAATGGAAGTAATAGATGATTCATGGACGATAAGTCATTAAGACATCGAAGACTGTTTTGTTGTTATGGCAGAAACAGACAAAATATCAGGCTACAAAAATGTATCAGAGCATTAACATGAAAAATCCTAAGAGATCGACGAAGTTATCGACTAAATTGTTGTAATCCAAGAGGCTGATTGACGTTTAGAAGTAAGTGGCAATTTGGTTTAAAACAACGATAATAAAGGTTGCGAAGAAATATAAAAAGTAGTCACATAACACTGACATTATTAAATTTAGATAGACTTTACCGCTAAAACTGTAGTTAAAAAAAAAAAAAAAAAAAAAAAAAAAAAA</t>
  </si>
  <si>
    <t>SIRV705</t>
  </si>
  <si>
    <t>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AGTGGAAAATTTCAGCAAGAGAGTCGAAGTCGTCATAGATTAGCA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AAAAAAAAAAAAAAAAAAAAAAAAAAAAAA</t>
  </si>
  <si>
    <t>SIRV706</t>
  </si>
  <si>
    <t>GTGCCAAATTAGCGAACAATTTGAGAAGAGCA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AAAAAAAAAAAAAAAAAAAAAAAAAAAAAA</t>
  </si>
  <si>
    <t>SIRV708</t>
  </si>
  <si>
    <t>GTGCCAAATTAGCGAACAATTTGAGAAGAGCA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TTTAATAACAAATTAAGTGACTTATCGCGGAAGAGAGAACAATAGATTGGATTAAAAAGTTGTAGTAAACCACAACGAAGTTAGGTAGCTGGTAAGGTTATAGATGCGTTCTGTCGTTGTAGTCCCAATGAACATAGTATGGTTTCGCATAGTAACTGACCTAAAAGACCGCCACATAGTGAAAATACTTAAAACGCAAGTTTCATAGGATTAAGTGGTAGAGGCTATAGAAAATGATATCATAACTATAACGAATATAACAGCAAATTAAAATGATAATAAAAATTAAACTAATATTTGTAGTTAGTGTCAGGCGAAATGGAAGTAATAGATGATTCATGGACGATAAGTCATTAAGACATCGAAGACTGTTTTGGATGTAGACATATTTGTAGAACATTAAAGAAAGATATGAGTTCTTTATTTCAAAAACATAGATGGTTGGCTGGTTAGCAACGTCAAAGCCCACAGTATCTAATGTTGTTATGGCAGAAACAGACAAAATATCAGGCTACAAAAATGTATCAGAGCATTAACATGAAAAAAAAAAAAAAAAAAAAAAAAAAAAAA</t>
  </si>
  <si>
    <t>SIRV707</t>
  </si>
  <si>
    <t>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TAATAAAAATTAAACTAATATTTGTAGTTAGTGGTGCAGATTTGAACGAACAGTCAGGCGAAATGGAAGTAATAGATGATTCATGGACGATAAGTCATTAAGACATCGAAGACTGTTTTGGAAGTGGAAAATTTCAGCAAGAGAGTCGAAGTCGTCATAGATTAGCATGGATTTCGAAGAACGCGAAGAACTAAACGAACAAGTTATGAACGAAATTAGAGTCCTAATAACCTGTTTAGTGAATTGACCAGTAGTCATATAACAAAAACAAGAAGGTTAGGCAAAGCTATAAGCAAATAGCATTGAAATAGAAATGGACGAGAAGAAGGCTTTAAAATGGTAGTCGTATGCGAACGCTAAGGAAGAGAAATTCTAGTAGAACTCGTAGTTACATACTTGGACGAAAGAAAAGTCGCAAAGATCGGAAATCAAGACGCAAAACAAAACGGAGAAGTTCAAATCGAACTCGTAGAACATATCGCTGGAACATATTAAACTCTTGGTATCGCTCAGTTACAAAAGGAGACACGTAGACACGAAAGAAACTGGAACAACAGACATATTTGTGGATGTTAGAGCAAATTATATAAACTTTCACATGCTAACCAACGTAATTTGAGAAGAAATCATCAAGAATTAAACTAAAGGAATG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AAAAAAAAAAAAAAAAAAAAAAAAAAAAAA</t>
  </si>
  <si>
    <t>SIRV709</t>
  </si>
  <si>
    <t>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CCTAAGAGATCGACGAAGTTATCGACTAAATTGTTGTAATCCAAGAGGCTGATTGACGTTTAGAAGTAAGTGGCAATTTGGTTTAAAACAACGATAATAAAGGTTGCGAAGAAATATAAAAAGTAGTCACATAACACTGACATTATTAAATTTAGATAGACTTTACCGCTAAAACTGTAGTTGAAGTGGAAAATTTCAGCAAGAGAGTCGAAGTCGTCATAGATTAGCATGGATTTCGAAGAACGCGAAGAACTAAACGAACAAGTTATGAACGAAATTAGAGTCCTAATAACCTGTTTAGTGAATTGACCAGTAGTCATATAACAAAAACAAGAAGGTTAGGCAAAGCTATAAGCAAATAGCATTGAAATAGAAATGGACGAGAAGAAGGCTTTAAAATGGTAGTCGTATGCGAACGCTAAGGAAGAGAAATTCTAGTAGAACTCGTAGTTACATACTTGGACGAAAGAAAAGTCGCAAAGATCGGAAATCAAGACGCAAAACAAAACGGAGAAGTTCAAATCGAACTCGTAGAACATATCGCTGGAACATATTAAACTCTTGGTATCGCTCAGTTACAAAAGGAGACACGTAGACACGAAAGAAACTGGAACAACAGACATATTTGTGGATGTTAGAGCAAATTATATAAACTTTCACATGCTAACCAACGTAATTTGAGAAGAAATCATCAAGAATTAAACTAAAGGAATG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TAAAAAAAAAAAAAAAAAAAAAAAAAAAAAA</t>
  </si>
  <si>
    <t>SIRV710</t>
  </si>
  <si>
    <t>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CCTAAGAGATCGACGAAGTTATCGACTAAATTGTTGTAATCCAAGAGGCTGATTGACGTTTAGAAGTAAGTGGCAATTTGGTTTAAAACAACGATAATAAAGGTTGCGAAGAAATATAAAAAGTAGTCACATAACACTGACATTATTAAATTTAGATAGACTTTACCGCTAAAACTGTAGTTGAAGTGGAAAATTTCAGCAAGAGAGTCGAAGTCGTCATAGATTAGCATGGACGAAAGAAAAGTCGCAAAGATCGGAAATCAAGACGCAAAACAAAACGGAGAAGTTCAAATCGAACTCGTAGAACATATCGCTGGAACATATTAAACTCTTGGTATCGCTCAGTTACAAAAGGAGACACGTAGACACGAAAGAAACTGGAACAACAGACATATTTGTGGATAATGGCAATTATAGTTAAAATAGTCGTAAATTAGATTATGGTGCACCGGGGTGTAAGTTTCGAACTCGGTGAGGCAATAGTAGTATAGACTAACAACAAGGTAGACATTGCAATGTATTGCGAGAAGAACTTCACGAAGATATAGATACAGTACAGAATTTCTAGGATTAAGTACAGCAGACGTATTTACACCTGTTATAGGATACTTGTTCACTTAATCCCTGTTATGACAAAGTAGTCTCATAGAATTTTTAGAACGAGAAGATTTGAATGGACGTAAAGGAAGAAGGTCAAAATGGAGAACTTAAAAGGGGAAATCTAGAACATTGAACCCAACATTATACAATGATATAAGAACGAAAAGACGAAGACAATAAGGTCCATGGGATTTACCCAAATGAGGACCTAAATCACCGGGAAGAAGTAAGTAAACATAACGATATAGTTTTAGATTATCGAGAAGTCGAAGAAGACCGGGATAGGTAACAGATAATCGACGTTTGGGAAGACGGTAACGTAAGAAACTGAGGAGGTTAAAGAACTAAGAATCAACAACAAGAAACTATTGTCCCTATTCTACTTAGGTATCTGCTAGTATGCGATATGGAAGTTAAAGAGGAAACAGTAGTATGCACTGTTTGAGAAAATTAGGATTTAAGAGGTGGAGAAGTCGTTAGTTTGGAAGCATAGATAGTTCAAATATCCACAGAAGGCTATTAAAAGATAGAAGAGAGTCGAGAGATCGATTTTAAAGTCTGAGTCGAAATAGTTTGGTGCAAGATTATCCATTCAATTCTTATCGAAAACTTACAAGGTCAACAAGTAGAGATAGCAATATAACTAAAAGCTATCTATTGAACATAAATGCGCGACTACAGCTTGCGGGTTAACACGGTCGTCTTCATTATACGTTTAATCGACGCCGGCTTATTCATGCAGATATTTAACTCAATCTTCGATAGGATAGAGGACGTAGTAGACTTGGATGTCTGTCATCCAGACATGAGACATATACTTATATGGATAATGGTAGTGCAGCAAAGTCGTATAATTTAAACGGTATGGGACGAAGCTAACAACATAGAGGTGGACAACGTATAGCAGGTAATTGTTAAACTTGTTCTGGAAATAAAGAAAGAAATCTTTTGGACTATGGGCGTGGCATTAGTATCAAGAGTAGTCTTGGTTTGTATTATATTGGCAGTGAGCTTATTCGTAATAGACGTAATCTGTCGCACTTACGTTTAGCCAAATTAGGTCCGTGAAACAGACACAAACCTATATTTATGTGGCCACGGACAAACGAAAACTATAAGCTACTTCGCATTCTGAGGTCTTGTTGGGCTAATAATAGACTGCAATCACGTTGCTGGGGTGGTATCCTTAACTAACAATATGGTAAGTACGGTGATAGTGACATTCAAAATAGGGTGGTAACTTAGCATGGTCTACTTGGTGGCAGAAGTGGAAGTGGTAGTTATATTCAGCTTTATGGTTTTACACTGTATATTTCACTTGGCGGTCGCCACAATAAAGATTTAGAATCCACTGGCAGAAAGTCAGCGCATTTTTATAGCAGACAACTTGCAAAGGGAGAGGTTCATGCAACGTGTTATGGTGGATCAAGTTATCTTAGTAAGACATAAACTTGTATAGACAATAACAGTGGCGGAAATTAAGGTTAAGATAATTGTAACTATAGTTCCGGGAGAGAACTATTTAATTCCGACAACTGTTATAGCCAAAATAGATGAAATAGAGCGTATAAAACCTATTCTTCCAAGCGTAAAAAAAAAAAAAAAAAAAAAAAAAAAAAA</t>
  </si>
  <si>
    <t>SIRV711</t>
  </si>
  <si>
    <t>GTGAGACGATGAAACTTGAGAAATCGCACTGGCTTACATATACACGATAAAAGACTTTAATACAATATAAGAAGTCGTTATTGAAGACGGAGATGTATGTTACCGCCCAATTTTAGAGATACAAAATGAGACTGACATAGCGGTTAACTATATTAGAGCACGCCTAAGCATTGAAGGTTTAGTCATCTTCATTAGAGTATACTGTATTGACGGCTGAATGCAAATAAATTGAGACAAAACCGATTTCTTGAATTAGCACGAAGTAAGTATAAAACTAGTAGAGTGACACCAAGTATATAGGGGGTTTATATCGCGTGGAATCGAACAACATATCTATTTAATTAGTTTAATAACAAATTAAGTGACTTATCGCGGAAGAGAGAACAATAGATTGGATTAAAAAGTTGTAGTAAACCACAACGAAGTTAGGTAGCTGGTAAGGTTATAGATGCGTTCTGTCGTTGTAGTCCCAATGAACATAGTATGGTTTCGCATAGTAACTGACCTAAAAGACCGCCACATAGTGAAAATACTTAAAACGCAAGTTTCATAGGATTAAGTGGTAGAGGCTATAGAAAATGATATCATAACTATAACGAATATAACAGCAAATTAAAATGCACTGGATAATAAAAATTAAACTAATATTTGTAGTTAGTGGTGCAGATTTGAACGAACAGTCAGGCGAAATGGAAGTAATAGATGATTCATGGACGATAAGTCATTAAGACATCGAAGACTGTTTTGGATGTAGACATATTTGTAGAACATTAAAGAAAGATATGAGTTCTTTATTTCAAAAACATAGATGGTTGGCTGGTTAGCAACGTCAAAGCCCACAGTATCTAATGTTGTTATGGCAGAAACAGACAAAATATCAGGCTACAAAAATGTATCAGAGCATTAACATGAAAAATCCTAAGAGATCGACGAAGTTATCGACTAAATTGTTGTAATCCAAGAGGCTGATTGACGTTTAGAAGTAAGTGGCAATTTGGTTTAAAACAACGATAATAAAGGTTGCGAAGAAATATAAAAAGTAGTCACATAACACTGACATTATTAAATTTAGATAGACTTTACCGCTAAAACTGTAGTTAAAAAAAAAAAAAAAAAAAAAAAAAAAAAA</t>
  </si>
  <si>
    <t>means</t>
  </si>
  <si>
    <t>relative contents in</t>
  </si>
  <si>
    <t>counted in the extisting SIRVs of annotation C</t>
  </si>
  <si>
    <t>length</t>
  </si>
  <si>
    <t>MW</t>
  </si>
  <si>
    <t>AFE</t>
  </si>
  <si>
    <t>TSS</t>
  </si>
  <si>
    <t>5'ss</t>
  </si>
  <si>
    <t>3'ss</t>
  </si>
  <si>
    <t>Eskip</t>
  </si>
  <si>
    <t>Esplit</t>
  </si>
  <si>
    <t>TES</t>
  </si>
  <si>
    <t>ALE</t>
  </si>
  <si>
    <t>overl.</t>
  </si>
  <si>
    <t>added</t>
  </si>
  <si>
    <t>SIRV1</t>
  </si>
  <si>
    <t>SIRV2</t>
  </si>
  <si>
    <t>SIRV3</t>
  </si>
  <si>
    <t>SIRV4</t>
  </si>
  <si>
    <t>SIRV5</t>
  </si>
  <si>
    <t>SIRV6</t>
  </si>
  <si>
    <t>SIRV7</t>
  </si>
  <si>
    <t>Definitions:</t>
  </si>
  <si>
    <r>
      <rPr>
        <b/>
        <sz val="8"/>
        <color rgb="FF000000"/>
        <rFont val="Calibri"/>
        <family val="2"/>
        <charset val="1"/>
      </rPr>
      <t>Alternative first exon (AFE):</t>
    </r>
    <r>
      <rPr>
        <sz val="8"/>
        <color rgb="FF000000"/>
        <rFont val="Calibri"/>
        <family val="2"/>
        <charset val="1"/>
      </rPr>
      <t xml:space="preserve"> If an exon other than the first one in the master transcript is used.</t>
    </r>
  </si>
  <si>
    <r>
      <rPr>
        <b/>
        <sz val="8"/>
        <color rgb="FF000000"/>
        <rFont val="Calibri"/>
        <family val="2"/>
        <charset val="1"/>
      </rPr>
      <t>Start-site variation (TSS):</t>
    </r>
    <r>
      <rPr>
        <sz val="8"/>
        <color rgb="FF000000"/>
        <rFont val="Calibri"/>
        <family val="2"/>
        <charset val="1"/>
      </rPr>
      <t xml:space="preserve"> If the transcript does not start with the first nucleotide of the master transcript's exon (also in AFE cases)</t>
    </r>
  </si>
  <si>
    <r>
      <rPr>
        <b/>
        <sz val="8"/>
        <color rgb="FF000000"/>
        <rFont val="Calibri"/>
        <family val="2"/>
        <charset val="1"/>
      </rPr>
      <t xml:space="preserve">Alternative 5' splice site (5'ss): </t>
    </r>
    <r>
      <rPr>
        <sz val="8"/>
        <color rgb="FF000000"/>
        <rFont val="Calibri"/>
        <family val="2"/>
        <charset val="1"/>
      </rPr>
      <t>If the 5' exon does not end with the 3'-most nucleotide of the master transcript's exon</t>
    </r>
  </si>
  <si>
    <t>maximum of sum of added  SIRV transcript shares:</t>
  </si>
  <si>
    <r>
      <rPr>
        <b/>
        <sz val="8"/>
        <color rgb="FF000000"/>
        <rFont val="Calibri"/>
        <family val="2"/>
        <charset val="1"/>
      </rPr>
      <t xml:space="preserve">Alternative 3' splice site (3'ss): </t>
    </r>
    <r>
      <rPr>
        <sz val="8"/>
        <color rgb="FF000000"/>
        <rFont val="Calibri"/>
        <family val="2"/>
        <charset val="1"/>
      </rPr>
      <t>If the 3' exon does not start with the 5'-most nucleotide of the master transcript's exon</t>
    </r>
  </si>
  <si>
    <r>
      <rPr>
        <b/>
        <sz val="8"/>
        <color rgb="FF000000"/>
        <rFont val="Calibri"/>
        <family val="2"/>
        <charset val="1"/>
      </rPr>
      <t xml:space="preserve">Exon skipping (Eskip): </t>
    </r>
    <r>
      <rPr>
        <sz val="8"/>
        <color rgb="FF000000"/>
        <rFont val="Calibri"/>
        <family val="2"/>
        <charset val="1"/>
      </rPr>
      <t>If a cassette exon is skipped (excluding AFE and ALE)</t>
    </r>
  </si>
  <si>
    <r>
      <rPr>
        <b/>
        <sz val="8"/>
        <color rgb="FF000000"/>
        <rFont val="Calibri"/>
        <family val="2"/>
        <charset val="1"/>
      </rPr>
      <t>Exon splitting (Esplit):</t>
    </r>
    <r>
      <rPr>
        <sz val="8"/>
        <color rgb="FF000000"/>
        <rFont val="Calibri"/>
        <family val="2"/>
        <charset val="1"/>
      </rPr>
      <t xml:space="preserve"> If an intron is introduced in a master transcript exon sequence, thereby creating two exons</t>
    </r>
  </si>
  <si>
    <r>
      <rPr>
        <b/>
        <sz val="8"/>
        <color rgb="FF000000"/>
        <rFont val="Calibri"/>
        <family val="2"/>
        <charset val="1"/>
      </rPr>
      <t xml:space="preserve">End-site variation (TES): </t>
    </r>
    <r>
      <rPr>
        <sz val="8"/>
        <color rgb="FF000000"/>
        <rFont val="Calibri"/>
        <family val="2"/>
        <charset val="1"/>
      </rPr>
      <t xml:space="preserve"> If the transcript does not end with the last nucleotide of the master transcript's exon (also in ALE  cases)</t>
    </r>
  </si>
  <si>
    <r>
      <rPr>
        <b/>
        <sz val="8"/>
        <color rgb="FF000000"/>
        <rFont val="Calibri"/>
        <family val="2"/>
        <charset val="1"/>
      </rPr>
      <t xml:space="preserve">Alternative last exon (ALE): </t>
    </r>
    <r>
      <rPr>
        <sz val="8"/>
        <color rgb="FF000000"/>
        <rFont val="Calibri"/>
        <family val="2"/>
        <charset val="1"/>
      </rPr>
      <t>If an exon other than the  master transcript's last one is used.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</si>
</sst>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\-??_-;_-@_-"/>
    <numFmt numFmtId="165" formatCode="_-* #,##0_-;\-* #,##0_-;_-* \-??_-;_-@_-"/>
    <numFmt numFmtId="166" formatCode="0.0"/>
    <numFmt numFmtId="167" formatCode="0.000"/>
  </numFmts>
  <fonts count="17" x14ac:knownFonts="1"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8"/>
      <color rgb="FF000000"/>
      <name val="Courier New"/>
      <family val="3"/>
      <charset val="1"/>
    </font>
    <font>
      <sz val="8"/>
      <color rgb="FFFF0000"/>
      <name val="Calibri"/>
      <family val="2"/>
      <charset val="1"/>
    </font>
    <font>
      <b/>
      <sz val="8"/>
      <color rgb="FF00425F"/>
      <name val="Calibri"/>
      <family val="2"/>
      <charset val="1"/>
    </font>
    <font>
      <sz val="8"/>
      <color rgb="FF000000"/>
      <name val="Courier New"/>
      <family val="3"/>
      <charset val="1"/>
    </font>
    <font>
      <b/>
      <sz val="8"/>
      <color rgb="FFC00000"/>
      <name val="Calibri"/>
      <family val="2"/>
      <charset val="1"/>
    </font>
    <font>
      <b/>
      <sz val="8"/>
      <color rgb="FFFFC000"/>
      <name val="Calibri"/>
      <family val="2"/>
      <charset val="1"/>
    </font>
    <font>
      <b/>
      <sz val="8"/>
      <color rgb="FF95C00F"/>
      <name val="Calibri"/>
      <family val="2"/>
      <charset val="1"/>
    </font>
    <font>
      <sz val="8"/>
      <name val="Courier New"/>
      <family val="3"/>
      <charset val="1"/>
    </font>
    <font>
      <b/>
      <sz val="10"/>
      <color rgb="FFBFBFBF"/>
      <name val="Calibri"/>
      <family val="2"/>
      <charset val="1"/>
    </font>
    <font>
      <sz val="8"/>
      <color rgb="FFBFBFBF"/>
      <name val="Calibri"/>
      <family val="2"/>
      <charset val="1"/>
    </font>
    <font>
      <b/>
      <u/>
      <sz val="8"/>
      <color rgb="FF000000"/>
      <name val="Calibri"/>
      <family val="2"/>
      <charset val="1"/>
    </font>
    <font>
      <sz val="8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5C00F"/>
        <bgColor rgb="FF808000"/>
      </patternFill>
    </fill>
    <fill>
      <patternFill patternType="solid">
        <fgColor rgb="FF00425F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CC3300"/>
        <bgColor rgb="FFC00000"/>
      </patternFill>
    </fill>
    <fill>
      <patternFill patternType="solid">
        <fgColor rgb="FF33CCFF"/>
        <bgColor rgb="FF00CCFF"/>
      </patternFill>
    </fill>
    <fill>
      <patternFill patternType="solid">
        <fgColor rgb="FF7F7F7F"/>
        <bgColor rgb="FF969696"/>
      </patternFill>
    </fill>
    <fill>
      <patternFill patternType="solid">
        <fgColor rgb="FF006600"/>
        <bgColor rgb="FF003300"/>
      </patternFill>
    </fill>
  </fills>
  <borders count="7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6" fillId="0" borderId="0" applyBorder="0" applyProtection="0"/>
    <xf numFmtId="9" fontId="16" fillId="0" borderId="0" applyBorder="0" applyProtection="0"/>
  </cellStyleXfs>
  <cellXfs count="292">
    <xf numFmtId="0" fontId="0" fillId="0" borderId="0" xfId="0"/>
    <xf numFmtId="165" fontId="2" fillId="3" borderId="49" xfId="1" applyNumberFormat="1" applyFont="1" applyFill="1" applyBorder="1" applyAlignment="1" applyProtection="1">
      <alignment vertical="center"/>
    </xf>
    <xf numFmtId="165" fontId="2" fillId="2" borderId="11" xfId="1" applyNumberFormat="1" applyFont="1" applyFill="1" applyBorder="1" applyAlignment="1" applyProtection="1">
      <alignment vertical="center"/>
    </xf>
    <xf numFmtId="0" fontId="4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4" xfId="1" applyNumberFormat="1" applyFont="1" applyBorder="1" applyAlignment="1" applyProtection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1" applyNumberFormat="1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2" fontId="1" fillId="0" borderId="0" xfId="1" applyNumberFormat="1" applyFont="1" applyBorder="1" applyAlignment="1" applyProtection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1" applyNumberFormat="1" applyFont="1" applyBorder="1" applyAlignment="1" applyProtection="1">
      <alignment horizontal="center" vertical="center"/>
    </xf>
    <xf numFmtId="12" fontId="1" fillId="0" borderId="1" xfId="1" applyNumberFormat="1" applyFont="1" applyBorder="1" applyAlignment="1" applyProtection="1">
      <alignment horizontal="center" vertical="center"/>
    </xf>
    <xf numFmtId="2" fontId="1" fillId="0" borderId="1" xfId="0" applyNumberFormat="1" applyFont="1" applyBorder="1" applyAlignment="1">
      <alignment vertical="center" textRotation="90"/>
    </xf>
    <xf numFmtId="0" fontId="1" fillId="0" borderId="1" xfId="1" applyNumberFormat="1" applyFont="1" applyBorder="1" applyAlignment="1" applyProtection="1">
      <alignment horizontal="center" vertical="center" textRotation="90"/>
    </xf>
    <xf numFmtId="0" fontId="1" fillId="0" borderId="1" xfId="0" applyFont="1" applyBorder="1" applyAlignment="1">
      <alignment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1" applyNumberFormat="1" applyFont="1" applyBorder="1" applyAlignment="1" applyProtection="1">
      <alignment horizontal="center" vertical="center"/>
    </xf>
    <xf numFmtId="0" fontId="3" fillId="0" borderId="10" xfId="1" applyNumberFormat="1" applyFont="1" applyBorder="1" applyAlignment="1" applyProtection="1">
      <alignment horizontal="center" vertical="center"/>
    </xf>
    <xf numFmtId="0" fontId="5" fillId="0" borderId="0" xfId="0" applyFont="1"/>
    <xf numFmtId="1" fontId="1" fillId="0" borderId="12" xfId="1" applyNumberFormat="1" applyFont="1" applyBorder="1" applyAlignment="1" applyProtection="1">
      <alignment horizontal="center" vertical="center"/>
    </xf>
    <xf numFmtId="1" fontId="1" fillId="0" borderId="13" xfId="1" applyNumberFormat="1" applyFont="1" applyBorder="1" applyAlignment="1" applyProtection="1">
      <alignment horizontal="center" vertical="center"/>
    </xf>
    <xf numFmtId="1" fontId="1" fillId="0" borderId="14" xfId="1" applyNumberFormat="1" applyFont="1" applyBorder="1" applyAlignment="1" applyProtection="1">
      <alignment horizontal="center" vertical="center"/>
    </xf>
    <xf numFmtId="165" fontId="1" fillId="2" borderId="15" xfId="1" applyNumberFormat="1" applyFont="1" applyFill="1" applyBorder="1" applyAlignment="1" applyProtection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6" xfId="0" applyFont="1" applyBorder="1" applyAlignment="1">
      <alignment horizontal="right" vertical="center"/>
    </xf>
    <xf numFmtId="165" fontId="1" fillId="0" borderId="17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horizontal="center" vertical="center"/>
    </xf>
    <xf numFmtId="0" fontId="6" fillId="0" borderId="13" xfId="1" applyNumberFormat="1" applyFont="1" applyBorder="1" applyAlignment="1" applyProtection="1">
      <alignment horizontal="center" vertical="center"/>
    </xf>
    <xf numFmtId="0" fontId="6" fillId="0" borderId="16" xfId="1" applyNumberFormat="1" applyFont="1" applyBorder="1" applyAlignment="1" applyProtection="1">
      <alignment horizontal="center" vertical="center"/>
    </xf>
    <xf numFmtId="166" fontId="1" fillId="0" borderId="17" xfId="0" applyNumberFormat="1" applyFont="1" applyBorder="1" applyAlignment="1">
      <alignment vertical="center"/>
    </xf>
    <xf numFmtId="0" fontId="1" fillId="0" borderId="18" xfId="1" applyNumberFormat="1" applyFont="1" applyBorder="1" applyAlignment="1" applyProtection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5" fontId="1" fillId="2" borderId="20" xfId="1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7" fillId="0" borderId="18" xfId="0" applyFont="1" applyBorder="1" applyAlignment="1">
      <alignment vertical="center" wrapText="1"/>
    </xf>
    <xf numFmtId="165" fontId="5" fillId="0" borderId="0" xfId="0" applyNumberFormat="1" applyFont="1"/>
    <xf numFmtId="166" fontId="5" fillId="0" borderId="0" xfId="2" applyNumberFormat="1" applyFont="1" applyBorder="1" applyProtection="1"/>
    <xf numFmtId="1" fontId="1" fillId="0" borderId="21" xfId="1" applyNumberFormat="1" applyFont="1" applyBorder="1" applyAlignment="1" applyProtection="1">
      <alignment horizontal="center" vertical="center"/>
    </xf>
    <xf numFmtId="1" fontId="1" fillId="0" borderId="22" xfId="1" applyNumberFormat="1" applyFont="1" applyBorder="1" applyAlignment="1" applyProtection="1">
      <alignment horizontal="center" vertical="center"/>
    </xf>
    <xf numFmtId="1" fontId="1" fillId="0" borderId="23" xfId="1" applyNumberFormat="1" applyFont="1" applyBorder="1" applyAlignment="1" applyProtection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4" xfId="0" applyFont="1" applyBorder="1" applyAlignment="1">
      <alignment horizontal="right" vertical="center"/>
    </xf>
    <xf numFmtId="0" fontId="8" fillId="0" borderId="21" xfId="1" applyNumberFormat="1" applyFont="1" applyBorder="1" applyAlignment="1" applyProtection="1">
      <alignment horizontal="center" vertical="center"/>
    </xf>
    <xf numFmtId="12" fontId="8" fillId="0" borderId="22" xfId="1" applyNumberFormat="1" applyFont="1" applyBorder="1" applyAlignment="1" applyProtection="1">
      <alignment horizontal="center" vertical="center"/>
    </xf>
    <xf numFmtId="13" fontId="8" fillId="0" borderId="24" xfId="1" applyNumberFormat="1" applyFont="1" applyBorder="1" applyAlignment="1" applyProtection="1">
      <alignment horizontal="center" vertical="center"/>
    </xf>
    <xf numFmtId="0" fontId="1" fillId="0" borderId="25" xfId="1" applyNumberFormat="1" applyFont="1" applyBorder="1" applyAlignment="1" applyProtection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7" fillId="0" borderId="25" xfId="0" applyFont="1" applyBorder="1" applyAlignment="1">
      <alignment vertical="center" wrapText="1"/>
    </xf>
    <xf numFmtId="0" fontId="6" fillId="0" borderId="21" xfId="1" applyNumberFormat="1" applyFont="1" applyBorder="1" applyAlignment="1" applyProtection="1">
      <alignment horizontal="center" vertical="center"/>
    </xf>
    <xf numFmtId="0" fontId="6" fillId="0" borderId="22" xfId="1" applyNumberFormat="1" applyFont="1" applyBorder="1" applyAlignment="1" applyProtection="1">
      <alignment horizontal="center" vertical="center"/>
    </xf>
    <xf numFmtId="0" fontId="6" fillId="0" borderId="24" xfId="1" applyNumberFormat="1" applyFont="1" applyBorder="1" applyAlignment="1" applyProtection="1">
      <alignment horizontal="center" vertical="center"/>
    </xf>
    <xf numFmtId="0" fontId="9" fillId="0" borderId="21" xfId="1" applyNumberFormat="1" applyFont="1" applyBorder="1" applyAlignment="1" applyProtection="1">
      <alignment horizontal="center" vertical="center"/>
    </xf>
    <xf numFmtId="12" fontId="9" fillId="0" borderId="22" xfId="1" applyNumberFormat="1" applyFont="1" applyBorder="1" applyAlignment="1" applyProtection="1">
      <alignment horizontal="center" vertical="center"/>
    </xf>
    <xf numFmtId="0" fontId="9" fillId="0" borderId="24" xfId="1" applyNumberFormat="1" applyFont="1" applyBorder="1" applyAlignment="1" applyProtection="1">
      <alignment horizontal="center" vertical="center"/>
    </xf>
    <xf numFmtId="1" fontId="1" fillId="0" borderId="27" xfId="1" applyNumberFormat="1" applyFont="1" applyBorder="1" applyAlignment="1" applyProtection="1">
      <alignment horizontal="center" vertical="center"/>
    </xf>
    <xf numFmtId="1" fontId="1" fillId="0" borderId="28" xfId="1" applyNumberFormat="1" applyFont="1" applyBorder="1" applyAlignment="1" applyProtection="1">
      <alignment horizontal="center" vertical="center"/>
    </xf>
    <xf numFmtId="1" fontId="1" fillId="0" borderId="29" xfId="1" applyNumberFormat="1" applyFont="1" applyBorder="1" applyAlignment="1" applyProtection="1">
      <alignment horizontal="center" vertical="center"/>
    </xf>
    <xf numFmtId="0" fontId="1" fillId="0" borderId="27" xfId="0" applyFont="1" applyBorder="1" applyAlignment="1">
      <alignment horizontal="left" vertical="center"/>
    </xf>
    <xf numFmtId="0" fontId="1" fillId="0" borderId="30" xfId="0" applyFont="1" applyBorder="1" applyAlignment="1">
      <alignment horizontal="right" vertical="center"/>
    </xf>
    <xf numFmtId="165" fontId="1" fillId="0" borderId="7" xfId="1" applyNumberFormat="1" applyFont="1" applyBorder="1" applyAlignment="1" applyProtection="1">
      <alignment vertical="center"/>
    </xf>
    <xf numFmtId="0" fontId="10" fillId="0" borderId="27" xfId="1" applyNumberFormat="1" applyFont="1" applyBorder="1" applyAlignment="1" applyProtection="1">
      <alignment horizontal="center" vertical="center"/>
    </xf>
    <xf numFmtId="0" fontId="10" fillId="0" borderId="28" xfId="1" applyNumberFormat="1" applyFont="1" applyBorder="1" applyAlignment="1" applyProtection="1">
      <alignment horizontal="center" vertical="center"/>
    </xf>
    <xf numFmtId="13" fontId="10" fillId="0" borderId="30" xfId="1" applyNumberFormat="1" applyFont="1" applyBorder="1" applyAlignment="1" applyProtection="1">
      <alignment horizontal="center" vertical="center"/>
    </xf>
    <xf numFmtId="166" fontId="1" fillId="0" borderId="7" xfId="0" applyNumberFormat="1" applyFont="1" applyBorder="1" applyAlignment="1">
      <alignment vertical="center"/>
    </xf>
    <xf numFmtId="0" fontId="1" fillId="0" borderId="31" xfId="1" applyNumberFormat="1" applyFont="1" applyBorder="1" applyAlignment="1" applyProtection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5" fontId="1" fillId="2" borderId="33" xfId="1" applyNumberFormat="1" applyFont="1" applyFill="1" applyBorder="1" applyAlignment="1" applyProtection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7" fillId="0" borderId="31" xfId="0" applyFont="1" applyBorder="1" applyAlignment="1">
      <alignment vertical="center" wrapText="1"/>
    </xf>
    <xf numFmtId="1" fontId="1" fillId="0" borderId="34" xfId="1" applyNumberFormat="1" applyFont="1" applyBorder="1" applyAlignment="1" applyProtection="1">
      <alignment horizontal="center" vertical="center"/>
    </xf>
    <xf numFmtId="1" fontId="1" fillId="0" borderId="35" xfId="1" applyNumberFormat="1" applyFont="1" applyBorder="1" applyAlignment="1" applyProtection="1">
      <alignment horizontal="center" vertical="center"/>
    </xf>
    <xf numFmtId="1" fontId="1" fillId="0" borderId="36" xfId="1" applyNumberFormat="1" applyFont="1" applyBorder="1" applyAlignment="1" applyProtection="1">
      <alignment horizontal="center" vertical="center"/>
    </xf>
    <xf numFmtId="165" fontId="1" fillId="2" borderId="37" xfId="1" applyNumberFormat="1" applyFont="1" applyFill="1" applyBorder="1" applyAlignment="1" applyProtection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38" xfId="0" applyFont="1" applyBorder="1" applyAlignment="1">
      <alignment horizontal="right" vertical="center"/>
    </xf>
    <xf numFmtId="165" fontId="1" fillId="0" borderId="2" xfId="1" applyNumberFormat="1" applyFont="1" applyBorder="1" applyAlignment="1" applyProtection="1">
      <alignment vertical="center"/>
    </xf>
    <xf numFmtId="0" fontId="3" fillId="0" borderId="34" xfId="1" applyNumberFormat="1" applyFont="1" applyBorder="1" applyAlignment="1" applyProtection="1">
      <alignment horizontal="center" vertical="center"/>
    </xf>
    <xf numFmtId="12" fontId="3" fillId="0" borderId="35" xfId="1" applyNumberFormat="1" applyFont="1" applyBorder="1" applyAlignment="1" applyProtection="1">
      <alignment horizontal="center" vertical="center"/>
    </xf>
    <xf numFmtId="0" fontId="3" fillId="0" borderId="38" xfId="1" applyNumberFormat="1" applyFont="1" applyBorder="1" applyAlignment="1" applyProtection="1">
      <alignment horizontal="center" vertical="center"/>
    </xf>
    <xf numFmtId="0" fontId="1" fillId="0" borderId="39" xfId="1" applyNumberFormat="1" applyFont="1" applyBorder="1" applyAlignment="1" applyProtection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7" fillId="0" borderId="37" xfId="0" applyFont="1" applyBorder="1" applyAlignment="1">
      <alignment vertical="center" wrapText="1"/>
    </xf>
    <xf numFmtId="0" fontId="3" fillId="0" borderId="21" xfId="1" applyNumberFormat="1" applyFont="1" applyBorder="1" applyAlignment="1" applyProtection="1">
      <alignment horizontal="center" vertical="center"/>
    </xf>
    <xf numFmtId="12" fontId="3" fillId="0" borderId="22" xfId="1" applyNumberFormat="1" applyFont="1" applyBorder="1" applyAlignment="1" applyProtection="1">
      <alignment horizontal="center" vertical="center"/>
    </xf>
    <xf numFmtId="0" fontId="3" fillId="0" borderId="24" xfId="1" applyNumberFormat="1" applyFont="1" applyBorder="1" applyAlignment="1" applyProtection="1">
      <alignment horizontal="center" vertical="center"/>
    </xf>
    <xf numFmtId="0" fontId="11" fillId="0" borderId="15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1" fontId="1" fillId="0" borderId="41" xfId="1" applyNumberFormat="1" applyFont="1" applyBorder="1" applyAlignment="1" applyProtection="1">
      <alignment horizontal="center" vertical="center"/>
    </xf>
    <xf numFmtId="1" fontId="1" fillId="0" borderId="42" xfId="1" applyNumberFormat="1" applyFont="1" applyBorder="1" applyAlignment="1" applyProtection="1">
      <alignment horizontal="center" vertical="center"/>
    </xf>
    <xf numFmtId="1" fontId="1" fillId="0" borderId="43" xfId="1" applyNumberFormat="1" applyFont="1" applyBorder="1" applyAlignment="1" applyProtection="1">
      <alignment horizontal="center" vertical="center"/>
    </xf>
    <xf numFmtId="165" fontId="1" fillId="2" borderId="44" xfId="1" applyNumberFormat="1" applyFont="1" applyFill="1" applyBorder="1" applyAlignment="1" applyProtection="1">
      <alignment horizontal="center" vertical="center"/>
    </xf>
    <xf numFmtId="0" fontId="1" fillId="0" borderId="41" xfId="0" applyFont="1" applyBorder="1" applyAlignment="1">
      <alignment horizontal="left" vertical="center"/>
    </xf>
    <xf numFmtId="165" fontId="1" fillId="0" borderId="45" xfId="1" applyNumberFormat="1" applyFont="1" applyBorder="1" applyAlignment="1" applyProtection="1">
      <alignment vertical="center"/>
    </xf>
    <xf numFmtId="0" fontId="3" fillId="0" borderId="41" xfId="1" applyNumberFormat="1" applyFont="1" applyBorder="1" applyAlignment="1" applyProtection="1">
      <alignment horizontal="center" vertical="center"/>
    </xf>
    <xf numFmtId="12" fontId="3" fillId="0" borderId="42" xfId="1" applyNumberFormat="1" applyFont="1" applyBorder="1" applyAlignment="1" applyProtection="1">
      <alignment horizontal="center" vertical="center"/>
    </xf>
    <xf numFmtId="0" fontId="3" fillId="0" borderId="46" xfId="1" applyNumberFormat="1" applyFont="1" applyBorder="1" applyAlignment="1" applyProtection="1">
      <alignment horizontal="center" vertical="center"/>
    </xf>
    <xf numFmtId="166" fontId="1" fillId="0" borderId="45" xfId="0" applyNumberFormat="1" applyFont="1" applyBorder="1" applyAlignment="1">
      <alignment vertical="center"/>
    </xf>
    <xf numFmtId="0" fontId="1" fillId="0" borderId="47" xfId="1" applyNumberFormat="1" applyFont="1" applyBorder="1" applyAlignment="1" applyProtection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7" fillId="0" borderId="44" xfId="0" applyFont="1" applyBorder="1" applyAlignment="1">
      <alignment vertical="center" wrapText="1"/>
    </xf>
    <xf numFmtId="165" fontId="1" fillId="3" borderId="20" xfId="1" applyNumberFormat="1" applyFont="1" applyFill="1" applyBorder="1" applyAlignment="1" applyProtection="1">
      <alignment horizontal="center" vertical="center"/>
    </xf>
    <xf numFmtId="0" fontId="8" fillId="0" borderId="12" xfId="1" applyNumberFormat="1" applyFont="1" applyBorder="1" applyAlignment="1" applyProtection="1">
      <alignment horizontal="center" vertical="center"/>
    </xf>
    <xf numFmtId="12" fontId="8" fillId="0" borderId="13" xfId="1" applyNumberFormat="1" applyFont="1" applyBorder="1" applyAlignment="1" applyProtection="1">
      <alignment horizontal="center" vertical="center"/>
    </xf>
    <xf numFmtId="13" fontId="8" fillId="0" borderId="16" xfId="1" applyNumberFormat="1" applyFont="1" applyBorder="1" applyAlignment="1" applyProtection="1">
      <alignment horizontal="center" vertical="center"/>
    </xf>
    <xf numFmtId="165" fontId="1" fillId="3" borderId="15" xfId="1" applyNumberFormat="1" applyFont="1" applyFill="1" applyBorder="1" applyAlignment="1" applyProtection="1">
      <alignment horizontal="center" vertical="center"/>
    </xf>
    <xf numFmtId="0" fontId="10" fillId="0" borderId="21" xfId="1" applyNumberFormat="1" applyFont="1" applyBorder="1" applyAlignment="1" applyProtection="1">
      <alignment horizontal="center" vertical="center"/>
    </xf>
    <xf numFmtId="0" fontId="10" fillId="0" borderId="22" xfId="1" applyNumberFormat="1" applyFont="1" applyBorder="1" applyAlignment="1" applyProtection="1">
      <alignment horizontal="center" vertical="center"/>
    </xf>
    <xf numFmtId="13" fontId="10" fillId="0" borderId="24" xfId="1" applyNumberFormat="1" applyFont="1" applyBorder="1" applyAlignment="1" applyProtection="1">
      <alignment horizontal="center" vertical="center"/>
    </xf>
    <xf numFmtId="165" fontId="1" fillId="3" borderId="33" xfId="1" applyNumberFormat="1" applyFont="1" applyFill="1" applyBorder="1" applyAlignment="1" applyProtection="1">
      <alignment horizontal="center" vertical="center"/>
    </xf>
    <xf numFmtId="0" fontId="8" fillId="0" borderId="27" xfId="1" applyNumberFormat="1" applyFont="1" applyBorder="1" applyAlignment="1" applyProtection="1">
      <alignment horizontal="center" vertical="center"/>
    </xf>
    <xf numFmtId="12" fontId="8" fillId="0" borderId="28" xfId="1" applyNumberFormat="1" applyFont="1" applyBorder="1" applyAlignment="1" applyProtection="1">
      <alignment horizontal="center" vertical="center"/>
    </xf>
    <xf numFmtId="13" fontId="8" fillId="0" borderId="30" xfId="1" applyNumberFormat="1" applyFont="1" applyBorder="1" applyAlignment="1" applyProtection="1">
      <alignment horizontal="center" vertical="center"/>
    </xf>
    <xf numFmtId="1" fontId="1" fillId="0" borderId="50" xfId="1" applyNumberFormat="1" applyFont="1" applyBorder="1" applyAlignment="1" applyProtection="1">
      <alignment horizontal="center" vertical="center"/>
    </xf>
    <xf numFmtId="1" fontId="1" fillId="0" borderId="51" xfId="1" applyNumberFormat="1" applyFont="1" applyBorder="1" applyAlignment="1" applyProtection="1">
      <alignment horizontal="center" vertical="center"/>
    </xf>
    <xf numFmtId="1" fontId="1" fillId="0" borderId="52" xfId="1" applyNumberFormat="1" applyFont="1" applyBorder="1" applyAlignment="1" applyProtection="1">
      <alignment horizontal="center" vertical="center"/>
    </xf>
    <xf numFmtId="165" fontId="1" fillId="3" borderId="11" xfId="1" applyNumberFormat="1" applyFont="1" applyFill="1" applyBorder="1" applyAlignment="1" applyProtection="1">
      <alignment horizontal="center" vertical="center"/>
    </xf>
    <xf numFmtId="0" fontId="1" fillId="0" borderId="50" xfId="0" applyFont="1" applyBorder="1" applyAlignment="1">
      <alignment horizontal="left" vertical="center"/>
    </xf>
    <xf numFmtId="0" fontId="3" fillId="0" borderId="50" xfId="1" applyNumberFormat="1" applyFont="1" applyBorder="1" applyAlignment="1" applyProtection="1">
      <alignment horizontal="center" vertical="center"/>
    </xf>
    <xf numFmtId="12" fontId="3" fillId="0" borderId="51" xfId="1" applyNumberFormat="1" applyFont="1" applyBorder="1" applyAlignment="1" applyProtection="1">
      <alignment horizontal="center" vertical="center"/>
    </xf>
    <xf numFmtId="0" fontId="3" fillId="0" borderId="53" xfId="1" applyNumberFormat="1" applyFont="1" applyBorder="1" applyAlignment="1" applyProtection="1">
      <alignment horizontal="center" vertical="center"/>
    </xf>
    <xf numFmtId="0" fontId="1" fillId="0" borderId="54" xfId="1" applyNumberFormat="1" applyFont="1" applyBorder="1" applyAlignment="1" applyProtection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5" fontId="1" fillId="3" borderId="44" xfId="1" applyNumberFormat="1" applyFont="1" applyFill="1" applyBorder="1" applyAlignment="1" applyProtection="1">
      <alignment horizontal="center" vertical="center"/>
    </xf>
    <xf numFmtId="0" fontId="1" fillId="0" borderId="46" xfId="0" applyFont="1" applyBorder="1" applyAlignment="1">
      <alignment horizontal="right" vertical="center"/>
    </xf>
    <xf numFmtId="165" fontId="1" fillId="4" borderId="11" xfId="1" applyNumberFormat="1" applyFont="1" applyFill="1" applyBorder="1" applyAlignment="1" applyProtection="1">
      <alignment horizontal="center" vertical="center"/>
    </xf>
    <xf numFmtId="0" fontId="1" fillId="0" borderId="53" xfId="0" applyFont="1" applyBorder="1" applyAlignment="1">
      <alignment horizontal="right" vertical="center"/>
    </xf>
    <xf numFmtId="0" fontId="9" fillId="0" borderId="50" xfId="1" applyNumberFormat="1" applyFont="1" applyBorder="1" applyAlignment="1" applyProtection="1">
      <alignment horizontal="center" vertical="center"/>
    </xf>
    <xf numFmtId="12" fontId="9" fillId="0" borderId="51" xfId="1" applyNumberFormat="1" applyFont="1" applyBorder="1" applyAlignment="1" applyProtection="1">
      <alignment horizontal="center" vertical="center"/>
    </xf>
    <xf numFmtId="0" fontId="9" fillId="0" borderId="53" xfId="1" applyNumberFormat="1" applyFont="1" applyBorder="1" applyAlignment="1" applyProtection="1">
      <alignment horizontal="center" vertical="center"/>
    </xf>
    <xf numFmtId="0" fontId="7" fillId="0" borderId="54" xfId="0" applyFont="1" applyBorder="1" applyAlignment="1">
      <alignment vertical="center" wrapText="1"/>
    </xf>
    <xf numFmtId="165" fontId="1" fillId="4" borderId="15" xfId="1" applyNumberFormat="1" applyFont="1" applyFill="1" applyBorder="1" applyAlignment="1" applyProtection="1">
      <alignment horizontal="center" vertical="center"/>
    </xf>
    <xf numFmtId="165" fontId="1" fillId="4" borderId="33" xfId="1" applyNumberFormat="1" applyFont="1" applyFill="1" applyBorder="1" applyAlignment="1" applyProtection="1">
      <alignment horizontal="center" vertical="center"/>
    </xf>
    <xf numFmtId="0" fontId="9" fillId="0" borderId="27" xfId="1" applyNumberFormat="1" applyFont="1" applyBorder="1" applyAlignment="1" applyProtection="1">
      <alignment horizontal="center" vertical="center"/>
    </xf>
    <xf numFmtId="12" fontId="9" fillId="0" borderId="28" xfId="1" applyNumberFormat="1" applyFont="1" applyBorder="1" applyAlignment="1" applyProtection="1">
      <alignment horizontal="center" vertical="center"/>
    </xf>
    <xf numFmtId="0" fontId="9" fillId="0" borderId="30" xfId="1" applyNumberFormat="1" applyFont="1" applyBorder="1" applyAlignment="1" applyProtection="1">
      <alignment horizontal="center" vertical="center"/>
    </xf>
    <xf numFmtId="0" fontId="11" fillId="0" borderId="54" xfId="0" applyFont="1" applyBorder="1" applyAlignment="1">
      <alignment vertical="center" wrapText="1"/>
    </xf>
    <xf numFmtId="165" fontId="1" fillId="4" borderId="44" xfId="1" applyNumberFormat="1" applyFont="1" applyFill="1" applyBorder="1" applyAlignment="1" applyProtection="1">
      <alignment horizontal="center" vertical="center"/>
    </xf>
    <xf numFmtId="0" fontId="7" fillId="0" borderId="47" xfId="0" applyFont="1" applyBorder="1" applyAlignment="1">
      <alignment vertical="center" wrapText="1"/>
    </xf>
    <xf numFmtId="165" fontId="13" fillId="5" borderId="11" xfId="1" applyNumberFormat="1" applyFont="1" applyFill="1" applyBorder="1" applyAlignment="1" applyProtection="1">
      <alignment horizontal="center" vertical="center"/>
    </xf>
    <xf numFmtId="165" fontId="1" fillId="5" borderId="11" xfId="1" applyNumberFormat="1" applyFont="1" applyFill="1" applyBorder="1" applyAlignment="1" applyProtection="1">
      <alignment horizontal="center" vertical="center"/>
    </xf>
    <xf numFmtId="0" fontId="10" fillId="0" borderId="50" xfId="1" applyNumberFormat="1" applyFont="1" applyBorder="1" applyAlignment="1" applyProtection="1">
      <alignment horizontal="center" vertical="center"/>
    </xf>
    <xf numFmtId="0" fontId="10" fillId="0" borderId="51" xfId="1" applyNumberFormat="1" applyFont="1" applyBorder="1" applyAlignment="1" applyProtection="1">
      <alignment horizontal="center" vertical="center"/>
    </xf>
    <xf numFmtId="13" fontId="10" fillId="0" borderId="53" xfId="1" applyNumberFormat="1" applyFont="1" applyBorder="1" applyAlignment="1" applyProtection="1">
      <alignment horizontal="center" vertical="center"/>
    </xf>
    <xf numFmtId="165" fontId="13" fillId="5" borderId="15" xfId="1" applyNumberFormat="1" applyFont="1" applyFill="1" applyBorder="1" applyAlignment="1" applyProtection="1">
      <alignment horizontal="center" vertical="center"/>
    </xf>
    <xf numFmtId="165" fontId="1" fillId="5" borderId="15" xfId="1" applyNumberFormat="1" applyFont="1" applyFill="1" applyBorder="1" applyAlignment="1" applyProtection="1">
      <alignment horizontal="center" vertical="center"/>
    </xf>
    <xf numFmtId="165" fontId="13" fillId="5" borderId="33" xfId="1" applyNumberFormat="1" applyFont="1" applyFill="1" applyBorder="1" applyAlignment="1" applyProtection="1">
      <alignment horizontal="center" vertical="center"/>
    </xf>
    <xf numFmtId="165" fontId="1" fillId="5" borderId="33" xfId="1" applyNumberFormat="1" applyFont="1" applyFill="1" applyBorder="1" applyAlignment="1" applyProtection="1">
      <alignment horizontal="center" vertical="center"/>
    </xf>
    <xf numFmtId="165" fontId="1" fillId="5" borderId="44" xfId="1" applyNumberFormat="1" applyFont="1" applyFill="1" applyBorder="1" applyAlignment="1" applyProtection="1">
      <alignment horizontal="center" vertical="center"/>
    </xf>
    <xf numFmtId="165" fontId="13" fillId="5" borderId="44" xfId="1" applyNumberFormat="1" applyFont="1" applyFill="1" applyBorder="1" applyAlignment="1" applyProtection="1">
      <alignment horizontal="center" vertical="center"/>
    </xf>
    <xf numFmtId="0" fontId="11" fillId="0" borderId="47" xfId="0" applyFont="1" applyBorder="1" applyAlignment="1">
      <alignment vertical="center" wrapText="1"/>
    </xf>
    <xf numFmtId="165" fontId="1" fillId="6" borderId="11" xfId="1" applyNumberFormat="1" applyFont="1" applyFill="1" applyBorder="1" applyAlignment="1" applyProtection="1">
      <alignment horizontal="center" vertical="center"/>
    </xf>
    <xf numFmtId="0" fontId="8" fillId="0" borderId="50" xfId="1" applyNumberFormat="1" applyFont="1" applyBorder="1" applyAlignment="1" applyProtection="1">
      <alignment horizontal="center" vertical="center"/>
    </xf>
    <xf numFmtId="12" fontId="8" fillId="0" borderId="51" xfId="1" applyNumberFormat="1" applyFont="1" applyBorder="1" applyAlignment="1" applyProtection="1">
      <alignment horizontal="center" vertical="center"/>
    </xf>
    <xf numFmtId="13" fontId="8" fillId="0" borderId="53" xfId="1" applyNumberFormat="1" applyFont="1" applyBorder="1" applyAlignment="1" applyProtection="1">
      <alignment horizontal="center" vertical="center"/>
    </xf>
    <xf numFmtId="165" fontId="1" fillId="6" borderId="15" xfId="1" applyNumberFormat="1" applyFont="1" applyFill="1" applyBorder="1" applyAlignment="1" applyProtection="1">
      <alignment horizontal="center" vertical="center"/>
    </xf>
    <xf numFmtId="0" fontId="1" fillId="6" borderId="15" xfId="0" applyFont="1" applyFill="1" applyBorder="1" applyAlignment="1">
      <alignment vertical="center"/>
    </xf>
    <xf numFmtId="165" fontId="1" fillId="6" borderId="15" xfId="1" applyNumberFormat="1" applyFont="1" applyFill="1" applyBorder="1" applyAlignment="1" applyProtection="1">
      <alignment horizontal="center" vertical="center" wrapText="1"/>
    </xf>
    <xf numFmtId="165" fontId="1" fillId="6" borderId="33" xfId="1" applyNumberFormat="1" applyFont="1" applyFill="1" applyBorder="1" applyAlignment="1" applyProtection="1">
      <alignment horizontal="center" vertical="center"/>
    </xf>
    <xf numFmtId="165" fontId="1" fillId="6" borderId="44" xfId="1" applyNumberFormat="1" applyFont="1" applyFill="1" applyBorder="1" applyAlignment="1" applyProtection="1">
      <alignment horizontal="center" vertical="center"/>
    </xf>
    <xf numFmtId="165" fontId="1" fillId="7" borderId="11" xfId="1" applyNumberFormat="1" applyFont="1" applyFill="1" applyBorder="1" applyAlignment="1" applyProtection="1">
      <alignment horizontal="center" vertical="center"/>
    </xf>
    <xf numFmtId="165" fontId="1" fillId="7" borderId="15" xfId="1" applyNumberFormat="1" applyFont="1" applyFill="1" applyBorder="1" applyAlignment="1" applyProtection="1">
      <alignment horizontal="center" vertical="center"/>
    </xf>
    <xf numFmtId="0" fontId="3" fillId="0" borderId="22" xfId="1" applyNumberFormat="1" applyFont="1" applyBorder="1" applyAlignment="1" applyProtection="1">
      <alignment horizontal="center" vertical="center"/>
    </xf>
    <xf numFmtId="165" fontId="1" fillId="7" borderId="15" xfId="1" applyNumberFormat="1" applyFont="1" applyFill="1" applyBorder="1" applyAlignment="1" applyProtection="1">
      <alignment horizontal="center" vertical="center" wrapText="1"/>
    </xf>
    <xf numFmtId="0" fontId="1" fillId="7" borderId="15" xfId="0" applyFont="1" applyFill="1" applyBorder="1" applyAlignment="1">
      <alignment horizontal="center" vertical="center"/>
    </xf>
    <xf numFmtId="165" fontId="1" fillId="7" borderId="33" xfId="1" applyNumberFormat="1" applyFont="1" applyFill="1" applyBorder="1" applyAlignment="1" applyProtection="1">
      <alignment horizontal="center" vertical="center"/>
    </xf>
    <xf numFmtId="0" fontId="3" fillId="0" borderId="56" xfId="0" applyFont="1" applyBorder="1" applyAlignment="1">
      <alignment vertical="center"/>
    </xf>
    <xf numFmtId="0" fontId="1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vertical="center"/>
    </xf>
    <xf numFmtId="0" fontId="1" fillId="0" borderId="57" xfId="0" applyFont="1" applyBorder="1" applyAlignment="1">
      <alignment horizontal="center" vertical="center"/>
    </xf>
    <xf numFmtId="165" fontId="1" fillId="7" borderId="44" xfId="1" applyNumberFormat="1" applyFont="1" applyFill="1" applyBorder="1" applyAlignment="1" applyProtection="1">
      <alignment horizontal="center" vertical="center"/>
    </xf>
    <xf numFmtId="0" fontId="1" fillId="0" borderId="42" xfId="0" applyFont="1" applyBorder="1" applyAlignment="1">
      <alignment horizontal="left" vertical="center"/>
    </xf>
    <xf numFmtId="165" fontId="1" fillId="8" borderId="11" xfId="1" applyNumberFormat="1" applyFont="1" applyFill="1" applyBorder="1" applyAlignment="1" applyProtection="1">
      <alignment horizontal="center" vertical="center"/>
    </xf>
    <xf numFmtId="165" fontId="1" fillId="8" borderId="15" xfId="1" applyNumberFormat="1" applyFont="1" applyFill="1" applyBorder="1" applyAlignment="1" applyProtection="1">
      <alignment horizontal="center" vertical="center"/>
    </xf>
    <xf numFmtId="2" fontId="1" fillId="0" borderId="21" xfId="0" applyNumberFormat="1" applyFont="1" applyBorder="1" applyAlignment="1">
      <alignment horizontal="left" vertical="center"/>
    </xf>
    <xf numFmtId="165" fontId="13" fillId="8" borderId="33" xfId="1" applyNumberFormat="1" applyFont="1" applyFill="1" applyBorder="1" applyAlignment="1" applyProtection="1">
      <alignment horizontal="center" vertical="center"/>
    </xf>
    <xf numFmtId="165" fontId="1" fillId="8" borderId="33" xfId="1" applyNumberFormat="1" applyFont="1" applyFill="1" applyBorder="1" applyAlignment="1" applyProtection="1">
      <alignment horizontal="center" vertical="center"/>
    </xf>
    <xf numFmtId="0" fontId="6" fillId="0" borderId="27" xfId="1" applyNumberFormat="1" applyFont="1" applyBorder="1" applyAlignment="1" applyProtection="1">
      <alignment horizontal="center" vertical="center"/>
    </xf>
    <xf numFmtId="0" fontId="6" fillId="0" borderId="28" xfId="1" applyNumberFormat="1" applyFont="1" applyBorder="1" applyAlignment="1" applyProtection="1">
      <alignment horizontal="center" vertical="center"/>
    </xf>
    <xf numFmtId="0" fontId="6" fillId="0" borderId="30" xfId="1" applyNumberFormat="1" applyFont="1" applyBorder="1" applyAlignment="1" applyProtection="1">
      <alignment horizontal="center" vertical="center"/>
    </xf>
    <xf numFmtId="0" fontId="1" fillId="0" borderId="50" xfId="1" applyNumberFormat="1" applyFont="1" applyBorder="1" applyAlignment="1" applyProtection="1">
      <alignment horizontal="center" vertical="center"/>
    </xf>
    <xf numFmtId="12" fontId="1" fillId="0" borderId="51" xfId="1" applyNumberFormat="1" applyFont="1" applyBorder="1" applyAlignment="1" applyProtection="1">
      <alignment horizontal="center" vertical="center"/>
    </xf>
    <xf numFmtId="0" fontId="1" fillId="0" borderId="53" xfId="1" applyNumberFormat="1" applyFont="1" applyBorder="1" applyAlignment="1" applyProtection="1">
      <alignment horizontal="center" vertical="center"/>
    </xf>
    <xf numFmtId="0" fontId="1" fillId="0" borderId="55" xfId="0" applyFont="1" applyBorder="1" applyAlignment="1">
      <alignment vertical="center"/>
    </xf>
    <xf numFmtId="0" fontId="1" fillId="0" borderId="51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21" xfId="1" applyNumberFormat="1" applyFont="1" applyBorder="1" applyAlignment="1" applyProtection="1">
      <alignment horizontal="center" vertical="center"/>
    </xf>
    <xf numFmtId="12" fontId="1" fillId="0" borderId="22" xfId="1" applyNumberFormat="1" applyFont="1" applyBorder="1" applyAlignment="1" applyProtection="1">
      <alignment horizontal="center" vertical="center"/>
    </xf>
    <xf numFmtId="0" fontId="1" fillId="0" borderId="24" xfId="1" applyNumberFormat="1" applyFont="1" applyBorder="1" applyAlignment="1" applyProtection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165" fontId="1" fillId="8" borderId="44" xfId="1" applyNumberFormat="1" applyFont="1" applyFill="1" applyBorder="1" applyAlignment="1" applyProtection="1">
      <alignment horizontal="center" vertical="center"/>
    </xf>
    <xf numFmtId="0" fontId="1" fillId="0" borderId="41" xfId="1" applyNumberFormat="1" applyFont="1" applyBorder="1" applyAlignment="1" applyProtection="1">
      <alignment horizontal="center" vertical="center"/>
    </xf>
    <xf numFmtId="12" fontId="1" fillId="0" borderId="42" xfId="1" applyNumberFormat="1" applyFont="1" applyBorder="1" applyAlignment="1" applyProtection="1">
      <alignment horizontal="center" vertical="center"/>
    </xf>
    <xf numFmtId="0" fontId="1" fillId="0" borderId="46" xfId="1" applyNumberFormat="1" applyFont="1" applyBorder="1" applyAlignment="1" applyProtection="1">
      <alignment horizontal="center" vertical="center"/>
    </xf>
    <xf numFmtId="0" fontId="1" fillId="0" borderId="48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1" fontId="1" fillId="0" borderId="0" xfId="1" applyNumberFormat="1" applyFont="1" applyBorder="1" applyAlignment="1" applyProtection="1">
      <alignment horizontal="center" vertical="center"/>
    </xf>
    <xf numFmtId="165" fontId="1" fillId="0" borderId="0" xfId="1" applyNumberFormat="1" applyFont="1" applyBorder="1" applyAlignment="1" applyProtection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65" fontId="1" fillId="0" borderId="0" xfId="1" applyNumberFormat="1" applyFont="1" applyBorder="1" applyAlignment="1" applyProtection="1">
      <alignment vertical="center"/>
    </xf>
    <xf numFmtId="0" fontId="7" fillId="0" borderId="0" xfId="0" applyFont="1" applyAlignment="1">
      <alignment vertical="center" wrapText="1"/>
    </xf>
    <xf numFmtId="165" fontId="1" fillId="0" borderId="59" xfId="1" applyNumberFormat="1" applyFont="1" applyBorder="1" applyAlignment="1" applyProtection="1">
      <alignment horizontal="center" vertical="center"/>
    </xf>
    <xf numFmtId="0" fontId="1" fillId="0" borderId="59" xfId="1" applyNumberFormat="1" applyFont="1" applyBorder="1" applyAlignment="1" applyProtection="1">
      <alignment horizontal="center" vertical="center"/>
    </xf>
    <xf numFmtId="0" fontId="1" fillId="0" borderId="58" xfId="0" applyFont="1" applyBorder="1" applyAlignment="1">
      <alignment vertical="center"/>
    </xf>
    <xf numFmtId="0" fontId="1" fillId="0" borderId="59" xfId="0" applyFont="1" applyBorder="1" applyAlignment="1">
      <alignment vertical="center"/>
    </xf>
    <xf numFmtId="0" fontId="1" fillId="0" borderId="58" xfId="1" applyNumberFormat="1" applyFont="1" applyBorder="1" applyAlignment="1" applyProtection="1">
      <alignment horizontal="center" vertical="center"/>
    </xf>
    <xf numFmtId="12" fontId="1" fillId="0" borderId="59" xfId="1" applyNumberFormat="1" applyFont="1" applyBorder="1" applyAlignment="1" applyProtection="1">
      <alignment horizontal="center" vertical="center"/>
    </xf>
    <xf numFmtId="0" fontId="1" fillId="0" borderId="61" xfId="1" applyNumberFormat="1" applyFont="1" applyBorder="1" applyAlignment="1" applyProtection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1" fontId="1" fillId="0" borderId="50" xfId="1" applyNumberFormat="1" applyFont="1" applyBorder="1" applyAlignment="1" applyProtection="1">
      <alignment horizontal="right" vertical="center"/>
    </xf>
    <xf numFmtId="1" fontId="1" fillId="0" borderId="51" xfId="1" applyNumberFormat="1" applyFont="1" applyBorder="1" applyAlignment="1" applyProtection="1">
      <alignment horizontal="right" vertical="center"/>
    </xf>
    <xf numFmtId="1" fontId="1" fillId="0" borderId="52" xfId="1" applyNumberFormat="1" applyFont="1" applyBorder="1" applyAlignment="1" applyProtection="1">
      <alignment horizontal="right" vertical="center"/>
    </xf>
    <xf numFmtId="0" fontId="1" fillId="0" borderId="50" xfId="0" applyFont="1" applyBorder="1" applyAlignment="1">
      <alignment vertical="center"/>
    </xf>
    <xf numFmtId="165" fontId="1" fillId="0" borderId="52" xfId="0" applyNumberFormat="1" applyFont="1" applyBorder="1" applyAlignment="1">
      <alignment vertical="center"/>
    </xf>
    <xf numFmtId="2" fontId="1" fillId="0" borderId="51" xfId="0" applyNumberFormat="1" applyFont="1" applyBorder="1" applyAlignment="1">
      <alignment vertical="center"/>
    </xf>
    <xf numFmtId="2" fontId="1" fillId="0" borderId="11" xfId="0" applyNumberFormat="1" applyFont="1" applyBorder="1" applyAlignment="1">
      <alignment vertical="center"/>
    </xf>
    <xf numFmtId="0" fontId="1" fillId="0" borderId="62" xfId="1" applyNumberFormat="1" applyFont="1" applyBorder="1" applyAlignment="1" applyProtection="1">
      <alignment horizontal="center" vertical="center"/>
    </xf>
    <xf numFmtId="1" fontId="1" fillId="0" borderId="21" xfId="1" applyNumberFormat="1" applyFont="1" applyBorder="1" applyAlignment="1" applyProtection="1">
      <alignment horizontal="right" vertical="center"/>
    </xf>
    <xf numFmtId="1" fontId="1" fillId="0" borderId="22" xfId="1" applyNumberFormat="1" applyFont="1" applyBorder="1" applyAlignment="1" applyProtection="1">
      <alignment horizontal="right" vertical="center"/>
    </xf>
    <xf numFmtId="1" fontId="1" fillId="0" borderId="23" xfId="1" applyNumberFormat="1" applyFont="1" applyBorder="1" applyAlignment="1" applyProtection="1">
      <alignment horizontal="right" vertical="center"/>
    </xf>
    <xf numFmtId="0" fontId="1" fillId="0" borderId="21" xfId="0" applyFont="1" applyBorder="1" applyAlignment="1">
      <alignment vertical="center"/>
    </xf>
    <xf numFmtId="165" fontId="1" fillId="0" borderId="23" xfId="0" applyNumberFormat="1" applyFont="1" applyBorder="1" applyAlignment="1">
      <alignment vertical="center"/>
    </xf>
    <xf numFmtId="2" fontId="1" fillId="0" borderId="22" xfId="0" applyNumberFormat="1" applyFont="1" applyBorder="1" applyAlignment="1">
      <alignment vertical="center"/>
    </xf>
    <xf numFmtId="2" fontId="1" fillId="0" borderId="15" xfId="0" applyNumberFormat="1" applyFont="1" applyBorder="1" applyAlignment="1">
      <alignment vertical="center"/>
    </xf>
    <xf numFmtId="0" fontId="1" fillId="0" borderId="63" xfId="1" applyNumberFormat="1" applyFont="1" applyBorder="1" applyAlignment="1" applyProtection="1">
      <alignment horizontal="center" vertical="center"/>
    </xf>
    <xf numFmtId="1" fontId="1" fillId="0" borderId="64" xfId="1" applyNumberFormat="1" applyFont="1" applyBorder="1" applyAlignment="1" applyProtection="1">
      <alignment horizontal="right" vertical="center"/>
    </xf>
    <xf numFmtId="1" fontId="1" fillId="0" borderId="65" xfId="1" applyNumberFormat="1" applyFont="1" applyBorder="1" applyAlignment="1" applyProtection="1">
      <alignment horizontal="right" vertical="center"/>
    </xf>
    <xf numFmtId="1" fontId="1" fillId="0" borderId="66" xfId="1" applyNumberFormat="1" applyFont="1" applyBorder="1" applyAlignment="1" applyProtection="1">
      <alignment horizontal="right" vertical="center"/>
    </xf>
    <xf numFmtId="0" fontId="1" fillId="0" borderId="27" xfId="0" applyFont="1" applyBorder="1" applyAlignment="1">
      <alignment vertical="center"/>
    </xf>
    <xf numFmtId="165" fontId="1" fillId="0" borderId="29" xfId="0" applyNumberFormat="1" applyFont="1" applyBorder="1" applyAlignment="1">
      <alignment vertical="center"/>
    </xf>
    <xf numFmtId="2" fontId="1" fillId="0" borderId="28" xfId="0" applyNumberFormat="1" applyFont="1" applyBorder="1" applyAlignment="1">
      <alignment vertical="center"/>
    </xf>
    <xf numFmtId="2" fontId="1" fillId="0" borderId="33" xfId="0" applyNumberFormat="1" applyFont="1" applyBorder="1" applyAlignment="1">
      <alignment vertical="center"/>
    </xf>
    <xf numFmtId="0" fontId="1" fillId="0" borderId="33" xfId="1" applyNumberFormat="1" applyFont="1" applyBorder="1" applyAlignment="1" applyProtection="1">
      <alignment horizontal="center"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1" fontId="3" fillId="0" borderId="67" xfId="0" applyNumberFormat="1" applyFont="1" applyBorder="1" applyAlignment="1">
      <alignment vertical="center"/>
    </xf>
    <xf numFmtId="0" fontId="3" fillId="0" borderId="68" xfId="0" applyFont="1" applyBorder="1" applyAlignment="1">
      <alignment vertical="center"/>
    </xf>
    <xf numFmtId="0" fontId="3" fillId="0" borderId="69" xfId="0" applyFont="1" applyBorder="1" applyAlignment="1">
      <alignment vertical="center"/>
    </xf>
    <xf numFmtId="0" fontId="3" fillId="0" borderId="70" xfId="0" applyFont="1" applyBorder="1" applyAlignment="1">
      <alignment vertical="center"/>
    </xf>
    <xf numFmtId="0" fontId="3" fillId="0" borderId="70" xfId="0" applyFont="1" applyBorder="1" applyAlignment="1">
      <alignment horizontal="center" vertical="center"/>
    </xf>
    <xf numFmtId="0" fontId="1" fillId="0" borderId="71" xfId="0" applyFont="1" applyBorder="1" applyAlignment="1">
      <alignment vertical="center"/>
    </xf>
    <xf numFmtId="0" fontId="14" fillId="0" borderId="0" xfId="0" applyFont="1" applyAlignment="1">
      <alignment vertical="center"/>
    </xf>
    <xf numFmtId="167" fontId="1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165" fontId="2" fillId="4" borderId="49" xfId="1" applyNumberFormat="1" applyFont="1" applyFill="1" applyBorder="1" applyAlignment="1" applyProtection="1">
      <alignment vertical="center"/>
    </xf>
    <xf numFmtId="165" fontId="12" fillId="5" borderId="49" xfId="1" applyNumberFormat="1" applyFont="1" applyFill="1" applyBorder="1" applyAlignment="1" applyProtection="1">
      <alignment vertical="center"/>
    </xf>
    <xf numFmtId="165" fontId="2" fillId="6" borderId="49" xfId="1" applyNumberFormat="1" applyFont="1" applyFill="1" applyBorder="1" applyAlignment="1" applyProtection="1">
      <alignment vertical="center"/>
    </xf>
    <xf numFmtId="165" fontId="2" fillId="7" borderId="49" xfId="1" applyNumberFormat="1" applyFont="1" applyFill="1" applyBorder="1" applyAlignment="1" applyProtection="1">
      <alignment vertical="center"/>
    </xf>
    <xf numFmtId="165" fontId="2" fillId="8" borderId="49" xfId="1" applyNumberFormat="1" applyFont="1" applyFill="1" applyBorder="1" applyAlignment="1" applyProtection="1">
      <alignment vertical="center"/>
    </xf>
    <xf numFmtId="0" fontId="1" fillId="0" borderId="58" xfId="0" applyFont="1" applyBorder="1" applyAlignment="1">
      <alignment horizontal="center" vertical="center"/>
    </xf>
    <xf numFmtId="0" fontId="1" fillId="0" borderId="60" xfId="1" applyNumberFormat="1" applyFont="1" applyBorder="1" applyAlignment="1" applyProtection="1">
      <alignment horizontal="center" vertical="center"/>
    </xf>
    <xf numFmtId="0" fontId="1" fillId="0" borderId="60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6">
    <dxf>
      <fill>
        <patternFill>
          <bgColor rgb="FFD6DCE5"/>
        </patternFill>
      </fill>
    </dxf>
    <dxf>
      <fill>
        <patternFill>
          <bgColor rgb="FFFFA3A5"/>
        </patternFill>
      </fill>
    </dxf>
    <dxf>
      <fill>
        <patternFill>
          <bgColor rgb="FFFFE265"/>
        </patternFill>
      </fill>
    </dxf>
    <dxf>
      <fill>
        <patternFill>
          <bgColor rgb="FFDBDBDB"/>
        </patternFill>
      </fill>
    </dxf>
    <dxf>
      <fill>
        <patternFill>
          <bgColor rgb="FFD6DCE5"/>
        </patternFill>
      </fill>
    </dxf>
    <dxf>
      <fill>
        <patternFill>
          <bgColor rgb="FFFFA3A5"/>
        </patternFill>
      </fill>
    </dxf>
    <dxf>
      <fill>
        <patternFill>
          <bgColor rgb="FFFFE265"/>
        </patternFill>
      </fill>
    </dxf>
    <dxf>
      <fill>
        <patternFill>
          <bgColor rgb="FFDBDBDB"/>
        </patternFill>
      </fill>
    </dxf>
    <dxf>
      <fill>
        <patternFill>
          <bgColor rgb="FFD6DCE5"/>
        </patternFill>
      </fill>
    </dxf>
    <dxf>
      <fill>
        <patternFill>
          <bgColor rgb="FFFFA3A5"/>
        </patternFill>
      </fill>
    </dxf>
    <dxf>
      <fill>
        <patternFill>
          <bgColor rgb="FFFFE265"/>
        </patternFill>
      </fill>
    </dxf>
    <dxf>
      <fill>
        <patternFill>
          <bgColor rgb="FFDBDBDB"/>
        </patternFill>
      </fill>
    </dxf>
    <dxf>
      <fill>
        <patternFill>
          <bgColor rgb="FFD6DCE5"/>
        </patternFill>
      </fill>
    </dxf>
    <dxf>
      <fill>
        <patternFill>
          <bgColor rgb="FFFFA3A3"/>
        </patternFill>
      </fill>
    </dxf>
    <dxf>
      <fill>
        <patternFill>
          <bgColor rgb="FFFFE265"/>
        </patternFill>
      </fill>
    </dxf>
    <dxf>
      <fill>
        <patternFill>
          <bgColor rgb="FFDBDBDB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FFA3A3"/>
        </patternFill>
      </fill>
    </dxf>
    <dxf>
      <fill>
        <patternFill>
          <bgColor rgb="FFFFE265"/>
        </patternFill>
      </fill>
    </dxf>
    <dxf>
      <fill>
        <patternFill>
          <bgColor rgb="FFDBDBDB"/>
        </patternFill>
      </fill>
    </dxf>
    <dxf>
      <fill>
        <patternFill>
          <bgColor rgb="FFD6DCE5"/>
        </patternFill>
      </fill>
    </dxf>
    <dxf>
      <fill>
        <patternFill>
          <bgColor rgb="FFFFA3A5"/>
        </patternFill>
      </fill>
    </dxf>
    <dxf>
      <fill>
        <patternFill>
          <bgColor rgb="FFFFE265"/>
        </patternFill>
      </fill>
    </dxf>
    <dxf>
      <fill>
        <patternFill>
          <bgColor rgb="FFDBDBDB"/>
        </patternFill>
      </fill>
    </dxf>
    <dxf>
      <font>
        <color rgb="FFD9D9D9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D9D9D9"/>
      <rgbColor rgb="FF660066"/>
      <rgbColor rgb="FFFFA3A3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FF99"/>
      <rgbColor rgb="FF99CCFF"/>
      <rgbColor rgb="FFFFA3A5"/>
      <rgbColor rgb="FFCC99FF"/>
      <rgbColor rgb="FFFFE265"/>
      <rgbColor rgb="FF3366FF"/>
      <rgbColor rgb="FF33CCFF"/>
      <rgbColor rgb="FF95C00F"/>
      <rgbColor rgb="FFFFC000"/>
      <rgbColor rgb="FFFF9900"/>
      <rgbColor rgb="FFFF6600"/>
      <rgbColor rgb="FF666699"/>
      <rgbColor rgb="FF969696"/>
      <rgbColor rgb="FF00425F"/>
      <rgbColor rgb="FF339966"/>
      <rgbColor rgb="FF003300"/>
      <rgbColor rgb="FF333300"/>
      <rgbColor rgb="FFCC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K125"/>
  <sheetViews>
    <sheetView zoomScale="145" zoomScaleNormal="145" workbookViewId="0">
      <selection activeCell="M5" sqref="M5:M105"/>
    </sheetView>
  </sheetViews>
  <sheetFormatPr baseColWidth="10" defaultColWidth="8.83203125" defaultRowHeight="15" x14ac:dyDescent="0.2"/>
  <cols>
    <col min="1" max="1" width="6.5" style="15" customWidth="1"/>
    <col min="2" max="2" width="3.6640625" style="16" customWidth="1"/>
    <col min="3" max="5" width="3.6640625" style="15" customWidth="1"/>
    <col min="6" max="6" width="1.6640625" style="15" customWidth="1"/>
    <col min="7" max="7" width="6.5" style="15" customWidth="1"/>
    <col min="8" max="8" width="4.6640625" style="15" customWidth="1"/>
    <col min="9" max="9" width="9" style="15" customWidth="1"/>
    <col min="10" max="10" width="1.6640625" style="15" customWidth="1"/>
    <col min="11" max="13" width="5.6640625" style="15" customWidth="1"/>
    <col min="14" max="14" width="4.6640625" style="15" customWidth="1"/>
    <col min="15" max="15" width="4.6640625" style="17" customWidth="1"/>
    <col min="16" max="25" width="4.6640625" style="15" customWidth="1"/>
    <col min="26" max="26" width="4.6640625" style="18" customWidth="1"/>
    <col min="27" max="27" width="1.6640625" style="15" customWidth="1"/>
    <col min="28" max="28" width="4.5" style="15" customWidth="1"/>
    <col min="29" max="29" width="36.1640625" style="15" customWidth="1"/>
    <col min="30" max="36" width="6.6640625" style="15" hidden="1" customWidth="1"/>
    <col min="37" max="37" width="10.1640625" style="15" hidden="1" customWidth="1"/>
    <col min="38" max="1025" width="11.5" style="15"/>
  </cols>
  <sheetData>
    <row r="2" spans="2:37" ht="10" customHeight="1" x14ac:dyDescent="0.2">
      <c r="C2" s="19" t="s">
        <v>0</v>
      </c>
      <c r="K2" s="17"/>
      <c r="L2" s="20"/>
      <c r="M2" s="17"/>
      <c r="AB2" s="18"/>
      <c r="AC2" s="18"/>
    </row>
    <row r="3" spans="2:37" ht="9.75" customHeight="1" x14ac:dyDescent="0.2">
      <c r="D3" s="21"/>
      <c r="E3" s="21"/>
      <c r="F3" s="21"/>
      <c r="G3" s="21"/>
      <c r="H3" s="21"/>
      <c r="I3" s="21"/>
      <c r="J3" s="21"/>
      <c r="K3" s="22"/>
      <c r="L3" s="23"/>
      <c r="M3" s="22"/>
      <c r="N3" s="24"/>
      <c r="O3" s="25"/>
      <c r="P3" s="26"/>
      <c r="Q3" s="26"/>
      <c r="R3" s="26"/>
      <c r="S3" s="26"/>
      <c r="T3" s="26"/>
      <c r="U3" s="26"/>
      <c r="V3" s="26"/>
      <c r="W3" s="26"/>
      <c r="X3" s="26"/>
      <c r="Y3" s="26"/>
      <c r="Z3" s="27"/>
      <c r="AA3" s="21"/>
      <c r="AB3" s="28"/>
      <c r="AC3" s="28"/>
    </row>
    <row r="4" spans="2:37" ht="57" customHeight="1" x14ac:dyDescent="0.2">
      <c r="B4" s="29"/>
      <c r="C4" s="14" t="s">
        <v>1</v>
      </c>
      <c r="D4" s="14"/>
      <c r="E4" s="14"/>
      <c r="F4" s="13"/>
      <c r="G4" s="12" t="s">
        <v>2</v>
      </c>
      <c r="H4" s="11" t="s">
        <v>3</v>
      </c>
      <c r="I4" s="10" t="s">
        <v>4</v>
      </c>
      <c r="J4" s="13"/>
      <c r="K4" s="9" t="s">
        <v>5</v>
      </c>
      <c r="L4" s="9"/>
      <c r="M4" s="9"/>
      <c r="N4" s="8" t="s">
        <v>6</v>
      </c>
      <c r="O4" s="7" t="s">
        <v>7</v>
      </c>
      <c r="P4" s="6" t="s">
        <v>8</v>
      </c>
      <c r="Q4" s="5" t="s">
        <v>9</v>
      </c>
      <c r="R4" s="5" t="s">
        <v>10</v>
      </c>
      <c r="S4" s="5" t="s">
        <v>11</v>
      </c>
      <c r="T4" s="5" t="s">
        <v>12</v>
      </c>
      <c r="U4" s="5" t="s">
        <v>13</v>
      </c>
      <c r="V4" s="5" t="s">
        <v>14</v>
      </c>
      <c r="W4" s="4" t="s">
        <v>15</v>
      </c>
      <c r="X4" s="5" t="s">
        <v>16</v>
      </c>
      <c r="Y4" s="4" t="s">
        <v>17</v>
      </c>
      <c r="Z4" s="4" t="s">
        <v>18</v>
      </c>
      <c r="AA4" s="13"/>
      <c r="AB4" s="4" t="s">
        <v>19</v>
      </c>
      <c r="AC4" s="3" t="s">
        <v>20</v>
      </c>
      <c r="AD4" s="15" t="s">
        <v>21</v>
      </c>
      <c r="AK4" s="15" t="s">
        <v>22</v>
      </c>
    </row>
    <row r="5" spans="2:37" ht="97.5" customHeight="1" x14ac:dyDescent="0.2">
      <c r="B5" s="30"/>
      <c r="C5" s="31" t="s">
        <v>23</v>
      </c>
      <c r="D5" s="32" t="s">
        <v>24</v>
      </c>
      <c r="E5" s="33">
        <v>0</v>
      </c>
      <c r="F5" s="13"/>
      <c r="G5" s="12"/>
      <c r="H5" s="11"/>
      <c r="I5" s="10"/>
      <c r="J5" s="13"/>
      <c r="K5" s="34" t="s">
        <v>25</v>
      </c>
      <c r="L5" s="34" t="s">
        <v>26</v>
      </c>
      <c r="M5" s="35" t="s">
        <v>27</v>
      </c>
      <c r="N5" s="8"/>
      <c r="O5" s="7" t="s">
        <v>7</v>
      </c>
      <c r="P5" s="6"/>
      <c r="Q5" s="5"/>
      <c r="R5" s="5"/>
      <c r="S5" s="5"/>
      <c r="T5" s="5"/>
      <c r="U5" s="5"/>
      <c r="V5" s="5"/>
      <c r="W5" s="4"/>
      <c r="X5" s="5"/>
      <c r="Y5" s="4"/>
      <c r="Z5" s="4"/>
      <c r="AA5" s="13"/>
      <c r="AB5" s="4"/>
      <c r="AC5" s="3"/>
      <c r="AD5" s="36" t="s">
        <v>28</v>
      </c>
      <c r="AE5" s="36" t="s">
        <v>29</v>
      </c>
      <c r="AF5" s="36" t="s">
        <v>30</v>
      </c>
      <c r="AG5" s="36" t="s">
        <v>31</v>
      </c>
      <c r="AH5" s="36" t="s">
        <v>32</v>
      </c>
      <c r="AI5" s="36" t="s">
        <v>33</v>
      </c>
      <c r="AJ5" s="36" t="s">
        <v>34</v>
      </c>
      <c r="AK5" s="36" t="s">
        <v>35</v>
      </c>
    </row>
    <row r="6" spans="2:37" ht="10" customHeight="1" x14ac:dyDescent="0.2">
      <c r="B6" s="2">
        <v>1</v>
      </c>
      <c r="C6" s="37">
        <v>1</v>
      </c>
      <c r="D6" s="38">
        <v>1</v>
      </c>
      <c r="E6" s="39">
        <v>1</v>
      </c>
      <c r="F6" s="40"/>
      <c r="G6" s="41" t="s">
        <v>36</v>
      </c>
      <c r="H6" s="42">
        <v>1591</v>
      </c>
      <c r="I6" s="43">
        <f t="shared" ref="I6:I37" si="0">AK6</f>
        <v>512587.19999999995</v>
      </c>
      <c r="J6" s="40"/>
      <c r="K6" s="44">
        <v>1</v>
      </c>
      <c r="L6" s="45">
        <v>1</v>
      </c>
      <c r="M6" s="46">
        <v>1</v>
      </c>
      <c r="N6" s="47">
        <f t="shared" ref="N6:N37" si="1">AI6</f>
        <v>46.700832799487507</v>
      </c>
      <c r="O6" s="48">
        <v>6</v>
      </c>
      <c r="P6" s="49">
        <v>1</v>
      </c>
      <c r="Q6" s="50">
        <v>1</v>
      </c>
      <c r="R6" s="50"/>
      <c r="S6" s="50"/>
      <c r="T6" s="50"/>
      <c r="U6" s="50">
        <v>1</v>
      </c>
      <c r="V6" s="50"/>
      <c r="W6" s="51"/>
      <c r="X6" s="50"/>
      <c r="Y6" s="50"/>
      <c r="Z6" s="51"/>
      <c r="AA6" s="52"/>
      <c r="AB6" s="53" t="s">
        <v>37</v>
      </c>
      <c r="AC6" s="54" t="s">
        <v>38</v>
      </c>
      <c r="AD6" s="55">
        <f t="shared" ref="AD6:AD37" si="2">LEN($AC6) -LEN( SUBSTITUTE($AC6,AD$5,""))-30</f>
        <v>441</v>
      </c>
      <c r="AE6" s="55">
        <f t="shared" ref="AE6:AG25" si="3">LEN($AC6) -LEN( SUBSTITUTE($AC6,AE$5,""))</f>
        <v>350</v>
      </c>
      <c r="AF6" s="55">
        <f t="shared" si="3"/>
        <v>379</v>
      </c>
      <c r="AG6" s="55">
        <f t="shared" si="3"/>
        <v>391</v>
      </c>
      <c r="AH6" s="36">
        <f t="shared" ref="AH6:AH37" si="4">SUM(AD6:AG6)</f>
        <v>1561</v>
      </c>
      <c r="AI6" s="56">
        <f t="shared" ref="AI6:AI37" si="5">SUM(AE6:AF6)/AH6*100</f>
        <v>46.700832799487507</v>
      </c>
      <c r="AJ6" s="36">
        <f t="shared" ref="AJ6:AJ37" si="6">LEN(AC6)-AH6-30</f>
        <v>0</v>
      </c>
      <c r="AK6" s="55">
        <f t="shared" ref="AK6:AK37" si="7">(30+AD6)*329.2+AG6*306.2+AE6*305.2+AF6*345.2+159</f>
        <v>512587.19999999995</v>
      </c>
    </row>
    <row r="7" spans="2:37" ht="10" customHeight="1" x14ac:dyDescent="0.2">
      <c r="B7" s="2"/>
      <c r="C7" s="57">
        <v>1</v>
      </c>
      <c r="D7" s="58">
        <v>1</v>
      </c>
      <c r="E7" s="59">
        <v>1</v>
      </c>
      <c r="F7" s="40"/>
      <c r="G7" s="60" t="s">
        <v>39</v>
      </c>
      <c r="H7" s="61">
        <v>1330</v>
      </c>
      <c r="I7" s="43">
        <f t="shared" si="0"/>
        <v>429039</v>
      </c>
      <c r="J7" s="40"/>
      <c r="K7" s="62">
        <v>1</v>
      </c>
      <c r="L7" s="63">
        <v>0.5</v>
      </c>
      <c r="M7" s="64">
        <v>0.25</v>
      </c>
      <c r="N7" s="47">
        <f t="shared" si="1"/>
        <v>45.769230769230766</v>
      </c>
      <c r="O7" s="65">
        <v>4</v>
      </c>
      <c r="P7" s="66">
        <v>1</v>
      </c>
      <c r="Q7" s="67"/>
      <c r="R7" s="67"/>
      <c r="S7" s="67"/>
      <c r="T7" s="67"/>
      <c r="U7" s="67"/>
      <c r="V7" s="67">
        <v>1</v>
      </c>
      <c r="W7" s="68"/>
      <c r="X7" s="67"/>
      <c r="Y7" s="67"/>
      <c r="Z7" s="68"/>
      <c r="AA7" s="40"/>
      <c r="AB7" s="69" t="s">
        <v>37</v>
      </c>
      <c r="AC7" s="70" t="s">
        <v>40</v>
      </c>
      <c r="AD7" s="55">
        <f t="shared" si="2"/>
        <v>373</v>
      </c>
      <c r="AE7" s="55">
        <f t="shared" si="3"/>
        <v>271</v>
      </c>
      <c r="AF7" s="55">
        <f t="shared" si="3"/>
        <v>324</v>
      </c>
      <c r="AG7" s="55">
        <f t="shared" si="3"/>
        <v>332</v>
      </c>
      <c r="AH7" s="36">
        <f t="shared" si="4"/>
        <v>1300</v>
      </c>
      <c r="AI7" s="56">
        <f t="shared" si="5"/>
        <v>45.769230769230766</v>
      </c>
      <c r="AJ7" s="36">
        <f t="shared" si="6"/>
        <v>0</v>
      </c>
      <c r="AK7" s="55">
        <f t="shared" si="7"/>
        <v>429039</v>
      </c>
    </row>
    <row r="8" spans="2:37" ht="10" customHeight="1" x14ac:dyDescent="0.2">
      <c r="B8" s="2"/>
      <c r="C8" s="57">
        <v>1</v>
      </c>
      <c r="D8" s="58"/>
      <c r="E8" s="59">
        <v>1</v>
      </c>
      <c r="F8" s="40"/>
      <c r="G8" s="60" t="s">
        <v>41</v>
      </c>
      <c r="H8" s="61">
        <v>1393</v>
      </c>
      <c r="I8" s="43">
        <f t="shared" si="0"/>
        <v>449212.6</v>
      </c>
      <c r="J8" s="40"/>
      <c r="K8" s="71">
        <v>1</v>
      </c>
      <c r="L8" s="72">
        <v>1</v>
      </c>
      <c r="M8" s="73">
        <v>1</v>
      </c>
      <c r="N8" s="47">
        <f t="shared" si="1"/>
        <v>45.781364636830517</v>
      </c>
      <c r="O8" s="65">
        <v>6</v>
      </c>
      <c r="P8" s="66">
        <v>1</v>
      </c>
      <c r="Q8" s="67"/>
      <c r="R8" s="67">
        <v>1</v>
      </c>
      <c r="S8" s="67"/>
      <c r="T8" s="67"/>
      <c r="U8" s="67">
        <v>1</v>
      </c>
      <c r="V8" s="67"/>
      <c r="W8" s="68"/>
      <c r="X8" s="67"/>
      <c r="Y8" s="67"/>
      <c r="Z8" s="68"/>
      <c r="AA8" s="40"/>
      <c r="AB8" s="69" t="s">
        <v>37</v>
      </c>
      <c r="AC8" s="70" t="s">
        <v>42</v>
      </c>
      <c r="AD8" s="55">
        <f t="shared" si="2"/>
        <v>397</v>
      </c>
      <c r="AE8" s="55">
        <f t="shared" si="3"/>
        <v>291</v>
      </c>
      <c r="AF8" s="55">
        <f t="shared" si="3"/>
        <v>333</v>
      </c>
      <c r="AG8" s="55">
        <f t="shared" si="3"/>
        <v>342</v>
      </c>
      <c r="AH8" s="36">
        <f t="shared" si="4"/>
        <v>1363</v>
      </c>
      <c r="AI8" s="56">
        <f t="shared" si="5"/>
        <v>45.781364636830517</v>
      </c>
      <c r="AJ8" s="36">
        <f t="shared" si="6"/>
        <v>0</v>
      </c>
      <c r="AK8" s="55">
        <f t="shared" si="7"/>
        <v>449212.6</v>
      </c>
    </row>
    <row r="9" spans="2:37" ht="10" customHeight="1" x14ac:dyDescent="0.2">
      <c r="B9" s="2"/>
      <c r="C9" s="57">
        <v>1</v>
      </c>
      <c r="D9" s="58">
        <v>1</v>
      </c>
      <c r="E9" s="59">
        <v>1</v>
      </c>
      <c r="F9" s="40"/>
      <c r="G9" s="60" t="s">
        <v>43</v>
      </c>
      <c r="H9" s="61">
        <v>700</v>
      </c>
      <c r="I9" s="43">
        <f t="shared" si="0"/>
        <v>225755</v>
      </c>
      <c r="J9" s="40"/>
      <c r="K9" s="74">
        <v>1</v>
      </c>
      <c r="L9" s="75">
        <v>0.25</v>
      </c>
      <c r="M9" s="76">
        <v>4</v>
      </c>
      <c r="N9" s="47">
        <f t="shared" si="1"/>
        <v>45.970149253731343</v>
      </c>
      <c r="O9" s="65">
        <v>5</v>
      </c>
      <c r="P9" s="66">
        <v>1</v>
      </c>
      <c r="Q9" s="67">
        <v>1</v>
      </c>
      <c r="R9" s="67">
        <v>1</v>
      </c>
      <c r="S9" s="67"/>
      <c r="T9" s="67"/>
      <c r="U9" s="67">
        <v>1</v>
      </c>
      <c r="V9" s="67">
        <v>1</v>
      </c>
      <c r="W9" s="68">
        <v>1</v>
      </c>
      <c r="X9" s="67"/>
      <c r="Y9" s="67"/>
      <c r="Z9" s="68"/>
      <c r="AA9" s="40"/>
      <c r="AB9" s="69" t="s">
        <v>37</v>
      </c>
      <c r="AC9" s="70" t="s">
        <v>44</v>
      </c>
      <c r="AD9" s="55">
        <f t="shared" si="2"/>
        <v>198</v>
      </c>
      <c r="AE9" s="55">
        <f t="shared" si="3"/>
        <v>150</v>
      </c>
      <c r="AF9" s="55">
        <f t="shared" si="3"/>
        <v>158</v>
      </c>
      <c r="AG9" s="55">
        <f t="shared" si="3"/>
        <v>164</v>
      </c>
      <c r="AH9" s="36">
        <f t="shared" si="4"/>
        <v>670</v>
      </c>
      <c r="AI9" s="56">
        <f t="shared" si="5"/>
        <v>45.970149253731343</v>
      </c>
      <c r="AJ9" s="36">
        <f t="shared" si="6"/>
        <v>0</v>
      </c>
      <c r="AK9" s="55">
        <f t="shared" si="7"/>
        <v>225755</v>
      </c>
    </row>
    <row r="10" spans="2:37" ht="10" customHeight="1" x14ac:dyDescent="0.2">
      <c r="B10" s="2"/>
      <c r="C10" s="57">
        <v>1</v>
      </c>
      <c r="D10" s="58"/>
      <c r="E10" s="59">
        <v>1</v>
      </c>
      <c r="F10" s="40"/>
      <c r="G10" s="60" t="s">
        <v>45</v>
      </c>
      <c r="H10" s="61">
        <v>1003</v>
      </c>
      <c r="I10" s="43">
        <f t="shared" si="0"/>
        <v>323127.59999999998</v>
      </c>
      <c r="J10" s="40"/>
      <c r="K10" s="71">
        <v>1</v>
      </c>
      <c r="L10" s="72">
        <v>1</v>
      </c>
      <c r="M10" s="73">
        <v>1</v>
      </c>
      <c r="N10" s="47">
        <f t="shared" si="1"/>
        <v>46.45426515930113</v>
      </c>
      <c r="O10" s="65">
        <v>3</v>
      </c>
      <c r="P10" s="66">
        <v>1</v>
      </c>
      <c r="Q10" s="67">
        <v>1</v>
      </c>
      <c r="R10" s="67">
        <v>1</v>
      </c>
      <c r="S10" s="67"/>
      <c r="T10" s="67">
        <v>2</v>
      </c>
      <c r="U10" s="67"/>
      <c r="V10" s="67"/>
      <c r="W10" s="68"/>
      <c r="X10" s="67"/>
      <c r="Y10" s="67"/>
      <c r="Z10" s="68" t="s">
        <v>46</v>
      </c>
      <c r="AA10" s="40"/>
      <c r="AB10" s="69" t="s">
        <v>37</v>
      </c>
      <c r="AC10" s="70" t="s">
        <v>47</v>
      </c>
      <c r="AD10" s="55">
        <f t="shared" si="2"/>
        <v>284</v>
      </c>
      <c r="AE10" s="55">
        <f t="shared" si="3"/>
        <v>225</v>
      </c>
      <c r="AF10" s="55">
        <f t="shared" si="3"/>
        <v>227</v>
      </c>
      <c r="AG10" s="55">
        <f t="shared" si="3"/>
        <v>237</v>
      </c>
      <c r="AH10" s="36">
        <f t="shared" si="4"/>
        <v>973</v>
      </c>
      <c r="AI10" s="56">
        <f t="shared" si="5"/>
        <v>46.45426515930113</v>
      </c>
      <c r="AJ10" s="36">
        <f t="shared" si="6"/>
        <v>0</v>
      </c>
      <c r="AK10" s="55">
        <f t="shared" si="7"/>
        <v>323127.59999999998</v>
      </c>
    </row>
    <row r="11" spans="2:37" ht="10" customHeight="1" x14ac:dyDescent="0.2">
      <c r="B11" s="2"/>
      <c r="C11" s="57">
        <v>1</v>
      </c>
      <c r="D11" s="58">
        <v>1</v>
      </c>
      <c r="E11" s="59">
        <v>1</v>
      </c>
      <c r="F11" s="40"/>
      <c r="G11" s="60" t="s">
        <v>48</v>
      </c>
      <c r="H11" s="61">
        <v>774</v>
      </c>
      <c r="I11" s="43">
        <f t="shared" si="0"/>
        <v>247864.8</v>
      </c>
      <c r="J11" s="40"/>
      <c r="K11" s="74">
        <v>1</v>
      </c>
      <c r="L11" s="75">
        <v>0.25</v>
      </c>
      <c r="M11" s="76">
        <v>4</v>
      </c>
      <c r="N11" s="47">
        <f t="shared" si="1"/>
        <v>46.63978494623656</v>
      </c>
      <c r="O11" s="65">
        <v>3</v>
      </c>
      <c r="P11" s="66"/>
      <c r="Q11" s="67"/>
      <c r="R11" s="67"/>
      <c r="S11" s="67"/>
      <c r="T11" s="67"/>
      <c r="U11" s="67"/>
      <c r="V11" s="67">
        <v>1</v>
      </c>
      <c r="W11" s="68">
        <v>1</v>
      </c>
      <c r="X11" s="67" t="s">
        <v>49</v>
      </c>
      <c r="Y11" s="67" t="s">
        <v>50</v>
      </c>
      <c r="Z11" s="68" t="s">
        <v>46</v>
      </c>
      <c r="AA11" s="40"/>
      <c r="AB11" s="69" t="s">
        <v>37</v>
      </c>
      <c r="AC11" s="70" t="s">
        <v>51</v>
      </c>
      <c r="AD11" s="55">
        <f t="shared" si="2"/>
        <v>188</v>
      </c>
      <c r="AE11" s="55">
        <f t="shared" si="3"/>
        <v>196</v>
      </c>
      <c r="AF11" s="55">
        <f t="shared" si="3"/>
        <v>151</v>
      </c>
      <c r="AG11" s="55">
        <f t="shared" si="3"/>
        <v>209</v>
      </c>
      <c r="AH11" s="36">
        <f t="shared" si="4"/>
        <v>744</v>
      </c>
      <c r="AI11" s="56">
        <f t="shared" si="5"/>
        <v>46.63978494623656</v>
      </c>
      <c r="AJ11" s="36">
        <f t="shared" si="6"/>
        <v>0</v>
      </c>
      <c r="AK11" s="55">
        <f t="shared" si="7"/>
        <v>247864.8</v>
      </c>
    </row>
    <row r="12" spans="2:37" ht="10" customHeight="1" x14ac:dyDescent="0.2">
      <c r="B12" s="2"/>
      <c r="C12" s="57">
        <v>1</v>
      </c>
      <c r="D12" s="58"/>
      <c r="E12" s="59">
        <v>1</v>
      </c>
      <c r="F12" s="40"/>
      <c r="G12" s="60" t="s">
        <v>52</v>
      </c>
      <c r="H12" s="61">
        <v>732</v>
      </c>
      <c r="I12" s="43">
        <f t="shared" si="0"/>
        <v>236291.4</v>
      </c>
      <c r="J12" s="40"/>
      <c r="K12" s="62">
        <v>1</v>
      </c>
      <c r="L12" s="63">
        <v>0.5</v>
      </c>
      <c r="M12" s="64">
        <v>0.25</v>
      </c>
      <c r="N12" s="47">
        <f t="shared" si="1"/>
        <v>47.578347578347582</v>
      </c>
      <c r="O12" s="65">
        <v>3</v>
      </c>
      <c r="P12" s="66"/>
      <c r="Q12" s="67"/>
      <c r="R12" s="67">
        <v>1</v>
      </c>
      <c r="S12" s="67">
        <v>1</v>
      </c>
      <c r="T12" s="67"/>
      <c r="U12" s="67"/>
      <c r="V12" s="67">
        <v>1</v>
      </c>
      <c r="W12" s="68"/>
      <c r="X12" s="67" t="s">
        <v>49</v>
      </c>
      <c r="Y12" s="67" t="s">
        <v>53</v>
      </c>
      <c r="Z12" s="68" t="s">
        <v>46</v>
      </c>
      <c r="AA12" s="40"/>
      <c r="AB12" s="69" t="s">
        <v>54</v>
      </c>
      <c r="AC12" s="70" t="s">
        <v>55</v>
      </c>
      <c r="AD12" s="55">
        <f t="shared" si="2"/>
        <v>186</v>
      </c>
      <c r="AE12" s="55">
        <f t="shared" si="3"/>
        <v>150</v>
      </c>
      <c r="AF12" s="55">
        <f t="shared" si="3"/>
        <v>184</v>
      </c>
      <c r="AG12" s="55">
        <f t="shared" si="3"/>
        <v>182</v>
      </c>
      <c r="AH12" s="36">
        <f t="shared" si="4"/>
        <v>702</v>
      </c>
      <c r="AI12" s="56">
        <f t="shared" si="5"/>
        <v>47.578347578347582</v>
      </c>
      <c r="AJ12" s="36">
        <f t="shared" si="6"/>
        <v>0</v>
      </c>
      <c r="AK12" s="55">
        <f t="shared" si="7"/>
        <v>236291.4</v>
      </c>
    </row>
    <row r="13" spans="2:37" ht="10" customHeight="1" x14ac:dyDescent="0.2">
      <c r="B13" s="2"/>
      <c r="C13" s="77">
        <v>1</v>
      </c>
      <c r="D13" s="78">
        <v>1</v>
      </c>
      <c r="E13" s="79">
        <v>1</v>
      </c>
      <c r="F13" s="40"/>
      <c r="G13" s="80" t="s">
        <v>56</v>
      </c>
      <c r="H13" s="81">
        <v>494</v>
      </c>
      <c r="I13" s="82">
        <f t="shared" si="0"/>
        <v>160245.79999999999</v>
      </c>
      <c r="J13" s="40"/>
      <c r="K13" s="83">
        <v>1</v>
      </c>
      <c r="L13" s="84">
        <v>2</v>
      </c>
      <c r="M13" s="85">
        <v>3.125E-2</v>
      </c>
      <c r="N13" s="86">
        <f t="shared" si="1"/>
        <v>48.060344827586206</v>
      </c>
      <c r="O13" s="87">
        <v>3</v>
      </c>
      <c r="P13" s="88"/>
      <c r="Q13" s="89">
        <v>1</v>
      </c>
      <c r="R13" s="89">
        <v>1</v>
      </c>
      <c r="S13" s="89">
        <v>1</v>
      </c>
      <c r="T13" s="89"/>
      <c r="U13" s="89"/>
      <c r="V13" s="89"/>
      <c r="W13" s="90"/>
      <c r="X13" s="67" t="s">
        <v>49</v>
      </c>
      <c r="Y13" s="67" t="s">
        <v>53</v>
      </c>
      <c r="Z13" s="68" t="s">
        <v>46</v>
      </c>
      <c r="AA13" s="91"/>
      <c r="AB13" s="92" t="s">
        <v>54</v>
      </c>
      <c r="AC13" s="93" t="s">
        <v>57</v>
      </c>
      <c r="AD13" s="55">
        <f t="shared" si="2"/>
        <v>139</v>
      </c>
      <c r="AE13" s="55">
        <f t="shared" si="3"/>
        <v>94</v>
      </c>
      <c r="AF13" s="55">
        <f t="shared" si="3"/>
        <v>129</v>
      </c>
      <c r="AG13" s="55">
        <f t="shared" si="3"/>
        <v>102</v>
      </c>
      <c r="AH13" s="36">
        <f t="shared" si="4"/>
        <v>464</v>
      </c>
      <c r="AI13" s="56">
        <f t="shared" si="5"/>
        <v>48.060344827586206</v>
      </c>
      <c r="AJ13" s="36">
        <f t="shared" si="6"/>
        <v>0</v>
      </c>
      <c r="AK13" s="55">
        <f t="shared" si="7"/>
        <v>160245.79999999999</v>
      </c>
    </row>
    <row r="14" spans="2:37" ht="10" customHeight="1" x14ac:dyDescent="0.2">
      <c r="B14" s="2"/>
      <c r="C14" s="94"/>
      <c r="D14" s="95"/>
      <c r="E14" s="96">
        <v>1</v>
      </c>
      <c r="F14" s="97"/>
      <c r="G14" s="98" t="s">
        <v>58</v>
      </c>
      <c r="H14" s="99">
        <v>1429</v>
      </c>
      <c r="I14" s="100">
        <f t="shared" si="0"/>
        <v>460393.8</v>
      </c>
      <c r="J14" s="97"/>
      <c r="K14" s="101"/>
      <c r="L14" s="102"/>
      <c r="M14" s="103"/>
      <c r="N14" s="47">
        <f t="shared" si="1"/>
        <v>45.60400285918513</v>
      </c>
      <c r="O14" s="104">
        <v>7</v>
      </c>
      <c r="P14" s="105">
        <v>1</v>
      </c>
      <c r="Q14" s="106">
        <v>1</v>
      </c>
      <c r="R14" s="106"/>
      <c r="S14" s="106"/>
      <c r="T14" s="106"/>
      <c r="U14" s="106">
        <v>2</v>
      </c>
      <c r="V14" s="106"/>
      <c r="W14" s="107"/>
      <c r="X14" s="106"/>
      <c r="Y14" s="106"/>
      <c r="Z14" s="107" t="s">
        <v>46</v>
      </c>
      <c r="AA14" s="97"/>
      <c r="AB14" s="108" t="s">
        <v>37</v>
      </c>
      <c r="AC14" s="109" t="s">
        <v>59</v>
      </c>
      <c r="AD14" s="55">
        <f t="shared" si="2"/>
        <v>401</v>
      </c>
      <c r="AE14" s="55">
        <f t="shared" si="3"/>
        <v>303</v>
      </c>
      <c r="AF14" s="55">
        <f t="shared" si="3"/>
        <v>335</v>
      </c>
      <c r="AG14" s="55">
        <f t="shared" si="3"/>
        <v>360</v>
      </c>
      <c r="AH14" s="36">
        <f t="shared" si="4"/>
        <v>1399</v>
      </c>
      <c r="AI14" s="56">
        <f t="shared" si="5"/>
        <v>45.60400285918513</v>
      </c>
      <c r="AJ14" s="36">
        <f t="shared" si="6"/>
        <v>0</v>
      </c>
      <c r="AK14" s="55">
        <f t="shared" si="7"/>
        <v>460393.8</v>
      </c>
    </row>
    <row r="15" spans="2:37" ht="10" customHeight="1" x14ac:dyDescent="0.2">
      <c r="B15" s="2"/>
      <c r="C15" s="57"/>
      <c r="D15" s="58"/>
      <c r="E15" s="59">
        <v>1</v>
      </c>
      <c r="F15" s="40"/>
      <c r="G15" s="60" t="s">
        <v>60</v>
      </c>
      <c r="H15" s="61">
        <f>LEN(AC15)</f>
        <v>424</v>
      </c>
      <c r="I15" s="43">
        <f t="shared" si="0"/>
        <v>137661.79999999999</v>
      </c>
      <c r="J15" s="40"/>
      <c r="K15" s="110"/>
      <c r="L15" s="111"/>
      <c r="M15" s="112"/>
      <c r="N15" s="47">
        <f t="shared" si="1"/>
        <v>50.507614213197968</v>
      </c>
      <c r="O15" s="65">
        <v>3</v>
      </c>
      <c r="P15" s="66"/>
      <c r="Q15" s="67">
        <v>1</v>
      </c>
      <c r="R15" s="67">
        <v>1</v>
      </c>
      <c r="S15" s="67">
        <v>1</v>
      </c>
      <c r="T15" s="67"/>
      <c r="U15" s="67"/>
      <c r="V15" s="67"/>
      <c r="W15" s="68"/>
      <c r="X15" s="67" t="s">
        <v>49</v>
      </c>
      <c r="Y15" s="67" t="s">
        <v>53</v>
      </c>
      <c r="Z15" s="68" t="s">
        <v>46</v>
      </c>
      <c r="AA15" s="40"/>
      <c r="AB15" s="69" t="s">
        <v>54</v>
      </c>
      <c r="AC15" s="113" t="s">
        <v>61</v>
      </c>
      <c r="AD15" s="55">
        <f t="shared" si="2"/>
        <v>121</v>
      </c>
      <c r="AE15" s="55">
        <f t="shared" si="3"/>
        <v>89</v>
      </c>
      <c r="AF15" s="55">
        <f t="shared" si="3"/>
        <v>110</v>
      </c>
      <c r="AG15" s="55">
        <f t="shared" si="3"/>
        <v>74</v>
      </c>
      <c r="AH15" s="36">
        <f t="shared" si="4"/>
        <v>394</v>
      </c>
      <c r="AI15" s="56">
        <f t="shared" si="5"/>
        <v>50.507614213197968</v>
      </c>
      <c r="AJ15" s="36">
        <f t="shared" si="6"/>
        <v>0</v>
      </c>
      <c r="AK15" s="55">
        <f t="shared" si="7"/>
        <v>137661.79999999999</v>
      </c>
    </row>
    <row r="16" spans="2:37" ht="10" customHeight="1" x14ac:dyDescent="0.2">
      <c r="B16" s="2"/>
      <c r="C16" s="57"/>
      <c r="D16" s="58"/>
      <c r="E16" s="59">
        <v>1</v>
      </c>
      <c r="F16" s="40"/>
      <c r="G16" s="60" t="s">
        <v>62</v>
      </c>
      <c r="H16" s="61">
        <f>LEN(AC16)</f>
        <v>1307</v>
      </c>
      <c r="I16" s="43">
        <f t="shared" si="0"/>
        <v>419446.4</v>
      </c>
      <c r="J16" s="40"/>
      <c r="K16" s="110"/>
      <c r="L16" s="111"/>
      <c r="M16" s="112"/>
      <c r="N16" s="47">
        <f t="shared" si="1"/>
        <v>45.967110415035236</v>
      </c>
      <c r="O16" s="65">
        <v>6</v>
      </c>
      <c r="P16" s="66"/>
      <c r="Q16" s="67"/>
      <c r="R16" s="67">
        <v>1</v>
      </c>
      <c r="S16" s="67">
        <v>1</v>
      </c>
      <c r="T16" s="67">
        <v>1</v>
      </c>
      <c r="U16" s="67">
        <v>1</v>
      </c>
      <c r="V16" s="67">
        <v>1</v>
      </c>
      <c r="W16" s="68">
        <v>1</v>
      </c>
      <c r="X16" s="67"/>
      <c r="Y16" s="67"/>
      <c r="Z16" s="68" t="s">
        <v>46</v>
      </c>
      <c r="AA16" s="40"/>
      <c r="AB16" s="69" t="s">
        <v>37</v>
      </c>
      <c r="AC16" s="114" t="s">
        <v>63</v>
      </c>
      <c r="AD16" s="55">
        <f t="shared" si="2"/>
        <v>347</v>
      </c>
      <c r="AE16" s="55">
        <f t="shared" si="3"/>
        <v>312</v>
      </c>
      <c r="AF16" s="55">
        <f t="shared" si="3"/>
        <v>275</v>
      </c>
      <c r="AG16" s="55">
        <f t="shared" si="3"/>
        <v>343</v>
      </c>
      <c r="AH16" s="36">
        <f t="shared" si="4"/>
        <v>1277</v>
      </c>
      <c r="AI16" s="56">
        <f t="shared" si="5"/>
        <v>45.967110415035236</v>
      </c>
      <c r="AJ16" s="36">
        <f t="shared" si="6"/>
        <v>0</v>
      </c>
      <c r="AK16" s="55">
        <f t="shared" si="7"/>
        <v>419446.4</v>
      </c>
    </row>
    <row r="17" spans="2:37" ht="10" customHeight="1" x14ac:dyDescent="0.2">
      <c r="B17" s="2"/>
      <c r="C17" s="115"/>
      <c r="D17" s="116"/>
      <c r="E17" s="117">
        <v>1</v>
      </c>
      <c r="F17" s="118"/>
      <c r="G17" s="119" t="s">
        <v>64</v>
      </c>
      <c r="H17" s="61">
        <f>LEN(AC17)</f>
        <v>1454</v>
      </c>
      <c r="I17" s="120">
        <f t="shared" si="0"/>
        <v>468351.8</v>
      </c>
      <c r="J17" s="118"/>
      <c r="K17" s="121"/>
      <c r="L17" s="122"/>
      <c r="M17" s="123"/>
      <c r="N17" s="124">
        <f t="shared" si="1"/>
        <v>46.488764044943821</v>
      </c>
      <c r="O17" s="125">
        <v>5</v>
      </c>
      <c r="P17" s="126">
        <v>1</v>
      </c>
      <c r="Q17" s="127"/>
      <c r="R17" s="127"/>
      <c r="S17" s="127">
        <v>1</v>
      </c>
      <c r="T17" s="127"/>
      <c r="U17" s="127"/>
      <c r="V17" s="127">
        <v>1</v>
      </c>
      <c r="W17" s="128"/>
      <c r="X17" s="127"/>
      <c r="Y17" s="127"/>
      <c r="Z17" s="128" t="s">
        <v>46</v>
      </c>
      <c r="AA17" s="118"/>
      <c r="AB17" s="129" t="s">
        <v>37</v>
      </c>
      <c r="AC17" s="130" t="s">
        <v>65</v>
      </c>
      <c r="AD17" s="55">
        <f t="shared" si="2"/>
        <v>410</v>
      </c>
      <c r="AE17" s="55">
        <f t="shared" si="3"/>
        <v>324</v>
      </c>
      <c r="AF17" s="55">
        <f t="shared" si="3"/>
        <v>338</v>
      </c>
      <c r="AG17" s="55">
        <f t="shared" si="3"/>
        <v>352</v>
      </c>
      <c r="AH17" s="36">
        <f t="shared" si="4"/>
        <v>1424</v>
      </c>
      <c r="AI17" s="56">
        <f t="shared" si="5"/>
        <v>46.488764044943821</v>
      </c>
      <c r="AJ17" s="36">
        <f t="shared" si="6"/>
        <v>0</v>
      </c>
      <c r="AK17" s="55">
        <f t="shared" si="7"/>
        <v>468351.8</v>
      </c>
    </row>
    <row r="18" spans="2:37" ht="10" customHeight="1" x14ac:dyDescent="0.2">
      <c r="B18" s="1">
        <v>2</v>
      </c>
      <c r="C18" s="37">
        <v>1</v>
      </c>
      <c r="D18" s="38">
        <v>1</v>
      </c>
      <c r="E18" s="39">
        <v>1</v>
      </c>
      <c r="F18" s="131"/>
      <c r="G18" s="41" t="s">
        <v>66</v>
      </c>
      <c r="H18" s="42">
        <v>2081</v>
      </c>
      <c r="I18" s="43">
        <f t="shared" si="0"/>
        <v>671531.2</v>
      </c>
      <c r="J18" s="131"/>
      <c r="K18" s="132">
        <v>1</v>
      </c>
      <c r="L18" s="133">
        <v>0.5</v>
      </c>
      <c r="M18" s="134">
        <v>0.25</v>
      </c>
      <c r="N18" s="47">
        <f t="shared" si="1"/>
        <v>42.857142857142854</v>
      </c>
      <c r="O18" s="48">
        <v>11</v>
      </c>
      <c r="P18" s="49"/>
      <c r="Q18" s="50">
        <v>1</v>
      </c>
      <c r="R18" s="50">
        <v>2</v>
      </c>
      <c r="S18" s="50"/>
      <c r="T18" s="50"/>
      <c r="U18" s="50">
        <v>1</v>
      </c>
      <c r="V18" s="50"/>
      <c r="W18" s="51"/>
      <c r="X18" s="50"/>
      <c r="Y18" s="50"/>
      <c r="Z18" s="51"/>
      <c r="AA18" s="131"/>
      <c r="AB18" s="53" t="s">
        <v>37</v>
      </c>
      <c r="AC18" s="54" t="s">
        <v>67</v>
      </c>
      <c r="AD18" s="55">
        <f t="shared" si="2"/>
        <v>633</v>
      </c>
      <c r="AE18" s="55">
        <f t="shared" si="3"/>
        <v>384</v>
      </c>
      <c r="AF18" s="55">
        <f t="shared" si="3"/>
        <v>495</v>
      </c>
      <c r="AG18" s="55">
        <f t="shared" si="3"/>
        <v>539</v>
      </c>
      <c r="AH18" s="36">
        <f t="shared" si="4"/>
        <v>2051</v>
      </c>
      <c r="AI18" s="56">
        <f t="shared" si="5"/>
        <v>42.857142857142854</v>
      </c>
      <c r="AJ18" s="36">
        <f t="shared" si="6"/>
        <v>0</v>
      </c>
      <c r="AK18" s="55">
        <f t="shared" si="7"/>
        <v>671531.2</v>
      </c>
    </row>
    <row r="19" spans="2:37" ht="10" customHeight="1" x14ac:dyDescent="0.2">
      <c r="B19" s="1"/>
      <c r="C19" s="57">
        <v>1</v>
      </c>
      <c r="D19" s="58"/>
      <c r="E19" s="59">
        <v>1</v>
      </c>
      <c r="F19" s="135"/>
      <c r="G19" s="60" t="s">
        <v>68</v>
      </c>
      <c r="H19" s="61">
        <v>2001</v>
      </c>
      <c r="I19" s="43">
        <f t="shared" si="0"/>
        <v>646043.19999999995</v>
      </c>
      <c r="J19" s="135"/>
      <c r="K19" s="74">
        <v>1</v>
      </c>
      <c r="L19" s="75">
        <v>0.25</v>
      </c>
      <c r="M19" s="76">
        <v>4</v>
      </c>
      <c r="N19" s="47">
        <f t="shared" si="1"/>
        <v>42.87163876204972</v>
      </c>
      <c r="O19" s="65">
        <v>11</v>
      </c>
      <c r="P19" s="66"/>
      <c r="Q19" s="67"/>
      <c r="R19" s="67">
        <v>1</v>
      </c>
      <c r="S19" s="67">
        <v>2</v>
      </c>
      <c r="T19" s="67"/>
      <c r="U19" s="67">
        <v>1</v>
      </c>
      <c r="V19" s="67">
        <v>1</v>
      </c>
      <c r="W19" s="68"/>
      <c r="X19" s="67"/>
      <c r="Y19" s="67"/>
      <c r="Z19" s="68"/>
      <c r="AA19" s="135"/>
      <c r="AB19" s="69" t="s">
        <v>37</v>
      </c>
      <c r="AC19" s="70" t="s">
        <v>69</v>
      </c>
      <c r="AD19" s="55">
        <f t="shared" si="2"/>
        <v>611</v>
      </c>
      <c r="AE19" s="55">
        <f t="shared" si="3"/>
        <v>363</v>
      </c>
      <c r="AF19" s="55">
        <f t="shared" si="3"/>
        <v>482</v>
      </c>
      <c r="AG19" s="55">
        <f t="shared" si="3"/>
        <v>515</v>
      </c>
      <c r="AH19" s="36">
        <f t="shared" si="4"/>
        <v>1971</v>
      </c>
      <c r="AI19" s="56">
        <f t="shared" si="5"/>
        <v>42.87163876204972</v>
      </c>
      <c r="AJ19" s="36">
        <f t="shared" si="6"/>
        <v>0</v>
      </c>
      <c r="AK19" s="55">
        <f t="shared" si="7"/>
        <v>646043.19999999995</v>
      </c>
    </row>
    <row r="20" spans="2:37" ht="10" customHeight="1" x14ac:dyDescent="0.2">
      <c r="B20" s="1"/>
      <c r="C20" s="57">
        <v>1</v>
      </c>
      <c r="D20" s="58">
        <v>1</v>
      </c>
      <c r="E20" s="59">
        <v>1</v>
      </c>
      <c r="F20" s="135"/>
      <c r="G20" s="60" t="s">
        <v>70</v>
      </c>
      <c r="H20" s="61">
        <v>716</v>
      </c>
      <c r="I20" s="43">
        <f t="shared" si="0"/>
        <v>230767.19999999998</v>
      </c>
      <c r="J20" s="135"/>
      <c r="K20" s="62">
        <v>1</v>
      </c>
      <c r="L20" s="63">
        <v>0.5</v>
      </c>
      <c r="M20" s="64">
        <v>0.25</v>
      </c>
      <c r="N20" s="47">
        <f t="shared" si="1"/>
        <v>42.857142857142854</v>
      </c>
      <c r="O20" s="65">
        <v>5</v>
      </c>
      <c r="P20" s="66"/>
      <c r="Q20" s="67">
        <v>1</v>
      </c>
      <c r="R20" s="67"/>
      <c r="S20" s="67"/>
      <c r="T20" s="67"/>
      <c r="U20" s="67">
        <v>1</v>
      </c>
      <c r="V20" s="67">
        <v>1</v>
      </c>
      <c r="W20" s="68">
        <v>1</v>
      </c>
      <c r="X20" s="67"/>
      <c r="Y20" s="67"/>
      <c r="Z20" s="68"/>
      <c r="AA20" s="135"/>
      <c r="AB20" s="69" t="s">
        <v>37</v>
      </c>
      <c r="AC20" s="70" t="s">
        <v>71</v>
      </c>
      <c r="AD20" s="55">
        <f t="shared" si="2"/>
        <v>211</v>
      </c>
      <c r="AE20" s="55">
        <f t="shared" si="3"/>
        <v>141</v>
      </c>
      <c r="AF20" s="55">
        <f t="shared" si="3"/>
        <v>153</v>
      </c>
      <c r="AG20" s="55">
        <f t="shared" si="3"/>
        <v>181</v>
      </c>
      <c r="AH20" s="36">
        <f t="shared" si="4"/>
        <v>686</v>
      </c>
      <c r="AI20" s="56">
        <f t="shared" si="5"/>
        <v>42.857142857142854</v>
      </c>
      <c r="AJ20" s="36">
        <f t="shared" si="6"/>
        <v>0</v>
      </c>
      <c r="AK20" s="55">
        <f t="shared" si="7"/>
        <v>230767.19999999998</v>
      </c>
    </row>
    <row r="21" spans="2:37" ht="10" customHeight="1" x14ac:dyDescent="0.2">
      <c r="B21" s="1"/>
      <c r="C21" s="57">
        <v>1</v>
      </c>
      <c r="D21" s="58"/>
      <c r="E21" s="59">
        <v>1</v>
      </c>
      <c r="F21" s="135"/>
      <c r="G21" s="60" t="s">
        <v>72</v>
      </c>
      <c r="H21" s="61">
        <v>770</v>
      </c>
      <c r="I21" s="43">
        <f t="shared" si="0"/>
        <v>248225.99999999997</v>
      </c>
      <c r="J21" s="135"/>
      <c r="K21" s="71">
        <v>1</v>
      </c>
      <c r="L21" s="72">
        <v>1</v>
      </c>
      <c r="M21" s="73">
        <v>1</v>
      </c>
      <c r="N21" s="47">
        <f t="shared" si="1"/>
        <v>43.378378378378379</v>
      </c>
      <c r="O21" s="65">
        <v>3</v>
      </c>
      <c r="P21" s="66">
        <v>1</v>
      </c>
      <c r="Q21" s="67">
        <v>1</v>
      </c>
      <c r="R21" s="67"/>
      <c r="S21" s="67"/>
      <c r="T21" s="67"/>
      <c r="U21" s="67"/>
      <c r="V21" s="67"/>
      <c r="W21" s="68">
        <v>1</v>
      </c>
      <c r="X21" s="67"/>
      <c r="Y21" s="67"/>
      <c r="Z21" s="68"/>
      <c r="AA21" s="135"/>
      <c r="AB21" s="69" t="s">
        <v>37</v>
      </c>
      <c r="AC21" s="70" t="s">
        <v>73</v>
      </c>
      <c r="AD21" s="55">
        <f t="shared" si="2"/>
        <v>228</v>
      </c>
      <c r="AE21" s="55">
        <f t="shared" si="3"/>
        <v>154</v>
      </c>
      <c r="AF21" s="55">
        <f t="shared" si="3"/>
        <v>167</v>
      </c>
      <c r="AG21" s="55">
        <f t="shared" si="3"/>
        <v>191</v>
      </c>
      <c r="AH21" s="36">
        <f t="shared" si="4"/>
        <v>740</v>
      </c>
      <c r="AI21" s="56">
        <f t="shared" si="5"/>
        <v>43.378378378378379</v>
      </c>
      <c r="AJ21" s="36">
        <f t="shared" si="6"/>
        <v>0</v>
      </c>
      <c r="AK21" s="55">
        <f t="shared" si="7"/>
        <v>248225.99999999997</v>
      </c>
    </row>
    <row r="22" spans="2:37" ht="10" customHeight="1" x14ac:dyDescent="0.2">
      <c r="B22" s="1"/>
      <c r="C22" s="57">
        <v>1</v>
      </c>
      <c r="D22" s="58"/>
      <c r="E22" s="59">
        <v>1</v>
      </c>
      <c r="F22" s="135"/>
      <c r="G22" s="60" t="s">
        <v>74</v>
      </c>
      <c r="H22" s="61">
        <v>553</v>
      </c>
      <c r="I22" s="43">
        <f t="shared" si="0"/>
        <v>176875.6</v>
      </c>
      <c r="J22" s="135"/>
      <c r="K22" s="136">
        <v>1</v>
      </c>
      <c r="L22" s="137">
        <v>2</v>
      </c>
      <c r="M22" s="138">
        <v>3.125E-2</v>
      </c>
      <c r="N22" s="47">
        <f t="shared" si="1"/>
        <v>44.933078393881452</v>
      </c>
      <c r="O22" s="65">
        <v>1</v>
      </c>
      <c r="P22" s="66"/>
      <c r="Q22" s="67"/>
      <c r="R22" s="67"/>
      <c r="S22" s="67"/>
      <c r="T22" s="67"/>
      <c r="U22" s="67"/>
      <c r="V22" s="67"/>
      <c r="W22" s="68"/>
      <c r="X22" s="67" t="s">
        <v>24</v>
      </c>
      <c r="Y22" s="67" t="s">
        <v>53</v>
      </c>
      <c r="Z22" s="68" t="s">
        <v>46</v>
      </c>
      <c r="AA22" s="135"/>
      <c r="AB22" s="69" t="s">
        <v>54</v>
      </c>
      <c r="AC22" s="70" t="s">
        <v>75</v>
      </c>
      <c r="AD22" s="55">
        <f t="shared" si="2"/>
        <v>131</v>
      </c>
      <c r="AE22" s="55">
        <f t="shared" si="3"/>
        <v>137</v>
      </c>
      <c r="AF22" s="55">
        <f t="shared" si="3"/>
        <v>98</v>
      </c>
      <c r="AG22" s="55">
        <f t="shared" si="3"/>
        <v>157</v>
      </c>
      <c r="AH22" s="36">
        <f t="shared" si="4"/>
        <v>523</v>
      </c>
      <c r="AI22" s="56">
        <f t="shared" si="5"/>
        <v>44.933078393881452</v>
      </c>
      <c r="AJ22" s="36">
        <f t="shared" si="6"/>
        <v>0</v>
      </c>
      <c r="AK22" s="55">
        <f t="shared" si="7"/>
        <v>176875.6</v>
      </c>
    </row>
    <row r="23" spans="2:37" ht="10" customHeight="1" x14ac:dyDescent="0.2">
      <c r="B23" s="1"/>
      <c r="C23" s="77">
        <v>1</v>
      </c>
      <c r="D23" s="78">
        <v>1</v>
      </c>
      <c r="E23" s="79">
        <v>1</v>
      </c>
      <c r="F23" s="139"/>
      <c r="G23" s="80" t="s">
        <v>76</v>
      </c>
      <c r="H23" s="81">
        <v>454</v>
      </c>
      <c r="I23" s="82">
        <f t="shared" si="0"/>
        <v>145954.79999999999</v>
      </c>
      <c r="J23" s="139"/>
      <c r="K23" s="140">
        <v>1</v>
      </c>
      <c r="L23" s="141">
        <v>0.5</v>
      </c>
      <c r="M23" s="142">
        <v>0.25</v>
      </c>
      <c r="N23" s="86">
        <f t="shared" si="1"/>
        <v>42.924528301886795</v>
      </c>
      <c r="O23" s="87">
        <v>1</v>
      </c>
      <c r="P23" s="88"/>
      <c r="Q23" s="89"/>
      <c r="R23" s="89"/>
      <c r="S23" s="89"/>
      <c r="T23" s="89"/>
      <c r="U23" s="89"/>
      <c r="V23" s="89"/>
      <c r="W23" s="90"/>
      <c r="X23" s="89" t="s">
        <v>24</v>
      </c>
      <c r="Y23" s="89" t="s">
        <v>53</v>
      </c>
      <c r="Z23" s="90" t="s">
        <v>46</v>
      </c>
      <c r="AA23" s="139"/>
      <c r="AB23" s="92" t="s">
        <v>54</v>
      </c>
      <c r="AC23" s="93" t="s">
        <v>77</v>
      </c>
      <c r="AD23" s="55">
        <f t="shared" si="2"/>
        <v>111</v>
      </c>
      <c r="AE23" s="55">
        <f t="shared" si="3"/>
        <v>89</v>
      </c>
      <c r="AF23" s="55">
        <f t="shared" si="3"/>
        <v>93</v>
      </c>
      <c r="AG23" s="55">
        <f t="shared" si="3"/>
        <v>131</v>
      </c>
      <c r="AH23" s="36">
        <f t="shared" si="4"/>
        <v>424</v>
      </c>
      <c r="AI23" s="56">
        <f t="shared" si="5"/>
        <v>42.924528301886795</v>
      </c>
      <c r="AJ23" s="36">
        <f t="shared" si="6"/>
        <v>0</v>
      </c>
      <c r="AK23" s="55">
        <f t="shared" si="7"/>
        <v>145954.79999999999</v>
      </c>
    </row>
    <row r="24" spans="2:37" ht="10" customHeight="1" x14ac:dyDescent="0.2">
      <c r="B24" s="1"/>
      <c r="C24" s="143"/>
      <c r="D24" s="144"/>
      <c r="E24" s="145">
        <v>1</v>
      </c>
      <c r="F24" s="146"/>
      <c r="G24" s="147" t="s">
        <v>78</v>
      </c>
      <c r="H24" s="61">
        <f>LEN(AC24)</f>
        <v>2138</v>
      </c>
      <c r="I24" s="43">
        <f t="shared" si="0"/>
        <v>689910.6</v>
      </c>
      <c r="J24" s="146"/>
      <c r="K24" s="148"/>
      <c r="L24" s="149"/>
      <c r="M24" s="150"/>
      <c r="N24" s="47">
        <f t="shared" si="1"/>
        <v>43.168880455407972</v>
      </c>
      <c r="O24" s="151">
        <v>9</v>
      </c>
      <c r="P24" s="152">
        <v>1</v>
      </c>
      <c r="Q24" s="153">
        <v>1</v>
      </c>
      <c r="R24" s="153">
        <v>1</v>
      </c>
      <c r="S24" s="153"/>
      <c r="T24" s="153"/>
      <c r="U24" s="153"/>
      <c r="V24" s="153"/>
      <c r="W24" s="154"/>
      <c r="X24" s="153"/>
      <c r="Y24" s="153"/>
      <c r="Z24" s="154"/>
      <c r="AA24" s="146"/>
      <c r="AB24" s="155" t="s">
        <v>37</v>
      </c>
      <c r="AC24" s="109" t="s">
        <v>79</v>
      </c>
      <c r="AD24" s="55">
        <f t="shared" si="2"/>
        <v>652</v>
      </c>
      <c r="AE24" s="55">
        <f t="shared" si="3"/>
        <v>402</v>
      </c>
      <c r="AF24" s="55">
        <f t="shared" si="3"/>
        <v>508</v>
      </c>
      <c r="AG24" s="55">
        <f t="shared" si="3"/>
        <v>546</v>
      </c>
      <c r="AH24" s="36">
        <f t="shared" si="4"/>
        <v>2108</v>
      </c>
      <c r="AI24" s="56">
        <f t="shared" si="5"/>
        <v>43.168880455407972</v>
      </c>
      <c r="AJ24" s="36">
        <f t="shared" si="6"/>
        <v>0</v>
      </c>
      <c r="AK24" s="55">
        <f t="shared" si="7"/>
        <v>689910.6</v>
      </c>
    </row>
    <row r="25" spans="2:37" ht="10" customHeight="1" x14ac:dyDescent="0.2">
      <c r="B25" s="1"/>
      <c r="C25" s="57"/>
      <c r="D25" s="58"/>
      <c r="E25" s="59">
        <v>1</v>
      </c>
      <c r="F25" s="135"/>
      <c r="G25" s="60" t="s">
        <v>80</v>
      </c>
      <c r="H25" s="61">
        <f>LEN(AC25)</f>
        <v>972</v>
      </c>
      <c r="I25" s="43">
        <f t="shared" si="0"/>
        <v>313219.40000000002</v>
      </c>
      <c r="J25" s="135"/>
      <c r="K25" s="110"/>
      <c r="L25" s="111"/>
      <c r="M25" s="112"/>
      <c r="N25" s="47">
        <f t="shared" si="1"/>
        <v>42.569002123142255</v>
      </c>
      <c r="O25" s="65">
        <v>4</v>
      </c>
      <c r="P25" s="66"/>
      <c r="Q25" s="67">
        <v>1</v>
      </c>
      <c r="R25" s="67"/>
      <c r="S25" s="67"/>
      <c r="T25" s="67"/>
      <c r="U25" s="67"/>
      <c r="V25" s="67"/>
      <c r="W25" s="68">
        <v>1</v>
      </c>
      <c r="X25" s="67"/>
      <c r="Y25" s="67"/>
      <c r="Z25" s="68"/>
      <c r="AA25" s="135"/>
      <c r="AB25" s="69" t="s">
        <v>37</v>
      </c>
      <c r="AC25" s="114" t="s">
        <v>81</v>
      </c>
      <c r="AD25" s="55">
        <f t="shared" si="2"/>
        <v>295</v>
      </c>
      <c r="AE25" s="55">
        <f t="shared" si="3"/>
        <v>192</v>
      </c>
      <c r="AF25" s="55">
        <f t="shared" si="3"/>
        <v>209</v>
      </c>
      <c r="AG25" s="55">
        <f t="shared" si="3"/>
        <v>246</v>
      </c>
      <c r="AH25" s="36">
        <f t="shared" si="4"/>
        <v>942</v>
      </c>
      <c r="AI25" s="56">
        <f t="shared" si="5"/>
        <v>42.569002123142255</v>
      </c>
      <c r="AJ25" s="36">
        <f t="shared" si="6"/>
        <v>0</v>
      </c>
      <c r="AK25" s="55">
        <f t="shared" si="7"/>
        <v>313219.40000000002</v>
      </c>
    </row>
    <row r="26" spans="2:37" ht="10" customHeight="1" x14ac:dyDescent="0.2">
      <c r="B26" s="1"/>
      <c r="C26" s="115"/>
      <c r="D26" s="116"/>
      <c r="E26" s="117">
        <v>1</v>
      </c>
      <c r="F26" s="156"/>
      <c r="G26" s="119" t="s">
        <v>82</v>
      </c>
      <c r="H26" s="157">
        <f>LEN(AC26)</f>
        <v>1052</v>
      </c>
      <c r="I26" s="120">
        <f t="shared" si="0"/>
        <v>340082.39999999997</v>
      </c>
      <c r="J26" s="156"/>
      <c r="K26" s="121"/>
      <c r="L26" s="122"/>
      <c r="M26" s="123"/>
      <c r="N26" s="124">
        <f t="shared" si="1"/>
        <v>43.737769080234834</v>
      </c>
      <c r="O26" s="125">
        <v>5</v>
      </c>
      <c r="P26" s="126">
        <v>1</v>
      </c>
      <c r="Q26" s="127">
        <v>1</v>
      </c>
      <c r="R26" s="127"/>
      <c r="S26" s="127"/>
      <c r="T26" s="127"/>
      <c r="U26" s="127"/>
      <c r="V26" s="127"/>
      <c r="W26" s="128"/>
      <c r="X26" s="127"/>
      <c r="Y26" s="127"/>
      <c r="Z26" s="128"/>
      <c r="AA26" s="156"/>
      <c r="AB26" s="129" t="s">
        <v>37</v>
      </c>
      <c r="AC26" s="130" t="s">
        <v>83</v>
      </c>
      <c r="AD26" s="55">
        <f t="shared" si="2"/>
        <v>306</v>
      </c>
      <c r="AE26" s="55">
        <f t="shared" ref="AE26:AG45" si="8">LEN($AC26) -LEN( SUBSTITUTE($AC26,AE$5,""))</f>
        <v>184</v>
      </c>
      <c r="AF26" s="55">
        <f t="shared" si="8"/>
        <v>263</v>
      </c>
      <c r="AG26" s="55">
        <f t="shared" si="8"/>
        <v>269</v>
      </c>
      <c r="AH26" s="36">
        <f t="shared" si="4"/>
        <v>1022</v>
      </c>
      <c r="AI26" s="56">
        <f t="shared" si="5"/>
        <v>43.737769080234834</v>
      </c>
      <c r="AJ26" s="36">
        <f t="shared" si="6"/>
        <v>0</v>
      </c>
      <c r="AK26" s="55">
        <f t="shared" si="7"/>
        <v>340082.39999999997</v>
      </c>
    </row>
    <row r="27" spans="2:37" ht="10" customHeight="1" x14ac:dyDescent="0.2">
      <c r="B27" s="284">
        <v>3</v>
      </c>
      <c r="C27" s="143">
        <v>1</v>
      </c>
      <c r="D27" s="144">
        <v>1</v>
      </c>
      <c r="E27" s="145">
        <v>1</v>
      </c>
      <c r="F27" s="158"/>
      <c r="G27" s="147" t="s">
        <v>84</v>
      </c>
      <c r="H27" s="159">
        <v>2497</v>
      </c>
      <c r="I27" s="43">
        <f t="shared" si="0"/>
        <v>805207.4</v>
      </c>
      <c r="J27" s="158"/>
      <c r="K27" s="160">
        <v>1</v>
      </c>
      <c r="L27" s="161">
        <v>0.25</v>
      </c>
      <c r="M27" s="162">
        <v>4</v>
      </c>
      <c r="N27" s="47">
        <f t="shared" si="1"/>
        <v>35.549250101337662</v>
      </c>
      <c r="O27" s="151">
        <v>5</v>
      </c>
      <c r="P27" s="152"/>
      <c r="Q27" s="153"/>
      <c r="R27" s="153">
        <v>1</v>
      </c>
      <c r="S27" s="153"/>
      <c r="T27" s="153">
        <v>1</v>
      </c>
      <c r="U27" s="153">
        <v>1</v>
      </c>
      <c r="V27" s="153">
        <v>1</v>
      </c>
      <c r="W27" s="154"/>
      <c r="X27" s="153"/>
      <c r="Y27" s="153"/>
      <c r="Z27" s="154"/>
      <c r="AA27" s="158"/>
      <c r="AB27" s="155" t="s">
        <v>54</v>
      </c>
      <c r="AC27" s="163" t="s">
        <v>85</v>
      </c>
      <c r="AD27" s="55">
        <f t="shared" si="2"/>
        <v>858</v>
      </c>
      <c r="AE27" s="55">
        <f t="shared" si="8"/>
        <v>354</v>
      </c>
      <c r="AF27" s="55">
        <f t="shared" si="8"/>
        <v>523</v>
      </c>
      <c r="AG27" s="55">
        <f t="shared" si="8"/>
        <v>732</v>
      </c>
      <c r="AH27" s="36">
        <f t="shared" si="4"/>
        <v>2467</v>
      </c>
      <c r="AI27" s="56">
        <f t="shared" si="5"/>
        <v>35.549250101337662</v>
      </c>
      <c r="AJ27" s="36">
        <f t="shared" si="6"/>
        <v>0</v>
      </c>
      <c r="AK27" s="55">
        <f t="shared" si="7"/>
        <v>805207.4</v>
      </c>
    </row>
    <row r="28" spans="2:37" ht="10" customHeight="1" x14ac:dyDescent="0.2">
      <c r="B28" s="284"/>
      <c r="C28" s="57">
        <v>1</v>
      </c>
      <c r="D28" s="58"/>
      <c r="E28" s="59">
        <v>1</v>
      </c>
      <c r="F28" s="164"/>
      <c r="G28" s="60" t="s">
        <v>86</v>
      </c>
      <c r="H28" s="61">
        <v>1837</v>
      </c>
      <c r="I28" s="43">
        <f t="shared" si="0"/>
        <v>592606.4</v>
      </c>
      <c r="J28" s="164"/>
      <c r="K28" s="136">
        <v>1</v>
      </c>
      <c r="L28" s="137">
        <v>2</v>
      </c>
      <c r="M28" s="138">
        <v>3.125E-2</v>
      </c>
      <c r="N28" s="47">
        <f t="shared" si="1"/>
        <v>35.749861649142225</v>
      </c>
      <c r="O28" s="65">
        <v>2</v>
      </c>
      <c r="P28" s="66"/>
      <c r="Q28" s="67">
        <v>1</v>
      </c>
      <c r="R28" s="67"/>
      <c r="S28" s="67"/>
      <c r="T28" s="67">
        <v>2</v>
      </c>
      <c r="U28" s="67"/>
      <c r="V28" s="67">
        <v>1</v>
      </c>
      <c r="W28" s="68">
        <v>1</v>
      </c>
      <c r="X28" s="67"/>
      <c r="Y28" s="67"/>
      <c r="Z28" s="68"/>
      <c r="AA28" s="164"/>
      <c r="AB28" s="69" t="s">
        <v>54</v>
      </c>
      <c r="AC28" s="70" t="s">
        <v>87</v>
      </c>
      <c r="AD28" s="55">
        <f t="shared" si="2"/>
        <v>638</v>
      </c>
      <c r="AE28" s="55">
        <f t="shared" si="8"/>
        <v>265</v>
      </c>
      <c r="AF28" s="55">
        <f t="shared" si="8"/>
        <v>381</v>
      </c>
      <c r="AG28" s="55">
        <f t="shared" si="8"/>
        <v>523</v>
      </c>
      <c r="AH28" s="36">
        <f t="shared" si="4"/>
        <v>1807</v>
      </c>
      <c r="AI28" s="56">
        <f t="shared" si="5"/>
        <v>35.749861649142225</v>
      </c>
      <c r="AJ28" s="36">
        <f t="shared" si="6"/>
        <v>0</v>
      </c>
      <c r="AK28" s="55">
        <f t="shared" si="7"/>
        <v>592606.4</v>
      </c>
    </row>
    <row r="29" spans="2:37" ht="10" customHeight="1" x14ac:dyDescent="0.2">
      <c r="B29" s="284"/>
      <c r="C29" s="57">
        <v>1</v>
      </c>
      <c r="D29" s="58">
        <v>1</v>
      </c>
      <c r="E29" s="59">
        <v>1</v>
      </c>
      <c r="F29" s="164"/>
      <c r="G29" s="60" t="s">
        <v>88</v>
      </c>
      <c r="H29" s="61">
        <v>2048</v>
      </c>
      <c r="I29" s="43">
        <f t="shared" si="0"/>
        <v>660393.6</v>
      </c>
      <c r="J29" s="164"/>
      <c r="K29" s="71">
        <v>1</v>
      </c>
      <c r="L29" s="72">
        <v>1</v>
      </c>
      <c r="M29" s="73">
        <v>1</v>
      </c>
      <c r="N29" s="47">
        <f t="shared" si="1"/>
        <v>35.480673934588701</v>
      </c>
      <c r="O29" s="65">
        <v>3</v>
      </c>
      <c r="P29" s="66"/>
      <c r="Q29" s="67">
        <v>1</v>
      </c>
      <c r="R29" s="67"/>
      <c r="S29" s="67"/>
      <c r="T29" s="67">
        <v>1</v>
      </c>
      <c r="U29" s="67"/>
      <c r="V29" s="67">
        <v>1</v>
      </c>
      <c r="W29" s="68">
        <v>1</v>
      </c>
      <c r="X29" s="67"/>
      <c r="Y29" s="67"/>
      <c r="Z29" s="68"/>
      <c r="AA29" s="164"/>
      <c r="AB29" s="69" t="s">
        <v>54</v>
      </c>
      <c r="AC29" s="70" t="s">
        <v>89</v>
      </c>
      <c r="AD29" s="55">
        <f t="shared" si="2"/>
        <v>701</v>
      </c>
      <c r="AE29" s="55">
        <f t="shared" si="8"/>
        <v>290</v>
      </c>
      <c r="AF29" s="55">
        <f t="shared" si="8"/>
        <v>426</v>
      </c>
      <c r="AG29" s="55">
        <f t="shared" si="8"/>
        <v>601</v>
      </c>
      <c r="AH29" s="36">
        <f t="shared" si="4"/>
        <v>2018</v>
      </c>
      <c r="AI29" s="56">
        <f t="shared" si="5"/>
        <v>35.480673934588701</v>
      </c>
      <c r="AJ29" s="36">
        <f t="shared" si="6"/>
        <v>0</v>
      </c>
      <c r="AK29" s="55">
        <f t="shared" si="7"/>
        <v>660393.6</v>
      </c>
    </row>
    <row r="30" spans="2:37" ht="10" customHeight="1" x14ac:dyDescent="0.2">
      <c r="B30" s="284"/>
      <c r="C30" s="57">
        <v>1</v>
      </c>
      <c r="D30" s="58">
        <v>1</v>
      </c>
      <c r="E30" s="59">
        <v>1</v>
      </c>
      <c r="F30" s="164"/>
      <c r="G30" s="60" t="s">
        <v>90</v>
      </c>
      <c r="H30" s="61">
        <v>1113</v>
      </c>
      <c r="I30" s="43">
        <f t="shared" si="0"/>
        <v>359013.6</v>
      </c>
      <c r="J30" s="164"/>
      <c r="K30" s="136">
        <v>1</v>
      </c>
      <c r="L30" s="137">
        <v>2</v>
      </c>
      <c r="M30" s="138">
        <v>3.125E-2</v>
      </c>
      <c r="N30" s="47">
        <f t="shared" si="1"/>
        <v>35.180055401662052</v>
      </c>
      <c r="O30" s="65">
        <v>8</v>
      </c>
      <c r="P30" s="66"/>
      <c r="Q30" s="67">
        <v>1</v>
      </c>
      <c r="R30" s="67">
        <v>1</v>
      </c>
      <c r="S30" s="67"/>
      <c r="T30" s="67"/>
      <c r="U30" s="67">
        <v>3</v>
      </c>
      <c r="V30" s="67">
        <v>1</v>
      </c>
      <c r="W30" s="68"/>
      <c r="X30" s="67"/>
      <c r="Y30" s="67"/>
      <c r="Z30" s="68"/>
      <c r="AA30" s="164"/>
      <c r="AB30" s="69" t="s">
        <v>54</v>
      </c>
      <c r="AC30" s="70" t="s">
        <v>91</v>
      </c>
      <c r="AD30" s="55">
        <f t="shared" si="2"/>
        <v>375</v>
      </c>
      <c r="AE30" s="55">
        <f t="shared" si="8"/>
        <v>153</v>
      </c>
      <c r="AF30" s="55">
        <f t="shared" si="8"/>
        <v>228</v>
      </c>
      <c r="AG30" s="55">
        <f t="shared" si="8"/>
        <v>327</v>
      </c>
      <c r="AH30" s="36">
        <f t="shared" si="4"/>
        <v>1083</v>
      </c>
      <c r="AI30" s="56">
        <f t="shared" si="5"/>
        <v>35.180055401662052</v>
      </c>
      <c r="AJ30" s="36">
        <f t="shared" si="6"/>
        <v>0</v>
      </c>
      <c r="AK30" s="55">
        <f t="shared" si="7"/>
        <v>359013.6</v>
      </c>
    </row>
    <row r="31" spans="2:37" ht="10" customHeight="1" x14ac:dyDescent="0.2">
      <c r="B31" s="284"/>
      <c r="C31" s="57">
        <v>1</v>
      </c>
      <c r="D31" s="58">
        <v>1</v>
      </c>
      <c r="E31" s="59">
        <v>1</v>
      </c>
      <c r="F31" s="164"/>
      <c r="G31" s="60" t="s">
        <v>92</v>
      </c>
      <c r="H31" s="61">
        <v>466</v>
      </c>
      <c r="I31" s="43">
        <f t="shared" si="0"/>
        <v>150136.19999999998</v>
      </c>
      <c r="J31" s="164"/>
      <c r="K31" s="62">
        <v>1</v>
      </c>
      <c r="L31" s="63">
        <v>0.5</v>
      </c>
      <c r="M31" s="64">
        <v>0.25</v>
      </c>
      <c r="N31" s="47">
        <f t="shared" si="1"/>
        <v>33.715596330275226</v>
      </c>
      <c r="O31" s="65">
        <v>3</v>
      </c>
      <c r="P31" s="66">
        <v>1</v>
      </c>
      <c r="Q31" s="67"/>
      <c r="R31" s="67"/>
      <c r="S31" s="67">
        <v>1</v>
      </c>
      <c r="T31" s="67"/>
      <c r="U31" s="67"/>
      <c r="V31" s="67">
        <v>1</v>
      </c>
      <c r="W31" s="68">
        <v>1</v>
      </c>
      <c r="X31" s="67"/>
      <c r="Y31" s="67"/>
      <c r="Z31" s="68"/>
      <c r="AA31" s="164"/>
      <c r="AB31" s="69" t="s">
        <v>54</v>
      </c>
      <c r="AC31" s="70" t="s">
        <v>93</v>
      </c>
      <c r="AD31" s="55">
        <f t="shared" si="2"/>
        <v>135</v>
      </c>
      <c r="AE31" s="55">
        <f t="shared" si="8"/>
        <v>56</v>
      </c>
      <c r="AF31" s="55">
        <f t="shared" si="8"/>
        <v>91</v>
      </c>
      <c r="AG31" s="55">
        <f t="shared" si="8"/>
        <v>154</v>
      </c>
      <c r="AH31" s="36">
        <f t="shared" si="4"/>
        <v>436</v>
      </c>
      <c r="AI31" s="56">
        <f t="shared" si="5"/>
        <v>33.715596330275226</v>
      </c>
      <c r="AJ31" s="36">
        <f t="shared" si="6"/>
        <v>0</v>
      </c>
      <c r="AK31" s="55">
        <f t="shared" si="7"/>
        <v>150136.19999999998</v>
      </c>
    </row>
    <row r="32" spans="2:37" ht="10" customHeight="1" x14ac:dyDescent="0.2">
      <c r="B32" s="284"/>
      <c r="C32" s="57">
        <v>1</v>
      </c>
      <c r="D32" s="58"/>
      <c r="E32" s="59">
        <v>1</v>
      </c>
      <c r="F32" s="164"/>
      <c r="G32" s="60" t="s">
        <v>94</v>
      </c>
      <c r="H32" s="61">
        <v>2403</v>
      </c>
      <c r="I32" s="43">
        <f t="shared" si="0"/>
        <v>774771.6</v>
      </c>
      <c r="J32" s="164"/>
      <c r="K32" s="62">
        <v>1</v>
      </c>
      <c r="L32" s="63">
        <v>0.5</v>
      </c>
      <c r="M32" s="64">
        <v>0.25</v>
      </c>
      <c r="N32" s="47">
        <f t="shared" si="1"/>
        <v>36.578171091445427</v>
      </c>
      <c r="O32" s="65">
        <v>3</v>
      </c>
      <c r="P32" s="66"/>
      <c r="Q32" s="67"/>
      <c r="R32" s="67"/>
      <c r="S32" s="67"/>
      <c r="T32" s="67">
        <v>1</v>
      </c>
      <c r="U32" s="67"/>
      <c r="V32" s="67"/>
      <c r="W32" s="68">
        <v>1</v>
      </c>
      <c r="X32" s="67"/>
      <c r="Y32" s="67"/>
      <c r="Z32" s="68"/>
      <c r="AA32" s="164"/>
      <c r="AB32" s="69" t="s">
        <v>54</v>
      </c>
      <c r="AC32" s="70" t="s">
        <v>95</v>
      </c>
      <c r="AD32" s="55">
        <f t="shared" si="2"/>
        <v>824</v>
      </c>
      <c r="AE32" s="55">
        <f t="shared" si="8"/>
        <v>367</v>
      </c>
      <c r="AF32" s="55">
        <f t="shared" si="8"/>
        <v>501</v>
      </c>
      <c r="AG32" s="55">
        <f t="shared" si="8"/>
        <v>681</v>
      </c>
      <c r="AH32" s="36">
        <f t="shared" si="4"/>
        <v>2373</v>
      </c>
      <c r="AI32" s="56">
        <f t="shared" si="5"/>
        <v>36.578171091445427</v>
      </c>
      <c r="AJ32" s="36">
        <f t="shared" si="6"/>
        <v>0</v>
      </c>
      <c r="AK32" s="55">
        <f t="shared" si="7"/>
        <v>774771.6</v>
      </c>
    </row>
    <row r="33" spans="2:37" ht="10" customHeight="1" x14ac:dyDescent="0.2">
      <c r="B33" s="284"/>
      <c r="C33" s="57">
        <v>1</v>
      </c>
      <c r="D33" s="58">
        <v>1</v>
      </c>
      <c r="E33" s="59">
        <v>1</v>
      </c>
      <c r="F33" s="164"/>
      <c r="G33" s="60" t="s">
        <v>96</v>
      </c>
      <c r="H33" s="61">
        <v>809</v>
      </c>
      <c r="I33" s="43">
        <f t="shared" si="0"/>
        <v>261206.8</v>
      </c>
      <c r="J33" s="164"/>
      <c r="K33" s="71">
        <v>1</v>
      </c>
      <c r="L33" s="72">
        <v>1</v>
      </c>
      <c r="M33" s="73">
        <v>1</v>
      </c>
      <c r="N33" s="47">
        <f t="shared" si="1"/>
        <v>34.91655969191271</v>
      </c>
      <c r="O33" s="65">
        <v>5</v>
      </c>
      <c r="P33" s="66"/>
      <c r="Q33" s="67">
        <v>1</v>
      </c>
      <c r="R33" s="67">
        <v>2</v>
      </c>
      <c r="S33" s="67">
        <v>1</v>
      </c>
      <c r="T33" s="67"/>
      <c r="U33" s="67"/>
      <c r="V33" s="67">
        <v>1</v>
      </c>
      <c r="W33" s="68"/>
      <c r="X33" s="67"/>
      <c r="Y33" s="67"/>
      <c r="Z33" s="68" t="s">
        <v>46</v>
      </c>
      <c r="AA33" s="164"/>
      <c r="AB33" s="69" t="s">
        <v>54</v>
      </c>
      <c r="AC33" s="70" t="s">
        <v>97</v>
      </c>
      <c r="AD33" s="55">
        <f t="shared" si="2"/>
        <v>278</v>
      </c>
      <c r="AE33" s="55">
        <f t="shared" si="8"/>
        <v>109</v>
      </c>
      <c r="AF33" s="55">
        <f t="shared" si="8"/>
        <v>163</v>
      </c>
      <c r="AG33" s="55">
        <f t="shared" si="8"/>
        <v>229</v>
      </c>
      <c r="AH33" s="36">
        <f t="shared" si="4"/>
        <v>779</v>
      </c>
      <c r="AI33" s="56">
        <f t="shared" si="5"/>
        <v>34.91655969191271</v>
      </c>
      <c r="AJ33" s="36">
        <f t="shared" si="6"/>
        <v>0</v>
      </c>
      <c r="AK33" s="55">
        <f t="shared" si="7"/>
        <v>261206.8</v>
      </c>
    </row>
    <row r="34" spans="2:37" ht="10" customHeight="1" x14ac:dyDescent="0.2">
      <c r="B34" s="284"/>
      <c r="C34" s="57">
        <v>1</v>
      </c>
      <c r="D34" s="58">
        <v>1</v>
      </c>
      <c r="E34" s="59">
        <v>1</v>
      </c>
      <c r="F34" s="164"/>
      <c r="G34" s="60" t="s">
        <v>98</v>
      </c>
      <c r="H34" s="61">
        <v>509</v>
      </c>
      <c r="I34" s="43">
        <f t="shared" si="0"/>
        <v>162148.79999999999</v>
      </c>
      <c r="J34" s="164"/>
      <c r="K34" s="74">
        <v>1</v>
      </c>
      <c r="L34" s="75">
        <v>0.25</v>
      </c>
      <c r="M34" s="76">
        <v>4</v>
      </c>
      <c r="N34" s="47">
        <f t="shared" si="1"/>
        <v>43.632567849686851</v>
      </c>
      <c r="O34" s="65">
        <v>3</v>
      </c>
      <c r="P34" s="66"/>
      <c r="Q34" s="67"/>
      <c r="R34" s="67"/>
      <c r="S34" s="67"/>
      <c r="T34" s="67"/>
      <c r="U34" s="67"/>
      <c r="V34" s="67"/>
      <c r="W34" s="68"/>
      <c r="X34" s="67" t="s">
        <v>49</v>
      </c>
      <c r="Y34" s="67" t="s">
        <v>53</v>
      </c>
      <c r="Z34" s="68" t="s">
        <v>46</v>
      </c>
      <c r="AA34" s="164"/>
      <c r="AB34" s="69" t="s">
        <v>37</v>
      </c>
      <c r="AC34" s="70" t="s">
        <v>99</v>
      </c>
      <c r="AD34" s="55">
        <f t="shared" si="2"/>
        <v>91</v>
      </c>
      <c r="AE34" s="55">
        <f t="shared" si="8"/>
        <v>120</v>
      </c>
      <c r="AF34" s="55">
        <f t="shared" si="8"/>
        <v>89</v>
      </c>
      <c r="AG34" s="55">
        <f t="shared" si="8"/>
        <v>179</v>
      </c>
      <c r="AH34" s="36">
        <f t="shared" si="4"/>
        <v>479</v>
      </c>
      <c r="AI34" s="56">
        <f t="shared" si="5"/>
        <v>43.632567849686851</v>
      </c>
      <c r="AJ34" s="36">
        <f t="shared" si="6"/>
        <v>0</v>
      </c>
      <c r="AK34" s="55">
        <f t="shared" si="7"/>
        <v>162148.79999999999</v>
      </c>
    </row>
    <row r="35" spans="2:37" ht="10" customHeight="1" x14ac:dyDescent="0.2">
      <c r="B35" s="284"/>
      <c r="C35" s="57">
        <v>1</v>
      </c>
      <c r="D35" s="58">
        <v>1</v>
      </c>
      <c r="E35" s="59">
        <v>1</v>
      </c>
      <c r="F35" s="164"/>
      <c r="G35" s="60" t="s">
        <v>100</v>
      </c>
      <c r="H35" s="61">
        <v>826</v>
      </c>
      <c r="I35" s="43">
        <f t="shared" si="0"/>
        <v>264910.19999999995</v>
      </c>
      <c r="J35" s="164"/>
      <c r="K35" s="62">
        <v>1</v>
      </c>
      <c r="L35" s="63">
        <v>0.5</v>
      </c>
      <c r="M35" s="64">
        <v>0.25</v>
      </c>
      <c r="N35" s="47">
        <f t="shared" si="1"/>
        <v>44.346733668341706</v>
      </c>
      <c r="O35" s="65">
        <v>3</v>
      </c>
      <c r="P35" s="66"/>
      <c r="Q35" s="67"/>
      <c r="R35" s="67"/>
      <c r="S35" s="67">
        <v>1</v>
      </c>
      <c r="T35" s="67"/>
      <c r="U35" s="67"/>
      <c r="V35" s="67">
        <v>1</v>
      </c>
      <c r="W35" s="68"/>
      <c r="X35" s="67" t="s">
        <v>101</v>
      </c>
      <c r="Y35" s="67" t="s">
        <v>53</v>
      </c>
      <c r="Z35" s="68" t="s">
        <v>46</v>
      </c>
      <c r="AA35" s="164"/>
      <c r="AB35" s="69" t="s">
        <v>37</v>
      </c>
      <c r="AC35" s="70" t="s">
        <v>102</v>
      </c>
      <c r="AD35" s="55">
        <f t="shared" si="2"/>
        <v>211</v>
      </c>
      <c r="AE35" s="55">
        <f t="shared" si="8"/>
        <v>187</v>
      </c>
      <c r="AF35" s="55">
        <f t="shared" si="8"/>
        <v>166</v>
      </c>
      <c r="AG35" s="55">
        <f t="shared" si="8"/>
        <v>232</v>
      </c>
      <c r="AH35" s="36">
        <f t="shared" si="4"/>
        <v>796</v>
      </c>
      <c r="AI35" s="56">
        <f t="shared" si="5"/>
        <v>44.346733668341706</v>
      </c>
      <c r="AJ35" s="36">
        <f t="shared" si="6"/>
        <v>0</v>
      </c>
      <c r="AK35" s="55">
        <f t="shared" si="7"/>
        <v>264910.19999999995</v>
      </c>
    </row>
    <row r="36" spans="2:37" ht="10" customHeight="1" x14ac:dyDescent="0.2">
      <c r="B36" s="284"/>
      <c r="C36" s="57">
        <v>1</v>
      </c>
      <c r="D36" s="58"/>
      <c r="E36" s="59">
        <v>1</v>
      </c>
      <c r="F36" s="164"/>
      <c r="G36" s="60" t="s">
        <v>103</v>
      </c>
      <c r="H36" s="61">
        <v>619</v>
      </c>
      <c r="I36" s="43">
        <f t="shared" si="0"/>
        <v>198577.8</v>
      </c>
      <c r="J36" s="164"/>
      <c r="K36" s="136">
        <v>1</v>
      </c>
      <c r="L36" s="137">
        <v>2</v>
      </c>
      <c r="M36" s="138">
        <v>3.125E-2</v>
      </c>
      <c r="N36" s="47">
        <f t="shared" si="1"/>
        <v>41.25636672325976</v>
      </c>
      <c r="O36" s="65">
        <v>3</v>
      </c>
      <c r="P36" s="66"/>
      <c r="Q36" s="67">
        <v>1</v>
      </c>
      <c r="R36" s="67">
        <v>1</v>
      </c>
      <c r="S36" s="67">
        <v>1</v>
      </c>
      <c r="T36" s="67"/>
      <c r="U36" s="67"/>
      <c r="V36" s="67"/>
      <c r="W36" s="68"/>
      <c r="X36" s="67" t="s">
        <v>101</v>
      </c>
      <c r="Y36" s="67" t="s">
        <v>53</v>
      </c>
      <c r="Z36" s="68" t="s">
        <v>46</v>
      </c>
      <c r="AA36" s="164"/>
      <c r="AB36" s="69" t="s">
        <v>37</v>
      </c>
      <c r="AC36" s="70" t="s">
        <v>104</v>
      </c>
      <c r="AD36" s="55">
        <f t="shared" si="2"/>
        <v>158</v>
      </c>
      <c r="AE36" s="55">
        <f t="shared" si="8"/>
        <v>123</v>
      </c>
      <c r="AF36" s="55">
        <f t="shared" si="8"/>
        <v>120</v>
      </c>
      <c r="AG36" s="55">
        <f t="shared" si="8"/>
        <v>188</v>
      </c>
      <c r="AH36" s="36">
        <f t="shared" si="4"/>
        <v>589</v>
      </c>
      <c r="AI36" s="56">
        <f t="shared" si="5"/>
        <v>41.25636672325976</v>
      </c>
      <c r="AJ36" s="36">
        <f t="shared" si="6"/>
        <v>0</v>
      </c>
      <c r="AK36" s="55">
        <f t="shared" si="7"/>
        <v>198577.8</v>
      </c>
    </row>
    <row r="37" spans="2:37" ht="10" customHeight="1" x14ac:dyDescent="0.2">
      <c r="B37" s="284"/>
      <c r="C37" s="77">
        <v>1</v>
      </c>
      <c r="D37" s="78">
        <v>1</v>
      </c>
      <c r="E37" s="79">
        <v>1</v>
      </c>
      <c r="F37" s="165"/>
      <c r="G37" s="80" t="s">
        <v>105</v>
      </c>
      <c r="H37" s="81">
        <v>191</v>
      </c>
      <c r="I37" s="82">
        <f t="shared" si="0"/>
        <v>61473.2</v>
      </c>
      <c r="J37" s="165"/>
      <c r="K37" s="166">
        <v>1</v>
      </c>
      <c r="L37" s="167">
        <v>0.25</v>
      </c>
      <c r="M37" s="168">
        <v>4</v>
      </c>
      <c r="N37" s="86">
        <f t="shared" si="1"/>
        <v>35.403726708074537</v>
      </c>
      <c r="O37" s="87">
        <v>1</v>
      </c>
      <c r="P37" s="88"/>
      <c r="Q37" s="89"/>
      <c r="R37" s="89"/>
      <c r="S37" s="89"/>
      <c r="T37" s="89"/>
      <c r="U37" s="89"/>
      <c r="V37" s="89"/>
      <c r="W37" s="90"/>
      <c r="X37" s="89" t="s">
        <v>24</v>
      </c>
      <c r="Y37" s="89" t="s">
        <v>53</v>
      </c>
      <c r="Z37" s="90" t="s">
        <v>46</v>
      </c>
      <c r="AA37" s="165"/>
      <c r="AB37" s="92" t="s">
        <v>37</v>
      </c>
      <c r="AC37" s="93" t="s">
        <v>106</v>
      </c>
      <c r="AD37" s="55">
        <f t="shared" si="2"/>
        <v>59</v>
      </c>
      <c r="AE37" s="55">
        <f t="shared" si="8"/>
        <v>36</v>
      </c>
      <c r="AF37" s="55">
        <f t="shared" si="8"/>
        <v>21</v>
      </c>
      <c r="AG37" s="55">
        <f t="shared" si="8"/>
        <v>45</v>
      </c>
      <c r="AH37" s="36">
        <f t="shared" si="4"/>
        <v>161</v>
      </c>
      <c r="AI37" s="56">
        <f t="shared" si="5"/>
        <v>35.403726708074537</v>
      </c>
      <c r="AJ37" s="36">
        <f t="shared" si="6"/>
        <v>0</v>
      </c>
      <c r="AK37" s="55">
        <f t="shared" si="7"/>
        <v>61473.2</v>
      </c>
    </row>
    <row r="38" spans="2:37" ht="10" customHeight="1" x14ac:dyDescent="0.2">
      <c r="B38" s="284"/>
      <c r="C38" s="143"/>
      <c r="D38" s="144"/>
      <c r="E38" s="145">
        <v>1</v>
      </c>
      <c r="F38" s="158"/>
      <c r="G38" s="147" t="s">
        <v>107</v>
      </c>
      <c r="H38" s="61">
        <f>LEN(AC38)</f>
        <v>717</v>
      </c>
      <c r="I38" s="43">
        <f t="shared" ref="I38:I69" si="9">AK38</f>
        <v>229940.39999999997</v>
      </c>
      <c r="J38" s="158"/>
      <c r="K38" s="148"/>
      <c r="L38" s="149"/>
      <c r="M38" s="150"/>
      <c r="N38" s="47">
        <f t="shared" ref="N38:N69" si="10">AI38</f>
        <v>44.104803493449779</v>
      </c>
      <c r="O38" s="151">
        <v>2</v>
      </c>
      <c r="P38" s="152"/>
      <c r="Q38" s="153"/>
      <c r="R38" s="153"/>
      <c r="S38" s="153"/>
      <c r="T38" s="153">
        <v>1</v>
      </c>
      <c r="U38" s="153"/>
      <c r="V38" s="153">
        <v>1</v>
      </c>
      <c r="W38" s="154"/>
      <c r="X38" s="153" t="s">
        <v>101</v>
      </c>
      <c r="Y38" s="153" t="s">
        <v>53</v>
      </c>
      <c r="Z38" s="154" t="s">
        <v>46</v>
      </c>
      <c r="AA38" s="158"/>
      <c r="AB38" s="155" t="s">
        <v>37</v>
      </c>
      <c r="AC38" s="169" t="s">
        <v>108</v>
      </c>
      <c r="AD38" s="55">
        <f t="shared" ref="AD38:AD69" si="11">LEN($AC38) -LEN( SUBSTITUTE($AC38,AD$5,""))-30</f>
        <v>183</v>
      </c>
      <c r="AE38" s="55">
        <f t="shared" si="8"/>
        <v>162</v>
      </c>
      <c r="AF38" s="55">
        <f t="shared" si="8"/>
        <v>141</v>
      </c>
      <c r="AG38" s="55">
        <f t="shared" si="8"/>
        <v>201</v>
      </c>
      <c r="AH38" s="36">
        <f t="shared" ref="AH38:AH69" si="12">SUM(AD38:AG38)</f>
        <v>687</v>
      </c>
      <c r="AI38" s="56">
        <f t="shared" ref="AI38:AI69" si="13">SUM(AE38:AF38)/AH38*100</f>
        <v>44.104803493449779</v>
      </c>
      <c r="AJ38" s="36">
        <f t="shared" ref="AJ38:AJ69" si="14">LEN(AC38)-AH38-30</f>
        <v>0</v>
      </c>
      <c r="AK38" s="55">
        <f t="shared" ref="AK38:AK69" si="15">(30+AD38)*329.2+AG38*306.2+AE38*305.2+AF38*345.2+159</f>
        <v>229940.39999999997</v>
      </c>
    </row>
    <row r="39" spans="2:37" ht="10" customHeight="1" x14ac:dyDescent="0.2">
      <c r="B39" s="284"/>
      <c r="C39" s="57"/>
      <c r="D39" s="58"/>
      <c r="E39" s="59">
        <v>1</v>
      </c>
      <c r="F39" s="164"/>
      <c r="G39" s="60" t="s">
        <v>109</v>
      </c>
      <c r="H39" s="61">
        <f>LEN(AC39)</f>
        <v>1021</v>
      </c>
      <c r="I39" s="43">
        <f t="shared" si="9"/>
        <v>329260.19999999995</v>
      </c>
      <c r="J39" s="164"/>
      <c r="K39" s="110"/>
      <c r="L39" s="111"/>
      <c r="M39" s="112"/>
      <c r="N39" s="47">
        <f t="shared" si="10"/>
        <v>35.116044399596369</v>
      </c>
      <c r="O39" s="65">
        <v>4</v>
      </c>
      <c r="P39" s="66"/>
      <c r="Q39" s="67">
        <v>1</v>
      </c>
      <c r="R39" s="67"/>
      <c r="S39" s="67"/>
      <c r="T39" s="67"/>
      <c r="U39" s="67"/>
      <c r="V39" s="67"/>
      <c r="W39" s="68">
        <v>1</v>
      </c>
      <c r="X39" s="67"/>
      <c r="Y39" s="67"/>
      <c r="Z39" s="68" t="s">
        <v>46</v>
      </c>
      <c r="AA39" s="164"/>
      <c r="AB39" s="69" t="s">
        <v>54</v>
      </c>
      <c r="AC39" s="70" t="s">
        <v>110</v>
      </c>
      <c r="AD39" s="55">
        <f t="shared" si="11"/>
        <v>343</v>
      </c>
      <c r="AE39" s="55">
        <f t="shared" si="8"/>
        <v>142</v>
      </c>
      <c r="AF39" s="55">
        <f t="shared" si="8"/>
        <v>206</v>
      </c>
      <c r="AG39" s="55">
        <f t="shared" si="8"/>
        <v>300</v>
      </c>
      <c r="AH39" s="36">
        <f t="shared" si="12"/>
        <v>991</v>
      </c>
      <c r="AI39" s="56">
        <f t="shared" si="13"/>
        <v>35.116044399596369</v>
      </c>
      <c r="AJ39" s="36">
        <f t="shared" si="14"/>
        <v>0</v>
      </c>
      <c r="AK39" s="55">
        <f t="shared" si="15"/>
        <v>329260.19999999995</v>
      </c>
    </row>
    <row r="40" spans="2:37" ht="10" customHeight="1" x14ac:dyDescent="0.2">
      <c r="B40" s="284"/>
      <c r="C40" s="57"/>
      <c r="D40" s="58"/>
      <c r="E40" s="59">
        <v>1</v>
      </c>
      <c r="F40" s="164"/>
      <c r="G40" s="60" t="s">
        <v>111</v>
      </c>
      <c r="H40" s="61">
        <f>LEN(AC40)</f>
        <v>2609</v>
      </c>
      <c r="I40" s="43">
        <f t="shared" si="9"/>
        <v>840926.8</v>
      </c>
      <c r="J40" s="164"/>
      <c r="K40" s="110"/>
      <c r="L40" s="111"/>
      <c r="M40" s="112"/>
      <c r="N40" s="47">
        <f t="shared" si="10"/>
        <v>36.293136874757657</v>
      </c>
      <c r="O40" s="65">
        <v>4</v>
      </c>
      <c r="P40" s="66"/>
      <c r="Q40" s="67"/>
      <c r="R40" s="67">
        <v>1</v>
      </c>
      <c r="S40" s="67"/>
      <c r="T40" s="67"/>
      <c r="U40" s="67"/>
      <c r="V40" s="67"/>
      <c r="W40" s="68">
        <v>1</v>
      </c>
      <c r="X40" s="67"/>
      <c r="Y40" s="67"/>
      <c r="Z40" s="68" t="s">
        <v>46</v>
      </c>
      <c r="AA40" s="164"/>
      <c r="AB40" s="69" t="s">
        <v>54</v>
      </c>
      <c r="AC40" s="70" t="s">
        <v>112</v>
      </c>
      <c r="AD40" s="55">
        <f t="shared" si="11"/>
        <v>886</v>
      </c>
      <c r="AE40" s="55">
        <f t="shared" si="8"/>
        <v>392</v>
      </c>
      <c r="AF40" s="55">
        <f t="shared" si="8"/>
        <v>544</v>
      </c>
      <c r="AG40" s="55">
        <f t="shared" si="8"/>
        <v>757</v>
      </c>
      <c r="AH40" s="36">
        <f t="shared" si="12"/>
        <v>2579</v>
      </c>
      <c r="AI40" s="56">
        <f t="shared" si="13"/>
        <v>36.293136874757657</v>
      </c>
      <c r="AJ40" s="36">
        <f t="shared" si="14"/>
        <v>0</v>
      </c>
      <c r="AK40" s="55">
        <f t="shared" si="15"/>
        <v>840926.8</v>
      </c>
    </row>
    <row r="41" spans="2:37" ht="10" customHeight="1" x14ac:dyDescent="0.2">
      <c r="B41" s="284"/>
      <c r="C41" s="115"/>
      <c r="D41" s="116"/>
      <c r="E41" s="117">
        <v>1</v>
      </c>
      <c r="F41" s="170"/>
      <c r="G41" s="119" t="s">
        <v>113</v>
      </c>
      <c r="H41" s="157">
        <f>LEN(AC41)</f>
        <v>2302</v>
      </c>
      <c r="I41" s="120">
        <f t="shared" si="9"/>
        <v>742381.4</v>
      </c>
      <c r="J41" s="170"/>
      <c r="K41" s="121"/>
      <c r="L41" s="122"/>
      <c r="M41" s="123"/>
      <c r="N41" s="124">
        <f t="shared" si="10"/>
        <v>35.607394366197184</v>
      </c>
      <c r="O41" s="125">
        <v>4</v>
      </c>
      <c r="P41" s="126">
        <v>1</v>
      </c>
      <c r="Q41" s="127"/>
      <c r="R41" s="127">
        <v>1</v>
      </c>
      <c r="S41" s="127"/>
      <c r="T41" s="127">
        <v>1</v>
      </c>
      <c r="U41" s="127">
        <v>1</v>
      </c>
      <c r="V41" s="127">
        <v>1</v>
      </c>
      <c r="W41" s="128"/>
      <c r="X41" s="127"/>
      <c r="Y41" s="127"/>
      <c r="Z41" s="128" t="s">
        <v>46</v>
      </c>
      <c r="AA41" s="170"/>
      <c r="AB41" s="129" t="s">
        <v>54</v>
      </c>
      <c r="AC41" s="171" t="s">
        <v>114</v>
      </c>
      <c r="AD41" s="55">
        <f t="shared" si="11"/>
        <v>803</v>
      </c>
      <c r="AE41" s="55">
        <f t="shared" si="8"/>
        <v>334</v>
      </c>
      <c r="AF41" s="55">
        <f t="shared" si="8"/>
        <v>475</v>
      </c>
      <c r="AG41" s="55">
        <f t="shared" si="8"/>
        <v>660</v>
      </c>
      <c r="AH41" s="36">
        <f t="shared" si="12"/>
        <v>2272</v>
      </c>
      <c r="AI41" s="56">
        <f t="shared" si="13"/>
        <v>35.607394366197184</v>
      </c>
      <c r="AJ41" s="36">
        <f t="shared" si="14"/>
        <v>0</v>
      </c>
      <c r="AK41" s="55">
        <f t="shared" si="15"/>
        <v>742381.4</v>
      </c>
    </row>
    <row r="42" spans="2:37" ht="10" customHeight="1" x14ac:dyDescent="0.2">
      <c r="B42" s="285">
        <v>4</v>
      </c>
      <c r="C42" s="143">
        <v>1</v>
      </c>
      <c r="D42" s="144">
        <v>1</v>
      </c>
      <c r="E42" s="145">
        <v>1</v>
      </c>
      <c r="F42" s="172"/>
      <c r="G42" s="147" t="s">
        <v>115</v>
      </c>
      <c r="H42" s="159">
        <v>700</v>
      </c>
      <c r="I42" s="43">
        <f t="shared" si="9"/>
        <v>226783</v>
      </c>
      <c r="J42" s="173"/>
      <c r="K42" s="174">
        <v>1</v>
      </c>
      <c r="L42" s="175">
        <v>2</v>
      </c>
      <c r="M42" s="176">
        <v>3.125E-2</v>
      </c>
      <c r="N42" s="47">
        <f t="shared" si="10"/>
        <v>39.552238805970148</v>
      </c>
      <c r="O42" s="151">
        <v>4</v>
      </c>
      <c r="P42" s="152"/>
      <c r="Q42" s="153"/>
      <c r="R42" s="153">
        <v>1</v>
      </c>
      <c r="S42" s="153">
        <v>1</v>
      </c>
      <c r="T42" s="153">
        <v>1</v>
      </c>
      <c r="U42" s="153"/>
      <c r="V42" s="153">
        <v>1</v>
      </c>
      <c r="W42" s="154"/>
      <c r="X42" s="153"/>
      <c r="Y42" s="153"/>
      <c r="Z42" s="154"/>
      <c r="AA42" s="173"/>
      <c r="AB42" s="155" t="s">
        <v>37</v>
      </c>
      <c r="AC42" s="163" t="s">
        <v>116</v>
      </c>
      <c r="AD42" s="55">
        <f t="shared" si="11"/>
        <v>253</v>
      </c>
      <c r="AE42" s="55">
        <f t="shared" si="8"/>
        <v>114</v>
      </c>
      <c r="AF42" s="55">
        <f t="shared" si="8"/>
        <v>151</v>
      </c>
      <c r="AG42" s="55">
        <f t="shared" si="8"/>
        <v>152</v>
      </c>
      <c r="AH42" s="36">
        <f t="shared" si="12"/>
        <v>670</v>
      </c>
      <c r="AI42" s="56">
        <f t="shared" si="13"/>
        <v>39.552238805970148</v>
      </c>
      <c r="AJ42" s="36">
        <f t="shared" si="14"/>
        <v>0</v>
      </c>
      <c r="AK42" s="55">
        <f t="shared" si="15"/>
        <v>226783</v>
      </c>
    </row>
    <row r="43" spans="2:37" ht="10" customHeight="1" x14ac:dyDescent="0.2">
      <c r="B43" s="285"/>
      <c r="C43" s="57">
        <v>1</v>
      </c>
      <c r="D43" s="58"/>
      <c r="E43" s="59">
        <v>1</v>
      </c>
      <c r="F43" s="177"/>
      <c r="G43" s="60" t="s">
        <v>117</v>
      </c>
      <c r="H43" s="61">
        <v>622</v>
      </c>
      <c r="I43" s="43">
        <f t="shared" si="9"/>
        <v>201630.4</v>
      </c>
      <c r="J43" s="178"/>
      <c r="K43" s="71">
        <v>1</v>
      </c>
      <c r="L43" s="72">
        <v>1</v>
      </c>
      <c r="M43" s="73">
        <v>1</v>
      </c>
      <c r="N43" s="47">
        <f t="shared" si="10"/>
        <v>40.202702702702702</v>
      </c>
      <c r="O43" s="65">
        <v>4</v>
      </c>
      <c r="P43" s="66">
        <v>1</v>
      </c>
      <c r="Q43" s="67"/>
      <c r="R43" s="67"/>
      <c r="S43" s="67">
        <v>1</v>
      </c>
      <c r="T43" s="67"/>
      <c r="U43" s="67"/>
      <c r="V43" s="67">
        <v>1</v>
      </c>
      <c r="W43" s="68">
        <v>1</v>
      </c>
      <c r="X43" s="67"/>
      <c r="Y43" s="67"/>
      <c r="Z43" s="68"/>
      <c r="AA43" s="178"/>
      <c r="AB43" s="69" t="s">
        <v>37</v>
      </c>
      <c r="AC43" s="70" t="s">
        <v>118</v>
      </c>
      <c r="AD43" s="55">
        <f t="shared" si="11"/>
        <v>221</v>
      </c>
      <c r="AE43" s="55">
        <f t="shared" si="8"/>
        <v>101</v>
      </c>
      <c r="AF43" s="55">
        <f t="shared" si="8"/>
        <v>137</v>
      </c>
      <c r="AG43" s="55">
        <f t="shared" si="8"/>
        <v>133</v>
      </c>
      <c r="AH43" s="36">
        <f t="shared" si="12"/>
        <v>592</v>
      </c>
      <c r="AI43" s="56">
        <f t="shared" si="13"/>
        <v>40.202702702702702</v>
      </c>
      <c r="AJ43" s="36">
        <f t="shared" si="14"/>
        <v>0</v>
      </c>
      <c r="AK43" s="55">
        <f t="shared" si="15"/>
        <v>201630.4</v>
      </c>
    </row>
    <row r="44" spans="2:37" ht="10" customHeight="1" x14ac:dyDescent="0.2">
      <c r="B44" s="285"/>
      <c r="C44" s="57">
        <v>1</v>
      </c>
      <c r="D44" s="58">
        <v>1</v>
      </c>
      <c r="E44" s="59">
        <v>1</v>
      </c>
      <c r="F44" s="178"/>
      <c r="G44" s="60" t="s">
        <v>119</v>
      </c>
      <c r="H44" s="61">
        <v>656</v>
      </c>
      <c r="I44" s="43">
        <f t="shared" si="9"/>
        <v>212884.2</v>
      </c>
      <c r="J44" s="178"/>
      <c r="K44" s="136">
        <v>1</v>
      </c>
      <c r="L44" s="137">
        <v>2</v>
      </c>
      <c r="M44" s="138">
        <v>3.125E-2</v>
      </c>
      <c r="N44" s="47">
        <f t="shared" si="10"/>
        <v>41.533546325878596</v>
      </c>
      <c r="O44" s="65">
        <v>2</v>
      </c>
      <c r="P44" s="66">
        <v>1</v>
      </c>
      <c r="Q44" s="67"/>
      <c r="R44" s="67"/>
      <c r="S44" s="67"/>
      <c r="T44" s="67"/>
      <c r="U44" s="67"/>
      <c r="V44" s="67"/>
      <c r="W44" s="68">
        <v>1</v>
      </c>
      <c r="X44" s="67"/>
      <c r="Y44" s="67"/>
      <c r="Z44" s="68"/>
      <c r="AA44" s="178"/>
      <c r="AB44" s="69" t="s">
        <v>37</v>
      </c>
      <c r="AC44" s="70" t="s">
        <v>120</v>
      </c>
      <c r="AD44" s="55">
        <f t="shared" si="11"/>
        <v>236</v>
      </c>
      <c r="AE44" s="55">
        <f t="shared" si="8"/>
        <v>110</v>
      </c>
      <c r="AF44" s="55">
        <f t="shared" si="8"/>
        <v>150</v>
      </c>
      <c r="AG44" s="55">
        <f t="shared" si="8"/>
        <v>130</v>
      </c>
      <c r="AH44" s="36">
        <f t="shared" si="12"/>
        <v>626</v>
      </c>
      <c r="AI44" s="56">
        <f t="shared" si="13"/>
        <v>41.533546325878596</v>
      </c>
      <c r="AJ44" s="36">
        <f t="shared" si="14"/>
        <v>0</v>
      </c>
      <c r="AK44" s="55">
        <f t="shared" si="15"/>
        <v>212884.2</v>
      </c>
    </row>
    <row r="45" spans="2:37" ht="10" customHeight="1" x14ac:dyDescent="0.2">
      <c r="B45" s="285"/>
      <c r="C45" s="57">
        <v>1</v>
      </c>
      <c r="D45" s="58">
        <v>1</v>
      </c>
      <c r="E45" s="59">
        <v>1</v>
      </c>
      <c r="F45" s="178"/>
      <c r="G45" s="60" t="s">
        <v>121</v>
      </c>
      <c r="H45" s="61">
        <v>647</v>
      </c>
      <c r="I45" s="43">
        <f t="shared" si="9"/>
        <v>208808.4</v>
      </c>
      <c r="J45" s="178"/>
      <c r="K45" s="74">
        <v>1</v>
      </c>
      <c r="L45" s="75">
        <v>0.25</v>
      </c>
      <c r="M45" s="76">
        <v>4</v>
      </c>
      <c r="N45" s="47">
        <f t="shared" si="10"/>
        <v>44.084278768233389</v>
      </c>
      <c r="O45" s="65">
        <v>2</v>
      </c>
      <c r="P45" s="66">
        <v>1</v>
      </c>
      <c r="Q45" s="67">
        <v>1</v>
      </c>
      <c r="R45" s="67"/>
      <c r="S45" s="67"/>
      <c r="T45" s="67"/>
      <c r="U45" s="67"/>
      <c r="V45" s="67">
        <v>1</v>
      </c>
      <c r="W45" s="68"/>
      <c r="X45" s="67"/>
      <c r="Y45" s="67"/>
      <c r="Z45" s="68"/>
      <c r="AA45" s="178"/>
      <c r="AB45" s="69" t="s">
        <v>37</v>
      </c>
      <c r="AC45" s="70" t="s">
        <v>122</v>
      </c>
      <c r="AD45" s="55">
        <f t="shared" si="11"/>
        <v>200</v>
      </c>
      <c r="AE45" s="55">
        <f t="shared" si="8"/>
        <v>134</v>
      </c>
      <c r="AF45" s="55">
        <f t="shared" si="8"/>
        <v>138</v>
      </c>
      <c r="AG45" s="55">
        <f t="shared" si="8"/>
        <v>145</v>
      </c>
      <c r="AH45" s="36">
        <f t="shared" si="12"/>
        <v>617</v>
      </c>
      <c r="AI45" s="56">
        <f t="shared" si="13"/>
        <v>44.084278768233389</v>
      </c>
      <c r="AJ45" s="36">
        <f t="shared" si="14"/>
        <v>0</v>
      </c>
      <c r="AK45" s="55">
        <f t="shared" si="15"/>
        <v>208808.4</v>
      </c>
    </row>
    <row r="46" spans="2:37" ht="10" customHeight="1" x14ac:dyDescent="0.2">
      <c r="B46" s="285"/>
      <c r="C46" s="57">
        <v>1</v>
      </c>
      <c r="D46" s="58">
        <v>1</v>
      </c>
      <c r="E46" s="59">
        <v>1</v>
      </c>
      <c r="F46" s="178"/>
      <c r="G46" s="60" t="s">
        <v>123</v>
      </c>
      <c r="H46" s="61">
        <v>600</v>
      </c>
      <c r="I46" s="43">
        <f t="shared" si="9"/>
        <v>194260</v>
      </c>
      <c r="J46" s="178"/>
      <c r="K46" s="136">
        <v>1</v>
      </c>
      <c r="L46" s="137">
        <v>2</v>
      </c>
      <c r="M46" s="138">
        <v>3.125E-2</v>
      </c>
      <c r="N46" s="47">
        <f t="shared" si="10"/>
        <v>37.719298245614034</v>
      </c>
      <c r="O46" s="65">
        <v>5</v>
      </c>
      <c r="P46" s="66"/>
      <c r="Q46" s="67">
        <v>1</v>
      </c>
      <c r="R46" s="67">
        <v>1</v>
      </c>
      <c r="S46" s="67"/>
      <c r="T46" s="67">
        <v>1</v>
      </c>
      <c r="U46" s="67">
        <v>1</v>
      </c>
      <c r="V46" s="67">
        <v>1</v>
      </c>
      <c r="W46" s="68">
        <v>1</v>
      </c>
      <c r="X46" s="67"/>
      <c r="Y46" s="67"/>
      <c r="Z46" s="68" t="s">
        <v>46</v>
      </c>
      <c r="AA46" s="178"/>
      <c r="AB46" s="69" t="s">
        <v>37</v>
      </c>
      <c r="AC46" s="70" t="s">
        <v>124</v>
      </c>
      <c r="AD46" s="55">
        <f t="shared" si="11"/>
        <v>222</v>
      </c>
      <c r="AE46" s="55">
        <f t="shared" ref="AE46:AG65" si="16">LEN($AC46) -LEN( SUBSTITUTE($AC46,AE$5,""))</f>
        <v>95</v>
      </c>
      <c r="AF46" s="55">
        <f t="shared" si="16"/>
        <v>120</v>
      </c>
      <c r="AG46" s="55">
        <f t="shared" si="16"/>
        <v>133</v>
      </c>
      <c r="AH46" s="36">
        <f t="shared" si="12"/>
        <v>570</v>
      </c>
      <c r="AI46" s="56">
        <f t="shared" si="13"/>
        <v>37.719298245614034</v>
      </c>
      <c r="AJ46" s="36">
        <f t="shared" si="14"/>
        <v>0</v>
      </c>
      <c r="AK46" s="55">
        <f t="shared" si="15"/>
        <v>194260</v>
      </c>
    </row>
    <row r="47" spans="2:37" ht="10" customHeight="1" x14ac:dyDescent="0.2">
      <c r="B47" s="285"/>
      <c r="C47" s="57">
        <v>1</v>
      </c>
      <c r="D47" s="58">
        <v>1</v>
      </c>
      <c r="E47" s="59">
        <v>1</v>
      </c>
      <c r="F47" s="178"/>
      <c r="G47" s="60" t="s">
        <v>125</v>
      </c>
      <c r="H47" s="61">
        <v>1597</v>
      </c>
      <c r="I47" s="43">
        <f t="shared" si="9"/>
        <v>513296.4</v>
      </c>
      <c r="J47" s="178"/>
      <c r="K47" s="62">
        <v>1</v>
      </c>
      <c r="L47" s="63">
        <v>0.5</v>
      </c>
      <c r="M47" s="64">
        <v>0.25</v>
      </c>
      <c r="N47" s="47">
        <f t="shared" si="10"/>
        <v>44.543714103382257</v>
      </c>
      <c r="O47" s="65">
        <v>3</v>
      </c>
      <c r="P47" s="66"/>
      <c r="Q47" s="67"/>
      <c r="R47" s="67"/>
      <c r="S47" s="67">
        <v>2</v>
      </c>
      <c r="T47" s="67"/>
      <c r="U47" s="67"/>
      <c r="V47" s="67"/>
      <c r="W47" s="68"/>
      <c r="X47" s="67" t="s">
        <v>101</v>
      </c>
      <c r="Y47" s="67" t="s">
        <v>53</v>
      </c>
      <c r="Z47" s="68" t="s">
        <v>46</v>
      </c>
      <c r="AA47" s="178"/>
      <c r="AB47" s="69" t="s">
        <v>54</v>
      </c>
      <c r="AC47" s="70" t="s">
        <v>126</v>
      </c>
      <c r="AD47" s="55">
        <f t="shared" si="11"/>
        <v>368</v>
      </c>
      <c r="AE47" s="55">
        <f t="shared" si="16"/>
        <v>306</v>
      </c>
      <c r="AF47" s="55">
        <f t="shared" si="16"/>
        <v>392</v>
      </c>
      <c r="AG47" s="55">
        <f t="shared" si="16"/>
        <v>501</v>
      </c>
      <c r="AH47" s="36">
        <f t="shared" si="12"/>
        <v>1567</v>
      </c>
      <c r="AI47" s="56">
        <f t="shared" si="13"/>
        <v>44.543714103382257</v>
      </c>
      <c r="AJ47" s="36">
        <f t="shared" si="14"/>
        <v>0</v>
      </c>
      <c r="AK47" s="55">
        <f t="shared" si="15"/>
        <v>513296.4</v>
      </c>
    </row>
    <row r="48" spans="2:37" ht="10" customHeight="1" x14ac:dyDescent="0.2">
      <c r="B48" s="285"/>
      <c r="C48" s="77">
        <v>1</v>
      </c>
      <c r="D48" s="78"/>
      <c r="E48" s="79">
        <v>1</v>
      </c>
      <c r="F48" s="179"/>
      <c r="G48" s="80" t="s">
        <v>127</v>
      </c>
      <c r="H48" s="81">
        <v>980</v>
      </c>
      <c r="I48" s="43">
        <f t="shared" si="9"/>
        <v>314615</v>
      </c>
      <c r="J48" s="180"/>
      <c r="K48" s="166">
        <v>1</v>
      </c>
      <c r="L48" s="167">
        <v>0.25</v>
      </c>
      <c r="M48" s="168">
        <v>4</v>
      </c>
      <c r="N48" s="86">
        <f t="shared" si="10"/>
        <v>45.15789473684211</v>
      </c>
      <c r="O48" s="87">
        <v>2</v>
      </c>
      <c r="P48" s="88">
        <v>1</v>
      </c>
      <c r="Q48" s="89"/>
      <c r="R48" s="89"/>
      <c r="S48" s="89"/>
      <c r="T48" s="89"/>
      <c r="U48" s="89"/>
      <c r="V48" s="89">
        <v>1</v>
      </c>
      <c r="W48" s="90"/>
      <c r="X48" s="89" t="s">
        <v>101</v>
      </c>
      <c r="Y48" s="89" t="s">
        <v>53</v>
      </c>
      <c r="Z48" s="90" t="s">
        <v>46</v>
      </c>
      <c r="AA48" s="180"/>
      <c r="AB48" s="92" t="s">
        <v>54</v>
      </c>
      <c r="AC48" s="93" t="s">
        <v>128</v>
      </c>
      <c r="AD48" s="55">
        <f t="shared" si="11"/>
        <v>233</v>
      </c>
      <c r="AE48" s="55">
        <f t="shared" si="16"/>
        <v>210</v>
      </c>
      <c r="AF48" s="55">
        <f t="shared" si="16"/>
        <v>219</v>
      </c>
      <c r="AG48" s="55">
        <f t="shared" si="16"/>
        <v>288</v>
      </c>
      <c r="AH48" s="36">
        <f t="shared" si="12"/>
        <v>950</v>
      </c>
      <c r="AI48" s="56">
        <f t="shared" si="13"/>
        <v>45.15789473684211</v>
      </c>
      <c r="AJ48" s="36">
        <f t="shared" si="14"/>
        <v>0</v>
      </c>
      <c r="AK48" s="55">
        <f t="shared" si="15"/>
        <v>314615</v>
      </c>
    </row>
    <row r="49" spans="2:37" ht="10" customHeight="1" x14ac:dyDescent="0.2">
      <c r="B49" s="285"/>
      <c r="C49" s="143"/>
      <c r="D49" s="144"/>
      <c r="E49" s="145">
        <v>1</v>
      </c>
      <c r="F49" s="173"/>
      <c r="G49" s="147" t="s">
        <v>129</v>
      </c>
      <c r="H49" s="61">
        <f>LEN(AC49)</f>
        <v>2283</v>
      </c>
      <c r="I49" s="100">
        <f t="shared" si="9"/>
        <v>734656.6</v>
      </c>
      <c r="J49" s="173"/>
      <c r="K49" s="148"/>
      <c r="L49" s="149"/>
      <c r="M49" s="150"/>
      <c r="N49" s="47">
        <f t="shared" si="10"/>
        <v>39.236573457612074</v>
      </c>
      <c r="O49" s="151">
        <v>9</v>
      </c>
      <c r="P49" s="152"/>
      <c r="Q49" s="153">
        <v>1</v>
      </c>
      <c r="R49" s="153"/>
      <c r="S49" s="153">
        <v>2</v>
      </c>
      <c r="T49" s="153">
        <v>1</v>
      </c>
      <c r="U49" s="153">
        <v>1</v>
      </c>
      <c r="V49" s="153"/>
      <c r="W49" s="154"/>
      <c r="X49" s="153"/>
      <c r="Y49" s="153"/>
      <c r="Z49" s="154" t="s">
        <v>46</v>
      </c>
      <c r="AA49" s="172"/>
      <c r="AB49" s="155" t="s">
        <v>37</v>
      </c>
      <c r="AC49" s="163" t="s">
        <v>130</v>
      </c>
      <c r="AD49" s="55">
        <f t="shared" si="11"/>
        <v>819</v>
      </c>
      <c r="AE49" s="55">
        <f t="shared" si="16"/>
        <v>464</v>
      </c>
      <c r="AF49" s="55">
        <f t="shared" si="16"/>
        <v>420</v>
      </c>
      <c r="AG49" s="55">
        <f t="shared" si="16"/>
        <v>550</v>
      </c>
      <c r="AH49" s="36">
        <f t="shared" si="12"/>
        <v>2253</v>
      </c>
      <c r="AI49" s="56">
        <f t="shared" si="13"/>
        <v>39.236573457612074</v>
      </c>
      <c r="AJ49" s="36">
        <f t="shared" si="14"/>
        <v>0</v>
      </c>
      <c r="AK49" s="55">
        <f t="shared" si="15"/>
        <v>734656.6</v>
      </c>
    </row>
    <row r="50" spans="2:37" ht="10" customHeight="1" x14ac:dyDescent="0.2">
      <c r="B50" s="285"/>
      <c r="C50" s="57"/>
      <c r="D50" s="58"/>
      <c r="E50" s="59">
        <v>1</v>
      </c>
      <c r="F50" s="178"/>
      <c r="G50" s="60" t="s">
        <v>131</v>
      </c>
      <c r="H50" s="61">
        <f>LEN(AC50)</f>
        <v>2089</v>
      </c>
      <c r="I50" s="43">
        <f t="shared" si="9"/>
        <v>671040.79999999993</v>
      </c>
      <c r="J50" s="178"/>
      <c r="K50" s="110"/>
      <c r="L50" s="111"/>
      <c r="M50" s="112"/>
      <c r="N50" s="47">
        <f t="shared" si="10"/>
        <v>37.88246721709568</v>
      </c>
      <c r="O50" s="65">
        <v>3</v>
      </c>
      <c r="P50" s="66">
        <v>1</v>
      </c>
      <c r="Q50" s="67"/>
      <c r="R50" s="67"/>
      <c r="S50" s="67"/>
      <c r="T50" s="67"/>
      <c r="U50" s="67">
        <v>1</v>
      </c>
      <c r="V50" s="67">
        <v>1</v>
      </c>
      <c r="W50" s="68"/>
      <c r="X50" s="67"/>
      <c r="Y50" s="67"/>
      <c r="Z50" s="68" t="s">
        <v>46</v>
      </c>
      <c r="AA50" s="177"/>
      <c r="AB50" s="69" t="s">
        <v>37</v>
      </c>
      <c r="AC50" s="70" t="s">
        <v>132</v>
      </c>
      <c r="AD50" s="55">
        <f t="shared" si="11"/>
        <v>760</v>
      </c>
      <c r="AE50" s="55">
        <f t="shared" si="16"/>
        <v>434</v>
      </c>
      <c r="AF50" s="55">
        <f t="shared" si="16"/>
        <v>346</v>
      </c>
      <c r="AG50" s="55">
        <f t="shared" si="16"/>
        <v>519</v>
      </c>
      <c r="AH50" s="36">
        <f t="shared" si="12"/>
        <v>2059</v>
      </c>
      <c r="AI50" s="56">
        <f t="shared" si="13"/>
        <v>37.88246721709568</v>
      </c>
      <c r="AJ50" s="36">
        <f t="shared" si="14"/>
        <v>0</v>
      </c>
      <c r="AK50" s="55">
        <f t="shared" si="15"/>
        <v>671040.79999999993</v>
      </c>
    </row>
    <row r="51" spans="2:37" ht="10" customHeight="1" x14ac:dyDescent="0.2">
      <c r="B51" s="285"/>
      <c r="C51" s="57"/>
      <c r="D51" s="58"/>
      <c r="E51" s="59">
        <v>1</v>
      </c>
      <c r="F51" s="178"/>
      <c r="G51" s="60" t="s">
        <v>133</v>
      </c>
      <c r="H51" s="61">
        <f>LEN(AC51)</f>
        <v>2135</v>
      </c>
      <c r="I51" s="43">
        <f t="shared" si="9"/>
        <v>687186.99999999988</v>
      </c>
      <c r="J51" s="178"/>
      <c r="K51" s="110"/>
      <c r="L51" s="111"/>
      <c r="M51" s="112"/>
      <c r="N51" s="47">
        <f t="shared" si="10"/>
        <v>39.382422802850357</v>
      </c>
      <c r="O51" s="65">
        <v>8</v>
      </c>
      <c r="P51" s="66">
        <v>1</v>
      </c>
      <c r="Q51" s="67"/>
      <c r="R51" s="67"/>
      <c r="S51" s="67">
        <v>2</v>
      </c>
      <c r="T51" s="67"/>
      <c r="U51" s="67">
        <v>1</v>
      </c>
      <c r="V51" s="67">
        <v>1</v>
      </c>
      <c r="W51" s="68"/>
      <c r="X51" s="67"/>
      <c r="Y51" s="67"/>
      <c r="Z51" s="68" t="s">
        <v>46</v>
      </c>
      <c r="AA51" s="177"/>
      <c r="AB51" s="69" t="s">
        <v>37</v>
      </c>
      <c r="AC51" s="70" t="s">
        <v>134</v>
      </c>
      <c r="AD51" s="55">
        <f t="shared" si="11"/>
        <v>770</v>
      </c>
      <c r="AE51" s="55">
        <f t="shared" si="16"/>
        <v>436</v>
      </c>
      <c r="AF51" s="55">
        <f t="shared" si="16"/>
        <v>393</v>
      </c>
      <c r="AG51" s="55">
        <f t="shared" si="16"/>
        <v>506</v>
      </c>
      <c r="AH51" s="36">
        <f t="shared" si="12"/>
        <v>2105</v>
      </c>
      <c r="AI51" s="56">
        <f t="shared" si="13"/>
        <v>39.382422802850357</v>
      </c>
      <c r="AJ51" s="36">
        <f t="shared" si="14"/>
        <v>0</v>
      </c>
      <c r="AK51" s="55">
        <f t="shared" si="15"/>
        <v>687186.99999999988</v>
      </c>
    </row>
    <row r="52" spans="2:37" ht="10" customHeight="1" x14ac:dyDescent="0.2">
      <c r="B52" s="285"/>
      <c r="C52" s="115"/>
      <c r="D52" s="116"/>
      <c r="E52" s="117">
        <v>1</v>
      </c>
      <c r="F52" s="181"/>
      <c r="G52" s="119" t="s">
        <v>135</v>
      </c>
      <c r="H52" s="157">
        <f>LEN(AC52)</f>
        <v>1473</v>
      </c>
      <c r="I52" s="120">
        <f t="shared" si="9"/>
        <v>473079.6</v>
      </c>
      <c r="J52" s="181"/>
      <c r="K52" s="121"/>
      <c r="L52" s="122"/>
      <c r="M52" s="123"/>
      <c r="N52" s="124">
        <f t="shared" si="10"/>
        <v>44.559944559944562</v>
      </c>
      <c r="O52" s="125">
        <v>2</v>
      </c>
      <c r="P52" s="126">
        <v>1</v>
      </c>
      <c r="Q52" s="127"/>
      <c r="R52" s="127"/>
      <c r="S52" s="127">
        <v>1</v>
      </c>
      <c r="T52" s="127"/>
      <c r="U52" s="127"/>
      <c r="V52" s="127"/>
      <c r="W52" s="128"/>
      <c r="X52" s="127" t="s">
        <v>101</v>
      </c>
      <c r="Y52" s="127" t="s">
        <v>53</v>
      </c>
      <c r="Z52" s="128" t="s">
        <v>46</v>
      </c>
      <c r="AA52" s="182"/>
      <c r="AB52" s="129" t="s">
        <v>54</v>
      </c>
      <c r="AC52" s="183" t="s">
        <v>136</v>
      </c>
      <c r="AD52" s="55">
        <f t="shared" si="11"/>
        <v>327</v>
      </c>
      <c r="AE52" s="55">
        <f t="shared" si="16"/>
        <v>285</v>
      </c>
      <c r="AF52" s="55">
        <f t="shared" si="16"/>
        <v>358</v>
      </c>
      <c r="AG52" s="55">
        <f t="shared" si="16"/>
        <v>473</v>
      </c>
      <c r="AH52" s="36">
        <f t="shared" si="12"/>
        <v>1443</v>
      </c>
      <c r="AI52" s="56">
        <f t="shared" si="13"/>
        <v>44.559944559944562</v>
      </c>
      <c r="AJ52" s="36">
        <f t="shared" si="14"/>
        <v>0</v>
      </c>
      <c r="AK52" s="55">
        <f t="shared" si="15"/>
        <v>473079.6</v>
      </c>
    </row>
    <row r="53" spans="2:37" ht="10" customHeight="1" x14ac:dyDescent="0.2">
      <c r="B53" s="286">
        <v>5</v>
      </c>
      <c r="C53" s="143">
        <v>1</v>
      </c>
      <c r="D53" s="144">
        <v>1</v>
      </c>
      <c r="E53" s="145">
        <v>1</v>
      </c>
      <c r="F53" s="184"/>
      <c r="G53" s="147" t="s">
        <v>137</v>
      </c>
      <c r="H53" s="159">
        <v>1920</v>
      </c>
      <c r="I53" s="43">
        <f t="shared" si="9"/>
        <v>619743</v>
      </c>
      <c r="J53" s="184"/>
      <c r="K53" s="185">
        <v>1</v>
      </c>
      <c r="L53" s="186">
        <v>0.5</v>
      </c>
      <c r="M53" s="187">
        <v>0.25</v>
      </c>
      <c r="N53" s="47">
        <f t="shared" si="10"/>
        <v>45.873015873015873</v>
      </c>
      <c r="O53" s="151">
        <v>17</v>
      </c>
      <c r="P53" s="152"/>
      <c r="Q53" s="153">
        <v>1</v>
      </c>
      <c r="R53" s="153">
        <v>1</v>
      </c>
      <c r="S53" s="153">
        <v>1</v>
      </c>
      <c r="T53" s="153">
        <v>3</v>
      </c>
      <c r="U53" s="153"/>
      <c r="V53" s="153"/>
      <c r="W53" s="154">
        <v>1</v>
      </c>
      <c r="X53" s="153"/>
      <c r="Y53" s="153"/>
      <c r="Z53" s="154"/>
      <c r="AA53" s="184"/>
      <c r="AB53" s="155" t="s">
        <v>54</v>
      </c>
      <c r="AC53" s="163" t="s">
        <v>138</v>
      </c>
      <c r="AD53" s="55">
        <f t="shared" si="11"/>
        <v>559</v>
      </c>
      <c r="AE53" s="55">
        <f t="shared" si="16"/>
        <v>392</v>
      </c>
      <c r="AF53" s="55">
        <f t="shared" si="16"/>
        <v>475</v>
      </c>
      <c r="AG53" s="55">
        <f t="shared" si="16"/>
        <v>464</v>
      </c>
      <c r="AH53" s="36">
        <f t="shared" si="12"/>
        <v>1890</v>
      </c>
      <c r="AI53" s="56">
        <f t="shared" si="13"/>
        <v>45.873015873015873</v>
      </c>
      <c r="AJ53" s="36">
        <f t="shared" si="14"/>
        <v>0</v>
      </c>
      <c r="AK53" s="55">
        <f t="shared" si="15"/>
        <v>619743</v>
      </c>
    </row>
    <row r="54" spans="2:37" ht="10" customHeight="1" x14ac:dyDescent="0.2">
      <c r="B54" s="286"/>
      <c r="C54" s="57">
        <v>1</v>
      </c>
      <c r="D54" s="58">
        <v>1</v>
      </c>
      <c r="E54" s="59">
        <v>1</v>
      </c>
      <c r="F54" s="188"/>
      <c r="G54" s="60" t="s">
        <v>139</v>
      </c>
      <c r="H54" s="61">
        <v>2014</v>
      </c>
      <c r="I54" s="43">
        <f t="shared" si="9"/>
        <v>650317.80000000005</v>
      </c>
      <c r="J54" s="188"/>
      <c r="K54" s="136">
        <v>1</v>
      </c>
      <c r="L54" s="137">
        <v>2</v>
      </c>
      <c r="M54" s="138">
        <v>3.125E-2</v>
      </c>
      <c r="N54" s="47">
        <f t="shared" si="10"/>
        <v>47.076612903225808</v>
      </c>
      <c r="O54" s="65">
        <v>18</v>
      </c>
      <c r="P54" s="66"/>
      <c r="Q54" s="67">
        <v>1</v>
      </c>
      <c r="R54" s="67"/>
      <c r="S54" s="67">
        <v>1</v>
      </c>
      <c r="T54" s="67"/>
      <c r="U54" s="67">
        <v>4</v>
      </c>
      <c r="V54" s="67">
        <v>1</v>
      </c>
      <c r="W54" s="68">
        <v>1</v>
      </c>
      <c r="X54" s="67"/>
      <c r="Y54" s="67"/>
      <c r="Z54" s="68"/>
      <c r="AA54" s="188"/>
      <c r="AB54" s="69" t="s">
        <v>54</v>
      </c>
      <c r="AC54" s="70" t="s">
        <v>140</v>
      </c>
      <c r="AD54" s="55">
        <f t="shared" si="11"/>
        <v>572</v>
      </c>
      <c r="AE54" s="55">
        <f t="shared" si="16"/>
        <v>420</v>
      </c>
      <c r="AF54" s="55">
        <f t="shared" si="16"/>
        <v>514</v>
      </c>
      <c r="AG54" s="55">
        <f t="shared" si="16"/>
        <v>478</v>
      </c>
      <c r="AH54" s="36">
        <f t="shared" si="12"/>
        <v>1984</v>
      </c>
      <c r="AI54" s="56">
        <f t="shared" si="13"/>
        <v>47.076612903225808</v>
      </c>
      <c r="AJ54" s="36">
        <f t="shared" si="14"/>
        <v>0</v>
      </c>
      <c r="AK54" s="55">
        <f t="shared" si="15"/>
        <v>650317.80000000005</v>
      </c>
    </row>
    <row r="55" spans="2:37" ht="10" customHeight="1" x14ac:dyDescent="0.2">
      <c r="B55" s="286"/>
      <c r="C55" s="57">
        <v>1</v>
      </c>
      <c r="D55" s="58"/>
      <c r="E55" s="59">
        <v>1</v>
      </c>
      <c r="F55" s="188"/>
      <c r="G55" s="60" t="s">
        <v>141</v>
      </c>
      <c r="H55" s="61">
        <v>556</v>
      </c>
      <c r="I55" s="43">
        <f t="shared" si="9"/>
        <v>180068.19999999998</v>
      </c>
      <c r="J55" s="188"/>
      <c r="K55" s="62">
        <v>1</v>
      </c>
      <c r="L55" s="63">
        <v>0.5</v>
      </c>
      <c r="M55" s="64">
        <v>0.25</v>
      </c>
      <c r="N55" s="47">
        <f t="shared" si="10"/>
        <v>45.437262357414447</v>
      </c>
      <c r="O55" s="65">
        <v>3</v>
      </c>
      <c r="P55" s="66">
        <v>1</v>
      </c>
      <c r="Q55" s="67">
        <v>1</v>
      </c>
      <c r="R55" s="67"/>
      <c r="S55" s="67"/>
      <c r="T55" s="67"/>
      <c r="U55" s="67"/>
      <c r="V55" s="67">
        <v>1</v>
      </c>
      <c r="W55" s="68"/>
      <c r="X55" s="67"/>
      <c r="Y55" s="67"/>
      <c r="Z55" s="68"/>
      <c r="AA55" s="188"/>
      <c r="AB55" s="69" t="s">
        <v>54</v>
      </c>
      <c r="AC55" s="70" t="s">
        <v>142</v>
      </c>
      <c r="AD55" s="55">
        <f t="shared" si="11"/>
        <v>157</v>
      </c>
      <c r="AE55" s="55">
        <f t="shared" si="16"/>
        <v>99</v>
      </c>
      <c r="AF55" s="55">
        <f t="shared" si="16"/>
        <v>140</v>
      </c>
      <c r="AG55" s="55">
        <f t="shared" si="16"/>
        <v>130</v>
      </c>
      <c r="AH55" s="36">
        <f t="shared" si="12"/>
        <v>526</v>
      </c>
      <c r="AI55" s="56">
        <f t="shared" si="13"/>
        <v>45.437262357414447</v>
      </c>
      <c r="AJ55" s="36">
        <f t="shared" si="14"/>
        <v>0</v>
      </c>
      <c r="AK55" s="55">
        <f t="shared" si="15"/>
        <v>180068.19999999998</v>
      </c>
    </row>
    <row r="56" spans="2:37" ht="10" customHeight="1" x14ac:dyDescent="0.2">
      <c r="B56" s="286"/>
      <c r="C56" s="57">
        <v>1</v>
      </c>
      <c r="D56" s="58">
        <v>1</v>
      </c>
      <c r="E56" s="59">
        <v>1</v>
      </c>
      <c r="F56" s="188"/>
      <c r="G56" s="60" t="s">
        <v>143</v>
      </c>
      <c r="H56" s="61">
        <v>2503</v>
      </c>
      <c r="I56" s="43">
        <f t="shared" si="9"/>
        <v>805965.6</v>
      </c>
      <c r="J56" s="188"/>
      <c r="K56" s="62">
        <v>1</v>
      </c>
      <c r="L56" s="63">
        <v>0.5</v>
      </c>
      <c r="M56" s="64">
        <v>0.25</v>
      </c>
      <c r="N56" s="47">
        <f t="shared" si="10"/>
        <v>50.707642539425798</v>
      </c>
      <c r="O56" s="65">
        <v>1</v>
      </c>
      <c r="P56" s="66">
        <v>1</v>
      </c>
      <c r="Q56" s="67"/>
      <c r="R56" s="67"/>
      <c r="S56" s="67"/>
      <c r="T56" s="67"/>
      <c r="U56" s="67"/>
      <c r="V56" s="67"/>
      <c r="W56" s="68"/>
      <c r="X56" s="67"/>
      <c r="Y56" s="67"/>
      <c r="Z56" s="68"/>
      <c r="AA56" s="188"/>
      <c r="AB56" s="69" t="s">
        <v>54</v>
      </c>
      <c r="AC56" s="70" t="s">
        <v>144</v>
      </c>
      <c r="AD56" s="55">
        <f t="shared" si="11"/>
        <v>624</v>
      </c>
      <c r="AE56" s="55">
        <f t="shared" si="16"/>
        <v>614</v>
      </c>
      <c r="AF56" s="55">
        <f t="shared" si="16"/>
        <v>640</v>
      </c>
      <c r="AG56" s="55">
        <f t="shared" si="16"/>
        <v>595</v>
      </c>
      <c r="AH56" s="36">
        <f t="shared" si="12"/>
        <v>2473</v>
      </c>
      <c r="AI56" s="56">
        <f t="shared" si="13"/>
        <v>50.707642539425798</v>
      </c>
      <c r="AJ56" s="36">
        <f t="shared" si="14"/>
        <v>0</v>
      </c>
      <c r="AK56" s="55">
        <f t="shared" si="15"/>
        <v>805965.6</v>
      </c>
    </row>
    <row r="57" spans="2:37" ht="10" customHeight="1" x14ac:dyDescent="0.2">
      <c r="B57" s="286"/>
      <c r="C57" s="57">
        <v>1</v>
      </c>
      <c r="D57" s="58">
        <v>1</v>
      </c>
      <c r="E57" s="59">
        <v>1</v>
      </c>
      <c r="F57" s="188"/>
      <c r="G57" s="60" t="s">
        <v>145</v>
      </c>
      <c r="H57" s="61">
        <v>2059</v>
      </c>
      <c r="I57" s="43">
        <f t="shared" si="9"/>
        <v>665158.79999999993</v>
      </c>
      <c r="J57" s="188"/>
      <c r="K57" s="71">
        <v>1</v>
      </c>
      <c r="L57" s="72">
        <v>1</v>
      </c>
      <c r="M57" s="73">
        <v>1</v>
      </c>
      <c r="N57" s="47">
        <f t="shared" si="10"/>
        <v>47.264662395268601</v>
      </c>
      <c r="O57" s="65">
        <v>16</v>
      </c>
      <c r="P57" s="66"/>
      <c r="Q57" s="67"/>
      <c r="R57" s="67">
        <v>1</v>
      </c>
      <c r="S57" s="67">
        <v>1</v>
      </c>
      <c r="T57" s="67">
        <v>1</v>
      </c>
      <c r="U57" s="67">
        <v>3</v>
      </c>
      <c r="V57" s="67"/>
      <c r="W57" s="68">
        <v>1</v>
      </c>
      <c r="X57" s="67"/>
      <c r="Y57" s="67"/>
      <c r="Z57" s="68"/>
      <c r="AA57" s="188"/>
      <c r="AB57" s="69" t="s">
        <v>54</v>
      </c>
      <c r="AC57" s="70" t="s">
        <v>146</v>
      </c>
      <c r="AD57" s="55">
        <f t="shared" si="11"/>
        <v>581</v>
      </c>
      <c r="AE57" s="55">
        <f t="shared" si="16"/>
        <v>423</v>
      </c>
      <c r="AF57" s="55">
        <f t="shared" si="16"/>
        <v>536</v>
      </c>
      <c r="AG57" s="55">
        <f t="shared" si="16"/>
        <v>489</v>
      </c>
      <c r="AH57" s="36">
        <f t="shared" si="12"/>
        <v>2029</v>
      </c>
      <c r="AI57" s="56">
        <f t="shared" si="13"/>
        <v>47.264662395268601</v>
      </c>
      <c r="AJ57" s="36">
        <f t="shared" si="14"/>
        <v>0</v>
      </c>
      <c r="AK57" s="55">
        <f t="shared" si="15"/>
        <v>665158.79999999993</v>
      </c>
    </row>
    <row r="58" spans="2:37" ht="10" customHeight="1" x14ac:dyDescent="0.2">
      <c r="B58" s="286"/>
      <c r="C58" s="57">
        <v>1</v>
      </c>
      <c r="D58" s="58">
        <v>1</v>
      </c>
      <c r="E58" s="59">
        <v>1</v>
      </c>
      <c r="F58" s="188"/>
      <c r="G58" s="60" t="s">
        <v>147</v>
      </c>
      <c r="H58" s="61">
        <v>582</v>
      </c>
      <c r="I58" s="43">
        <f t="shared" si="9"/>
        <v>187852.4</v>
      </c>
      <c r="J58" s="188"/>
      <c r="K58" s="71">
        <v>1</v>
      </c>
      <c r="L58" s="72">
        <v>1</v>
      </c>
      <c r="M58" s="73">
        <v>1</v>
      </c>
      <c r="N58" s="47">
        <f t="shared" si="10"/>
        <v>53.985507246376805</v>
      </c>
      <c r="O58" s="65">
        <v>2</v>
      </c>
      <c r="P58" s="66"/>
      <c r="Q58" s="67">
        <v>1</v>
      </c>
      <c r="R58" s="67"/>
      <c r="S58" s="67">
        <v>1</v>
      </c>
      <c r="T58" s="67"/>
      <c r="U58" s="67"/>
      <c r="V58" s="67">
        <v>1</v>
      </c>
      <c r="W58" s="68">
        <v>1</v>
      </c>
      <c r="X58" s="67"/>
      <c r="Y58" s="67"/>
      <c r="Z58" s="68"/>
      <c r="AA58" s="188"/>
      <c r="AB58" s="69" t="s">
        <v>54</v>
      </c>
      <c r="AC58" s="70" t="s">
        <v>148</v>
      </c>
      <c r="AD58" s="55">
        <f t="shared" si="11"/>
        <v>131</v>
      </c>
      <c r="AE58" s="55">
        <f t="shared" si="16"/>
        <v>146</v>
      </c>
      <c r="AF58" s="55">
        <f t="shared" si="16"/>
        <v>152</v>
      </c>
      <c r="AG58" s="55">
        <f t="shared" si="16"/>
        <v>123</v>
      </c>
      <c r="AH58" s="36">
        <f t="shared" si="12"/>
        <v>552</v>
      </c>
      <c r="AI58" s="56">
        <f t="shared" si="13"/>
        <v>53.985507246376805</v>
      </c>
      <c r="AJ58" s="36">
        <f t="shared" si="14"/>
        <v>0</v>
      </c>
      <c r="AK58" s="55">
        <f t="shared" si="15"/>
        <v>187852.4</v>
      </c>
    </row>
    <row r="59" spans="2:37" ht="10" customHeight="1" x14ac:dyDescent="0.2">
      <c r="B59" s="286"/>
      <c r="C59" s="57">
        <v>1</v>
      </c>
      <c r="D59" s="58"/>
      <c r="E59" s="59">
        <v>1</v>
      </c>
      <c r="F59" s="189"/>
      <c r="G59" s="60" t="s">
        <v>149</v>
      </c>
      <c r="H59" s="61">
        <v>563</v>
      </c>
      <c r="I59" s="43">
        <f t="shared" si="9"/>
        <v>181593.60000000001</v>
      </c>
      <c r="J59" s="189"/>
      <c r="K59" s="136">
        <v>1</v>
      </c>
      <c r="L59" s="137">
        <v>2</v>
      </c>
      <c r="M59" s="138">
        <v>3.125E-2</v>
      </c>
      <c r="N59" s="47">
        <f t="shared" si="10"/>
        <v>52.908067542213885</v>
      </c>
      <c r="O59" s="65">
        <v>6</v>
      </c>
      <c r="P59" s="66"/>
      <c r="Q59" s="67">
        <v>1</v>
      </c>
      <c r="R59" s="67">
        <v>1</v>
      </c>
      <c r="S59" s="67"/>
      <c r="T59" s="67"/>
      <c r="U59" s="67">
        <v>2</v>
      </c>
      <c r="V59" s="67">
        <v>1</v>
      </c>
      <c r="W59" s="68">
        <v>1</v>
      </c>
      <c r="X59" s="67"/>
      <c r="Y59" s="67"/>
      <c r="Z59" s="68"/>
      <c r="AA59" s="189"/>
      <c r="AB59" s="69" t="s">
        <v>54</v>
      </c>
      <c r="AC59" s="70" t="s">
        <v>150</v>
      </c>
      <c r="AD59" s="55">
        <f t="shared" si="11"/>
        <v>132</v>
      </c>
      <c r="AE59" s="55">
        <f t="shared" si="16"/>
        <v>142</v>
      </c>
      <c r="AF59" s="55">
        <f t="shared" si="16"/>
        <v>140</v>
      </c>
      <c r="AG59" s="55">
        <f t="shared" si="16"/>
        <v>119</v>
      </c>
      <c r="AH59" s="36">
        <f t="shared" si="12"/>
        <v>533</v>
      </c>
      <c r="AI59" s="56">
        <f t="shared" si="13"/>
        <v>52.908067542213885</v>
      </c>
      <c r="AJ59" s="36">
        <f t="shared" si="14"/>
        <v>0</v>
      </c>
      <c r="AK59" s="55">
        <f t="shared" si="15"/>
        <v>181593.60000000001</v>
      </c>
    </row>
    <row r="60" spans="2:37" ht="10" customHeight="1" x14ac:dyDescent="0.2">
      <c r="B60" s="286"/>
      <c r="C60" s="57">
        <v>1</v>
      </c>
      <c r="D60" s="58">
        <v>1</v>
      </c>
      <c r="E60" s="59">
        <v>1</v>
      </c>
      <c r="F60" s="190"/>
      <c r="G60" s="60" t="s">
        <v>151</v>
      </c>
      <c r="H60" s="61">
        <v>2115</v>
      </c>
      <c r="I60" s="43">
        <f t="shared" si="9"/>
        <v>683274</v>
      </c>
      <c r="J60" s="190"/>
      <c r="K60" s="74">
        <v>1</v>
      </c>
      <c r="L60" s="75">
        <v>0.25</v>
      </c>
      <c r="M60" s="76">
        <v>4</v>
      </c>
      <c r="N60" s="47">
        <f t="shared" si="10"/>
        <v>46.858513189448445</v>
      </c>
      <c r="O60" s="65">
        <v>17</v>
      </c>
      <c r="P60" s="66"/>
      <c r="Q60" s="67">
        <v>1</v>
      </c>
      <c r="R60" s="67">
        <v>1</v>
      </c>
      <c r="S60" s="67">
        <v>1</v>
      </c>
      <c r="T60" s="67"/>
      <c r="U60" s="67">
        <v>3</v>
      </c>
      <c r="V60" s="67"/>
      <c r="W60" s="68">
        <v>1</v>
      </c>
      <c r="X60" s="67"/>
      <c r="Y60" s="67"/>
      <c r="Z60" s="68"/>
      <c r="AA60" s="190"/>
      <c r="AB60" s="69" t="s">
        <v>54</v>
      </c>
      <c r="AC60" s="70" t="s">
        <v>152</v>
      </c>
      <c r="AD60" s="55">
        <f t="shared" si="11"/>
        <v>603</v>
      </c>
      <c r="AE60" s="55">
        <f t="shared" si="16"/>
        <v>429</v>
      </c>
      <c r="AF60" s="55">
        <f t="shared" si="16"/>
        <v>548</v>
      </c>
      <c r="AG60" s="55">
        <f t="shared" si="16"/>
        <v>505</v>
      </c>
      <c r="AH60" s="36">
        <f t="shared" si="12"/>
        <v>2085</v>
      </c>
      <c r="AI60" s="56">
        <f t="shared" si="13"/>
        <v>46.858513189448445</v>
      </c>
      <c r="AJ60" s="36">
        <f t="shared" si="14"/>
        <v>0</v>
      </c>
      <c r="AK60" s="55">
        <f t="shared" si="15"/>
        <v>683274</v>
      </c>
    </row>
    <row r="61" spans="2:37" ht="10" customHeight="1" x14ac:dyDescent="0.2">
      <c r="B61" s="286"/>
      <c r="C61" s="57">
        <v>1</v>
      </c>
      <c r="D61" s="58"/>
      <c r="E61" s="59">
        <v>1</v>
      </c>
      <c r="F61" s="188"/>
      <c r="G61" s="60" t="s">
        <v>153</v>
      </c>
      <c r="H61" s="61">
        <v>915</v>
      </c>
      <c r="I61" s="43">
        <f t="shared" si="9"/>
        <v>295115</v>
      </c>
      <c r="J61" s="188"/>
      <c r="K61" s="62">
        <v>1</v>
      </c>
      <c r="L61" s="63">
        <v>0.5</v>
      </c>
      <c r="M61" s="64">
        <v>0.25</v>
      </c>
      <c r="N61" s="47">
        <f t="shared" si="10"/>
        <v>48.700564971751412</v>
      </c>
      <c r="O61" s="65">
        <v>4</v>
      </c>
      <c r="P61" s="66">
        <v>1</v>
      </c>
      <c r="Q61" s="67">
        <v>1</v>
      </c>
      <c r="R61" s="67"/>
      <c r="S61" s="67">
        <v>1</v>
      </c>
      <c r="T61" s="67"/>
      <c r="U61" s="67">
        <v>1</v>
      </c>
      <c r="V61" s="67">
        <v>1</v>
      </c>
      <c r="W61" s="68"/>
      <c r="X61" s="67"/>
      <c r="Y61" s="67"/>
      <c r="Z61" s="68"/>
      <c r="AA61" s="188"/>
      <c r="AB61" s="69" t="s">
        <v>54</v>
      </c>
      <c r="AC61" s="70" t="s">
        <v>154</v>
      </c>
      <c r="AD61" s="55">
        <f t="shared" si="11"/>
        <v>228</v>
      </c>
      <c r="AE61" s="55">
        <f t="shared" si="16"/>
        <v>199</v>
      </c>
      <c r="AF61" s="55">
        <f t="shared" si="16"/>
        <v>232</v>
      </c>
      <c r="AG61" s="55">
        <f t="shared" si="16"/>
        <v>226</v>
      </c>
      <c r="AH61" s="36">
        <f t="shared" si="12"/>
        <v>885</v>
      </c>
      <c r="AI61" s="56">
        <f t="shared" si="13"/>
        <v>48.700564971751412</v>
      </c>
      <c r="AJ61" s="36">
        <f t="shared" si="14"/>
        <v>0</v>
      </c>
      <c r="AK61" s="55">
        <f t="shared" si="15"/>
        <v>295115</v>
      </c>
    </row>
    <row r="62" spans="2:37" ht="10" customHeight="1" x14ac:dyDescent="0.2">
      <c r="B62" s="286"/>
      <c r="C62" s="57">
        <v>1</v>
      </c>
      <c r="D62" s="58"/>
      <c r="E62" s="59">
        <v>1</v>
      </c>
      <c r="F62" s="188"/>
      <c r="G62" s="60" t="s">
        <v>155</v>
      </c>
      <c r="H62" s="61">
        <v>2504</v>
      </c>
      <c r="I62" s="43">
        <f t="shared" si="9"/>
        <v>807199.79999999993</v>
      </c>
      <c r="J62" s="188"/>
      <c r="K62" s="136">
        <v>1</v>
      </c>
      <c r="L62" s="137">
        <v>2</v>
      </c>
      <c r="M62" s="138">
        <v>3.125E-2</v>
      </c>
      <c r="N62" s="47">
        <f t="shared" si="10"/>
        <v>48.140662894098625</v>
      </c>
      <c r="O62" s="65">
        <v>18</v>
      </c>
      <c r="P62" s="66"/>
      <c r="Q62" s="67">
        <v>1</v>
      </c>
      <c r="R62" s="67">
        <v>1</v>
      </c>
      <c r="S62" s="67">
        <v>1</v>
      </c>
      <c r="T62" s="67">
        <v>1</v>
      </c>
      <c r="U62" s="67">
        <v>4</v>
      </c>
      <c r="V62" s="67">
        <v>1</v>
      </c>
      <c r="W62" s="68"/>
      <c r="X62" s="67"/>
      <c r="Y62" s="67"/>
      <c r="Z62" s="68"/>
      <c r="AA62" s="188"/>
      <c r="AB62" s="69" t="s">
        <v>54</v>
      </c>
      <c r="AC62" s="70" t="s">
        <v>156</v>
      </c>
      <c r="AD62" s="55">
        <f t="shared" si="11"/>
        <v>679</v>
      </c>
      <c r="AE62" s="55">
        <f t="shared" si="16"/>
        <v>561</v>
      </c>
      <c r="AF62" s="55">
        <f t="shared" si="16"/>
        <v>630</v>
      </c>
      <c r="AG62" s="55">
        <f t="shared" si="16"/>
        <v>604</v>
      </c>
      <c r="AH62" s="36">
        <f t="shared" si="12"/>
        <v>2474</v>
      </c>
      <c r="AI62" s="56">
        <f t="shared" si="13"/>
        <v>48.140662894098625</v>
      </c>
      <c r="AJ62" s="36">
        <f t="shared" si="14"/>
        <v>0</v>
      </c>
      <c r="AK62" s="55">
        <f t="shared" si="15"/>
        <v>807199.79999999993</v>
      </c>
    </row>
    <row r="63" spans="2:37" ht="10" customHeight="1" x14ac:dyDescent="0.2">
      <c r="B63" s="286"/>
      <c r="C63" s="57">
        <v>1</v>
      </c>
      <c r="D63" s="58"/>
      <c r="E63" s="59">
        <v>1</v>
      </c>
      <c r="F63" s="188"/>
      <c r="G63" s="60" t="s">
        <v>157</v>
      </c>
      <c r="H63" s="61">
        <v>576</v>
      </c>
      <c r="I63" s="43">
        <f t="shared" si="9"/>
        <v>185877.19999999998</v>
      </c>
      <c r="J63" s="188"/>
      <c r="K63" s="136">
        <v>1</v>
      </c>
      <c r="L63" s="137">
        <v>2</v>
      </c>
      <c r="M63" s="138">
        <v>3.125E-2</v>
      </c>
      <c r="N63" s="47">
        <f t="shared" si="10"/>
        <v>53.663003663003664</v>
      </c>
      <c r="O63" s="65">
        <v>2</v>
      </c>
      <c r="P63" s="66"/>
      <c r="Q63" s="67">
        <v>1</v>
      </c>
      <c r="R63" s="67">
        <v>1</v>
      </c>
      <c r="S63" s="67">
        <v>1</v>
      </c>
      <c r="T63" s="67"/>
      <c r="U63" s="67"/>
      <c r="V63" s="67">
        <v>1</v>
      </c>
      <c r="W63" s="68">
        <v>1</v>
      </c>
      <c r="X63" s="67"/>
      <c r="Y63" s="67"/>
      <c r="Z63" s="68" t="s">
        <v>46</v>
      </c>
      <c r="AA63" s="188"/>
      <c r="AB63" s="69" t="s">
        <v>54</v>
      </c>
      <c r="AC63" s="70" t="s">
        <v>158</v>
      </c>
      <c r="AD63" s="55">
        <f t="shared" si="11"/>
        <v>130</v>
      </c>
      <c r="AE63" s="55">
        <f t="shared" si="16"/>
        <v>144</v>
      </c>
      <c r="AF63" s="55">
        <f t="shared" si="16"/>
        <v>149</v>
      </c>
      <c r="AG63" s="55">
        <f t="shared" si="16"/>
        <v>123</v>
      </c>
      <c r="AH63" s="36">
        <f t="shared" si="12"/>
        <v>546</v>
      </c>
      <c r="AI63" s="56">
        <f t="shared" si="13"/>
        <v>53.663003663003664</v>
      </c>
      <c r="AJ63" s="36">
        <f t="shared" si="14"/>
        <v>0</v>
      </c>
      <c r="AK63" s="55">
        <f t="shared" si="15"/>
        <v>185877.19999999998</v>
      </c>
    </row>
    <row r="64" spans="2:37" ht="10" customHeight="1" x14ac:dyDescent="0.2">
      <c r="B64" s="286"/>
      <c r="C64" s="77">
        <v>1</v>
      </c>
      <c r="D64" s="78">
        <v>1</v>
      </c>
      <c r="E64" s="79">
        <v>1</v>
      </c>
      <c r="F64" s="191"/>
      <c r="G64" s="80" t="s">
        <v>159</v>
      </c>
      <c r="H64" s="81">
        <v>259</v>
      </c>
      <c r="I64" s="82">
        <f t="shared" si="9"/>
        <v>83553.799999999988</v>
      </c>
      <c r="J64" s="191"/>
      <c r="K64" s="140">
        <v>1</v>
      </c>
      <c r="L64" s="141">
        <v>0.5</v>
      </c>
      <c r="M64" s="142">
        <v>0.25</v>
      </c>
      <c r="N64" s="86">
        <f t="shared" si="10"/>
        <v>53.711790393013104</v>
      </c>
      <c r="O64" s="87">
        <v>1</v>
      </c>
      <c r="P64" s="88"/>
      <c r="Q64" s="89"/>
      <c r="R64" s="89"/>
      <c r="S64" s="89"/>
      <c r="T64" s="89"/>
      <c r="U64" s="89"/>
      <c r="V64" s="89"/>
      <c r="W64" s="90"/>
      <c r="X64" s="89" t="s">
        <v>24</v>
      </c>
      <c r="Y64" s="89" t="s">
        <v>53</v>
      </c>
      <c r="Z64" s="90" t="s">
        <v>46</v>
      </c>
      <c r="AA64" s="191"/>
      <c r="AB64" s="92" t="s">
        <v>37</v>
      </c>
      <c r="AC64" s="93" t="s">
        <v>160</v>
      </c>
      <c r="AD64" s="55">
        <f t="shared" si="11"/>
        <v>54</v>
      </c>
      <c r="AE64" s="55">
        <f t="shared" si="16"/>
        <v>66</v>
      </c>
      <c r="AF64" s="55">
        <f t="shared" si="16"/>
        <v>57</v>
      </c>
      <c r="AG64" s="55">
        <f t="shared" si="16"/>
        <v>52</v>
      </c>
      <c r="AH64" s="36">
        <f t="shared" si="12"/>
        <v>229</v>
      </c>
      <c r="AI64" s="56">
        <f t="shared" si="13"/>
        <v>53.711790393013104</v>
      </c>
      <c r="AJ64" s="36">
        <f t="shared" si="14"/>
        <v>0</v>
      </c>
      <c r="AK64" s="55">
        <f t="shared" si="15"/>
        <v>83553.799999999988</v>
      </c>
    </row>
    <row r="65" spans="2:37" ht="10" customHeight="1" x14ac:dyDescent="0.2">
      <c r="B65" s="286"/>
      <c r="C65" s="143"/>
      <c r="D65" s="144"/>
      <c r="E65" s="145">
        <v>1</v>
      </c>
      <c r="F65" s="184"/>
      <c r="G65" s="147" t="s">
        <v>161</v>
      </c>
      <c r="H65" s="61">
        <f>LEN(AC65)</f>
        <v>3186</v>
      </c>
      <c r="I65" s="43">
        <f t="shared" si="9"/>
        <v>1028097.2</v>
      </c>
      <c r="J65" s="184"/>
      <c r="K65" s="148"/>
      <c r="L65" s="149"/>
      <c r="M65" s="150"/>
      <c r="N65" s="47">
        <f t="shared" si="10"/>
        <v>48.51077313054499</v>
      </c>
      <c r="O65" s="151">
        <v>15</v>
      </c>
      <c r="P65" s="152"/>
      <c r="Q65" s="153"/>
      <c r="R65" s="153"/>
      <c r="S65" s="153">
        <v>1</v>
      </c>
      <c r="T65" s="153"/>
      <c r="U65" s="153"/>
      <c r="V65" s="153">
        <v>1</v>
      </c>
      <c r="W65" s="154"/>
      <c r="X65" s="153"/>
      <c r="Y65" s="153"/>
      <c r="Z65" s="154" t="s">
        <v>46</v>
      </c>
      <c r="AA65" s="184"/>
      <c r="AB65" s="155" t="s">
        <v>54</v>
      </c>
      <c r="AC65" s="163" t="s">
        <v>162</v>
      </c>
      <c r="AD65" s="55">
        <f t="shared" si="11"/>
        <v>862</v>
      </c>
      <c r="AE65" s="55">
        <f t="shared" si="16"/>
        <v>696</v>
      </c>
      <c r="AF65" s="55">
        <f t="shared" si="16"/>
        <v>835</v>
      </c>
      <c r="AG65" s="55">
        <f t="shared" si="16"/>
        <v>763</v>
      </c>
      <c r="AH65" s="36">
        <f t="shared" si="12"/>
        <v>3156</v>
      </c>
      <c r="AI65" s="56">
        <f t="shared" si="13"/>
        <v>48.51077313054499</v>
      </c>
      <c r="AJ65" s="36">
        <f t="shared" si="14"/>
        <v>0</v>
      </c>
      <c r="AK65" s="55">
        <f t="shared" si="15"/>
        <v>1028097.2</v>
      </c>
    </row>
    <row r="66" spans="2:37" ht="10" customHeight="1" x14ac:dyDescent="0.2">
      <c r="B66" s="286"/>
      <c r="C66" s="57"/>
      <c r="D66" s="58"/>
      <c r="E66" s="59">
        <v>1</v>
      </c>
      <c r="F66" s="188"/>
      <c r="G66" s="60" t="s">
        <v>163</v>
      </c>
      <c r="H66" s="61">
        <f>LEN(AC66)</f>
        <v>4657</v>
      </c>
      <c r="I66" s="43">
        <f t="shared" si="9"/>
        <v>1501466.4</v>
      </c>
      <c r="J66" s="188"/>
      <c r="K66" s="110"/>
      <c r="L66" s="111"/>
      <c r="M66" s="112"/>
      <c r="N66" s="47">
        <f t="shared" si="10"/>
        <v>48.930192349254376</v>
      </c>
      <c r="O66" s="65">
        <v>15</v>
      </c>
      <c r="P66" s="66"/>
      <c r="Q66" s="67">
        <v>1</v>
      </c>
      <c r="R66" s="67">
        <v>1</v>
      </c>
      <c r="S66" s="67">
        <v>1</v>
      </c>
      <c r="T66" s="67">
        <v>1</v>
      </c>
      <c r="U66" s="67">
        <v>1</v>
      </c>
      <c r="V66" s="67"/>
      <c r="W66" s="68"/>
      <c r="X66" s="67"/>
      <c r="Y66" s="67"/>
      <c r="Z66" s="68" t="s">
        <v>46</v>
      </c>
      <c r="AA66" s="188"/>
      <c r="AB66" s="69" t="s">
        <v>54</v>
      </c>
      <c r="AC66" s="70" t="s">
        <v>164</v>
      </c>
      <c r="AD66" s="55">
        <f t="shared" si="11"/>
        <v>1236</v>
      </c>
      <c r="AE66" s="55">
        <f t="shared" ref="AE66:AG85" si="17">LEN($AC66) -LEN( SUBSTITUTE($AC66,AE$5,""))</f>
        <v>1052</v>
      </c>
      <c r="AF66" s="55">
        <f t="shared" si="17"/>
        <v>1212</v>
      </c>
      <c r="AG66" s="55">
        <f t="shared" si="17"/>
        <v>1127</v>
      </c>
      <c r="AH66" s="36">
        <f t="shared" si="12"/>
        <v>4627</v>
      </c>
      <c r="AI66" s="56">
        <f t="shared" si="13"/>
        <v>48.930192349254376</v>
      </c>
      <c r="AJ66" s="36">
        <f t="shared" si="14"/>
        <v>0</v>
      </c>
      <c r="AK66" s="55">
        <f t="shared" si="15"/>
        <v>1501466.4</v>
      </c>
    </row>
    <row r="67" spans="2:37" ht="10" customHeight="1" x14ac:dyDescent="0.2">
      <c r="B67" s="286"/>
      <c r="C67" s="57"/>
      <c r="D67" s="58"/>
      <c r="E67" s="59">
        <v>1</v>
      </c>
      <c r="F67" s="188"/>
      <c r="G67" s="60" t="s">
        <v>165</v>
      </c>
      <c r="H67" s="61">
        <f>LEN(AC67)</f>
        <v>2360</v>
      </c>
      <c r="I67" s="43">
        <f t="shared" si="9"/>
        <v>761783</v>
      </c>
      <c r="J67" s="188"/>
      <c r="K67" s="110"/>
      <c r="L67" s="111"/>
      <c r="M67" s="112"/>
      <c r="N67" s="47">
        <f t="shared" si="10"/>
        <v>47.42489270386266</v>
      </c>
      <c r="O67" s="65">
        <v>15</v>
      </c>
      <c r="P67" s="66"/>
      <c r="Q67" s="67">
        <v>1</v>
      </c>
      <c r="R67" s="67">
        <v>1</v>
      </c>
      <c r="S67" s="67">
        <v>1</v>
      </c>
      <c r="T67" s="67">
        <v>1</v>
      </c>
      <c r="U67" s="67">
        <v>1</v>
      </c>
      <c r="V67" s="67">
        <v>1</v>
      </c>
      <c r="W67" s="68"/>
      <c r="X67" s="67"/>
      <c r="Y67" s="67"/>
      <c r="Z67" s="68" t="s">
        <v>46</v>
      </c>
      <c r="AA67" s="188"/>
      <c r="AB67" s="69" t="s">
        <v>54</v>
      </c>
      <c r="AC67" s="70" t="s">
        <v>166</v>
      </c>
      <c r="AD67" s="55">
        <f t="shared" si="11"/>
        <v>649</v>
      </c>
      <c r="AE67" s="55">
        <f t="shared" si="17"/>
        <v>493</v>
      </c>
      <c r="AF67" s="55">
        <f t="shared" si="17"/>
        <v>612</v>
      </c>
      <c r="AG67" s="55">
        <f t="shared" si="17"/>
        <v>576</v>
      </c>
      <c r="AH67" s="36">
        <f t="shared" si="12"/>
        <v>2330</v>
      </c>
      <c r="AI67" s="56">
        <f t="shared" si="13"/>
        <v>47.42489270386266</v>
      </c>
      <c r="AJ67" s="36">
        <f t="shared" si="14"/>
        <v>0</v>
      </c>
      <c r="AK67" s="55">
        <f t="shared" si="15"/>
        <v>761783</v>
      </c>
    </row>
    <row r="68" spans="2:37" ht="10" customHeight="1" x14ac:dyDescent="0.2">
      <c r="B68" s="286"/>
      <c r="C68" s="57"/>
      <c r="D68" s="58"/>
      <c r="E68" s="59">
        <v>1</v>
      </c>
      <c r="F68" s="188"/>
      <c r="G68" s="60" t="s">
        <v>167</v>
      </c>
      <c r="H68" s="61">
        <f>LEN(AC68)</f>
        <v>3020</v>
      </c>
      <c r="I68" s="43">
        <f t="shared" si="9"/>
        <v>973145.99999999988</v>
      </c>
      <c r="J68" s="188"/>
      <c r="K68" s="110"/>
      <c r="L68" s="111"/>
      <c r="M68" s="112"/>
      <c r="N68" s="47">
        <f t="shared" si="10"/>
        <v>49.73244147157191</v>
      </c>
      <c r="O68" s="65">
        <v>3</v>
      </c>
      <c r="P68" s="66">
        <v>1</v>
      </c>
      <c r="Q68" s="67">
        <v>1</v>
      </c>
      <c r="R68" s="67"/>
      <c r="S68" s="67"/>
      <c r="T68" s="67"/>
      <c r="U68" s="67"/>
      <c r="V68" s="67"/>
      <c r="W68" s="68"/>
      <c r="X68" s="67"/>
      <c r="Y68" s="67"/>
      <c r="Z68" s="68" t="s">
        <v>46</v>
      </c>
      <c r="AA68" s="188"/>
      <c r="AB68" s="69" t="s">
        <v>54</v>
      </c>
      <c r="AC68" s="70" t="s">
        <v>168</v>
      </c>
      <c r="AD68" s="55">
        <f t="shared" si="11"/>
        <v>780</v>
      </c>
      <c r="AE68" s="55">
        <f t="shared" si="17"/>
        <v>709</v>
      </c>
      <c r="AF68" s="55">
        <f t="shared" si="17"/>
        <v>778</v>
      </c>
      <c r="AG68" s="55">
        <f t="shared" si="17"/>
        <v>723</v>
      </c>
      <c r="AH68" s="36">
        <f t="shared" si="12"/>
        <v>2990</v>
      </c>
      <c r="AI68" s="56">
        <f t="shared" si="13"/>
        <v>49.73244147157191</v>
      </c>
      <c r="AJ68" s="36">
        <f t="shared" si="14"/>
        <v>0</v>
      </c>
      <c r="AK68" s="55">
        <f t="shared" si="15"/>
        <v>973145.99999999988</v>
      </c>
    </row>
    <row r="69" spans="2:37" ht="10" customHeight="1" x14ac:dyDescent="0.2">
      <c r="B69" s="286"/>
      <c r="C69" s="115"/>
      <c r="D69" s="116"/>
      <c r="E69" s="117">
        <v>1</v>
      </c>
      <c r="F69" s="192"/>
      <c r="G69" s="119" t="s">
        <v>169</v>
      </c>
      <c r="H69" s="157">
        <f>LEN(AC69)</f>
        <v>2238</v>
      </c>
      <c r="I69" s="120">
        <f t="shared" si="9"/>
        <v>722969.59999999998</v>
      </c>
      <c r="J69" s="192"/>
      <c r="K69" s="121"/>
      <c r="L69" s="122"/>
      <c r="M69" s="123"/>
      <c r="N69" s="124">
        <f t="shared" si="10"/>
        <v>47.554347826086953</v>
      </c>
      <c r="O69" s="125">
        <v>17</v>
      </c>
      <c r="P69" s="126"/>
      <c r="Q69" s="127">
        <v>1</v>
      </c>
      <c r="R69" s="127"/>
      <c r="S69" s="127">
        <v>1</v>
      </c>
      <c r="T69" s="127"/>
      <c r="U69" s="127">
        <v>3</v>
      </c>
      <c r="V69" s="127">
        <v>1</v>
      </c>
      <c r="W69" s="128">
        <v>1</v>
      </c>
      <c r="X69" s="127"/>
      <c r="Y69" s="127"/>
      <c r="Z69" s="128" t="s">
        <v>46</v>
      </c>
      <c r="AA69" s="192"/>
      <c r="AB69" s="129" t="s">
        <v>54</v>
      </c>
      <c r="AC69" s="171" t="s">
        <v>170</v>
      </c>
      <c r="AD69" s="55">
        <f t="shared" si="11"/>
        <v>625</v>
      </c>
      <c r="AE69" s="55">
        <f t="shared" si="17"/>
        <v>462</v>
      </c>
      <c r="AF69" s="55">
        <f t="shared" si="17"/>
        <v>588</v>
      </c>
      <c r="AG69" s="55">
        <f t="shared" si="17"/>
        <v>533</v>
      </c>
      <c r="AH69" s="36">
        <f t="shared" si="12"/>
        <v>2208</v>
      </c>
      <c r="AI69" s="56">
        <f t="shared" si="13"/>
        <v>47.554347826086953</v>
      </c>
      <c r="AJ69" s="36">
        <f t="shared" si="14"/>
        <v>0</v>
      </c>
      <c r="AK69" s="55">
        <f t="shared" si="15"/>
        <v>722969.59999999998</v>
      </c>
    </row>
    <row r="70" spans="2:37" ht="10" customHeight="1" x14ac:dyDescent="0.2">
      <c r="B70" s="287">
        <v>6</v>
      </c>
      <c r="C70" s="143">
        <v>1</v>
      </c>
      <c r="D70" s="144">
        <v>1</v>
      </c>
      <c r="E70" s="145">
        <v>1</v>
      </c>
      <c r="F70" s="193"/>
      <c r="G70" s="147" t="s">
        <v>171</v>
      </c>
      <c r="H70" s="159">
        <v>1465</v>
      </c>
      <c r="I70" s="43">
        <f t="shared" ref="I70:I105" si="18">AK70</f>
        <v>472962.99999999994</v>
      </c>
      <c r="J70" s="193"/>
      <c r="K70" s="174">
        <v>1</v>
      </c>
      <c r="L70" s="175">
        <v>2</v>
      </c>
      <c r="M70" s="176">
        <v>3.125E-2</v>
      </c>
      <c r="N70" s="47">
        <f t="shared" ref="N70:N105" si="19">AI70</f>
        <v>42.99651567944251</v>
      </c>
      <c r="O70" s="151">
        <v>9</v>
      </c>
      <c r="P70" s="152"/>
      <c r="Q70" s="153"/>
      <c r="R70" s="153">
        <v>1</v>
      </c>
      <c r="S70" s="153">
        <v>3</v>
      </c>
      <c r="T70" s="153">
        <v>3</v>
      </c>
      <c r="U70" s="153">
        <v>3</v>
      </c>
      <c r="V70" s="153"/>
      <c r="W70" s="154"/>
      <c r="X70" s="153"/>
      <c r="Y70" s="153"/>
      <c r="Z70" s="154"/>
      <c r="AA70" s="193"/>
      <c r="AB70" s="155" t="s">
        <v>54</v>
      </c>
      <c r="AC70" s="163" t="s">
        <v>172</v>
      </c>
      <c r="AD70" s="55">
        <f t="shared" ref="AD70:AD105" si="20">LEN($AC70) -LEN( SUBSTITUTE($AC70,AD$5,""))-30</f>
        <v>436</v>
      </c>
      <c r="AE70" s="55">
        <f t="shared" si="17"/>
        <v>264</v>
      </c>
      <c r="AF70" s="55">
        <f t="shared" si="17"/>
        <v>353</v>
      </c>
      <c r="AG70" s="55">
        <f t="shared" si="17"/>
        <v>382</v>
      </c>
      <c r="AH70" s="36">
        <f t="shared" ref="AH70:AH101" si="21">SUM(AD70:AG70)</f>
        <v>1435</v>
      </c>
      <c r="AI70" s="56">
        <f t="shared" ref="AI70:AI101" si="22">SUM(AE70:AF70)/AH70*100</f>
        <v>42.99651567944251</v>
      </c>
      <c r="AJ70" s="36">
        <f t="shared" ref="AJ70:AJ105" si="23">LEN(AC70)-AH70-30</f>
        <v>0</v>
      </c>
      <c r="AK70" s="55">
        <f t="shared" ref="AK70:AK105" si="24">(30+AD70)*329.2+AG70*306.2+AE70*305.2+AF70*345.2+159</f>
        <v>472962.99999999994</v>
      </c>
    </row>
    <row r="71" spans="2:37" ht="10" customHeight="1" x14ac:dyDescent="0.2">
      <c r="B71" s="287"/>
      <c r="C71" s="57">
        <v>1</v>
      </c>
      <c r="D71" s="58"/>
      <c r="E71" s="59">
        <v>1</v>
      </c>
      <c r="F71" s="194"/>
      <c r="G71" s="60" t="s">
        <v>173</v>
      </c>
      <c r="H71" s="61">
        <v>604</v>
      </c>
      <c r="I71" s="43">
        <f t="shared" si="18"/>
        <v>195110.8</v>
      </c>
      <c r="J71" s="194"/>
      <c r="K71" s="74">
        <v>1</v>
      </c>
      <c r="L71" s="75">
        <v>0.25</v>
      </c>
      <c r="M71" s="76">
        <v>4</v>
      </c>
      <c r="N71" s="47">
        <f t="shared" si="19"/>
        <v>42.857142857142854</v>
      </c>
      <c r="O71" s="65">
        <v>8</v>
      </c>
      <c r="P71" s="66"/>
      <c r="Q71" s="67">
        <v>1</v>
      </c>
      <c r="R71" s="67">
        <v>1</v>
      </c>
      <c r="S71" s="67">
        <v>3</v>
      </c>
      <c r="T71" s="67">
        <v>4</v>
      </c>
      <c r="U71" s="67">
        <v>3</v>
      </c>
      <c r="V71" s="67">
        <v>1</v>
      </c>
      <c r="W71" s="68"/>
      <c r="X71" s="67"/>
      <c r="Y71" s="67"/>
      <c r="Z71" s="68"/>
      <c r="AA71" s="194"/>
      <c r="AB71" s="69" t="s">
        <v>54</v>
      </c>
      <c r="AC71" s="70" t="s">
        <v>174</v>
      </c>
      <c r="AD71" s="55">
        <f t="shared" si="20"/>
        <v>181</v>
      </c>
      <c r="AE71" s="55">
        <f t="shared" si="17"/>
        <v>111</v>
      </c>
      <c r="AF71" s="55">
        <f t="shared" si="17"/>
        <v>135</v>
      </c>
      <c r="AG71" s="55">
        <f t="shared" si="17"/>
        <v>147</v>
      </c>
      <c r="AH71" s="36">
        <f t="shared" si="21"/>
        <v>574</v>
      </c>
      <c r="AI71" s="56">
        <f t="shared" si="22"/>
        <v>42.857142857142854</v>
      </c>
      <c r="AJ71" s="36">
        <f t="shared" si="23"/>
        <v>0</v>
      </c>
      <c r="AK71" s="55">
        <f t="shared" si="24"/>
        <v>195110.8</v>
      </c>
    </row>
    <row r="72" spans="2:37" ht="10" customHeight="1" x14ac:dyDescent="0.2">
      <c r="B72" s="287"/>
      <c r="C72" s="57">
        <v>1</v>
      </c>
      <c r="D72" s="58">
        <v>1</v>
      </c>
      <c r="E72" s="59">
        <v>1</v>
      </c>
      <c r="F72" s="194"/>
      <c r="G72" s="60" t="s">
        <v>175</v>
      </c>
      <c r="H72" s="61">
        <v>1999</v>
      </c>
      <c r="I72" s="43">
        <f t="shared" si="18"/>
        <v>644117.80000000005</v>
      </c>
      <c r="J72" s="194"/>
      <c r="K72" s="136">
        <v>1</v>
      </c>
      <c r="L72" s="137">
        <v>2</v>
      </c>
      <c r="M72" s="138">
        <v>3.125E-2</v>
      </c>
      <c r="N72" s="47">
        <f t="shared" si="19"/>
        <v>35.906551549009649</v>
      </c>
      <c r="O72" s="65">
        <v>1</v>
      </c>
      <c r="P72" s="66">
        <v>1</v>
      </c>
      <c r="Q72" s="67"/>
      <c r="R72" s="67"/>
      <c r="S72" s="67"/>
      <c r="T72" s="67"/>
      <c r="U72" s="67"/>
      <c r="V72" s="67">
        <v>1</v>
      </c>
      <c r="W72" s="68"/>
      <c r="X72" s="67"/>
      <c r="Y72" s="67"/>
      <c r="Z72" s="68"/>
      <c r="AA72" s="194"/>
      <c r="AB72" s="69" t="s">
        <v>54</v>
      </c>
      <c r="AC72" s="70" t="s">
        <v>176</v>
      </c>
      <c r="AD72" s="55">
        <f t="shared" si="20"/>
        <v>694</v>
      </c>
      <c r="AE72" s="55">
        <f t="shared" si="17"/>
        <v>309</v>
      </c>
      <c r="AF72" s="55">
        <f t="shared" si="17"/>
        <v>398</v>
      </c>
      <c r="AG72" s="55">
        <f t="shared" si="17"/>
        <v>568</v>
      </c>
      <c r="AH72" s="36">
        <f t="shared" si="21"/>
        <v>1969</v>
      </c>
      <c r="AI72" s="56">
        <f t="shared" si="22"/>
        <v>35.906551549009649</v>
      </c>
      <c r="AJ72" s="36">
        <f t="shared" si="23"/>
        <v>0</v>
      </c>
      <c r="AK72" s="55">
        <f t="shared" si="24"/>
        <v>644117.80000000005</v>
      </c>
    </row>
    <row r="73" spans="2:37" ht="10" customHeight="1" x14ac:dyDescent="0.2">
      <c r="B73" s="287"/>
      <c r="C73" s="57">
        <v>1</v>
      </c>
      <c r="D73" s="58">
        <v>1</v>
      </c>
      <c r="E73" s="59">
        <v>1</v>
      </c>
      <c r="F73" s="194"/>
      <c r="G73" s="60" t="s">
        <v>177</v>
      </c>
      <c r="H73" s="61">
        <v>1567</v>
      </c>
      <c r="I73" s="43">
        <f t="shared" si="18"/>
        <v>505240.4</v>
      </c>
      <c r="J73" s="194"/>
      <c r="K73" s="71">
        <v>1</v>
      </c>
      <c r="L73" s="72">
        <v>1</v>
      </c>
      <c r="M73" s="73">
        <v>1</v>
      </c>
      <c r="N73" s="47">
        <f t="shared" si="19"/>
        <v>43.59141184124919</v>
      </c>
      <c r="O73" s="65">
        <v>10</v>
      </c>
      <c r="P73" s="66"/>
      <c r="Q73" s="67">
        <v>1</v>
      </c>
      <c r="R73" s="67">
        <v>1</v>
      </c>
      <c r="S73" s="67">
        <v>3</v>
      </c>
      <c r="T73" s="67">
        <v>3</v>
      </c>
      <c r="U73" s="67">
        <v>4</v>
      </c>
      <c r="V73" s="67"/>
      <c r="W73" s="68"/>
      <c r="X73" s="67"/>
      <c r="Y73" s="67"/>
      <c r="Z73" s="68"/>
      <c r="AA73" s="194"/>
      <c r="AB73" s="69" t="s">
        <v>54</v>
      </c>
      <c r="AC73" s="70" t="s">
        <v>178</v>
      </c>
      <c r="AD73" s="55">
        <f t="shared" si="20"/>
        <v>442</v>
      </c>
      <c r="AE73" s="55">
        <f t="shared" si="17"/>
        <v>293</v>
      </c>
      <c r="AF73" s="55">
        <f t="shared" si="17"/>
        <v>377</v>
      </c>
      <c r="AG73" s="55">
        <f t="shared" si="17"/>
        <v>425</v>
      </c>
      <c r="AH73" s="36">
        <f t="shared" si="21"/>
        <v>1537</v>
      </c>
      <c r="AI73" s="56">
        <f t="shared" si="22"/>
        <v>43.59141184124919</v>
      </c>
      <c r="AJ73" s="36">
        <f t="shared" si="23"/>
        <v>0</v>
      </c>
      <c r="AK73" s="55">
        <f t="shared" si="24"/>
        <v>505240.4</v>
      </c>
    </row>
    <row r="74" spans="2:37" ht="10" customHeight="1" x14ac:dyDescent="0.2">
      <c r="B74" s="287"/>
      <c r="C74" s="57">
        <v>1</v>
      </c>
      <c r="D74" s="58"/>
      <c r="E74" s="59">
        <v>1</v>
      </c>
      <c r="F74" s="194"/>
      <c r="G74" s="60" t="s">
        <v>179</v>
      </c>
      <c r="H74" s="61">
        <v>1118</v>
      </c>
      <c r="I74" s="43">
        <f t="shared" si="18"/>
        <v>360419.6</v>
      </c>
      <c r="J74" s="194"/>
      <c r="K74" s="62">
        <v>1</v>
      </c>
      <c r="L74" s="63">
        <v>0.5</v>
      </c>
      <c r="M74" s="64">
        <v>0.25</v>
      </c>
      <c r="N74" s="47">
        <f t="shared" si="19"/>
        <v>44.485294117647058</v>
      </c>
      <c r="O74" s="65">
        <v>9</v>
      </c>
      <c r="P74" s="66"/>
      <c r="Q74" s="67">
        <v>1</v>
      </c>
      <c r="R74" s="67">
        <v>1</v>
      </c>
      <c r="S74" s="67">
        <v>3</v>
      </c>
      <c r="T74" s="67">
        <v>3</v>
      </c>
      <c r="U74" s="67">
        <v>3</v>
      </c>
      <c r="V74" s="67">
        <v>1</v>
      </c>
      <c r="W74" s="68"/>
      <c r="X74" s="67"/>
      <c r="Y74" s="67"/>
      <c r="Z74" s="68"/>
      <c r="AA74" s="194"/>
      <c r="AB74" s="69" t="s">
        <v>54</v>
      </c>
      <c r="AC74" s="70" t="s">
        <v>180</v>
      </c>
      <c r="AD74" s="55">
        <f t="shared" si="20"/>
        <v>301</v>
      </c>
      <c r="AE74" s="55">
        <f t="shared" si="17"/>
        <v>214</v>
      </c>
      <c r="AF74" s="55">
        <f t="shared" si="17"/>
        <v>270</v>
      </c>
      <c r="AG74" s="55">
        <f t="shared" si="17"/>
        <v>303</v>
      </c>
      <c r="AH74" s="36">
        <f t="shared" si="21"/>
        <v>1088</v>
      </c>
      <c r="AI74" s="56">
        <f t="shared" si="22"/>
        <v>44.485294117647058</v>
      </c>
      <c r="AJ74" s="36">
        <f t="shared" si="23"/>
        <v>0</v>
      </c>
      <c r="AK74" s="55">
        <f t="shared" si="24"/>
        <v>360419.6</v>
      </c>
    </row>
    <row r="75" spans="2:37" ht="10" customHeight="1" x14ac:dyDescent="0.2">
      <c r="B75" s="287"/>
      <c r="C75" s="57">
        <v>1</v>
      </c>
      <c r="D75" s="58">
        <v>1</v>
      </c>
      <c r="E75" s="59">
        <v>1</v>
      </c>
      <c r="F75" s="194"/>
      <c r="G75" s="60" t="s">
        <v>181</v>
      </c>
      <c r="H75" s="61">
        <v>575</v>
      </c>
      <c r="I75" s="43">
        <f t="shared" si="18"/>
        <v>185678</v>
      </c>
      <c r="J75" s="194"/>
      <c r="K75" s="62">
        <v>1</v>
      </c>
      <c r="L75" s="63">
        <v>0.5</v>
      </c>
      <c r="M75" s="64">
        <v>0.25</v>
      </c>
      <c r="N75" s="47">
        <f t="shared" si="19"/>
        <v>47.706422018348626</v>
      </c>
      <c r="O75" s="65">
        <v>4</v>
      </c>
      <c r="P75" s="66">
        <v>1</v>
      </c>
      <c r="Q75" s="67"/>
      <c r="R75" s="67"/>
      <c r="S75" s="67">
        <v>2</v>
      </c>
      <c r="T75" s="67">
        <v>2</v>
      </c>
      <c r="U75" s="67"/>
      <c r="V75" s="67">
        <v>1</v>
      </c>
      <c r="W75" s="68"/>
      <c r="X75" s="67"/>
      <c r="Y75" s="67"/>
      <c r="Z75" s="68"/>
      <c r="AA75" s="194"/>
      <c r="AB75" s="69" t="s">
        <v>54</v>
      </c>
      <c r="AC75" s="70" t="s">
        <v>182</v>
      </c>
      <c r="AD75" s="55">
        <f t="shared" si="20"/>
        <v>128</v>
      </c>
      <c r="AE75" s="55">
        <f t="shared" si="17"/>
        <v>108</v>
      </c>
      <c r="AF75" s="55">
        <f t="shared" si="17"/>
        <v>152</v>
      </c>
      <c r="AG75" s="55">
        <f t="shared" si="17"/>
        <v>157</v>
      </c>
      <c r="AH75" s="36">
        <f t="shared" si="21"/>
        <v>545</v>
      </c>
      <c r="AI75" s="56">
        <f t="shared" si="22"/>
        <v>47.706422018348626</v>
      </c>
      <c r="AJ75" s="36">
        <f t="shared" si="23"/>
        <v>0</v>
      </c>
      <c r="AK75" s="55">
        <f t="shared" si="24"/>
        <v>185678</v>
      </c>
    </row>
    <row r="76" spans="2:37" ht="10" customHeight="1" x14ac:dyDescent="0.2">
      <c r="B76" s="287"/>
      <c r="C76" s="57">
        <v>1</v>
      </c>
      <c r="D76" s="58">
        <v>1</v>
      </c>
      <c r="E76" s="59">
        <v>1</v>
      </c>
      <c r="F76" s="194"/>
      <c r="G76" s="60" t="s">
        <v>183</v>
      </c>
      <c r="H76" s="61">
        <v>604</v>
      </c>
      <c r="I76" s="43">
        <f t="shared" si="18"/>
        <v>194778.8</v>
      </c>
      <c r="J76" s="194"/>
      <c r="K76" s="110">
        <v>1</v>
      </c>
      <c r="L76" s="195">
        <v>1</v>
      </c>
      <c r="M76" s="112">
        <v>1</v>
      </c>
      <c r="N76" s="47">
        <f t="shared" si="19"/>
        <v>49.128919860627178</v>
      </c>
      <c r="O76" s="65">
        <v>4</v>
      </c>
      <c r="P76" s="66"/>
      <c r="Q76" s="67">
        <v>1</v>
      </c>
      <c r="R76" s="67">
        <v>1</v>
      </c>
      <c r="S76" s="67">
        <v>1</v>
      </c>
      <c r="T76" s="67">
        <v>1</v>
      </c>
      <c r="U76" s="67">
        <v>1</v>
      </c>
      <c r="V76" s="67">
        <v>1</v>
      </c>
      <c r="W76" s="68">
        <v>1</v>
      </c>
      <c r="X76" s="67"/>
      <c r="Y76" s="67"/>
      <c r="Z76" s="68"/>
      <c r="AA76" s="194"/>
      <c r="AB76" s="69" t="s">
        <v>54</v>
      </c>
      <c r="AC76" s="70" t="s">
        <v>184</v>
      </c>
      <c r="AD76" s="55">
        <f t="shared" si="20"/>
        <v>149</v>
      </c>
      <c r="AE76" s="55">
        <f t="shared" si="17"/>
        <v>136</v>
      </c>
      <c r="AF76" s="55">
        <f t="shared" si="17"/>
        <v>146</v>
      </c>
      <c r="AG76" s="55">
        <f t="shared" si="17"/>
        <v>143</v>
      </c>
      <c r="AH76" s="36">
        <f t="shared" si="21"/>
        <v>574</v>
      </c>
      <c r="AI76" s="56">
        <f t="shared" si="22"/>
        <v>49.128919860627178</v>
      </c>
      <c r="AJ76" s="36">
        <f t="shared" si="23"/>
        <v>0</v>
      </c>
      <c r="AK76" s="55">
        <f t="shared" si="24"/>
        <v>194778.8</v>
      </c>
    </row>
    <row r="77" spans="2:37" ht="10" customHeight="1" x14ac:dyDescent="0.2">
      <c r="B77" s="287"/>
      <c r="C77" s="57">
        <v>1</v>
      </c>
      <c r="D77" s="58"/>
      <c r="E77" s="59">
        <v>1</v>
      </c>
      <c r="F77" s="194"/>
      <c r="G77" s="60" t="s">
        <v>185</v>
      </c>
      <c r="H77" s="61">
        <v>407</v>
      </c>
      <c r="I77" s="43">
        <f t="shared" si="18"/>
        <v>131524.4</v>
      </c>
      <c r="J77" s="194"/>
      <c r="K77" s="62">
        <v>1</v>
      </c>
      <c r="L77" s="63">
        <v>0.5</v>
      </c>
      <c r="M77" s="64">
        <v>0.25</v>
      </c>
      <c r="N77" s="47">
        <f t="shared" si="19"/>
        <v>37.931034482758619</v>
      </c>
      <c r="O77" s="65">
        <v>4</v>
      </c>
      <c r="P77" s="66">
        <v>1</v>
      </c>
      <c r="Q77" s="67"/>
      <c r="R77" s="67"/>
      <c r="S77" s="67">
        <v>1</v>
      </c>
      <c r="T77" s="67">
        <v>2</v>
      </c>
      <c r="U77" s="67">
        <v>2</v>
      </c>
      <c r="V77" s="67">
        <v>1</v>
      </c>
      <c r="W77" s="68"/>
      <c r="X77" s="67"/>
      <c r="Y77" s="67"/>
      <c r="Z77" s="68"/>
      <c r="AA77" s="194"/>
      <c r="AB77" s="69" t="s">
        <v>54</v>
      </c>
      <c r="AC77" s="70" t="s">
        <v>186</v>
      </c>
      <c r="AD77" s="55">
        <f t="shared" si="20"/>
        <v>125</v>
      </c>
      <c r="AE77" s="55">
        <f t="shared" si="17"/>
        <v>60</v>
      </c>
      <c r="AF77" s="55">
        <f t="shared" si="17"/>
        <v>83</v>
      </c>
      <c r="AG77" s="55">
        <f t="shared" si="17"/>
        <v>109</v>
      </c>
      <c r="AH77" s="36">
        <f t="shared" si="21"/>
        <v>377</v>
      </c>
      <c r="AI77" s="56">
        <f t="shared" si="22"/>
        <v>37.931034482758619</v>
      </c>
      <c r="AJ77" s="36">
        <f t="shared" si="23"/>
        <v>0</v>
      </c>
      <c r="AK77" s="55">
        <f t="shared" si="24"/>
        <v>131524.4</v>
      </c>
    </row>
    <row r="78" spans="2:37" ht="10" customHeight="1" x14ac:dyDescent="0.2">
      <c r="B78" s="287"/>
      <c r="C78" s="57">
        <v>1</v>
      </c>
      <c r="D78" s="58">
        <v>1</v>
      </c>
      <c r="E78" s="59">
        <v>1</v>
      </c>
      <c r="F78" s="196"/>
      <c r="G78" s="60" t="s">
        <v>187</v>
      </c>
      <c r="H78" s="61">
        <v>515</v>
      </c>
      <c r="I78" s="43">
        <f t="shared" si="18"/>
        <v>166020</v>
      </c>
      <c r="J78" s="196"/>
      <c r="K78" s="110">
        <v>1</v>
      </c>
      <c r="L78" s="195">
        <v>1</v>
      </c>
      <c r="M78" s="112">
        <v>1</v>
      </c>
      <c r="N78" s="47">
        <f t="shared" si="19"/>
        <v>51.134020618556697</v>
      </c>
      <c r="O78" s="65">
        <v>4</v>
      </c>
      <c r="P78" s="66"/>
      <c r="Q78" s="67">
        <v>1</v>
      </c>
      <c r="R78" s="67"/>
      <c r="S78" s="67"/>
      <c r="T78" s="67">
        <v>1</v>
      </c>
      <c r="U78" s="67">
        <v>2</v>
      </c>
      <c r="V78" s="67"/>
      <c r="W78" s="68">
        <v>1</v>
      </c>
      <c r="X78" s="67"/>
      <c r="Y78" s="67"/>
      <c r="Z78" s="68"/>
      <c r="AA78" s="196"/>
      <c r="AB78" s="69" t="s">
        <v>54</v>
      </c>
      <c r="AC78" s="70" t="s">
        <v>188</v>
      </c>
      <c r="AD78" s="55">
        <f t="shared" si="20"/>
        <v>122</v>
      </c>
      <c r="AE78" s="55">
        <f t="shared" si="17"/>
        <v>125</v>
      </c>
      <c r="AF78" s="55">
        <f t="shared" si="17"/>
        <v>123</v>
      </c>
      <c r="AG78" s="55">
        <f t="shared" si="17"/>
        <v>115</v>
      </c>
      <c r="AH78" s="36">
        <f t="shared" si="21"/>
        <v>485</v>
      </c>
      <c r="AI78" s="56">
        <f t="shared" si="22"/>
        <v>51.134020618556697</v>
      </c>
      <c r="AJ78" s="36">
        <f t="shared" si="23"/>
        <v>0</v>
      </c>
      <c r="AK78" s="55">
        <f t="shared" si="24"/>
        <v>166020</v>
      </c>
    </row>
    <row r="79" spans="2:37" ht="10" customHeight="1" x14ac:dyDescent="0.2">
      <c r="B79" s="287"/>
      <c r="C79" s="57">
        <v>1</v>
      </c>
      <c r="D79" s="58">
        <v>1</v>
      </c>
      <c r="E79" s="59">
        <v>1</v>
      </c>
      <c r="F79" s="197"/>
      <c r="G79" s="60" t="s">
        <v>189</v>
      </c>
      <c r="H79" s="61">
        <v>1193</v>
      </c>
      <c r="I79" s="43">
        <f t="shared" si="18"/>
        <v>385213.6</v>
      </c>
      <c r="J79" s="197"/>
      <c r="K79" s="62">
        <v>1</v>
      </c>
      <c r="L79" s="63">
        <v>0.5</v>
      </c>
      <c r="M79" s="64">
        <v>0.25</v>
      </c>
      <c r="N79" s="47">
        <f t="shared" si="19"/>
        <v>39.552880481513327</v>
      </c>
      <c r="O79" s="65">
        <v>5</v>
      </c>
      <c r="P79" s="66">
        <v>1</v>
      </c>
      <c r="Q79" s="67">
        <v>1</v>
      </c>
      <c r="R79" s="67"/>
      <c r="S79" s="67">
        <v>2</v>
      </c>
      <c r="T79" s="67">
        <v>2</v>
      </c>
      <c r="U79" s="67">
        <v>1</v>
      </c>
      <c r="V79" s="67">
        <v>1</v>
      </c>
      <c r="W79" s="68"/>
      <c r="X79" s="67"/>
      <c r="Y79" s="67"/>
      <c r="Z79" s="68"/>
      <c r="AA79" s="197"/>
      <c r="AB79" s="69" t="s">
        <v>54</v>
      </c>
      <c r="AC79" s="70" t="s">
        <v>190</v>
      </c>
      <c r="AD79" s="55">
        <f t="shared" si="20"/>
        <v>376</v>
      </c>
      <c r="AE79" s="55">
        <f t="shared" si="17"/>
        <v>188</v>
      </c>
      <c r="AF79" s="55">
        <f t="shared" si="17"/>
        <v>272</v>
      </c>
      <c r="AG79" s="55">
        <f t="shared" si="17"/>
        <v>327</v>
      </c>
      <c r="AH79" s="36">
        <f t="shared" si="21"/>
        <v>1163</v>
      </c>
      <c r="AI79" s="56">
        <f t="shared" si="22"/>
        <v>39.552880481513327</v>
      </c>
      <c r="AJ79" s="36">
        <f t="shared" si="23"/>
        <v>0</v>
      </c>
      <c r="AK79" s="55">
        <f t="shared" si="24"/>
        <v>385213.6</v>
      </c>
    </row>
    <row r="80" spans="2:37" ht="10" customHeight="1" x14ac:dyDescent="0.2">
      <c r="B80" s="287"/>
      <c r="C80" s="57">
        <v>1</v>
      </c>
      <c r="D80" s="58"/>
      <c r="E80" s="59">
        <v>1</v>
      </c>
      <c r="F80" s="194"/>
      <c r="G80" s="60" t="s">
        <v>191</v>
      </c>
      <c r="H80" s="61">
        <v>484</v>
      </c>
      <c r="I80" s="43">
        <f t="shared" si="18"/>
        <v>155966.79999999999</v>
      </c>
      <c r="J80" s="194"/>
      <c r="K80" s="136">
        <v>1</v>
      </c>
      <c r="L80" s="137">
        <v>2</v>
      </c>
      <c r="M80" s="138">
        <v>3.125E-2</v>
      </c>
      <c r="N80" s="47">
        <f t="shared" si="19"/>
        <v>48.678414096916299</v>
      </c>
      <c r="O80" s="65">
        <v>3</v>
      </c>
      <c r="P80" s="66">
        <v>1</v>
      </c>
      <c r="Q80" s="67"/>
      <c r="R80" s="67"/>
      <c r="S80" s="67"/>
      <c r="T80" s="67"/>
      <c r="U80" s="67">
        <v>1</v>
      </c>
      <c r="V80" s="67">
        <v>1</v>
      </c>
      <c r="W80" s="68">
        <v>1</v>
      </c>
      <c r="X80" s="67"/>
      <c r="Y80" s="67"/>
      <c r="Z80" s="68"/>
      <c r="AA80" s="194"/>
      <c r="AB80" s="69" t="s">
        <v>54</v>
      </c>
      <c r="AC80" s="70" t="s">
        <v>192</v>
      </c>
      <c r="AD80" s="55">
        <f t="shared" si="20"/>
        <v>126</v>
      </c>
      <c r="AE80" s="55">
        <f t="shared" si="17"/>
        <v>115</v>
      </c>
      <c r="AF80" s="55">
        <f t="shared" si="17"/>
        <v>106</v>
      </c>
      <c r="AG80" s="55">
        <f t="shared" si="17"/>
        <v>107</v>
      </c>
      <c r="AH80" s="36">
        <f t="shared" si="21"/>
        <v>454</v>
      </c>
      <c r="AI80" s="56">
        <f t="shared" si="22"/>
        <v>48.678414096916299</v>
      </c>
      <c r="AJ80" s="36">
        <f t="shared" si="23"/>
        <v>0</v>
      </c>
      <c r="AK80" s="55">
        <f t="shared" si="24"/>
        <v>155966.79999999999</v>
      </c>
    </row>
    <row r="81" spans="2:37" ht="10" customHeight="1" x14ac:dyDescent="0.2">
      <c r="B81" s="287"/>
      <c r="C81" s="57">
        <v>1</v>
      </c>
      <c r="D81" s="58">
        <v>1</v>
      </c>
      <c r="E81" s="59">
        <v>1</v>
      </c>
      <c r="F81" s="194"/>
      <c r="G81" s="60" t="s">
        <v>193</v>
      </c>
      <c r="H81" s="61">
        <v>1558</v>
      </c>
      <c r="I81" s="43">
        <f t="shared" si="18"/>
        <v>502284.6</v>
      </c>
      <c r="J81" s="194"/>
      <c r="K81" s="74">
        <v>1</v>
      </c>
      <c r="L81" s="75">
        <v>0.25</v>
      </c>
      <c r="M81" s="76">
        <v>4</v>
      </c>
      <c r="N81" s="47">
        <f t="shared" si="19"/>
        <v>43.455497382198956</v>
      </c>
      <c r="O81" s="65">
        <v>10</v>
      </c>
      <c r="P81" s="66"/>
      <c r="Q81" s="67">
        <v>1</v>
      </c>
      <c r="R81" s="67">
        <v>1</v>
      </c>
      <c r="S81" s="67">
        <v>3</v>
      </c>
      <c r="T81" s="67">
        <v>3</v>
      </c>
      <c r="U81" s="67">
        <v>4</v>
      </c>
      <c r="V81" s="67">
        <v>1</v>
      </c>
      <c r="W81" s="68"/>
      <c r="X81" s="67"/>
      <c r="Y81" s="67"/>
      <c r="Z81" s="68"/>
      <c r="AA81" s="194"/>
      <c r="AB81" s="69" t="s">
        <v>54</v>
      </c>
      <c r="AC81" s="70" t="s">
        <v>194</v>
      </c>
      <c r="AD81" s="55">
        <f t="shared" si="20"/>
        <v>440</v>
      </c>
      <c r="AE81" s="55">
        <f t="shared" si="17"/>
        <v>291</v>
      </c>
      <c r="AF81" s="55">
        <f t="shared" si="17"/>
        <v>373</v>
      </c>
      <c r="AG81" s="55">
        <f t="shared" si="17"/>
        <v>424</v>
      </c>
      <c r="AH81" s="36">
        <f t="shared" si="21"/>
        <v>1528</v>
      </c>
      <c r="AI81" s="56">
        <f t="shared" si="22"/>
        <v>43.455497382198956</v>
      </c>
      <c r="AJ81" s="36">
        <f t="shared" si="23"/>
        <v>0</v>
      </c>
      <c r="AK81" s="55">
        <f t="shared" si="24"/>
        <v>502284.6</v>
      </c>
    </row>
    <row r="82" spans="2:37" ht="10" customHeight="1" x14ac:dyDescent="0.2">
      <c r="B82" s="287"/>
      <c r="C82" s="57">
        <v>1</v>
      </c>
      <c r="D82" s="58">
        <v>1</v>
      </c>
      <c r="E82" s="59">
        <v>1</v>
      </c>
      <c r="F82" s="194"/>
      <c r="G82" s="60" t="s">
        <v>195</v>
      </c>
      <c r="H82" s="61">
        <v>1341</v>
      </c>
      <c r="I82" s="43">
        <f t="shared" si="18"/>
        <v>432465.2</v>
      </c>
      <c r="J82" s="194"/>
      <c r="K82" s="71">
        <v>1</v>
      </c>
      <c r="L82" s="72">
        <v>1</v>
      </c>
      <c r="M82" s="73">
        <v>1</v>
      </c>
      <c r="N82" s="47">
        <f t="shared" si="19"/>
        <v>39.054157131960338</v>
      </c>
      <c r="O82" s="65">
        <v>6</v>
      </c>
      <c r="P82" s="66">
        <v>1</v>
      </c>
      <c r="Q82" s="67">
        <v>1</v>
      </c>
      <c r="R82" s="67"/>
      <c r="S82" s="67">
        <v>1</v>
      </c>
      <c r="T82" s="67"/>
      <c r="U82" s="67">
        <v>2</v>
      </c>
      <c r="V82" s="67">
        <v>1</v>
      </c>
      <c r="W82" s="68"/>
      <c r="X82" s="67"/>
      <c r="Y82" s="67"/>
      <c r="Z82" s="68"/>
      <c r="AA82" s="194"/>
      <c r="AB82" s="69" t="s">
        <v>54</v>
      </c>
      <c r="AC82" s="70" t="s">
        <v>196</v>
      </c>
      <c r="AD82" s="55">
        <f t="shared" si="20"/>
        <v>438</v>
      </c>
      <c r="AE82" s="55">
        <f t="shared" si="17"/>
        <v>226</v>
      </c>
      <c r="AF82" s="55">
        <f t="shared" si="17"/>
        <v>286</v>
      </c>
      <c r="AG82" s="55">
        <f t="shared" si="17"/>
        <v>361</v>
      </c>
      <c r="AH82" s="36">
        <f t="shared" si="21"/>
        <v>1311</v>
      </c>
      <c r="AI82" s="56">
        <f t="shared" si="22"/>
        <v>39.054157131960338</v>
      </c>
      <c r="AJ82" s="36">
        <f t="shared" si="23"/>
        <v>0</v>
      </c>
      <c r="AK82" s="55">
        <f t="shared" si="24"/>
        <v>432465.2</v>
      </c>
    </row>
    <row r="83" spans="2:37" ht="10" customHeight="1" x14ac:dyDescent="0.2">
      <c r="B83" s="287"/>
      <c r="C83" s="57">
        <v>1</v>
      </c>
      <c r="D83" s="58">
        <v>1</v>
      </c>
      <c r="E83" s="59">
        <v>1</v>
      </c>
      <c r="F83" s="194"/>
      <c r="G83" s="60" t="s">
        <v>197</v>
      </c>
      <c r="H83" s="61">
        <v>489</v>
      </c>
      <c r="I83" s="43">
        <f t="shared" si="18"/>
        <v>158277.79999999999</v>
      </c>
      <c r="J83" s="194"/>
      <c r="K83" s="62">
        <v>1</v>
      </c>
      <c r="L83" s="63">
        <v>0.5</v>
      </c>
      <c r="M83" s="64">
        <v>0.25</v>
      </c>
      <c r="N83" s="47">
        <f t="shared" si="19"/>
        <v>42.919389978213509</v>
      </c>
      <c r="O83" s="65">
        <v>5</v>
      </c>
      <c r="P83" s="66">
        <v>1</v>
      </c>
      <c r="Q83" s="67">
        <v>1</v>
      </c>
      <c r="R83" s="67"/>
      <c r="S83" s="67">
        <v>2</v>
      </c>
      <c r="T83" s="67">
        <v>1</v>
      </c>
      <c r="U83" s="67"/>
      <c r="V83" s="67">
        <v>1</v>
      </c>
      <c r="W83" s="68"/>
      <c r="X83" s="67"/>
      <c r="Y83" s="67"/>
      <c r="Z83" s="68"/>
      <c r="AA83" s="194"/>
      <c r="AB83" s="69" t="s">
        <v>54</v>
      </c>
      <c r="AC83" s="70" t="s">
        <v>198</v>
      </c>
      <c r="AD83" s="55">
        <f t="shared" si="20"/>
        <v>138</v>
      </c>
      <c r="AE83" s="55">
        <f t="shared" si="17"/>
        <v>79</v>
      </c>
      <c r="AF83" s="55">
        <f t="shared" si="17"/>
        <v>118</v>
      </c>
      <c r="AG83" s="55">
        <f t="shared" si="17"/>
        <v>124</v>
      </c>
      <c r="AH83" s="36">
        <f t="shared" si="21"/>
        <v>459</v>
      </c>
      <c r="AI83" s="56">
        <f t="shared" si="22"/>
        <v>42.919389978213509</v>
      </c>
      <c r="AJ83" s="36">
        <f t="shared" si="23"/>
        <v>0</v>
      </c>
      <c r="AK83" s="55">
        <f t="shared" si="24"/>
        <v>158277.79999999999</v>
      </c>
    </row>
    <row r="84" spans="2:37" ht="10" customHeight="1" x14ac:dyDescent="0.2">
      <c r="B84" s="287"/>
      <c r="C84" s="57">
        <v>1</v>
      </c>
      <c r="D84" s="58"/>
      <c r="E84" s="59">
        <v>1</v>
      </c>
      <c r="F84" s="194"/>
      <c r="G84" s="60" t="s">
        <v>199</v>
      </c>
      <c r="H84" s="61">
        <v>813</v>
      </c>
      <c r="I84" s="43">
        <f t="shared" si="18"/>
        <v>262274.59999999998</v>
      </c>
      <c r="J84" s="194"/>
      <c r="K84" s="62">
        <v>1</v>
      </c>
      <c r="L84" s="63">
        <v>0.5</v>
      </c>
      <c r="M84" s="64">
        <v>0.25</v>
      </c>
      <c r="N84" s="47">
        <f t="shared" si="19"/>
        <v>35.759897828863345</v>
      </c>
      <c r="O84" s="65">
        <v>3</v>
      </c>
      <c r="P84" s="66">
        <v>1</v>
      </c>
      <c r="Q84" s="67">
        <v>1</v>
      </c>
      <c r="R84" s="67"/>
      <c r="S84" s="67"/>
      <c r="T84" s="67"/>
      <c r="U84" s="67">
        <v>2</v>
      </c>
      <c r="V84" s="67">
        <v>1</v>
      </c>
      <c r="W84" s="68"/>
      <c r="X84" s="67"/>
      <c r="Y84" s="67"/>
      <c r="Z84" s="68"/>
      <c r="AA84" s="194"/>
      <c r="AB84" s="69" t="s">
        <v>54</v>
      </c>
      <c r="AC84" s="70" t="s">
        <v>200</v>
      </c>
      <c r="AD84" s="55">
        <f t="shared" si="20"/>
        <v>275</v>
      </c>
      <c r="AE84" s="55">
        <f t="shared" si="17"/>
        <v>119</v>
      </c>
      <c r="AF84" s="55">
        <f t="shared" si="17"/>
        <v>161</v>
      </c>
      <c r="AG84" s="55">
        <f t="shared" si="17"/>
        <v>228</v>
      </c>
      <c r="AH84" s="36">
        <f t="shared" si="21"/>
        <v>783</v>
      </c>
      <c r="AI84" s="56">
        <f t="shared" si="22"/>
        <v>35.759897828863345</v>
      </c>
      <c r="AJ84" s="36">
        <f t="shared" si="23"/>
        <v>0</v>
      </c>
      <c r="AK84" s="55">
        <f t="shared" si="24"/>
        <v>262274.59999999998</v>
      </c>
    </row>
    <row r="85" spans="2:37" ht="10" customHeight="1" x14ac:dyDescent="0.2">
      <c r="B85" s="287"/>
      <c r="C85" s="57">
        <v>1</v>
      </c>
      <c r="D85" s="58"/>
      <c r="E85" s="59">
        <v>1</v>
      </c>
      <c r="F85" s="194"/>
      <c r="G85" s="60" t="s">
        <v>201</v>
      </c>
      <c r="H85" s="61">
        <v>561</v>
      </c>
      <c r="I85" s="43">
        <f t="shared" si="18"/>
        <v>181193.19999999998</v>
      </c>
      <c r="J85" s="194"/>
      <c r="K85" s="74">
        <v>1</v>
      </c>
      <c r="L85" s="75">
        <v>0.25</v>
      </c>
      <c r="M85" s="76">
        <v>4</v>
      </c>
      <c r="N85" s="47">
        <f t="shared" si="19"/>
        <v>47.457627118644069</v>
      </c>
      <c r="O85" s="65">
        <v>4</v>
      </c>
      <c r="P85" s="66">
        <v>1</v>
      </c>
      <c r="Q85" s="67"/>
      <c r="R85" s="67">
        <v>1</v>
      </c>
      <c r="S85" s="67">
        <v>2</v>
      </c>
      <c r="T85" s="67">
        <v>2</v>
      </c>
      <c r="U85" s="67"/>
      <c r="V85" s="67">
        <v>1</v>
      </c>
      <c r="W85" s="68"/>
      <c r="X85" s="67"/>
      <c r="Y85" s="67"/>
      <c r="Z85" s="68" t="s">
        <v>46</v>
      </c>
      <c r="AA85" s="194"/>
      <c r="AB85" s="69" t="s">
        <v>54</v>
      </c>
      <c r="AC85" s="70" t="s">
        <v>202</v>
      </c>
      <c r="AD85" s="55">
        <f t="shared" si="20"/>
        <v>126</v>
      </c>
      <c r="AE85" s="55">
        <f t="shared" si="17"/>
        <v>104</v>
      </c>
      <c r="AF85" s="55">
        <f t="shared" si="17"/>
        <v>148</v>
      </c>
      <c r="AG85" s="55">
        <f t="shared" si="17"/>
        <v>153</v>
      </c>
      <c r="AH85" s="36">
        <f t="shared" si="21"/>
        <v>531</v>
      </c>
      <c r="AI85" s="56">
        <f t="shared" si="22"/>
        <v>47.457627118644069</v>
      </c>
      <c r="AJ85" s="36">
        <f t="shared" si="23"/>
        <v>0</v>
      </c>
      <c r="AK85" s="55">
        <f t="shared" si="24"/>
        <v>181193.19999999998</v>
      </c>
    </row>
    <row r="86" spans="2:37" ht="10" customHeight="1" x14ac:dyDescent="0.2">
      <c r="B86" s="287"/>
      <c r="C86" s="57">
        <v>1</v>
      </c>
      <c r="D86" s="58">
        <v>1</v>
      </c>
      <c r="E86" s="59">
        <v>1</v>
      </c>
      <c r="F86" s="194"/>
      <c r="G86" s="60" t="s">
        <v>203</v>
      </c>
      <c r="H86" s="61">
        <v>306</v>
      </c>
      <c r="I86" s="43">
        <f t="shared" si="18"/>
        <v>98599.2</v>
      </c>
      <c r="J86" s="194"/>
      <c r="K86" s="71">
        <v>1</v>
      </c>
      <c r="L86" s="72">
        <v>1</v>
      </c>
      <c r="M86" s="73">
        <v>1</v>
      </c>
      <c r="N86" s="47">
        <f t="shared" si="19"/>
        <v>48.188405797101446</v>
      </c>
      <c r="O86" s="65">
        <v>1</v>
      </c>
      <c r="P86" s="66"/>
      <c r="Q86" s="67"/>
      <c r="R86" s="67"/>
      <c r="S86" s="67"/>
      <c r="T86" s="67"/>
      <c r="U86" s="67"/>
      <c r="V86" s="67"/>
      <c r="W86" s="68"/>
      <c r="X86" s="67" t="s">
        <v>24</v>
      </c>
      <c r="Y86" s="67" t="s">
        <v>53</v>
      </c>
      <c r="Z86" s="68" t="s">
        <v>46</v>
      </c>
      <c r="AA86" s="194"/>
      <c r="AB86" s="69" t="s">
        <v>37</v>
      </c>
      <c r="AC86" s="70" t="s">
        <v>204</v>
      </c>
      <c r="AD86" s="55">
        <f t="shared" si="20"/>
        <v>62</v>
      </c>
      <c r="AE86" s="55">
        <f t="shared" ref="AE86:AG105" si="25">LEN($AC86) -LEN( SUBSTITUTE($AC86,AE$5,""))</f>
        <v>64</v>
      </c>
      <c r="AF86" s="55">
        <f t="shared" si="25"/>
        <v>69</v>
      </c>
      <c r="AG86" s="55">
        <f t="shared" si="25"/>
        <v>81</v>
      </c>
      <c r="AH86" s="36">
        <f t="shared" si="21"/>
        <v>276</v>
      </c>
      <c r="AI86" s="56">
        <f t="shared" si="22"/>
        <v>48.188405797101446</v>
      </c>
      <c r="AJ86" s="36">
        <f t="shared" si="23"/>
        <v>0</v>
      </c>
      <c r="AK86" s="55">
        <f t="shared" si="24"/>
        <v>98599.2</v>
      </c>
    </row>
    <row r="87" spans="2:37" ht="10" customHeight="1" x14ac:dyDescent="0.2">
      <c r="B87" s="287"/>
      <c r="C87" s="77">
        <v>1</v>
      </c>
      <c r="D87" s="78">
        <v>1</v>
      </c>
      <c r="E87" s="79">
        <v>1</v>
      </c>
      <c r="F87" s="198"/>
      <c r="G87" s="80" t="s">
        <v>205</v>
      </c>
      <c r="H87" s="81">
        <v>219</v>
      </c>
      <c r="I87" s="43">
        <f t="shared" si="18"/>
        <v>70734.8</v>
      </c>
      <c r="J87" s="198"/>
      <c r="K87" s="83">
        <v>1</v>
      </c>
      <c r="L87" s="84">
        <v>2</v>
      </c>
      <c r="M87" s="85">
        <v>3.125E-2</v>
      </c>
      <c r="N87" s="86">
        <f t="shared" si="19"/>
        <v>47.089947089947088</v>
      </c>
      <c r="O87" s="87">
        <v>1</v>
      </c>
      <c r="P87" s="88"/>
      <c r="Q87" s="89"/>
      <c r="R87" s="89"/>
      <c r="S87" s="89"/>
      <c r="T87" s="89"/>
      <c r="U87" s="89"/>
      <c r="V87" s="89"/>
      <c r="W87" s="90"/>
      <c r="X87" s="89" t="s">
        <v>24</v>
      </c>
      <c r="Y87" s="89" t="s">
        <v>53</v>
      </c>
      <c r="Z87" s="90" t="s">
        <v>46</v>
      </c>
      <c r="AA87" s="198"/>
      <c r="AB87" s="92" t="s">
        <v>37</v>
      </c>
      <c r="AC87" s="93" t="s">
        <v>206</v>
      </c>
      <c r="AD87" s="55">
        <f t="shared" si="20"/>
        <v>59</v>
      </c>
      <c r="AE87" s="55">
        <f t="shared" si="25"/>
        <v>50</v>
      </c>
      <c r="AF87" s="55">
        <f t="shared" si="25"/>
        <v>39</v>
      </c>
      <c r="AG87" s="55">
        <f t="shared" si="25"/>
        <v>41</v>
      </c>
      <c r="AH87" s="36">
        <f t="shared" si="21"/>
        <v>189</v>
      </c>
      <c r="AI87" s="56">
        <f t="shared" si="22"/>
        <v>47.089947089947088</v>
      </c>
      <c r="AJ87" s="36">
        <f t="shared" si="23"/>
        <v>0</v>
      </c>
      <c r="AK87" s="55">
        <f t="shared" si="24"/>
        <v>70734.8</v>
      </c>
    </row>
    <row r="88" spans="2:37" ht="10" customHeight="1" x14ac:dyDescent="0.2">
      <c r="B88" s="287"/>
      <c r="C88" s="143"/>
      <c r="D88" s="144"/>
      <c r="E88" s="145">
        <v>1</v>
      </c>
      <c r="F88" s="193"/>
      <c r="G88" s="147" t="s">
        <v>207</v>
      </c>
      <c r="H88" s="61">
        <f t="shared" ref="H88:H94" si="26">LEN(AC88)</f>
        <v>4686</v>
      </c>
      <c r="I88" s="100">
        <f t="shared" si="18"/>
        <v>1509532.2</v>
      </c>
      <c r="J88" s="193"/>
      <c r="K88" s="148"/>
      <c r="L88" s="149"/>
      <c r="M88" s="150"/>
      <c r="N88" s="47">
        <f t="shared" si="19"/>
        <v>40.335051546391753</v>
      </c>
      <c r="O88" s="151">
        <v>9</v>
      </c>
      <c r="P88" s="152"/>
      <c r="Q88" s="153">
        <v>1</v>
      </c>
      <c r="R88" s="153"/>
      <c r="S88" s="153"/>
      <c r="T88" s="153"/>
      <c r="U88" s="153"/>
      <c r="V88" s="153">
        <v>1</v>
      </c>
      <c r="W88" s="154"/>
      <c r="X88" s="153"/>
      <c r="Y88" s="153"/>
      <c r="Z88" s="154" t="s">
        <v>46</v>
      </c>
      <c r="AA88" s="193"/>
      <c r="AB88" s="155" t="s">
        <v>54</v>
      </c>
      <c r="AC88" s="163" t="s">
        <v>208</v>
      </c>
      <c r="AD88" s="55">
        <f t="shared" si="20"/>
        <v>1476</v>
      </c>
      <c r="AE88" s="55">
        <f t="shared" si="25"/>
        <v>834</v>
      </c>
      <c r="AF88" s="55">
        <f t="shared" si="25"/>
        <v>1044</v>
      </c>
      <c r="AG88" s="55">
        <f t="shared" si="25"/>
        <v>1302</v>
      </c>
      <c r="AH88" s="36">
        <f t="shared" si="21"/>
        <v>4656</v>
      </c>
      <c r="AI88" s="56">
        <f t="shared" si="22"/>
        <v>40.335051546391753</v>
      </c>
      <c r="AJ88" s="36">
        <f t="shared" si="23"/>
        <v>0</v>
      </c>
      <c r="AK88" s="55">
        <f t="shared" si="24"/>
        <v>1509532.2</v>
      </c>
    </row>
    <row r="89" spans="2:37" ht="10" customHeight="1" x14ac:dyDescent="0.2">
      <c r="B89" s="287"/>
      <c r="C89" s="57"/>
      <c r="D89" s="58"/>
      <c r="E89" s="59">
        <v>1</v>
      </c>
      <c r="F89" s="194"/>
      <c r="G89" s="60" t="s">
        <v>209</v>
      </c>
      <c r="H89" s="61">
        <f t="shared" si="26"/>
        <v>2481</v>
      </c>
      <c r="I89" s="43">
        <f t="shared" si="18"/>
        <v>799279.2</v>
      </c>
      <c r="J89" s="194"/>
      <c r="K89" s="110"/>
      <c r="L89" s="111"/>
      <c r="M89" s="112"/>
      <c r="N89" s="47">
        <f t="shared" si="19"/>
        <v>36.597307221542231</v>
      </c>
      <c r="O89" s="65">
        <v>2</v>
      </c>
      <c r="P89" s="66">
        <v>1</v>
      </c>
      <c r="Q89" s="67"/>
      <c r="R89" s="67"/>
      <c r="S89" s="67"/>
      <c r="T89" s="67"/>
      <c r="U89" s="67">
        <v>1</v>
      </c>
      <c r="V89" s="67"/>
      <c r="W89" s="68"/>
      <c r="X89" s="67"/>
      <c r="Y89" s="67"/>
      <c r="Z89" s="68" t="s">
        <v>46</v>
      </c>
      <c r="AA89" s="194"/>
      <c r="AB89" s="69" t="s">
        <v>54</v>
      </c>
      <c r="AC89" s="70" t="s">
        <v>210</v>
      </c>
      <c r="AD89" s="55">
        <f t="shared" si="20"/>
        <v>835</v>
      </c>
      <c r="AE89" s="55">
        <f t="shared" si="25"/>
        <v>386</v>
      </c>
      <c r="AF89" s="55">
        <f t="shared" si="25"/>
        <v>511</v>
      </c>
      <c r="AG89" s="55">
        <f t="shared" si="25"/>
        <v>719</v>
      </c>
      <c r="AH89" s="36">
        <f t="shared" si="21"/>
        <v>2451</v>
      </c>
      <c r="AI89" s="56">
        <f t="shared" si="22"/>
        <v>36.597307221542231</v>
      </c>
      <c r="AJ89" s="36">
        <f t="shared" si="23"/>
        <v>0</v>
      </c>
      <c r="AK89" s="55">
        <f t="shared" si="24"/>
        <v>799279.2</v>
      </c>
    </row>
    <row r="90" spans="2:37" ht="10" customHeight="1" x14ac:dyDescent="0.2">
      <c r="B90" s="287"/>
      <c r="C90" s="57"/>
      <c r="D90" s="58"/>
      <c r="E90" s="59">
        <v>1</v>
      </c>
      <c r="F90" s="194"/>
      <c r="G90" s="60" t="s">
        <v>211</v>
      </c>
      <c r="H90" s="61">
        <f t="shared" si="26"/>
        <v>2749</v>
      </c>
      <c r="I90" s="43">
        <f t="shared" si="18"/>
        <v>886146.79999999993</v>
      </c>
      <c r="J90" s="194"/>
      <c r="K90" s="110"/>
      <c r="L90" s="111"/>
      <c r="M90" s="112"/>
      <c r="N90" s="47">
        <f t="shared" si="19"/>
        <v>44.317763883780806</v>
      </c>
      <c r="O90" s="65">
        <v>11</v>
      </c>
      <c r="P90" s="66"/>
      <c r="Q90" s="67"/>
      <c r="R90" s="67">
        <v>1</v>
      </c>
      <c r="S90" s="67">
        <v>1</v>
      </c>
      <c r="T90" s="67"/>
      <c r="U90" s="67">
        <v>2</v>
      </c>
      <c r="V90" s="67">
        <v>1</v>
      </c>
      <c r="W90" s="68"/>
      <c r="X90" s="67"/>
      <c r="Y90" s="67"/>
      <c r="Z90" s="68" t="s">
        <v>46</v>
      </c>
      <c r="AA90" s="194"/>
      <c r="AB90" s="69" t="s">
        <v>54</v>
      </c>
      <c r="AC90" s="70" t="s">
        <v>212</v>
      </c>
      <c r="AD90" s="55">
        <f t="shared" si="20"/>
        <v>793</v>
      </c>
      <c r="AE90" s="55">
        <f t="shared" si="25"/>
        <v>542</v>
      </c>
      <c r="AF90" s="55">
        <f t="shared" si="25"/>
        <v>663</v>
      </c>
      <c r="AG90" s="55">
        <f t="shared" si="25"/>
        <v>721</v>
      </c>
      <c r="AH90" s="36">
        <f t="shared" si="21"/>
        <v>2719</v>
      </c>
      <c r="AI90" s="56">
        <f t="shared" si="22"/>
        <v>44.317763883780806</v>
      </c>
      <c r="AJ90" s="36">
        <f t="shared" si="23"/>
        <v>0</v>
      </c>
      <c r="AK90" s="55">
        <f t="shared" si="24"/>
        <v>886146.79999999993</v>
      </c>
    </row>
    <row r="91" spans="2:37" ht="10" customHeight="1" x14ac:dyDescent="0.2">
      <c r="B91" s="287"/>
      <c r="C91" s="57"/>
      <c r="D91" s="58"/>
      <c r="E91" s="59">
        <v>1</v>
      </c>
      <c r="F91" s="194"/>
      <c r="G91" s="60" t="s">
        <v>213</v>
      </c>
      <c r="H91" s="61">
        <f t="shared" si="26"/>
        <v>1063</v>
      </c>
      <c r="I91" s="43">
        <f t="shared" si="18"/>
        <v>342690.60000000003</v>
      </c>
      <c r="J91" s="194"/>
      <c r="K91" s="110"/>
      <c r="L91" s="111"/>
      <c r="M91" s="112"/>
      <c r="N91" s="47">
        <f t="shared" si="19"/>
        <v>45.692158760890614</v>
      </c>
      <c r="O91" s="65">
        <v>10</v>
      </c>
      <c r="P91" s="66"/>
      <c r="Q91" s="67">
        <v>1</v>
      </c>
      <c r="R91" s="67">
        <v>1</v>
      </c>
      <c r="S91" s="67">
        <v>3</v>
      </c>
      <c r="T91" s="67">
        <v>3</v>
      </c>
      <c r="U91" s="67">
        <v>4</v>
      </c>
      <c r="V91" s="67">
        <v>1</v>
      </c>
      <c r="W91" s="68"/>
      <c r="X91" s="67"/>
      <c r="Y91" s="67"/>
      <c r="Z91" s="68" t="s">
        <v>46</v>
      </c>
      <c r="AA91" s="194"/>
      <c r="AB91" s="69" t="s">
        <v>54</v>
      </c>
      <c r="AC91" s="70" t="s">
        <v>214</v>
      </c>
      <c r="AD91" s="55">
        <f t="shared" si="20"/>
        <v>281</v>
      </c>
      <c r="AE91" s="55">
        <f t="shared" si="25"/>
        <v>213</v>
      </c>
      <c r="AF91" s="55">
        <f t="shared" si="25"/>
        <v>259</v>
      </c>
      <c r="AG91" s="55">
        <f t="shared" si="25"/>
        <v>280</v>
      </c>
      <c r="AH91" s="36">
        <f t="shared" si="21"/>
        <v>1033</v>
      </c>
      <c r="AI91" s="56">
        <f t="shared" si="22"/>
        <v>45.692158760890614</v>
      </c>
      <c r="AJ91" s="36">
        <f t="shared" si="23"/>
        <v>0</v>
      </c>
      <c r="AK91" s="55">
        <f t="shared" si="24"/>
        <v>342690.60000000003</v>
      </c>
    </row>
    <row r="92" spans="2:37" ht="10" customHeight="1" x14ac:dyDescent="0.2">
      <c r="B92" s="287"/>
      <c r="C92" s="57"/>
      <c r="D92" s="58"/>
      <c r="E92" s="59">
        <v>1</v>
      </c>
      <c r="F92" s="194"/>
      <c r="G92" s="60" t="s">
        <v>215</v>
      </c>
      <c r="H92" s="61">
        <f t="shared" si="26"/>
        <v>787</v>
      </c>
      <c r="I92" s="43">
        <f t="shared" si="18"/>
        <v>253835.39999999997</v>
      </c>
      <c r="J92" s="194"/>
      <c r="K92" s="199"/>
      <c r="L92" s="199"/>
      <c r="M92" s="199"/>
      <c r="N92" s="47">
        <f t="shared" si="19"/>
        <v>39.498018494055479</v>
      </c>
      <c r="O92" s="151">
        <v>6</v>
      </c>
      <c r="P92" s="200">
        <v>1</v>
      </c>
      <c r="Q92" s="67">
        <v>1</v>
      </c>
      <c r="R92" s="67"/>
      <c r="S92" s="67">
        <v>1</v>
      </c>
      <c r="T92" s="67"/>
      <c r="U92" s="67">
        <v>2</v>
      </c>
      <c r="V92" s="67">
        <v>1</v>
      </c>
      <c r="W92" s="68"/>
      <c r="X92" s="67"/>
      <c r="Y92" s="67"/>
      <c r="Z92" s="68" t="s">
        <v>46</v>
      </c>
      <c r="AA92" s="194"/>
      <c r="AB92" s="69" t="s">
        <v>54</v>
      </c>
      <c r="AC92" s="163" t="s">
        <v>216</v>
      </c>
      <c r="AD92" s="55">
        <f t="shared" si="20"/>
        <v>262</v>
      </c>
      <c r="AE92" s="55">
        <f t="shared" si="25"/>
        <v>142</v>
      </c>
      <c r="AF92" s="55">
        <f t="shared" si="25"/>
        <v>157</v>
      </c>
      <c r="AG92" s="55">
        <f t="shared" si="25"/>
        <v>196</v>
      </c>
      <c r="AH92" s="36">
        <f t="shared" si="21"/>
        <v>757</v>
      </c>
      <c r="AI92" s="56">
        <f t="shared" si="22"/>
        <v>39.498018494055479</v>
      </c>
      <c r="AJ92" s="36">
        <f t="shared" si="23"/>
        <v>0</v>
      </c>
      <c r="AK92" s="55">
        <f t="shared" si="24"/>
        <v>253835.39999999997</v>
      </c>
    </row>
    <row r="93" spans="2:37" ht="10" customHeight="1" x14ac:dyDescent="0.2">
      <c r="B93" s="287"/>
      <c r="C93" s="57"/>
      <c r="D93" s="58"/>
      <c r="E93" s="59">
        <v>1</v>
      </c>
      <c r="F93" s="194"/>
      <c r="G93" s="60" t="s">
        <v>217</v>
      </c>
      <c r="H93" s="61">
        <f t="shared" si="26"/>
        <v>944</v>
      </c>
      <c r="I93" s="43">
        <f t="shared" si="18"/>
        <v>304486.79999999993</v>
      </c>
      <c r="J93" s="194"/>
      <c r="K93" s="201"/>
      <c r="L93" s="201"/>
      <c r="M93" s="201"/>
      <c r="N93" s="47">
        <f t="shared" si="19"/>
        <v>38.949671772428886</v>
      </c>
      <c r="O93" s="65">
        <v>5</v>
      </c>
      <c r="P93" s="202">
        <v>1</v>
      </c>
      <c r="Q93" s="67">
        <v>1</v>
      </c>
      <c r="R93" s="67"/>
      <c r="S93" s="67">
        <v>1</v>
      </c>
      <c r="T93" s="67"/>
      <c r="U93" s="67">
        <v>1</v>
      </c>
      <c r="V93" s="202">
        <v>1</v>
      </c>
      <c r="W93" s="68"/>
      <c r="X93" s="202"/>
      <c r="Y93" s="67"/>
      <c r="Z93" s="68" t="s">
        <v>46</v>
      </c>
      <c r="AA93" s="194"/>
      <c r="AB93" s="69" t="s">
        <v>54</v>
      </c>
      <c r="AC93" s="70" t="s">
        <v>218</v>
      </c>
      <c r="AD93" s="55">
        <f t="shared" si="20"/>
        <v>307</v>
      </c>
      <c r="AE93" s="55">
        <f t="shared" si="25"/>
        <v>159</v>
      </c>
      <c r="AF93" s="55">
        <f t="shared" si="25"/>
        <v>197</v>
      </c>
      <c r="AG93" s="55">
        <f t="shared" si="25"/>
        <v>251</v>
      </c>
      <c r="AH93" s="36">
        <f t="shared" si="21"/>
        <v>914</v>
      </c>
      <c r="AI93" s="56">
        <f t="shared" si="22"/>
        <v>38.949671772428886</v>
      </c>
      <c r="AJ93" s="36">
        <f t="shared" si="23"/>
        <v>0</v>
      </c>
      <c r="AK93" s="55">
        <f t="shared" si="24"/>
        <v>304486.79999999993</v>
      </c>
    </row>
    <row r="94" spans="2:37" ht="10" customHeight="1" x14ac:dyDescent="0.2">
      <c r="B94" s="287"/>
      <c r="C94" s="115"/>
      <c r="D94" s="116"/>
      <c r="E94" s="117">
        <v>1</v>
      </c>
      <c r="F94" s="203"/>
      <c r="G94" s="204" t="s">
        <v>219</v>
      </c>
      <c r="H94" s="157">
        <f t="shared" si="26"/>
        <v>1116</v>
      </c>
      <c r="I94" s="120">
        <f t="shared" si="18"/>
        <v>360064.19999999995</v>
      </c>
      <c r="J94" s="203"/>
      <c r="K94" s="121"/>
      <c r="L94" s="122"/>
      <c r="M94" s="123"/>
      <c r="N94" s="124">
        <f t="shared" si="19"/>
        <v>40.239410681399633</v>
      </c>
      <c r="O94" s="125">
        <v>6</v>
      </c>
      <c r="P94" s="126">
        <v>1</v>
      </c>
      <c r="Q94" s="127">
        <v>1</v>
      </c>
      <c r="R94" s="127"/>
      <c r="S94" s="127">
        <v>2</v>
      </c>
      <c r="T94" s="127">
        <v>2</v>
      </c>
      <c r="U94" s="127">
        <v>2</v>
      </c>
      <c r="V94" s="127">
        <v>1</v>
      </c>
      <c r="W94" s="128"/>
      <c r="X94" s="127"/>
      <c r="Y94" s="127"/>
      <c r="Z94" s="128" t="s">
        <v>46</v>
      </c>
      <c r="AA94" s="203"/>
      <c r="AB94" s="129" t="s">
        <v>54</v>
      </c>
      <c r="AC94" s="171" t="s">
        <v>220</v>
      </c>
      <c r="AD94" s="55">
        <f t="shared" si="20"/>
        <v>331</v>
      </c>
      <c r="AE94" s="55">
        <f t="shared" si="25"/>
        <v>179</v>
      </c>
      <c r="AF94" s="55">
        <f t="shared" si="25"/>
        <v>258</v>
      </c>
      <c r="AG94" s="55">
        <f t="shared" si="25"/>
        <v>318</v>
      </c>
      <c r="AH94" s="36">
        <f t="shared" si="21"/>
        <v>1086</v>
      </c>
      <c r="AI94" s="56">
        <f t="shared" si="22"/>
        <v>40.239410681399633</v>
      </c>
      <c r="AJ94" s="36">
        <f t="shared" si="23"/>
        <v>0</v>
      </c>
      <c r="AK94" s="55">
        <f t="shared" si="24"/>
        <v>360064.19999999995</v>
      </c>
    </row>
    <row r="95" spans="2:37" ht="10" customHeight="1" x14ac:dyDescent="0.2">
      <c r="B95" s="288">
        <v>7</v>
      </c>
      <c r="C95" s="143">
        <v>1</v>
      </c>
      <c r="D95" s="144"/>
      <c r="E95" s="145">
        <v>1</v>
      </c>
      <c r="F95" s="205"/>
      <c r="G95" s="147" t="s">
        <v>221</v>
      </c>
      <c r="H95" s="159">
        <v>2492</v>
      </c>
      <c r="I95" s="43">
        <f t="shared" si="18"/>
        <v>805337.39999999991</v>
      </c>
      <c r="J95" s="205"/>
      <c r="K95" s="185">
        <v>1</v>
      </c>
      <c r="L95" s="186">
        <v>0.5</v>
      </c>
      <c r="M95" s="187">
        <v>0.25</v>
      </c>
      <c r="N95" s="47">
        <f t="shared" si="19"/>
        <v>36.79935012185215</v>
      </c>
      <c r="O95" s="151">
        <v>5</v>
      </c>
      <c r="P95" s="152"/>
      <c r="Q95" s="153">
        <v>1</v>
      </c>
      <c r="R95" s="153"/>
      <c r="S95" s="153"/>
      <c r="T95" s="153">
        <v>8</v>
      </c>
      <c r="U95" s="153"/>
      <c r="V95" s="153">
        <v>1</v>
      </c>
      <c r="W95" s="154"/>
      <c r="X95" s="153"/>
      <c r="Y95" s="153"/>
      <c r="Z95" s="154"/>
      <c r="AA95" s="205"/>
      <c r="AB95" s="155" t="s">
        <v>37</v>
      </c>
      <c r="AC95" s="163" t="s">
        <v>222</v>
      </c>
      <c r="AD95" s="55">
        <f t="shared" si="20"/>
        <v>888</v>
      </c>
      <c r="AE95" s="55">
        <f t="shared" si="25"/>
        <v>358</v>
      </c>
      <c r="AF95" s="55">
        <f t="shared" si="25"/>
        <v>548</v>
      </c>
      <c r="AG95" s="55">
        <f t="shared" si="25"/>
        <v>668</v>
      </c>
      <c r="AH95" s="36">
        <f t="shared" si="21"/>
        <v>2462</v>
      </c>
      <c r="AI95" s="56">
        <f t="shared" si="22"/>
        <v>36.79935012185215</v>
      </c>
      <c r="AJ95" s="36">
        <f t="shared" si="23"/>
        <v>0</v>
      </c>
      <c r="AK95" s="55">
        <f t="shared" si="24"/>
        <v>805337.39999999991</v>
      </c>
    </row>
    <row r="96" spans="2:37" ht="10" customHeight="1" x14ac:dyDescent="0.2">
      <c r="B96" s="288"/>
      <c r="C96" s="57">
        <v>1</v>
      </c>
      <c r="D96" s="58"/>
      <c r="E96" s="59">
        <v>1</v>
      </c>
      <c r="F96" s="206"/>
      <c r="G96" s="60" t="s">
        <v>223</v>
      </c>
      <c r="H96" s="61">
        <v>2277</v>
      </c>
      <c r="I96" s="43">
        <f t="shared" si="18"/>
        <v>736212.39999999991</v>
      </c>
      <c r="J96" s="206"/>
      <c r="K96" s="136">
        <v>1</v>
      </c>
      <c r="L96" s="137">
        <v>2</v>
      </c>
      <c r="M96" s="138">
        <v>3.125E-2</v>
      </c>
      <c r="N96" s="47">
        <f t="shared" si="19"/>
        <v>37.338673787271922</v>
      </c>
      <c r="O96" s="65">
        <v>6</v>
      </c>
      <c r="P96" s="66">
        <v>1</v>
      </c>
      <c r="Q96" s="67">
        <v>1</v>
      </c>
      <c r="R96" s="67"/>
      <c r="S96" s="67"/>
      <c r="T96" s="67">
        <v>6</v>
      </c>
      <c r="U96" s="67"/>
      <c r="V96" s="67"/>
      <c r="W96" s="68"/>
      <c r="X96" s="67"/>
      <c r="Y96" s="67"/>
      <c r="Z96" s="68"/>
      <c r="AA96" s="206"/>
      <c r="AB96" s="69" t="s">
        <v>37</v>
      </c>
      <c r="AC96" s="70" t="s">
        <v>224</v>
      </c>
      <c r="AD96" s="55">
        <f t="shared" si="20"/>
        <v>815</v>
      </c>
      <c r="AE96" s="55">
        <f t="shared" si="25"/>
        <v>333</v>
      </c>
      <c r="AF96" s="55">
        <f t="shared" si="25"/>
        <v>506</v>
      </c>
      <c r="AG96" s="55">
        <f t="shared" si="25"/>
        <v>593</v>
      </c>
      <c r="AH96" s="36">
        <f t="shared" si="21"/>
        <v>2247</v>
      </c>
      <c r="AI96" s="56">
        <f t="shared" si="22"/>
        <v>37.338673787271922</v>
      </c>
      <c r="AJ96" s="36">
        <f t="shared" si="23"/>
        <v>0</v>
      </c>
      <c r="AK96" s="55">
        <f t="shared" si="24"/>
        <v>736212.39999999991</v>
      </c>
    </row>
    <row r="97" spans="2:37" ht="10" customHeight="1" x14ac:dyDescent="0.2">
      <c r="B97" s="288"/>
      <c r="C97" s="57">
        <v>1</v>
      </c>
      <c r="D97" s="58">
        <v>1</v>
      </c>
      <c r="E97" s="59">
        <v>1</v>
      </c>
      <c r="F97" s="206"/>
      <c r="G97" s="207" t="s">
        <v>225</v>
      </c>
      <c r="H97" s="61">
        <v>2528</v>
      </c>
      <c r="I97" s="43">
        <f t="shared" si="18"/>
        <v>816777.6</v>
      </c>
      <c r="J97" s="206"/>
      <c r="K97" s="136">
        <v>1</v>
      </c>
      <c r="L97" s="137">
        <v>2</v>
      </c>
      <c r="M97" s="138">
        <v>3.125E-2</v>
      </c>
      <c r="N97" s="47">
        <f t="shared" si="19"/>
        <v>36.38911128903122</v>
      </c>
      <c r="O97" s="65">
        <v>5</v>
      </c>
      <c r="P97" s="66"/>
      <c r="Q97" s="67">
        <v>1</v>
      </c>
      <c r="R97" s="67"/>
      <c r="S97" s="67"/>
      <c r="T97" s="67">
        <v>8</v>
      </c>
      <c r="U97" s="67"/>
      <c r="V97" s="67"/>
      <c r="W97" s="68"/>
      <c r="X97" s="67"/>
      <c r="Y97" s="67"/>
      <c r="Z97" s="68"/>
      <c r="AA97" s="206"/>
      <c r="AB97" s="69" t="s">
        <v>37</v>
      </c>
      <c r="AC97" s="70" t="s">
        <v>226</v>
      </c>
      <c r="AD97" s="55">
        <f t="shared" si="20"/>
        <v>908</v>
      </c>
      <c r="AE97" s="55">
        <f t="shared" si="25"/>
        <v>362</v>
      </c>
      <c r="AF97" s="55">
        <f t="shared" si="25"/>
        <v>547</v>
      </c>
      <c r="AG97" s="55">
        <f t="shared" si="25"/>
        <v>681</v>
      </c>
      <c r="AH97" s="36">
        <f t="shared" si="21"/>
        <v>2498</v>
      </c>
      <c r="AI97" s="56">
        <f t="shared" si="22"/>
        <v>36.38911128903122</v>
      </c>
      <c r="AJ97" s="36">
        <f t="shared" si="23"/>
        <v>0</v>
      </c>
      <c r="AK97" s="55">
        <f t="shared" si="24"/>
        <v>816777.6</v>
      </c>
    </row>
    <row r="98" spans="2:37" ht="10" customHeight="1" x14ac:dyDescent="0.2">
      <c r="B98" s="288"/>
      <c r="C98" s="57">
        <v>1</v>
      </c>
      <c r="D98" s="58">
        <v>1</v>
      </c>
      <c r="E98" s="59">
        <v>1</v>
      </c>
      <c r="F98" s="206"/>
      <c r="G98" s="60" t="s">
        <v>227</v>
      </c>
      <c r="H98" s="61">
        <v>458</v>
      </c>
      <c r="I98" s="43">
        <f t="shared" si="18"/>
        <v>148304.59999999998</v>
      </c>
      <c r="J98" s="206"/>
      <c r="K98" s="136">
        <v>1</v>
      </c>
      <c r="L98" s="137">
        <v>2</v>
      </c>
      <c r="M98" s="138">
        <v>3.125E-2</v>
      </c>
      <c r="N98" s="47">
        <f t="shared" si="19"/>
        <v>31.542056074766357</v>
      </c>
      <c r="O98" s="65">
        <v>3</v>
      </c>
      <c r="P98" s="66">
        <v>1</v>
      </c>
      <c r="Q98" s="67">
        <v>1</v>
      </c>
      <c r="R98" s="67"/>
      <c r="S98" s="67"/>
      <c r="T98" s="67">
        <v>1</v>
      </c>
      <c r="U98" s="67"/>
      <c r="V98" s="67"/>
      <c r="W98" s="68">
        <v>1</v>
      </c>
      <c r="X98" s="67"/>
      <c r="Y98" s="67"/>
      <c r="Z98" s="68"/>
      <c r="AA98" s="206"/>
      <c r="AB98" s="69" t="s">
        <v>37</v>
      </c>
      <c r="AC98" s="70" t="s">
        <v>228</v>
      </c>
      <c r="AD98" s="55">
        <f t="shared" si="20"/>
        <v>177</v>
      </c>
      <c r="AE98" s="55">
        <f t="shared" si="25"/>
        <v>53</v>
      </c>
      <c r="AF98" s="55">
        <f t="shared" si="25"/>
        <v>82</v>
      </c>
      <c r="AG98" s="55">
        <f t="shared" si="25"/>
        <v>116</v>
      </c>
      <c r="AH98" s="36">
        <f t="shared" si="21"/>
        <v>428</v>
      </c>
      <c r="AI98" s="56">
        <f t="shared" si="22"/>
        <v>31.542056074766357</v>
      </c>
      <c r="AJ98" s="36">
        <f t="shared" si="23"/>
        <v>0</v>
      </c>
      <c r="AK98" s="55">
        <f t="shared" si="24"/>
        <v>148304.59999999998</v>
      </c>
    </row>
    <row r="99" spans="2:37" ht="10" customHeight="1" x14ac:dyDescent="0.2">
      <c r="B99" s="288"/>
      <c r="C99" s="57">
        <v>1</v>
      </c>
      <c r="D99" s="58">
        <v>1</v>
      </c>
      <c r="E99" s="59">
        <v>1</v>
      </c>
      <c r="F99" s="206"/>
      <c r="G99" s="60" t="s">
        <v>229</v>
      </c>
      <c r="H99" s="61">
        <v>2492</v>
      </c>
      <c r="I99" s="43">
        <f t="shared" si="18"/>
        <v>805337.39999999991</v>
      </c>
      <c r="J99" s="206"/>
      <c r="K99" s="71">
        <v>1</v>
      </c>
      <c r="L99" s="72">
        <v>1</v>
      </c>
      <c r="M99" s="73">
        <v>1</v>
      </c>
      <c r="N99" s="47">
        <f t="shared" si="19"/>
        <v>36.79935012185215</v>
      </c>
      <c r="O99" s="65">
        <v>5</v>
      </c>
      <c r="P99" s="66"/>
      <c r="Q99" s="67">
        <v>1</v>
      </c>
      <c r="R99" s="67"/>
      <c r="S99" s="67"/>
      <c r="T99" s="67">
        <v>8</v>
      </c>
      <c r="U99" s="67"/>
      <c r="V99" s="67">
        <v>1</v>
      </c>
      <c r="W99" s="68"/>
      <c r="X99" s="67"/>
      <c r="Y99" s="67"/>
      <c r="Z99" s="68"/>
      <c r="AA99" s="206"/>
      <c r="AB99" s="69" t="s">
        <v>37</v>
      </c>
      <c r="AC99" s="70" t="s">
        <v>230</v>
      </c>
      <c r="AD99" s="55">
        <f t="shared" si="20"/>
        <v>888</v>
      </c>
      <c r="AE99" s="55">
        <f t="shared" si="25"/>
        <v>358</v>
      </c>
      <c r="AF99" s="55">
        <f t="shared" si="25"/>
        <v>548</v>
      </c>
      <c r="AG99" s="55">
        <f t="shared" si="25"/>
        <v>668</v>
      </c>
      <c r="AH99" s="36">
        <f t="shared" si="21"/>
        <v>2462</v>
      </c>
      <c r="AI99" s="56">
        <f t="shared" si="22"/>
        <v>36.79935012185215</v>
      </c>
      <c r="AJ99" s="36">
        <f t="shared" si="23"/>
        <v>0</v>
      </c>
      <c r="AK99" s="55">
        <f t="shared" si="24"/>
        <v>805337.39999999991</v>
      </c>
    </row>
    <row r="100" spans="2:37" ht="10" customHeight="1" x14ac:dyDescent="0.2">
      <c r="B100" s="288"/>
      <c r="C100" s="57">
        <v>1</v>
      </c>
      <c r="D100" s="58">
        <v>1</v>
      </c>
      <c r="E100" s="59">
        <v>1</v>
      </c>
      <c r="F100" s="206"/>
      <c r="G100" s="60" t="s">
        <v>231</v>
      </c>
      <c r="H100" s="61">
        <v>979</v>
      </c>
      <c r="I100" s="43">
        <f t="shared" si="18"/>
        <v>316573.8</v>
      </c>
      <c r="J100" s="206"/>
      <c r="K100" s="71">
        <v>1</v>
      </c>
      <c r="L100" s="72">
        <v>1</v>
      </c>
      <c r="M100" s="73">
        <v>1</v>
      </c>
      <c r="N100" s="47">
        <f t="shared" si="19"/>
        <v>34.351949420442573</v>
      </c>
      <c r="O100" s="65">
        <v>5</v>
      </c>
      <c r="P100" s="66"/>
      <c r="Q100" s="67"/>
      <c r="R100" s="67"/>
      <c r="S100" s="67"/>
      <c r="T100" s="67"/>
      <c r="U100" s="67"/>
      <c r="V100" s="67">
        <v>1</v>
      </c>
      <c r="W100" s="68">
        <v>1</v>
      </c>
      <c r="X100" s="67"/>
      <c r="Y100" s="67"/>
      <c r="Z100" s="68"/>
      <c r="AA100" s="206"/>
      <c r="AB100" s="69" t="s">
        <v>37</v>
      </c>
      <c r="AC100" s="70" t="s">
        <v>232</v>
      </c>
      <c r="AD100" s="55">
        <f t="shared" si="20"/>
        <v>367</v>
      </c>
      <c r="AE100" s="55">
        <f t="shared" si="25"/>
        <v>130</v>
      </c>
      <c r="AF100" s="55">
        <f t="shared" si="25"/>
        <v>196</v>
      </c>
      <c r="AG100" s="55">
        <f t="shared" si="25"/>
        <v>256</v>
      </c>
      <c r="AH100" s="36">
        <f t="shared" si="21"/>
        <v>949</v>
      </c>
      <c r="AI100" s="56">
        <f t="shared" si="22"/>
        <v>34.351949420442573</v>
      </c>
      <c r="AJ100" s="36">
        <f t="shared" si="23"/>
        <v>0</v>
      </c>
      <c r="AK100" s="55">
        <f t="shared" si="24"/>
        <v>316573.8</v>
      </c>
    </row>
    <row r="101" spans="2:37" ht="10" customHeight="1" x14ac:dyDescent="0.2">
      <c r="B101" s="288"/>
      <c r="C101" s="77">
        <v>1</v>
      </c>
      <c r="D101" s="78"/>
      <c r="E101" s="79">
        <v>1</v>
      </c>
      <c r="F101" s="208"/>
      <c r="G101" s="80" t="s">
        <v>233</v>
      </c>
      <c r="H101" s="81">
        <v>919</v>
      </c>
      <c r="I101" s="82">
        <f t="shared" si="18"/>
        <v>297206.8</v>
      </c>
      <c r="J101" s="209"/>
      <c r="K101" s="210">
        <v>1</v>
      </c>
      <c r="L101" s="211">
        <v>1</v>
      </c>
      <c r="M101" s="212">
        <v>1</v>
      </c>
      <c r="N101" s="86">
        <f t="shared" si="19"/>
        <v>34.420697412823401</v>
      </c>
      <c r="O101" s="87">
        <v>6</v>
      </c>
      <c r="P101" s="88"/>
      <c r="Q101" s="89"/>
      <c r="R101" s="89">
        <v>1</v>
      </c>
      <c r="S101" s="89">
        <v>1</v>
      </c>
      <c r="T101" s="89"/>
      <c r="U101" s="89">
        <v>1</v>
      </c>
      <c r="V101" s="89">
        <v>1</v>
      </c>
      <c r="W101" s="90">
        <v>1</v>
      </c>
      <c r="X101" s="89"/>
      <c r="Y101" s="89"/>
      <c r="Z101" s="90" t="s">
        <v>46</v>
      </c>
      <c r="AA101" s="209"/>
      <c r="AB101" s="92" t="s">
        <v>37</v>
      </c>
      <c r="AC101" s="93" t="s">
        <v>234</v>
      </c>
      <c r="AD101" s="55">
        <f t="shared" si="20"/>
        <v>342</v>
      </c>
      <c r="AE101" s="55">
        <f t="shared" si="25"/>
        <v>121</v>
      </c>
      <c r="AF101" s="55">
        <f t="shared" si="25"/>
        <v>185</v>
      </c>
      <c r="AG101" s="55">
        <f t="shared" si="25"/>
        <v>241</v>
      </c>
      <c r="AH101" s="36">
        <f t="shared" si="21"/>
        <v>889</v>
      </c>
      <c r="AI101" s="56">
        <f t="shared" si="22"/>
        <v>34.420697412823401</v>
      </c>
      <c r="AJ101" s="36">
        <f t="shared" si="23"/>
        <v>0</v>
      </c>
      <c r="AK101" s="55">
        <f t="shared" si="24"/>
        <v>297206.8</v>
      </c>
    </row>
    <row r="102" spans="2:37" ht="10" customHeight="1" x14ac:dyDescent="0.2">
      <c r="B102" s="288"/>
      <c r="C102" s="143"/>
      <c r="D102" s="144"/>
      <c r="E102" s="145">
        <v>1</v>
      </c>
      <c r="F102" s="205"/>
      <c r="G102" s="147" t="s">
        <v>235</v>
      </c>
      <c r="H102" s="61">
        <f>LEN(AC102)</f>
        <v>2356</v>
      </c>
      <c r="I102" s="43">
        <f t="shared" si="18"/>
        <v>762201.2</v>
      </c>
      <c r="J102" s="205"/>
      <c r="K102" s="213"/>
      <c r="L102" s="214"/>
      <c r="M102" s="215"/>
      <c r="N102" s="47">
        <f t="shared" si="19"/>
        <v>36.715391229578678</v>
      </c>
      <c r="O102" s="151">
        <v>10</v>
      </c>
      <c r="P102" s="216"/>
      <c r="Q102" s="217">
        <v>1</v>
      </c>
      <c r="R102" s="217"/>
      <c r="S102" s="217"/>
      <c r="T102" s="217">
        <v>3</v>
      </c>
      <c r="U102" s="217"/>
      <c r="V102" s="217">
        <v>1</v>
      </c>
      <c r="W102" s="218"/>
      <c r="X102" s="217"/>
      <c r="Y102" s="217"/>
      <c r="Z102" s="154" t="s">
        <v>46</v>
      </c>
      <c r="AA102" s="205"/>
      <c r="AB102" s="155" t="s">
        <v>37</v>
      </c>
      <c r="AC102" s="163" t="s">
        <v>236</v>
      </c>
      <c r="AD102" s="55">
        <f t="shared" si="20"/>
        <v>873</v>
      </c>
      <c r="AE102" s="55">
        <f t="shared" si="25"/>
        <v>336</v>
      </c>
      <c r="AF102" s="55">
        <f t="shared" si="25"/>
        <v>518</v>
      </c>
      <c r="AG102" s="55">
        <f t="shared" si="25"/>
        <v>599</v>
      </c>
      <c r="AH102" s="36">
        <f t="shared" ref="AH102:AH133" si="27">SUM(AD102:AG102)</f>
        <v>2326</v>
      </c>
      <c r="AI102" s="56">
        <f t="shared" ref="AI102:AI133" si="28">SUM(AE102:AF102)/AH102*100</f>
        <v>36.715391229578678</v>
      </c>
      <c r="AJ102" s="36">
        <f t="shared" si="23"/>
        <v>0</v>
      </c>
      <c r="AK102" s="55">
        <f t="shared" si="24"/>
        <v>762201.2</v>
      </c>
    </row>
    <row r="103" spans="2:37" ht="10" customHeight="1" x14ac:dyDescent="0.2">
      <c r="B103" s="288"/>
      <c r="C103" s="57"/>
      <c r="D103" s="58"/>
      <c r="E103" s="59">
        <v>1</v>
      </c>
      <c r="F103" s="206"/>
      <c r="G103" s="60" t="s">
        <v>237</v>
      </c>
      <c r="H103" s="61">
        <f>LEN(AC103)</f>
        <v>2890</v>
      </c>
      <c r="I103" s="43">
        <f t="shared" si="18"/>
        <v>934474.99999999988</v>
      </c>
      <c r="J103" s="206"/>
      <c r="K103" s="219"/>
      <c r="L103" s="220"/>
      <c r="M103" s="221"/>
      <c r="N103" s="47">
        <f t="shared" si="19"/>
        <v>36.153846153846153</v>
      </c>
      <c r="O103" s="65">
        <v>12</v>
      </c>
      <c r="P103" s="222">
        <v>1</v>
      </c>
      <c r="Q103" s="223">
        <v>1</v>
      </c>
      <c r="R103" s="223"/>
      <c r="S103" s="223"/>
      <c r="T103" s="223"/>
      <c r="U103" s="223"/>
      <c r="V103" s="223"/>
      <c r="W103" s="224"/>
      <c r="X103" s="223"/>
      <c r="Y103" s="223"/>
      <c r="Z103" s="68" t="s">
        <v>46</v>
      </c>
      <c r="AA103" s="206"/>
      <c r="AB103" s="69" t="s">
        <v>37</v>
      </c>
      <c r="AC103" s="70" t="s">
        <v>238</v>
      </c>
      <c r="AD103" s="55">
        <f t="shared" si="20"/>
        <v>1074</v>
      </c>
      <c r="AE103" s="55">
        <f t="shared" si="25"/>
        <v>408</v>
      </c>
      <c r="AF103" s="55">
        <f t="shared" si="25"/>
        <v>626</v>
      </c>
      <c r="AG103" s="55">
        <f t="shared" si="25"/>
        <v>752</v>
      </c>
      <c r="AH103" s="36">
        <f t="shared" si="27"/>
        <v>2860</v>
      </c>
      <c r="AI103" s="56">
        <f t="shared" si="28"/>
        <v>36.153846153846153</v>
      </c>
      <c r="AJ103" s="36">
        <f t="shared" si="23"/>
        <v>0</v>
      </c>
      <c r="AK103" s="55">
        <f t="shared" si="24"/>
        <v>934474.99999999988</v>
      </c>
    </row>
    <row r="104" spans="2:37" ht="10" customHeight="1" x14ac:dyDescent="0.2">
      <c r="B104" s="288"/>
      <c r="C104" s="57"/>
      <c r="D104" s="58"/>
      <c r="E104" s="59">
        <v>1</v>
      </c>
      <c r="F104" s="206"/>
      <c r="G104" s="60" t="s">
        <v>239</v>
      </c>
      <c r="H104" s="61">
        <f>LEN(AC104)</f>
        <v>2570</v>
      </c>
      <c r="I104" s="43">
        <f t="shared" si="18"/>
        <v>830830.99999999988</v>
      </c>
      <c r="J104" s="206"/>
      <c r="K104" s="219"/>
      <c r="L104" s="220"/>
      <c r="M104" s="221"/>
      <c r="N104" s="47">
        <f t="shared" si="19"/>
        <v>36.456692913385822</v>
      </c>
      <c r="O104" s="65">
        <v>9</v>
      </c>
      <c r="P104" s="222">
        <v>1</v>
      </c>
      <c r="Q104" s="223">
        <v>1</v>
      </c>
      <c r="R104" s="223"/>
      <c r="S104" s="223"/>
      <c r="T104" s="223">
        <v>3</v>
      </c>
      <c r="U104" s="223"/>
      <c r="V104" s="223">
        <v>1</v>
      </c>
      <c r="W104" s="224"/>
      <c r="X104" s="223"/>
      <c r="Y104" s="223"/>
      <c r="Z104" s="68" t="s">
        <v>46</v>
      </c>
      <c r="AA104" s="206"/>
      <c r="AB104" s="69" t="s">
        <v>37</v>
      </c>
      <c r="AC104" s="70" t="s">
        <v>240</v>
      </c>
      <c r="AD104" s="55">
        <f t="shared" si="20"/>
        <v>938</v>
      </c>
      <c r="AE104" s="55">
        <f t="shared" si="25"/>
        <v>366</v>
      </c>
      <c r="AF104" s="55">
        <f t="shared" si="25"/>
        <v>560</v>
      </c>
      <c r="AG104" s="55">
        <f t="shared" si="25"/>
        <v>676</v>
      </c>
      <c r="AH104" s="36">
        <f t="shared" si="27"/>
        <v>2540</v>
      </c>
      <c r="AI104" s="56">
        <f t="shared" si="28"/>
        <v>36.456692913385822</v>
      </c>
      <c r="AJ104" s="36">
        <f t="shared" si="23"/>
        <v>0</v>
      </c>
      <c r="AK104" s="55">
        <f t="shared" si="24"/>
        <v>830830.99999999988</v>
      </c>
    </row>
    <row r="105" spans="2:37" ht="10" customHeight="1" x14ac:dyDescent="0.2">
      <c r="B105" s="288"/>
      <c r="C105" s="115"/>
      <c r="D105" s="116"/>
      <c r="E105" s="117">
        <v>1</v>
      </c>
      <c r="F105" s="225"/>
      <c r="G105" s="119" t="s">
        <v>241</v>
      </c>
      <c r="H105" s="157">
        <f>LEN(AC105)</f>
        <v>1129</v>
      </c>
      <c r="I105" s="120">
        <f t="shared" si="18"/>
        <v>364871.8</v>
      </c>
      <c r="J105" s="225"/>
      <c r="K105" s="226"/>
      <c r="L105" s="227"/>
      <c r="M105" s="228"/>
      <c r="N105" s="124">
        <f t="shared" si="19"/>
        <v>33.848953594176521</v>
      </c>
      <c r="O105" s="125">
        <v>5</v>
      </c>
      <c r="P105" s="229"/>
      <c r="Q105" s="230">
        <v>1</v>
      </c>
      <c r="R105" s="230"/>
      <c r="S105" s="230"/>
      <c r="T105" s="230"/>
      <c r="U105" s="230"/>
      <c r="V105" s="230"/>
      <c r="W105" s="231">
        <v>1</v>
      </c>
      <c r="X105" s="230"/>
      <c r="Y105" s="230"/>
      <c r="Z105" s="128" t="s">
        <v>46</v>
      </c>
      <c r="AA105" s="225"/>
      <c r="AB105" s="129" t="s">
        <v>37</v>
      </c>
      <c r="AC105" s="171" t="s">
        <v>242</v>
      </c>
      <c r="AD105" s="55">
        <f t="shared" si="20"/>
        <v>425</v>
      </c>
      <c r="AE105" s="55">
        <f t="shared" si="25"/>
        <v>149</v>
      </c>
      <c r="AF105" s="55">
        <f t="shared" si="25"/>
        <v>223</v>
      </c>
      <c r="AG105" s="55">
        <f t="shared" si="25"/>
        <v>302</v>
      </c>
      <c r="AH105" s="36">
        <f t="shared" si="27"/>
        <v>1099</v>
      </c>
      <c r="AI105" s="56">
        <f t="shared" si="28"/>
        <v>33.848953594176521</v>
      </c>
      <c r="AJ105" s="36">
        <f t="shared" si="23"/>
        <v>0</v>
      </c>
      <c r="AK105" s="55">
        <f t="shared" si="24"/>
        <v>364871.8</v>
      </c>
    </row>
    <row r="106" spans="2:37" ht="10" customHeight="1" x14ac:dyDescent="0.2">
      <c r="C106" s="232"/>
      <c r="D106" s="232"/>
      <c r="E106" s="232"/>
      <c r="F106" s="233"/>
      <c r="G106" s="234"/>
      <c r="H106" s="235"/>
      <c r="I106" s="236"/>
      <c r="J106" s="233"/>
      <c r="K106" s="17"/>
      <c r="L106" s="20"/>
      <c r="M106" s="17"/>
      <c r="AA106" s="233"/>
      <c r="AB106" s="18"/>
      <c r="AC106" s="237"/>
    </row>
    <row r="107" spans="2:37" ht="10" customHeight="1" x14ac:dyDescent="0.2">
      <c r="C107" s="232"/>
      <c r="D107" s="232"/>
      <c r="E107" s="232"/>
      <c r="F107" s="233"/>
      <c r="G107" s="234"/>
      <c r="H107" s="289" t="s">
        <v>243</v>
      </c>
      <c r="I107" s="289"/>
      <c r="J107" s="238"/>
      <c r="K107" s="290" t="s">
        <v>244</v>
      </c>
      <c r="L107" s="290"/>
      <c r="M107" s="290"/>
      <c r="N107" s="290"/>
      <c r="O107" s="239"/>
      <c r="P107" s="291" t="s">
        <v>245</v>
      </c>
      <c r="Q107" s="291"/>
      <c r="R107" s="291"/>
      <c r="S107" s="291"/>
      <c r="T107" s="291"/>
      <c r="U107" s="291"/>
      <c r="V107" s="291"/>
      <c r="W107" s="291"/>
      <c r="X107" s="291"/>
      <c r="Y107" s="291"/>
      <c r="Z107" s="291"/>
      <c r="AA107" s="233"/>
      <c r="AB107" s="18"/>
      <c r="AC107" s="237"/>
    </row>
    <row r="108" spans="2:37" ht="10" customHeight="1" x14ac:dyDescent="0.2">
      <c r="C108" s="21"/>
      <c r="D108" s="21"/>
      <c r="E108" s="21"/>
      <c r="F108" s="21"/>
      <c r="G108" s="21"/>
      <c r="H108" s="240" t="s">
        <v>246</v>
      </c>
      <c r="I108" s="241" t="s">
        <v>247</v>
      </c>
      <c r="J108" s="241"/>
      <c r="K108" s="242" t="s">
        <v>25</v>
      </c>
      <c r="L108" s="243" t="s">
        <v>26</v>
      </c>
      <c r="M108" s="244" t="s">
        <v>27</v>
      </c>
      <c r="N108" s="241" t="s">
        <v>33</v>
      </c>
      <c r="O108" s="239"/>
      <c r="P108" s="245" t="s">
        <v>248</v>
      </c>
      <c r="Q108" s="246" t="s">
        <v>249</v>
      </c>
      <c r="R108" s="246" t="s">
        <v>250</v>
      </c>
      <c r="S108" s="246" t="s">
        <v>251</v>
      </c>
      <c r="T108" s="246" t="s">
        <v>252</v>
      </c>
      <c r="U108" s="246" t="s">
        <v>253</v>
      </c>
      <c r="V108" s="246" t="s">
        <v>254</v>
      </c>
      <c r="W108" s="247" t="s">
        <v>255</v>
      </c>
      <c r="X108" s="246" t="s">
        <v>256</v>
      </c>
      <c r="Y108" s="246" t="s">
        <v>53</v>
      </c>
      <c r="Z108" s="247" t="s">
        <v>257</v>
      </c>
      <c r="AB108" s="18"/>
      <c r="AC108" s="248"/>
    </row>
    <row r="109" spans="2:37" ht="10" customHeight="1" x14ac:dyDescent="0.2">
      <c r="C109" s="249">
        <f>SUM(C6:C17)</f>
        <v>8</v>
      </c>
      <c r="D109" s="250">
        <f>SUM(D6:D17)</f>
        <v>5</v>
      </c>
      <c r="E109" s="251">
        <f>SUM(E6:E17)</f>
        <v>12</v>
      </c>
      <c r="F109" s="97"/>
      <c r="G109" s="147" t="s">
        <v>258</v>
      </c>
      <c r="H109" s="252">
        <f>AVERAGE(H6:H13)</f>
        <v>1002.125</v>
      </c>
      <c r="I109" s="253">
        <f>AVERAGE(I6:I13)</f>
        <v>323015.42499999993</v>
      </c>
      <c r="J109" s="97"/>
      <c r="K109" s="254">
        <f>SUM(K6:K13)/18.625</f>
        <v>0.42953020134228187</v>
      </c>
      <c r="L109" s="254">
        <f>SUM(L6:L13)/18.625</f>
        <v>0.34899328859060402</v>
      </c>
      <c r="M109" s="254">
        <f>SUM(M6:M13)/18.625</f>
        <v>0.61912751677852351</v>
      </c>
      <c r="N109" s="255">
        <f>AVERAGE(N6:N13)</f>
        <v>46.619289996343952</v>
      </c>
      <c r="O109" s="256"/>
      <c r="P109" s="252">
        <f t="shared" ref="P109:W109" si="29">SUM(P6:P13)</f>
        <v>5</v>
      </c>
      <c r="Q109" s="217">
        <f t="shared" si="29"/>
        <v>4</v>
      </c>
      <c r="R109" s="217">
        <f t="shared" si="29"/>
        <v>5</v>
      </c>
      <c r="S109" s="217">
        <f t="shared" si="29"/>
        <v>2</v>
      </c>
      <c r="T109" s="217">
        <f t="shared" si="29"/>
        <v>2</v>
      </c>
      <c r="U109" s="217">
        <f t="shared" si="29"/>
        <v>3</v>
      </c>
      <c r="V109" s="217">
        <f t="shared" si="29"/>
        <v>4</v>
      </c>
      <c r="W109" s="218">
        <f t="shared" si="29"/>
        <v>2</v>
      </c>
      <c r="X109" s="252">
        <f>COUNTIF(X6:X13,"*")</f>
        <v>3</v>
      </c>
      <c r="Y109" s="217">
        <f>COUNTIF(Y6:Y13,"as")</f>
        <v>2</v>
      </c>
      <c r="Z109" s="218">
        <f>COUNTIF(Z6:Z13,"*")</f>
        <v>4</v>
      </c>
      <c r="AA109" s="97"/>
      <c r="AB109" s="18"/>
      <c r="AC109" s="248"/>
    </row>
    <row r="110" spans="2:37" ht="10" customHeight="1" x14ac:dyDescent="0.2">
      <c r="C110" s="257">
        <f>SUM(C18:C26)</f>
        <v>6</v>
      </c>
      <c r="D110" s="258">
        <f>SUM(D18:D26)</f>
        <v>3</v>
      </c>
      <c r="E110" s="259">
        <f>SUM(E18:E26)</f>
        <v>9</v>
      </c>
      <c r="F110" s="135"/>
      <c r="G110" s="60" t="s">
        <v>259</v>
      </c>
      <c r="H110" s="260">
        <f>AVERAGE(H18:H23)</f>
        <v>1095.8333333333333</v>
      </c>
      <c r="I110" s="261">
        <f>AVERAGE(I18:I23)</f>
        <v>353233</v>
      </c>
      <c r="J110" s="135"/>
      <c r="K110" s="262">
        <f>SUM(K18:K23)/18.625</f>
        <v>0.32214765100671139</v>
      </c>
      <c r="L110" s="262">
        <f>SUM(L18:L23)/18.625</f>
        <v>0.25503355704697989</v>
      </c>
      <c r="M110" s="262">
        <f>SUM(M18:M23)/18.625</f>
        <v>0.31040268456375841</v>
      </c>
      <c r="N110" s="263">
        <f>AVERAGE(N18:N23)</f>
        <v>43.303651591747013</v>
      </c>
      <c r="O110" s="264"/>
      <c r="P110" s="260">
        <f t="shared" ref="P110:W110" si="30">SUM(P18:P23)</f>
        <v>1</v>
      </c>
      <c r="Q110" s="223">
        <f t="shared" si="30"/>
        <v>3</v>
      </c>
      <c r="R110" s="223">
        <f t="shared" si="30"/>
        <v>3</v>
      </c>
      <c r="S110" s="223">
        <f t="shared" si="30"/>
        <v>2</v>
      </c>
      <c r="T110" s="223">
        <f t="shared" si="30"/>
        <v>0</v>
      </c>
      <c r="U110" s="223">
        <f t="shared" si="30"/>
        <v>3</v>
      </c>
      <c r="V110" s="223">
        <f t="shared" si="30"/>
        <v>2</v>
      </c>
      <c r="W110" s="224">
        <f t="shared" si="30"/>
        <v>2</v>
      </c>
      <c r="X110" s="260">
        <f>COUNTIF(X18:X23,"*")</f>
        <v>2</v>
      </c>
      <c r="Y110" s="223">
        <f>COUNTIF(Y18:Y23,"as")</f>
        <v>2</v>
      </c>
      <c r="Z110" s="224">
        <f>COUNTIF(Z18:Z23,"*")</f>
        <v>2</v>
      </c>
      <c r="AA110" s="135"/>
      <c r="AB110" s="18"/>
      <c r="AC110" s="248"/>
    </row>
    <row r="111" spans="2:37" ht="10" customHeight="1" x14ac:dyDescent="0.2">
      <c r="C111" s="257">
        <f>SUM(C27:C41)</f>
        <v>11</v>
      </c>
      <c r="D111" s="258">
        <f>SUM(D27:D41)</f>
        <v>8</v>
      </c>
      <c r="E111" s="259">
        <f>SUM(E27:E41)</f>
        <v>15</v>
      </c>
      <c r="F111" s="164"/>
      <c r="G111" s="207" t="s">
        <v>260</v>
      </c>
      <c r="H111" s="260">
        <f>AVERAGE(H27:H37)</f>
        <v>1210.7272727272727</v>
      </c>
      <c r="I111" s="261">
        <f>AVERAGE(I27:I37)</f>
        <v>390040.50909090904</v>
      </c>
      <c r="J111" s="164"/>
      <c r="K111" s="262">
        <f>SUM(K27:K37)/18.625</f>
        <v>0.59060402684563762</v>
      </c>
      <c r="L111" s="262">
        <f>SUM(L27:L37)/18.625</f>
        <v>0.55033557046979864</v>
      </c>
      <c r="M111" s="262">
        <f>SUM(M27:M37)/18.625</f>
        <v>0.79697986577181212</v>
      </c>
      <c r="N111" s="263">
        <f>AVERAGE(N27:N37)</f>
        <v>37.437233013611532</v>
      </c>
      <c r="O111" s="264"/>
      <c r="P111" s="260">
        <f t="shared" ref="P111:W111" si="31">SUM(P27:P37)</f>
        <v>1</v>
      </c>
      <c r="Q111" s="223">
        <f t="shared" si="31"/>
        <v>5</v>
      </c>
      <c r="R111" s="223">
        <f t="shared" si="31"/>
        <v>5</v>
      </c>
      <c r="S111" s="223">
        <f t="shared" si="31"/>
        <v>4</v>
      </c>
      <c r="T111" s="223">
        <f t="shared" si="31"/>
        <v>5</v>
      </c>
      <c r="U111" s="223">
        <f t="shared" si="31"/>
        <v>4</v>
      </c>
      <c r="V111" s="223">
        <f t="shared" si="31"/>
        <v>7</v>
      </c>
      <c r="W111" s="224">
        <f t="shared" si="31"/>
        <v>4</v>
      </c>
      <c r="X111" s="260">
        <f>COUNTIF(X27:X37,"*")</f>
        <v>4</v>
      </c>
      <c r="Y111" s="223">
        <f>COUNTIF(Y27:Y37,"as")</f>
        <v>4</v>
      </c>
      <c r="Z111" s="224">
        <f>COUNTIF(Z27:Z37,"*")</f>
        <v>5</v>
      </c>
      <c r="AA111" s="164"/>
      <c r="AB111" s="18"/>
      <c r="AC111" s="248"/>
    </row>
    <row r="112" spans="2:37" ht="10" customHeight="1" x14ac:dyDescent="0.2">
      <c r="C112" s="257">
        <f>SUM(C42:C52)</f>
        <v>7</v>
      </c>
      <c r="D112" s="258">
        <f>SUM(D42:D52)</f>
        <v>5</v>
      </c>
      <c r="E112" s="259">
        <f>SUM(E42:E52)</f>
        <v>11</v>
      </c>
      <c r="F112" s="178"/>
      <c r="G112" s="60" t="s">
        <v>261</v>
      </c>
      <c r="H112" s="260">
        <f>AVERAGE(H42:H48)</f>
        <v>828.85714285714289</v>
      </c>
      <c r="I112" s="261">
        <f>AVERAGE(I42:I48)</f>
        <v>267468.2</v>
      </c>
      <c r="J112" s="178"/>
      <c r="K112" s="262">
        <f>SUM(K42:K48)/18.625</f>
        <v>0.37583892617449666</v>
      </c>
      <c r="L112" s="262">
        <f>SUM(L42:L48)/18.625</f>
        <v>0.42953020134228187</v>
      </c>
      <c r="M112" s="262">
        <f>SUM(M42:M48)/18.625</f>
        <v>0.50167785234899331</v>
      </c>
      <c r="N112" s="263">
        <f>AVERAGE(N42:N48)</f>
        <v>41.827667669803319</v>
      </c>
      <c r="O112" s="264"/>
      <c r="P112" s="260">
        <f t="shared" ref="P112:W112" si="32">SUM(P42:P48)</f>
        <v>4</v>
      </c>
      <c r="Q112" s="223">
        <f t="shared" si="32"/>
        <v>2</v>
      </c>
      <c r="R112" s="223">
        <f t="shared" si="32"/>
        <v>2</v>
      </c>
      <c r="S112" s="223">
        <f t="shared" si="32"/>
        <v>4</v>
      </c>
      <c r="T112" s="223">
        <f t="shared" si="32"/>
        <v>2</v>
      </c>
      <c r="U112" s="223">
        <f t="shared" si="32"/>
        <v>1</v>
      </c>
      <c r="V112" s="223">
        <f t="shared" si="32"/>
        <v>5</v>
      </c>
      <c r="W112" s="224">
        <f t="shared" si="32"/>
        <v>3</v>
      </c>
      <c r="X112" s="260">
        <f>COUNTIF(X42:X48,"*")</f>
        <v>2</v>
      </c>
      <c r="Y112" s="223">
        <f>COUNTIF(Y42:Y48,"as")</f>
        <v>2</v>
      </c>
      <c r="Z112" s="224">
        <f>COUNTIF(Z42:Z48,"*")</f>
        <v>3</v>
      </c>
      <c r="AA112" s="178"/>
      <c r="AB112" s="18"/>
      <c r="AC112" s="248"/>
    </row>
    <row r="113" spans="2:29" ht="10" customHeight="1" x14ac:dyDescent="0.2">
      <c r="C113" s="257">
        <f>SUM(C53:C69)</f>
        <v>12</v>
      </c>
      <c r="D113" s="258">
        <f>SUM(D53:D69)</f>
        <v>7</v>
      </c>
      <c r="E113" s="259">
        <f>SUM(E53:E69)</f>
        <v>17</v>
      </c>
      <c r="F113" s="188"/>
      <c r="G113" s="60" t="s">
        <v>262</v>
      </c>
      <c r="H113" s="260">
        <f>AVERAGE(H53:H64)</f>
        <v>1380.5</v>
      </c>
      <c r="I113" s="261">
        <f>AVERAGE(I53:I64)</f>
        <v>445476.60000000003</v>
      </c>
      <c r="J113" s="188"/>
      <c r="K113" s="262">
        <f>SUM(K53:K64)/18.625</f>
        <v>0.64429530201342278</v>
      </c>
      <c r="L113" s="262">
        <f>SUM(L53:L64)/18.625</f>
        <v>0.68456375838926176</v>
      </c>
      <c r="M113" s="262">
        <f>SUM(M53:M64)/18.625</f>
        <v>0.39597315436241609</v>
      </c>
      <c r="N113" s="263">
        <f>AVERAGE(N53:N64)</f>
        <v>49.527275497354701</v>
      </c>
      <c r="O113" s="264"/>
      <c r="P113" s="260">
        <f t="shared" ref="P113:W113" si="33">SUM(P53:P64)</f>
        <v>3</v>
      </c>
      <c r="Q113" s="223">
        <f t="shared" si="33"/>
        <v>9</v>
      </c>
      <c r="R113" s="223">
        <f t="shared" si="33"/>
        <v>6</v>
      </c>
      <c r="S113" s="223">
        <f t="shared" si="33"/>
        <v>8</v>
      </c>
      <c r="T113" s="223">
        <f t="shared" si="33"/>
        <v>5</v>
      </c>
      <c r="U113" s="223">
        <f t="shared" si="33"/>
        <v>17</v>
      </c>
      <c r="V113" s="223">
        <f t="shared" si="33"/>
        <v>7</v>
      </c>
      <c r="W113" s="224">
        <f t="shared" si="33"/>
        <v>7</v>
      </c>
      <c r="X113" s="260">
        <f>COUNTIF(X53:X64,"*")</f>
        <v>1</v>
      </c>
      <c r="Y113" s="223">
        <f>COUNTIF(Y53:Y64,"as")</f>
        <v>1</v>
      </c>
      <c r="Z113" s="224">
        <f>COUNTIF(Z53:Z64,"*")</f>
        <v>2</v>
      </c>
      <c r="AA113" s="188"/>
      <c r="AB113" s="18"/>
      <c r="AC113" s="248"/>
    </row>
    <row r="114" spans="2:29" ht="10" customHeight="1" x14ac:dyDescent="0.2">
      <c r="C114" s="257">
        <f>SUM(C70:C94)</f>
        <v>18</v>
      </c>
      <c r="D114" s="258">
        <f>SUM(D70:D94)</f>
        <v>12</v>
      </c>
      <c r="E114" s="259">
        <f>SUM(E70:E94)</f>
        <v>25</v>
      </c>
      <c r="F114" s="194"/>
      <c r="G114" s="60" t="s">
        <v>263</v>
      </c>
      <c r="H114" s="260">
        <f>AVERAGE(H70:H87)</f>
        <v>878.77777777777783</v>
      </c>
      <c r="I114" s="261">
        <f>AVERAGE(I70:I87)</f>
        <v>283492.36666666664</v>
      </c>
      <c r="J114" s="194"/>
      <c r="K114" s="262">
        <f>SUM(K70:K87)/18.625</f>
        <v>0.96644295302013428</v>
      </c>
      <c r="L114" s="262">
        <f>SUM(L70:L87)/18.625</f>
        <v>0.89932885906040272</v>
      </c>
      <c r="M114" s="262">
        <f>SUM(M70:M87)/18.625</f>
        <v>1</v>
      </c>
      <c r="N114" s="263">
        <f>AVERAGE(N70:N87)</f>
        <v>43.771862773896714</v>
      </c>
      <c r="O114" s="264"/>
      <c r="P114" s="260">
        <f t="shared" ref="P114:W114" si="34">SUM(P70:P87)</f>
        <v>9</v>
      </c>
      <c r="Q114" s="223">
        <f t="shared" si="34"/>
        <v>10</v>
      </c>
      <c r="R114" s="223">
        <f t="shared" si="34"/>
        <v>7</v>
      </c>
      <c r="S114" s="223">
        <f t="shared" si="34"/>
        <v>26</v>
      </c>
      <c r="T114" s="223">
        <f t="shared" si="34"/>
        <v>27</v>
      </c>
      <c r="U114" s="223">
        <f t="shared" si="34"/>
        <v>28</v>
      </c>
      <c r="V114" s="223">
        <f t="shared" si="34"/>
        <v>13</v>
      </c>
      <c r="W114" s="224">
        <f t="shared" si="34"/>
        <v>3</v>
      </c>
      <c r="X114" s="260">
        <f>COUNTIF(X70:X87,"*")</f>
        <v>2</v>
      </c>
      <c r="Y114" s="223">
        <f>COUNTIF(Y70:Y87,"as")</f>
        <v>2</v>
      </c>
      <c r="Z114" s="224">
        <f>COUNTIF(Z70:Z87,"*")</f>
        <v>3</v>
      </c>
      <c r="AA114" s="194"/>
      <c r="AB114" s="18"/>
      <c r="AC114" s="248"/>
    </row>
    <row r="115" spans="2:29" ht="10" customHeight="1" x14ac:dyDescent="0.2">
      <c r="C115" s="265">
        <f>SUM(C95:C105)</f>
        <v>7</v>
      </c>
      <c r="D115" s="266">
        <f>SUM(D95:D105)</f>
        <v>4</v>
      </c>
      <c r="E115" s="267">
        <f>SUM(E95:E105)</f>
        <v>11</v>
      </c>
      <c r="F115" s="206"/>
      <c r="G115" s="80" t="s">
        <v>264</v>
      </c>
      <c r="H115" s="268">
        <f>AVERAGE(H95:H101)</f>
        <v>1735</v>
      </c>
      <c r="I115" s="269">
        <f>AVERAGE(I95:I101)</f>
        <v>560821.42857142852</v>
      </c>
      <c r="J115" s="206"/>
      <c r="K115" s="270">
        <f>SUM(K95:K101)/18.625</f>
        <v>0.37583892617449666</v>
      </c>
      <c r="L115" s="270">
        <f>SUM(L95:L101)/18.625</f>
        <v>0.51006711409395977</v>
      </c>
      <c r="M115" s="270">
        <f>SUM(M95:M101)/18.625</f>
        <v>0.17953020134228187</v>
      </c>
      <c r="N115" s="271">
        <f>AVERAGE(N95:N101)</f>
        <v>35.377312604005681</v>
      </c>
      <c r="O115" s="272"/>
      <c r="P115" s="268">
        <f t="shared" ref="P115:W115" si="35">SUM(P95:P101)</f>
        <v>2</v>
      </c>
      <c r="Q115" s="273">
        <f t="shared" si="35"/>
        <v>5</v>
      </c>
      <c r="R115" s="273">
        <f t="shared" si="35"/>
        <v>1</v>
      </c>
      <c r="S115" s="273">
        <f t="shared" si="35"/>
        <v>1</v>
      </c>
      <c r="T115" s="273">
        <f t="shared" si="35"/>
        <v>31</v>
      </c>
      <c r="U115" s="273">
        <f t="shared" si="35"/>
        <v>1</v>
      </c>
      <c r="V115" s="273">
        <f t="shared" si="35"/>
        <v>4</v>
      </c>
      <c r="W115" s="274">
        <f t="shared" si="35"/>
        <v>3</v>
      </c>
      <c r="X115" s="268">
        <f>COUNTIF(X95:X101,"*")</f>
        <v>0</v>
      </c>
      <c r="Y115" s="273">
        <f>COUNTIF(Y95:Y101,"as")</f>
        <v>0</v>
      </c>
      <c r="Z115" s="274">
        <f>COUNTIF(Z95:Z101,"*")</f>
        <v>1</v>
      </c>
      <c r="AA115" s="206"/>
      <c r="AB115" s="18"/>
      <c r="AC115" s="248"/>
    </row>
    <row r="116" spans="2:29" ht="10" customHeight="1" x14ac:dyDescent="0.2">
      <c r="C116" s="275">
        <f>SUM(C6:C105)</f>
        <v>69</v>
      </c>
      <c r="D116" s="275">
        <f>SUM(D6:D105)</f>
        <v>44</v>
      </c>
      <c r="E116" s="275">
        <f>SUM(E6:E105)</f>
        <v>100</v>
      </c>
      <c r="K116" s="17"/>
      <c r="L116" s="20"/>
      <c r="M116" s="17"/>
      <c r="P116" s="276">
        <f t="shared" ref="P116:Z116" si="36">SUM(P109:P115)</f>
        <v>25</v>
      </c>
      <c r="Q116" s="277">
        <f t="shared" si="36"/>
        <v>38</v>
      </c>
      <c r="R116" s="277">
        <f t="shared" si="36"/>
        <v>29</v>
      </c>
      <c r="S116" s="277">
        <f t="shared" si="36"/>
        <v>47</v>
      </c>
      <c r="T116" s="277">
        <f t="shared" si="36"/>
        <v>72</v>
      </c>
      <c r="U116" s="277">
        <f t="shared" si="36"/>
        <v>57</v>
      </c>
      <c r="V116" s="277">
        <f t="shared" si="36"/>
        <v>42</v>
      </c>
      <c r="W116" s="278">
        <f t="shared" si="36"/>
        <v>24</v>
      </c>
      <c r="X116" s="276">
        <f t="shared" si="36"/>
        <v>14</v>
      </c>
      <c r="Y116" s="278">
        <f t="shared" si="36"/>
        <v>13</v>
      </c>
      <c r="Z116" s="279">
        <f t="shared" si="36"/>
        <v>20</v>
      </c>
      <c r="AA116" s="280"/>
      <c r="AB116" s="18"/>
      <c r="AC116" s="248"/>
    </row>
    <row r="117" spans="2:29" ht="10" customHeight="1" x14ac:dyDescent="0.2">
      <c r="K117" s="17"/>
      <c r="L117" s="20"/>
      <c r="M117" s="17"/>
      <c r="AB117" s="18"/>
      <c r="AC117" s="248"/>
    </row>
    <row r="118" spans="2:29" ht="10" customHeight="1" x14ac:dyDescent="0.2">
      <c r="N118" s="281" t="s">
        <v>265</v>
      </c>
      <c r="P118" s="19" t="s">
        <v>266</v>
      </c>
    </row>
    <row r="119" spans="2:29" ht="10" customHeight="1" x14ac:dyDescent="0.2">
      <c r="K119" s="282"/>
      <c r="P119" s="19" t="s">
        <v>267</v>
      </c>
    </row>
    <row r="120" spans="2:29" ht="10" customHeight="1" x14ac:dyDescent="0.2">
      <c r="P120" s="19" t="s">
        <v>268</v>
      </c>
    </row>
    <row r="121" spans="2:29" ht="10" customHeight="1" x14ac:dyDescent="0.2">
      <c r="J121" s="283" t="s">
        <v>269</v>
      </c>
      <c r="K121" s="283">
        <v>18.625</v>
      </c>
      <c r="P121" s="19" t="s">
        <v>270</v>
      </c>
    </row>
    <row r="122" spans="2:29" ht="10" customHeight="1" x14ac:dyDescent="0.2">
      <c r="P122" s="19" t="s">
        <v>271</v>
      </c>
    </row>
    <row r="123" spans="2:29" ht="10" customHeight="1" x14ac:dyDescent="0.2">
      <c r="P123" s="19" t="s">
        <v>272</v>
      </c>
    </row>
    <row r="124" spans="2:29" ht="10" customHeight="1" x14ac:dyDescent="0.2">
      <c r="B124" s="19"/>
      <c r="P124" s="19" t="s">
        <v>273</v>
      </c>
    </row>
    <row r="125" spans="2:29" ht="10" customHeight="1" x14ac:dyDescent="0.2">
      <c r="B125" s="19"/>
      <c r="P125" s="19" t="s">
        <v>274</v>
      </c>
    </row>
  </sheetData>
  <mergeCells count="33">
    <mergeCell ref="H107:I107"/>
    <mergeCell ref="K107:N107"/>
    <mergeCell ref="P107:Z107"/>
    <mergeCell ref="B27:B41"/>
    <mergeCell ref="B42:B52"/>
    <mergeCell ref="B53:B69"/>
    <mergeCell ref="B70:B94"/>
    <mergeCell ref="B95:B105"/>
    <mergeCell ref="AA4:AA5"/>
    <mergeCell ref="AB4:AB5"/>
    <mergeCell ref="AC4:AC5"/>
    <mergeCell ref="B6:B17"/>
    <mergeCell ref="B18:B26"/>
    <mergeCell ref="V4:V5"/>
    <mergeCell ref="W4:W5"/>
    <mergeCell ref="X4:X5"/>
    <mergeCell ref="Y4:Y5"/>
    <mergeCell ref="Z4:Z5"/>
    <mergeCell ref="Q4:Q5"/>
    <mergeCell ref="R4:R5"/>
    <mergeCell ref="S4:S5"/>
    <mergeCell ref="T4:T5"/>
    <mergeCell ref="U4:U5"/>
    <mergeCell ref="J4:J5"/>
    <mergeCell ref="K4:M4"/>
    <mergeCell ref="N4:N5"/>
    <mergeCell ref="O4:O5"/>
    <mergeCell ref="P4:P5"/>
    <mergeCell ref="C4:E4"/>
    <mergeCell ref="F4:F5"/>
    <mergeCell ref="G4:G5"/>
    <mergeCell ref="H4:H5"/>
    <mergeCell ref="I4:I5"/>
  </mergeCells>
  <conditionalFormatting sqref="K102">
    <cfRule type="cellIs" dxfId="25" priority="2" operator="equal">
      <formula>0</formula>
    </cfRule>
  </conditionalFormatting>
  <conditionalFormatting sqref="M2:M5 M102:M106 M116:M117 M108">
    <cfRule type="cellIs" dxfId="24" priority="3" operator="equal">
      <formula>0.03125</formula>
    </cfRule>
    <cfRule type="cellIs" dxfId="23" priority="4" operator="equal">
      <formula>4</formula>
    </cfRule>
    <cfRule type="cellIs" dxfId="22" priority="5" operator="equal">
      <formula>0.25</formula>
    </cfRule>
    <cfRule type="cellIs" dxfId="21" priority="6" operator="equal">
      <formula>1</formula>
    </cfRule>
  </conditionalFormatting>
  <conditionalFormatting sqref="L2:L5 L102:L106 L116:L117 L108">
    <cfRule type="cellIs" dxfId="20" priority="7" operator="equal">
      <formula>2</formula>
    </cfRule>
    <cfRule type="cellIs" dxfId="19" priority="8" operator="equal">
      <formula>0.25</formula>
    </cfRule>
    <cfRule type="cellIs" dxfId="18" priority="9" operator="equal">
      <formula>0.5</formula>
    </cfRule>
    <cfRule type="cellIs" dxfId="17" priority="10" operator="equal">
      <formula>1</formula>
    </cfRule>
  </conditionalFormatting>
  <conditionalFormatting sqref="K2:K4 K102:K108 K116:K117">
    <cfRule type="cellIs" dxfId="16" priority="11" operator="equal">
      <formula>1</formula>
    </cfRule>
  </conditionalFormatting>
  <conditionalFormatting sqref="K5">
    <cfRule type="cellIs" dxfId="15" priority="12" operator="equal">
      <formula>2</formula>
    </cfRule>
    <cfRule type="cellIs" dxfId="14" priority="13" operator="equal">
      <formula>0.25</formula>
    </cfRule>
    <cfRule type="cellIs" dxfId="13" priority="14" operator="equal">
      <formula>0.5</formula>
    </cfRule>
    <cfRule type="cellIs" dxfId="12" priority="15" operator="equal">
      <formula>1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61C4-DFDF-AC41-B3B9-CFF756146A96}">
  <dimension ref="A1:B102"/>
  <sheetViews>
    <sheetView workbookViewId="0">
      <selection activeCell="B2" sqref="B2:B102"/>
    </sheetView>
  </sheetViews>
  <sheetFormatPr baseColWidth="10" defaultRowHeight="15" x14ac:dyDescent="0.2"/>
  <sheetData>
    <row r="1" spans="1:2" ht="16" thickBot="1" x14ac:dyDescent="0.25">
      <c r="A1" s="12"/>
    </row>
    <row r="2" spans="1:2" ht="16" thickBot="1" x14ac:dyDescent="0.25">
      <c r="A2" s="12"/>
      <c r="B2" s="35" t="s">
        <v>27</v>
      </c>
    </row>
    <row r="3" spans="1:2" x14ac:dyDescent="0.2">
      <c r="B3" s="46">
        <v>1</v>
      </c>
    </row>
    <row r="4" spans="1:2" x14ac:dyDescent="0.2">
      <c r="B4" s="64">
        <v>0.25</v>
      </c>
    </row>
    <row r="5" spans="1:2" x14ac:dyDescent="0.2">
      <c r="B5" s="73">
        <v>1</v>
      </c>
    </row>
    <row r="6" spans="1:2" x14ac:dyDescent="0.2">
      <c r="B6" s="76">
        <v>4</v>
      </c>
    </row>
    <row r="7" spans="1:2" x14ac:dyDescent="0.2">
      <c r="B7" s="73">
        <v>1</v>
      </c>
    </row>
    <row r="8" spans="1:2" x14ac:dyDescent="0.2">
      <c r="B8" s="76">
        <v>4</v>
      </c>
    </row>
    <row r="9" spans="1:2" x14ac:dyDescent="0.2">
      <c r="B9" s="64">
        <v>0.25</v>
      </c>
    </row>
    <row r="10" spans="1:2" x14ac:dyDescent="0.2">
      <c r="B10" s="85">
        <v>3.125E-2</v>
      </c>
    </row>
    <row r="11" spans="1:2" x14ac:dyDescent="0.2">
      <c r="B11" s="103">
        <v>0</v>
      </c>
    </row>
    <row r="12" spans="1:2" x14ac:dyDescent="0.2">
      <c r="B12" s="112">
        <v>0</v>
      </c>
    </row>
    <row r="13" spans="1:2" x14ac:dyDescent="0.2">
      <c r="B13" s="112">
        <v>0</v>
      </c>
    </row>
    <row r="14" spans="1:2" ht="16" thickBot="1" x14ac:dyDescent="0.25">
      <c r="B14" s="123">
        <v>0</v>
      </c>
    </row>
    <row r="15" spans="1:2" x14ac:dyDescent="0.2">
      <c r="B15" s="134">
        <v>0.25</v>
      </c>
    </row>
    <row r="16" spans="1:2" x14ac:dyDescent="0.2">
      <c r="B16" s="76">
        <v>4</v>
      </c>
    </row>
    <row r="17" spans="2:2" x14ac:dyDescent="0.2">
      <c r="B17" s="64">
        <v>0.25</v>
      </c>
    </row>
    <row r="18" spans="2:2" x14ac:dyDescent="0.2">
      <c r="B18" s="73">
        <v>1</v>
      </c>
    </row>
    <row r="19" spans="2:2" x14ac:dyDescent="0.2">
      <c r="B19" s="138">
        <v>3.125E-2</v>
      </c>
    </row>
    <row r="20" spans="2:2" x14ac:dyDescent="0.2">
      <c r="B20" s="142">
        <v>0.25</v>
      </c>
    </row>
    <row r="21" spans="2:2" x14ac:dyDescent="0.2">
      <c r="B21" s="150">
        <v>0</v>
      </c>
    </row>
    <row r="22" spans="2:2" x14ac:dyDescent="0.2">
      <c r="B22" s="112">
        <v>0</v>
      </c>
    </row>
    <row r="23" spans="2:2" ht="16" thickBot="1" x14ac:dyDescent="0.25">
      <c r="B23" s="123">
        <v>0</v>
      </c>
    </row>
    <row r="24" spans="2:2" x14ac:dyDescent="0.2">
      <c r="B24" s="162">
        <v>4</v>
      </c>
    </row>
    <row r="25" spans="2:2" x14ac:dyDescent="0.2">
      <c r="B25" s="138">
        <v>3.125E-2</v>
      </c>
    </row>
    <row r="26" spans="2:2" x14ac:dyDescent="0.2">
      <c r="B26" s="73">
        <v>1</v>
      </c>
    </row>
    <row r="27" spans="2:2" x14ac:dyDescent="0.2">
      <c r="B27" s="138">
        <v>3.125E-2</v>
      </c>
    </row>
    <row r="28" spans="2:2" x14ac:dyDescent="0.2">
      <c r="B28" s="64">
        <v>0.25</v>
      </c>
    </row>
    <row r="29" spans="2:2" x14ac:dyDescent="0.2">
      <c r="B29" s="64">
        <v>0.25</v>
      </c>
    </row>
    <row r="30" spans="2:2" x14ac:dyDescent="0.2">
      <c r="B30" s="73">
        <v>1</v>
      </c>
    </row>
    <row r="31" spans="2:2" x14ac:dyDescent="0.2">
      <c r="B31" s="76">
        <v>4</v>
      </c>
    </row>
    <row r="32" spans="2:2" x14ac:dyDescent="0.2">
      <c r="B32" s="64">
        <v>0.25</v>
      </c>
    </row>
    <row r="33" spans="2:2" x14ac:dyDescent="0.2">
      <c r="B33" s="138">
        <v>3.125E-2</v>
      </c>
    </row>
    <row r="34" spans="2:2" x14ac:dyDescent="0.2">
      <c r="B34" s="168">
        <v>4</v>
      </c>
    </row>
    <row r="35" spans="2:2" x14ac:dyDescent="0.2">
      <c r="B35" s="150">
        <v>0</v>
      </c>
    </row>
    <row r="36" spans="2:2" x14ac:dyDescent="0.2">
      <c r="B36" s="112">
        <v>0</v>
      </c>
    </row>
    <row r="37" spans="2:2" x14ac:dyDescent="0.2">
      <c r="B37" s="112">
        <v>0</v>
      </c>
    </row>
    <row r="38" spans="2:2" ht="16" thickBot="1" x14ac:dyDescent="0.25">
      <c r="B38" s="123">
        <v>0</v>
      </c>
    </row>
    <row r="39" spans="2:2" x14ac:dyDescent="0.2">
      <c r="B39" s="176">
        <v>3.125E-2</v>
      </c>
    </row>
    <row r="40" spans="2:2" x14ac:dyDescent="0.2">
      <c r="B40" s="73">
        <v>1</v>
      </c>
    </row>
    <row r="41" spans="2:2" x14ac:dyDescent="0.2">
      <c r="B41" s="138">
        <v>3.125E-2</v>
      </c>
    </row>
    <row r="42" spans="2:2" x14ac:dyDescent="0.2">
      <c r="B42" s="76">
        <v>4</v>
      </c>
    </row>
    <row r="43" spans="2:2" x14ac:dyDescent="0.2">
      <c r="B43" s="138">
        <v>3.125E-2</v>
      </c>
    </row>
    <row r="44" spans="2:2" x14ac:dyDescent="0.2">
      <c r="B44" s="64">
        <v>0.25</v>
      </c>
    </row>
    <row r="45" spans="2:2" x14ac:dyDescent="0.2">
      <c r="B45" s="168">
        <v>4</v>
      </c>
    </row>
    <row r="46" spans="2:2" x14ac:dyDescent="0.2">
      <c r="B46" s="150">
        <v>0</v>
      </c>
    </row>
    <row r="47" spans="2:2" x14ac:dyDescent="0.2">
      <c r="B47" s="112">
        <v>0</v>
      </c>
    </row>
    <row r="48" spans="2:2" x14ac:dyDescent="0.2">
      <c r="B48" s="112">
        <v>0</v>
      </c>
    </row>
    <row r="49" spans="2:2" ht="16" thickBot="1" x14ac:dyDescent="0.25">
      <c r="B49" s="123">
        <v>0</v>
      </c>
    </row>
    <row r="50" spans="2:2" x14ac:dyDescent="0.2">
      <c r="B50" s="187">
        <v>0.25</v>
      </c>
    </row>
    <row r="51" spans="2:2" x14ac:dyDescent="0.2">
      <c r="B51" s="138">
        <v>3.125E-2</v>
      </c>
    </row>
    <row r="52" spans="2:2" x14ac:dyDescent="0.2">
      <c r="B52" s="64">
        <v>0.25</v>
      </c>
    </row>
    <row r="53" spans="2:2" x14ac:dyDescent="0.2">
      <c r="B53" s="64">
        <v>0.25</v>
      </c>
    </row>
    <row r="54" spans="2:2" x14ac:dyDescent="0.2">
      <c r="B54" s="73">
        <v>1</v>
      </c>
    </row>
    <row r="55" spans="2:2" x14ac:dyDescent="0.2">
      <c r="B55" s="73">
        <v>1</v>
      </c>
    </row>
    <row r="56" spans="2:2" x14ac:dyDescent="0.2">
      <c r="B56" s="138">
        <v>3.125E-2</v>
      </c>
    </row>
    <row r="57" spans="2:2" x14ac:dyDescent="0.2">
      <c r="B57" s="76">
        <v>4</v>
      </c>
    </row>
    <row r="58" spans="2:2" x14ac:dyDescent="0.2">
      <c r="B58" s="64">
        <v>0.25</v>
      </c>
    </row>
    <row r="59" spans="2:2" x14ac:dyDescent="0.2">
      <c r="B59" s="138">
        <v>3.125E-2</v>
      </c>
    </row>
    <row r="60" spans="2:2" x14ac:dyDescent="0.2">
      <c r="B60" s="138">
        <v>3.125E-2</v>
      </c>
    </row>
    <row r="61" spans="2:2" x14ac:dyDescent="0.2">
      <c r="B61" s="142">
        <v>0.25</v>
      </c>
    </row>
    <row r="62" spans="2:2" x14ac:dyDescent="0.2">
      <c r="B62" s="150">
        <v>0</v>
      </c>
    </row>
    <row r="63" spans="2:2" x14ac:dyDescent="0.2">
      <c r="B63" s="112">
        <v>0</v>
      </c>
    </row>
    <row r="64" spans="2:2" x14ac:dyDescent="0.2">
      <c r="B64" s="112">
        <v>0</v>
      </c>
    </row>
    <row r="65" spans="2:2" x14ac:dyDescent="0.2">
      <c r="B65" s="112">
        <v>0</v>
      </c>
    </row>
    <row r="66" spans="2:2" ht="16" thickBot="1" x14ac:dyDescent="0.25">
      <c r="B66" s="123">
        <v>0</v>
      </c>
    </row>
    <row r="67" spans="2:2" x14ac:dyDescent="0.2">
      <c r="B67" s="176">
        <v>3.125E-2</v>
      </c>
    </row>
    <row r="68" spans="2:2" x14ac:dyDescent="0.2">
      <c r="B68" s="76">
        <v>4</v>
      </c>
    </row>
    <row r="69" spans="2:2" x14ac:dyDescent="0.2">
      <c r="B69" s="138">
        <v>3.125E-2</v>
      </c>
    </row>
    <row r="70" spans="2:2" x14ac:dyDescent="0.2">
      <c r="B70" s="73">
        <v>1</v>
      </c>
    </row>
    <row r="71" spans="2:2" x14ac:dyDescent="0.2">
      <c r="B71" s="64">
        <v>0.25</v>
      </c>
    </row>
    <row r="72" spans="2:2" x14ac:dyDescent="0.2">
      <c r="B72" s="64">
        <v>0.25</v>
      </c>
    </row>
    <row r="73" spans="2:2" x14ac:dyDescent="0.2">
      <c r="B73" s="112">
        <v>1</v>
      </c>
    </row>
    <row r="74" spans="2:2" x14ac:dyDescent="0.2">
      <c r="B74" s="64">
        <v>0.25</v>
      </c>
    </row>
    <row r="75" spans="2:2" x14ac:dyDescent="0.2">
      <c r="B75" s="112">
        <v>1</v>
      </c>
    </row>
    <row r="76" spans="2:2" x14ac:dyDescent="0.2">
      <c r="B76" s="64">
        <v>0.25</v>
      </c>
    </row>
    <row r="77" spans="2:2" x14ac:dyDescent="0.2">
      <c r="B77" s="138">
        <v>3.125E-2</v>
      </c>
    </row>
    <row r="78" spans="2:2" x14ac:dyDescent="0.2">
      <c r="B78" s="76">
        <v>4</v>
      </c>
    </row>
    <row r="79" spans="2:2" x14ac:dyDescent="0.2">
      <c r="B79" s="73">
        <v>1</v>
      </c>
    </row>
    <row r="80" spans="2:2" x14ac:dyDescent="0.2">
      <c r="B80" s="64">
        <v>0.25</v>
      </c>
    </row>
    <row r="81" spans="2:2" x14ac:dyDescent="0.2">
      <c r="B81" s="64">
        <v>0.25</v>
      </c>
    </row>
    <row r="82" spans="2:2" x14ac:dyDescent="0.2">
      <c r="B82" s="76">
        <v>4</v>
      </c>
    </row>
    <row r="83" spans="2:2" x14ac:dyDescent="0.2">
      <c r="B83" s="73">
        <v>1</v>
      </c>
    </row>
    <row r="84" spans="2:2" x14ac:dyDescent="0.2">
      <c r="B84" s="85">
        <v>3.125E-2</v>
      </c>
    </row>
    <row r="85" spans="2:2" x14ac:dyDescent="0.2">
      <c r="B85" s="150">
        <v>0</v>
      </c>
    </row>
    <row r="86" spans="2:2" x14ac:dyDescent="0.2">
      <c r="B86" s="112">
        <v>0</v>
      </c>
    </row>
    <row r="87" spans="2:2" x14ac:dyDescent="0.2">
      <c r="B87" s="112">
        <v>0</v>
      </c>
    </row>
    <row r="88" spans="2:2" x14ac:dyDescent="0.2">
      <c r="B88" s="112">
        <v>0</v>
      </c>
    </row>
    <row r="89" spans="2:2" x14ac:dyDescent="0.2">
      <c r="B89" s="199">
        <v>0</v>
      </c>
    </row>
    <row r="90" spans="2:2" x14ac:dyDescent="0.2">
      <c r="B90" s="201">
        <v>0</v>
      </c>
    </row>
    <row r="91" spans="2:2" ht="16" thickBot="1" x14ac:dyDescent="0.25">
      <c r="B91" s="123">
        <v>0</v>
      </c>
    </row>
    <row r="92" spans="2:2" x14ac:dyDescent="0.2">
      <c r="B92" s="187">
        <v>0.25</v>
      </c>
    </row>
    <row r="93" spans="2:2" x14ac:dyDescent="0.2">
      <c r="B93" s="138">
        <v>3.125E-2</v>
      </c>
    </row>
    <row r="94" spans="2:2" x14ac:dyDescent="0.2">
      <c r="B94" s="138">
        <v>3.125E-2</v>
      </c>
    </row>
    <row r="95" spans="2:2" x14ac:dyDescent="0.2">
      <c r="B95" s="138">
        <v>3.125E-2</v>
      </c>
    </row>
    <row r="96" spans="2:2" x14ac:dyDescent="0.2">
      <c r="B96" s="73">
        <v>1</v>
      </c>
    </row>
    <row r="97" spans="2:2" x14ac:dyDescent="0.2">
      <c r="B97" s="73">
        <v>1</v>
      </c>
    </row>
    <row r="98" spans="2:2" x14ac:dyDescent="0.2">
      <c r="B98" s="212">
        <v>1</v>
      </c>
    </row>
    <row r="99" spans="2:2" x14ac:dyDescent="0.2">
      <c r="B99" s="215">
        <v>0</v>
      </c>
    </row>
    <row r="100" spans="2:2" x14ac:dyDescent="0.2">
      <c r="B100" s="221">
        <v>0</v>
      </c>
    </row>
    <row r="101" spans="2:2" x14ac:dyDescent="0.2">
      <c r="B101" s="221">
        <v>0</v>
      </c>
    </row>
    <row r="102" spans="2:2" ht="16" thickBot="1" x14ac:dyDescent="0.25">
      <c r="B102" s="228">
        <v>0</v>
      </c>
    </row>
  </sheetData>
  <mergeCells count="1">
    <mergeCell ref="A1:A2"/>
  </mergeCells>
  <conditionalFormatting sqref="B2 B99:B102">
    <cfRule type="cellIs" dxfId="7" priority="1" operator="equal">
      <formula>0.03125</formula>
    </cfRule>
    <cfRule type="cellIs" dxfId="6" priority="2" operator="equal">
      <formula>4</formula>
    </cfRule>
    <cfRule type="cellIs" dxfId="5" priority="3" operator="equal">
      <formula>0.25</formula>
    </cfRule>
    <cfRule type="cellIs" dxfId="4" priority="4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47AFB-7D08-7F44-B10C-4E464DE87D6E}">
  <dimension ref="A1:B101"/>
  <sheetViews>
    <sheetView tabSelected="1" workbookViewId="0"/>
  </sheetViews>
  <sheetFormatPr baseColWidth="10" defaultRowHeight="15" x14ac:dyDescent="0.2"/>
  <sheetData>
    <row r="1" spans="1:2" ht="16" thickBot="1" x14ac:dyDescent="0.25">
      <c r="A1" t="s">
        <v>2</v>
      </c>
      <c r="B1" s="35" t="s">
        <v>27</v>
      </c>
    </row>
    <row r="2" spans="1:2" x14ac:dyDescent="0.2">
      <c r="A2" s="41" t="s">
        <v>36</v>
      </c>
      <c r="B2" s="46">
        <v>1</v>
      </c>
    </row>
    <row r="3" spans="1:2" x14ac:dyDescent="0.2">
      <c r="A3" s="60" t="s">
        <v>39</v>
      </c>
      <c r="B3" s="64">
        <v>0.25</v>
      </c>
    </row>
    <row r="4" spans="1:2" x14ac:dyDescent="0.2">
      <c r="A4" s="60" t="s">
        <v>41</v>
      </c>
      <c r="B4" s="73">
        <v>1</v>
      </c>
    </row>
    <row r="5" spans="1:2" x14ac:dyDescent="0.2">
      <c r="A5" s="60" t="s">
        <v>43</v>
      </c>
      <c r="B5" s="76">
        <v>4</v>
      </c>
    </row>
    <row r="6" spans="1:2" x14ac:dyDescent="0.2">
      <c r="A6" s="60" t="s">
        <v>45</v>
      </c>
      <c r="B6" s="73">
        <v>1</v>
      </c>
    </row>
    <row r="7" spans="1:2" x14ac:dyDescent="0.2">
      <c r="A7" s="60" t="s">
        <v>48</v>
      </c>
      <c r="B7" s="76">
        <v>4</v>
      </c>
    </row>
    <row r="8" spans="1:2" x14ac:dyDescent="0.2">
      <c r="A8" s="60" t="s">
        <v>52</v>
      </c>
      <c r="B8" s="64">
        <v>0.25</v>
      </c>
    </row>
    <row r="9" spans="1:2" x14ac:dyDescent="0.2">
      <c r="A9" s="80" t="s">
        <v>56</v>
      </c>
      <c r="B9" s="85">
        <v>3.125E-2</v>
      </c>
    </row>
    <row r="10" spans="1:2" x14ac:dyDescent="0.2">
      <c r="A10" s="98" t="s">
        <v>58</v>
      </c>
      <c r="B10" s="103">
        <v>0</v>
      </c>
    </row>
    <row r="11" spans="1:2" x14ac:dyDescent="0.2">
      <c r="A11" s="60" t="s">
        <v>60</v>
      </c>
      <c r="B11" s="112">
        <v>0</v>
      </c>
    </row>
    <row r="12" spans="1:2" x14ac:dyDescent="0.2">
      <c r="A12" s="60" t="s">
        <v>62</v>
      </c>
      <c r="B12" s="112">
        <v>0</v>
      </c>
    </row>
    <row r="13" spans="1:2" ht="16" thickBot="1" x14ac:dyDescent="0.25">
      <c r="A13" s="119" t="s">
        <v>64</v>
      </c>
      <c r="B13" s="123">
        <v>0</v>
      </c>
    </row>
    <row r="14" spans="1:2" x14ac:dyDescent="0.2">
      <c r="A14" s="41" t="s">
        <v>66</v>
      </c>
      <c r="B14" s="134">
        <v>0.25</v>
      </c>
    </row>
    <row r="15" spans="1:2" x14ac:dyDescent="0.2">
      <c r="A15" s="60" t="s">
        <v>68</v>
      </c>
      <c r="B15" s="76">
        <v>4</v>
      </c>
    </row>
    <row r="16" spans="1:2" x14ac:dyDescent="0.2">
      <c r="A16" s="60" t="s">
        <v>70</v>
      </c>
      <c r="B16" s="64">
        <v>0.25</v>
      </c>
    </row>
    <row r="17" spans="1:2" x14ac:dyDescent="0.2">
      <c r="A17" s="60" t="s">
        <v>72</v>
      </c>
      <c r="B17" s="73">
        <v>1</v>
      </c>
    </row>
    <row r="18" spans="1:2" x14ac:dyDescent="0.2">
      <c r="A18" s="60" t="s">
        <v>74</v>
      </c>
      <c r="B18" s="138">
        <v>3.125E-2</v>
      </c>
    </row>
    <row r="19" spans="1:2" x14ac:dyDescent="0.2">
      <c r="A19" s="80" t="s">
        <v>76</v>
      </c>
      <c r="B19" s="142">
        <v>0.25</v>
      </c>
    </row>
    <row r="20" spans="1:2" x14ac:dyDescent="0.2">
      <c r="A20" s="147" t="s">
        <v>78</v>
      </c>
      <c r="B20" s="150">
        <v>0</v>
      </c>
    </row>
    <row r="21" spans="1:2" x14ac:dyDescent="0.2">
      <c r="A21" s="60" t="s">
        <v>80</v>
      </c>
      <c r="B21" s="112">
        <v>0</v>
      </c>
    </row>
    <row r="22" spans="1:2" ht="16" thickBot="1" x14ac:dyDescent="0.25">
      <c r="A22" s="119" t="s">
        <v>82</v>
      </c>
      <c r="B22" s="123">
        <v>0</v>
      </c>
    </row>
    <row r="23" spans="1:2" x14ac:dyDescent="0.2">
      <c r="A23" s="147" t="s">
        <v>84</v>
      </c>
      <c r="B23" s="162">
        <v>4</v>
      </c>
    </row>
    <row r="24" spans="1:2" x14ac:dyDescent="0.2">
      <c r="A24" s="60" t="s">
        <v>86</v>
      </c>
      <c r="B24" s="138">
        <v>3.125E-2</v>
      </c>
    </row>
    <row r="25" spans="1:2" x14ac:dyDescent="0.2">
      <c r="A25" s="60" t="s">
        <v>88</v>
      </c>
      <c r="B25" s="73">
        <v>1</v>
      </c>
    </row>
    <row r="26" spans="1:2" x14ac:dyDescent="0.2">
      <c r="A26" s="60" t="s">
        <v>90</v>
      </c>
      <c r="B26" s="138">
        <v>3.125E-2</v>
      </c>
    </row>
    <row r="27" spans="1:2" x14ac:dyDescent="0.2">
      <c r="A27" s="60" t="s">
        <v>92</v>
      </c>
      <c r="B27" s="64">
        <v>0.25</v>
      </c>
    </row>
    <row r="28" spans="1:2" x14ac:dyDescent="0.2">
      <c r="A28" s="60" t="s">
        <v>94</v>
      </c>
      <c r="B28" s="64">
        <v>0.25</v>
      </c>
    </row>
    <row r="29" spans="1:2" x14ac:dyDescent="0.2">
      <c r="A29" s="60" t="s">
        <v>96</v>
      </c>
      <c r="B29" s="73">
        <v>1</v>
      </c>
    </row>
    <row r="30" spans="1:2" x14ac:dyDescent="0.2">
      <c r="A30" s="60" t="s">
        <v>98</v>
      </c>
      <c r="B30" s="76">
        <v>4</v>
      </c>
    </row>
    <row r="31" spans="1:2" x14ac:dyDescent="0.2">
      <c r="A31" s="60" t="s">
        <v>100</v>
      </c>
      <c r="B31" s="64">
        <v>0.25</v>
      </c>
    </row>
    <row r="32" spans="1:2" x14ac:dyDescent="0.2">
      <c r="A32" s="60" t="s">
        <v>103</v>
      </c>
      <c r="B32" s="138">
        <v>3.125E-2</v>
      </c>
    </row>
    <row r="33" spans="1:2" x14ac:dyDescent="0.2">
      <c r="A33" s="80" t="s">
        <v>105</v>
      </c>
      <c r="B33" s="168">
        <v>4</v>
      </c>
    </row>
    <row r="34" spans="1:2" x14ac:dyDescent="0.2">
      <c r="A34" s="147" t="s">
        <v>107</v>
      </c>
      <c r="B34" s="150">
        <v>0</v>
      </c>
    </row>
    <row r="35" spans="1:2" x14ac:dyDescent="0.2">
      <c r="A35" s="60" t="s">
        <v>109</v>
      </c>
      <c r="B35" s="112">
        <v>0</v>
      </c>
    </row>
    <row r="36" spans="1:2" x14ac:dyDescent="0.2">
      <c r="A36" s="60" t="s">
        <v>111</v>
      </c>
      <c r="B36" s="112">
        <v>0</v>
      </c>
    </row>
    <row r="37" spans="1:2" ht="16" thickBot="1" x14ac:dyDescent="0.25">
      <c r="A37" s="119" t="s">
        <v>113</v>
      </c>
      <c r="B37" s="123">
        <v>0</v>
      </c>
    </row>
    <row r="38" spans="1:2" x14ac:dyDescent="0.2">
      <c r="A38" s="147" t="s">
        <v>115</v>
      </c>
      <c r="B38" s="176">
        <v>3.125E-2</v>
      </c>
    </row>
    <row r="39" spans="1:2" x14ac:dyDescent="0.2">
      <c r="A39" s="60" t="s">
        <v>117</v>
      </c>
      <c r="B39" s="73">
        <v>1</v>
      </c>
    </row>
    <row r="40" spans="1:2" x14ac:dyDescent="0.2">
      <c r="A40" s="60" t="s">
        <v>119</v>
      </c>
      <c r="B40" s="138">
        <v>3.125E-2</v>
      </c>
    </row>
    <row r="41" spans="1:2" x14ac:dyDescent="0.2">
      <c r="A41" s="60" t="s">
        <v>121</v>
      </c>
      <c r="B41" s="76">
        <v>4</v>
      </c>
    </row>
    <row r="42" spans="1:2" x14ac:dyDescent="0.2">
      <c r="A42" s="60" t="s">
        <v>123</v>
      </c>
      <c r="B42" s="138">
        <v>3.125E-2</v>
      </c>
    </row>
    <row r="43" spans="1:2" x14ac:dyDescent="0.2">
      <c r="A43" s="60" t="s">
        <v>125</v>
      </c>
      <c r="B43" s="64">
        <v>0.25</v>
      </c>
    </row>
    <row r="44" spans="1:2" x14ac:dyDescent="0.2">
      <c r="A44" s="80" t="s">
        <v>127</v>
      </c>
      <c r="B44" s="168">
        <v>4</v>
      </c>
    </row>
    <row r="45" spans="1:2" x14ac:dyDescent="0.2">
      <c r="A45" s="147" t="s">
        <v>129</v>
      </c>
      <c r="B45" s="150">
        <v>0</v>
      </c>
    </row>
    <row r="46" spans="1:2" x14ac:dyDescent="0.2">
      <c r="A46" s="60" t="s">
        <v>131</v>
      </c>
      <c r="B46" s="112">
        <v>0</v>
      </c>
    </row>
    <row r="47" spans="1:2" x14ac:dyDescent="0.2">
      <c r="A47" s="60" t="s">
        <v>133</v>
      </c>
      <c r="B47" s="112">
        <v>0</v>
      </c>
    </row>
    <row r="48" spans="1:2" ht="16" thickBot="1" x14ac:dyDescent="0.25">
      <c r="A48" s="119" t="s">
        <v>135</v>
      </c>
      <c r="B48" s="123">
        <v>0</v>
      </c>
    </row>
    <row r="49" spans="1:2" x14ac:dyDescent="0.2">
      <c r="A49" s="147" t="s">
        <v>137</v>
      </c>
      <c r="B49" s="187">
        <v>0.25</v>
      </c>
    </row>
    <row r="50" spans="1:2" x14ac:dyDescent="0.2">
      <c r="A50" s="60" t="s">
        <v>139</v>
      </c>
      <c r="B50" s="138">
        <v>3.125E-2</v>
      </c>
    </row>
    <row r="51" spans="1:2" x14ac:dyDescent="0.2">
      <c r="A51" s="60" t="s">
        <v>141</v>
      </c>
      <c r="B51" s="64">
        <v>0.25</v>
      </c>
    </row>
    <row r="52" spans="1:2" x14ac:dyDescent="0.2">
      <c r="A52" s="60" t="s">
        <v>143</v>
      </c>
      <c r="B52" s="64">
        <v>0.25</v>
      </c>
    </row>
    <row r="53" spans="1:2" x14ac:dyDescent="0.2">
      <c r="A53" s="60" t="s">
        <v>145</v>
      </c>
      <c r="B53" s="73">
        <v>1</v>
      </c>
    </row>
    <row r="54" spans="1:2" x14ac:dyDescent="0.2">
      <c r="A54" s="60" t="s">
        <v>147</v>
      </c>
      <c r="B54" s="73">
        <v>1</v>
      </c>
    </row>
    <row r="55" spans="1:2" x14ac:dyDescent="0.2">
      <c r="A55" s="60" t="s">
        <v>149</v>
      </c>
      <c r="B55" s="138">
        <v>3.125E-2</v>
      </c>
    </row>
    <row r="56" spans="1:2" x14ac:dyDescent="0.2">
      <c r="A56" s="60" t="s">
        <v>151</v>
      </c>
      <c r="B56" s="76">
        <v>4</v>
      </c>
    </row>
    <row r="57" spans="1:2" x14ac:dyDescent="0.2">
      <c r="A57" s="60" t="s">
        <v>153</v>
      </c>
      <c r="B57" s="64">
        <v>0.25</v>
      </c>
    </row>
    <row r="58" spans="1:2" x14ac:dyDescent="0.2">
      <c r="A58" s="60" t="s">
        <v>155</v>
      </c>
      <c r="B58" s="138">
        <v>3.125E-2</v>
      </c>
    </row>
    <row r="59" spans="1:2" x14ac:dyDescent="0.2">
      <c r="A59" s="60" t="s">
        <v>157</v>
      </c>
      <c r="B59" s="138">
        <v>3.125E-2</v>
      </c>
    </row>
    <row r="60" spans="1:2" x14ac:dyDescent="0.2">
      <c r="A60" s="80" t="s">
        <v>159</v>
      </c>
      <c r="B60" s="142">
        <v>0.25</v>
      </c>
    </row>
    <row r="61" spans="1:2" x14ac:dyDescent="0.2">
      <c r="A61" s="147" t="s">
        <v>161</v>
      </c>
      <c r="B61" s="150">
        <v>0</v>
      </c>
    </row>
    <row r="62" spans="1:2" x14ac:dyDescent="0.2">
      <c r="A62" s="60" t="s">
        <v>163</v>
      </c>
      <c r="B62" s="112">
        <v>0</v>
      </c>
    </row>
    <row r="63" spans="1:2" x14ac:dyDescent="0.2">
      <c r="A63" s="60" t="s">
        <v>165</v>
      </c>
      <c r="B63" s="112">
        <v>0</v>
      </c>
    </row>
    <row r="64" spans="1:2" x14ac:dyDescent="0.2">
      <c r="A64" s="60" t="s">
        <v>167</v>
      </c>
      <c r="B64" s="112">
        <v>0</v>
      </c>
    </row>
    <row r="65" spans="1:2" ht="16" thickBot="1" x14ac:dyDescent="0.25">
      <c r="A65" s="119" t="s">
        <v>169</v>
      </c>
      <c r="B65" s="123">
        <v>0</v>
      </c>
    </row>
    <row r="66" spans="1:2" x14ac:dyDescent="0.2">
      <c r="A66" s="147" t="s">
        <v>171</v>
      </c>
      <c r="B66" s="176">
        <v>3.125E-2</v>
      </c>
    </row>
    <row r="67" spans="1:2" x14ac:dyDescent="0.2">
      <c r="A67" s="60" t="s">
        <v>173</v>
      </c>
      <c r="B67" s="76">
        <v>4</v>
      </c>
    </row>
    <row r="68" spans="1:2" x14ac:dyDescent="0.2">
      <c r="A68" s="60" t="s">
        <v>175</v>
      </c>
      <c r="B68" s="138">
        <v>3.125E-2</v>
      </c>
    </row>
    <row r="69" spans="1:2" x14ac:dyDescent="0.2">
      <c r="A69" s="60" t="s">
        <v>177</v>
      </c>
      <c r="B69" s="73">
        <v>1</v>
      </c>
    </row>
    <row r="70" spans="1:2" x14ac:dyDescent="0.2">
      <c r="A70" s="60" t="s">
        <v>179</v>
      </c>
      <c r="B70" s="64">
        <v>0.25</v>
      </c>
    </row>
    <row r="71" spans="1:2" x14ac:dyDescent="0.2">
      <c r="A71" s="60" t="s">
        <v>181</v>
      </c>
      <c r="B71" s="64">
        <v>0.25</v>
      </c>
    </row>
    <row r="72" spans="1:2" x14ac:dyDescent="0.2">
      <c r="A72" s="60" t="s">
        <v>183</v>
      </c>
      <c r="B72" s="112">
        <v>1</v>
      </c>
    </row>
    <row r="73" spans="1:2" x14ac:dyDescent="0.2">
      <c r="A73" s="60" t="s">
        <v>185</v>
      </c>
      <c r="B73" s="64">
        <v>0.25</v>
      </c>
    </row>
    <row r="74" spans="1:2" x14ac:dyDescent="0.2">
      <c r="A74" s="60" t="s">
        <v>187</v>
      </c>
      <c r="B74" s="112">
        <v>1</v>
      </c>
    </row>
    <row r="75" spans="1:2" x14ac:dyDescent="0.2">
      <c r="A75" s="60" t="s">
        <v>189</v>
      </c>
      <c r="B75" s="64">
        <v>0.25</v>
      </c>
    </row>
    <row r="76" spans="1:2" x14ac:dyDescent="0.2">
      <c r="A76" s="60" t="s">
        <v>191</v>
      </c>
      <c r="B76" s="138">
        <v>3.125E-2</v>
      </c>
    </row>
    <row r="77" spans="1:2" x14ac:dyDescent="0.2">
      <c r="A77" s="60" t="s">
        <v>193</v>
      </c>
      <c r="B77" s="76">
        <v>4</v>
      </c>
    </row>
    <row r="78" spans="1:2" x14ac:dyDescent="0.2">
      <c r="A78" s="60" t="s">
        <v>195</v>
      </c>
      <c r="B78" s="73">
        <v>1</v>
      </c>
    </row>
    <row r="79" spans="1:2" x14ac:dyDescent="0.2">
      <c r="A79" s="60" t="s">
        <v>197</v>
      </c>
      <c r="B79" s="64">
        <v>0.25</v>
      </c>
    </row>
    <row r="80" spans="1:2" x14ac:dyDescent="0.2">
      <c r="A80" s="60" t="s">
        <v>199</v>
      </c>
      <c r="B80" s="64">
        <v>0.25</v>
      </c>
    </row>
    <row r="81" spans="1:2" x14ac:dyDescent="0.2">
      <c r="A81" s="60" t="s">
        <v>201</v>
      </c>
      <c r="B81" s="76">
        <v>4</v>
      </c>
    </row>
    <row r="82" spans="1:2" x14ac:dyDescent="0.2">
      <c r="A82" s="60" t="s">
        <v>203</v>
      </c>
      <c r="B82" s="73">
        <v>1</v>
      </c>
    </row>
    <row r="83" spans="1:2" x14ac:dyDescent="0.2">
      <c r="A83" s="80" t="s">
        <v>205</v>
      </c>
      <c r="B83" s="85">
        <v>3.125E-2</v>
      </c>
    </row>
    <row r="84" spans="1:2" x14ac:dyDescent="0.2">
      <c r="A84" s="147" t="s">
        <v>207</v>
      </c>
      <c r="B84" s="150">
        <v>0</v>
      </c>
    </row>
    <row r="85" spans="1:2" x14ac:dyDescent="0.2">
      <c r="A85" s="60" t="s">
        <v>209</v>
      </c>
      <c r="B85" s="112">
        <v>0</v>
      </c>
    </row>
    <row r="86" spans="1:2" x14ac:dyDescent="0.2">
      <c r="A86" s="60" t="s">
        <v>211</v>
      </c>
      <c r="B86" s="112">
        <v>0</v>
      </c>
    </row>
    <row r="87" spans="1:2" x14ac:dyDescent="0.2">
      <c r="A87" s="60" t="s">
        <v>213</v>
      </c>
      <c r="B87" s="112">
        <v>0</v>
      </c>
    </row>
    <row r="88" spans="1:2" x14ac:dyDescent="0.2">
      <c r="A88" s="60" t="s">
        <v>215</v>
      </c>
      <c r="B88" s="199">
        <v>0</v>
      </c>
    </row>
    <row r="89" spans="1:2" x14ac:dyDescent="0.2">
      <c r="A89" s="60" t="s">
        <v>217</v>
      </c>
      <c r="B89" s="201">
        <v>0</v>
      </c>
    </row>
    <row r="90" spans="1:2" ht="16" thickBot="1" x14ac:dyDescent="0.25">
      <c r="A90" s="204" t="s">
        <v>219</v>
      </c>
      <c r="B90" s="123">
        <v>0</v>
      </c>
    </row>
    <row r="91" spans="1:2" x14ac:dyDescent="0.2">
      <c r="A91" s="147" t="s">
        <v>221</v>
      </c>
      <c r="B91" s="187">
        <v>0.25</v>
      </c>
    </row>
    <row r="92" spans="1:2" x14ac:dyDescent="0.2">
      <c r="A92" s="60" t="s">
        <v>223</v>
      </c>
      <c r="B92" s="138">
        <v>3.125E-2</v>
      </c>
    </row>
    <row r="93" spans="1:2" x14ac:dyDescent="0.2">
      <c r="A93" s="207" t="s">
        <v>225</v>
      </c>
      <c r="B93" s="138">
        <v>3.125E-2</v>
      </c>
    </row>
    <row r="94" spans="1:2" x14ac:dyDescent="0.2">
      <c r="A94" s="60" t="s">
        <v>227</v>
      </c>
      <c r="B94" s="138">
        <v>3.125E-2</v>
      </c>
    </row>
    <row r="95" spans="1:2" x14ac:dyDescent="0.2">
      <c r="A95" s="60" t="s">
        <v>229</v>
      </c>
      <c r="B95" s="73">
        <v>1</v>
      </c>
    </row>
    <row r="96" spans="1:2" x14ac:dyDescent="0.2">
      <c r="A96" s="60" t="s">
        <v>231</v>
      </c>
      <c r="B96" s="73">
        <v>1</v>
      </c>
    </row>
    <row r="97" spans="1:2" x14ac:dyDescent="0.2">
      <c r="A97" s="80" t="s">
        <v>233</v>
      </c>
      <c r="B97" s="212">
        <v>1</v>
      </c>
    </row>
    <row r="98" spans="1:2" x14ac:dyDescent="0.2">
      <c r="A98" s="147" t="s">
        <v>235</v>
      </c>
      <c r="B98" s="215">
        <v>0</v>
      </c>
    </row>
    <row r="99" spans="1:2" x14ac:dyDescent="0.2">
      <c r="A99" s="60" t="s">
        <v>237</v>
      </c>
      <c r="B99" s="221">
        <v>0</v>
      </c>
    </row>
    <row r="100" spans="1:2" x14ac:dyDescent="0.2">
      <c r="A100" s="60" t="s">
        <v>239</v>
      </c>
      <c r="B100" s="221">
        <v>0</v>
      </c>
    </row>
    <row r="101" spans="1:2" ht="16" thickBot="1" x14ac:dyDescent="0.25">
      <c r="A101" s="119" t="s">
        <v>241</v>
      </c>
      <c r="B101" s="228">
        <v>0</v>
      </c>
    </row>
  </sheetData>
  <conditionalFormatting sqref="B1 B98:B101">
    <cfRule type="cellIs" dxfId="3" priority="1" operator="equal">
      <formula>0.03125</formula>
    </cfRule>
    <cfRule type="cellIs" dxfId="2" priority="2" operator="equal">
      <formula>4</formula>
    </cfRule>
    <cfRule type="cellIs" dxfId="1" priority="3" operator="equal">
      <formula>0.25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 Paul</dc:creator>
  <dc:description/>
  <cp:lastModifiedBy>Robert Scott Patro</cp:lastModifiedBy>
  <cp:revision>1</cp:revision>
  <dcterms:created xsi:type="dcterms:W3CDTF">2015-11-26T12:47:43Z</dcterms:created>
  <dcterms:modified xsi:type="dcterms:W3CDTF">2023-06-08T22:47:26Z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