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myer056/GitHub/tempest-system-level-analysis/"/>
    </mc:Choice>
  </mc:AlternateContent>
  <xr:revisionPtr revIDLastSave="0" documentId="13_ncr:1_{1FDBD3EC-9A3E-7C4F-95D7-0237324AC3CF}" xr6:coauthVersionLast="47" xr6:coauthVersionMax="47" xr10:uidLastSave="{00000000-0000-0000-0000-000000000000}"/>
  <bookViews>
    <workbookView xWindow="0" yWindow="760" windowWidth="34560" windowHeight="19940" activeTab="2" xr2:uid="{88C78EEA-1365-A44C-9080-7B0F676A2065}"/>
  </bookViews>
  <sheets>
    <sheet name="dilutions_calculations_sheet" sheetId="1" r:id="rId1"/>
    <sheet name="print me lab dilution sheet" sheetId="2" r:id="rId2"/>
    <sheet name="EMSL list"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8" i="2" l="1"/>
  <c r="B38" i="2"/>
  <c r="A39" i="2"/>
  <c r="B39" i="2"/>
  <c r="A40" i="2"/>
  <c r="B40" i="2"/>
  <c r="A41" i="2"/>
  <c r="B41" i="2"/>
  <c r="A42" i="2"/>
  <c r="B42" i="2"/>
  <c r="A43" i="2"/>
  <c r="B43" i="2"/>
  <c r="A44" i="2"/>
  <c r="B44" i="2"/>
  <c r="A45" i="2"/>
  <c r="B45" i="2"/>
  <c r="A46" i="2"/>
  <c r="B46" i="2"/>
  <c r="A47" i="2"/>
  <c r="B47" i="2"/>
  <c r="A48" i="2"/>
  <c r="B48" i="2"/>
  <c r="A49" i="2"/>
  <c r="B49" i="2"/>
  <c r="A50" i="2"/>
  <c r="B50" i="2"/>
  <c r="A51" i="2"/>
  <c r="B51" i="2"/>
  <c r="A52" i="2"/>
  <c r="B52" i="2"/>
  <c r="A53" i="2"/>
  <c r="B53" i="2"/>
  <c r="A54" i="2"/>
  <c r="B54" i="2"/>
  <c r="A55" i="2"/>
  <c r="B55" i="2"/>
  <c r="A56" i="2"/>
  <c r="B56" i="2"/>
  <c r="C56" i="2"/>
  <c r="E56" i="2" s="1"/>
  <c r="A58" i="2"/>
  <c r="B58" i="2"/>
  <c r="A59" i="2"/>
  <c r="B59" i="2"/>
  <c r="A60" i="2"/>
  <c r="B60" i="2"/>
  <c r="A61" i="2"/>
  <c r="B61" i="2"/>
  <c r="A62" i="2"/>
  <c r="B62" i="2"/>
  <c r="A63" i="2"/>
  <c r="B63" i="2"/>
  <c r="A64" i="2"/>
  <c r="B64" i="2"/>
  <c r="C64" i="2"/>
  <c r="E64" i="2" s="1"/>
  <c r="A65" i="2"/>
  <c r="B65" i="2"/>
  <c r="A66" i="2"/>
  <c r="B66" i="2"/>
  <c r="C66" i="2"/>
  <c r="E66" i="2" s="1"/>
  <c r="A67" i="2"/>
  <c r="B67" i="2"/>
  <c r="A68" i="2"/>
  <c r="B68" i="2"/>
  <c r="A69" i="2"/>
  <c r="B69" i="2"/>
  <c r="A3" i="2"/>
  <c r="B3" i="2"/>
  <c r="C3" i="2"/>
  <c r="E3" i="2" s="1"/>
  <c r="A4" i="2"/>
  <c r="B4" i="2"/>
  <c r="C4" i="2"/>
  <c r="E4" i="2" s="1"/>
  <c r="A5" i="2"/>
  <c r="A6" i="2"/>
  <c r="B6" i="2"/>
  <c r="C6" i="2"/>
  <c r="E6" i="2" s="1"/>
  <c r="A7" i="2"/>
  <c r="B7" i="2"/>
  <c r="A8" i="2"/>
  <c r="B8" i="2"/>
  <c r="C8" i="2"/>
  <c r="E8" i="2" s="1"/>
  <c r="A9" i="2"/>
  <c r="B9" i="2"/>
  <c r="A10" i="2"/>
  <c r="B10" i="2"/>
  <c r="A11" i="2"/>
  <c r="B11" i="2"/>
  <c r="A12" i="2"/>
  <c r="B12" i="2"/>
  <c r="A13" i="2"/>
  <c r="B13" i="2"/>
  <c r="D13" i="2" s="1"/>
  <c r="F13" i="2" s="1"/>
  <c r="C13" i="2"/>
  <c r="E13" i="2" s="1"/>
  <c r="A14" i="2"/>
  <c r="B14" i="2"/>
  <c r="A15" i="2"/>
  <c r="B15" i="2"/>
  <c r="A16" i="2"/>
  <c r="B16" i="2"/>
  <c r="C16" i="2"/>
  <c r="E16" i="2" s="1"/>
  <c r="A17" i="2"/>
  <c r="B17" i="2"/>
  <c r="A18" i="2"/>
  <c r="B18" i="2"/>
  <c r="C18" i="2"/>
  <c r="E18" i="2"/>
  <c r="A19" i="2"/>
  <c r="B19" i="2"/>
  <c r="A20" i="2"/>
  <c r="B20" i="2"/>
  <c r="C20" i="2"/>
  <c r="E20" i="2" s="1"/>
  <c r="A21" i="2"/>
  <c r="B21" i="2"/>
  <c r="A22" i="2"/>
  <c r="B22" i="2"/>
  <c r="A23" i="2"/>
  <c r="B23" i="2"/>
  <c r="A24" i="2"/>
  <c r="B24" i="2"/>
  <c r="A25" i="2"/>
  <c r="B25" i="2"/>
  <c r="A26" i="2"/>
  <c r="B26" i="2"/>
  <c r="A27" i="2"/>
  <c r="B27" i="2"/>
  <c r="A28" i="2"/>
  <c r="B28" i="2"/>
  <c r="A30" i="2"/>
  <c r="B30" i="2"/>
  <c r="A31" i="2"/>
  <c r="B31" i="2"/>
  <c r="A32" i="2"/>
  <c r="B32" i="2"/>
  <c r="A33" i="2"/>
  <c r="B33" i="2"/>
  <c r="C33" i="2"/>
  <c r="E33" i="2" s="1"/>
  <c r="A34" i="2"/>
  <c r="B34" i="2"/>
  <c r="A35" i="2"/>
  <c r="B35" i="2"/>
  <c r="A36" i="2"/>
  <c r="B36" i="2"/>
  <c r="A37" i="2"/>
  <c r="B37" i="2"/>
  <c r="E61" i="1"/>
  <c r="G61" i="1" s="1"/>
  <c r="H61" i="1"/>
  <c r="M61" i="1" s="1"/>
  <c r="I61" i="1"/>
  <c r="Q61" i="1"/>
  <c r="S61" i="1" s="1"/>
  <c r="R61" i="1"/>
  <c r="T61" i="1" s="1"/>
  <c r="E62" i="1"/>
  <c r="G62" i="1" s="1"/>
  <c r="H62" i="1"/>
  <c r="J62" i="1" s="1"/>
  <c r="I62" i="1"/>
  <c r="M62" i="1"/>
  <c r="N62" i="1" s="1"/>
  <c r="P62" i="1" s="1"/>
  <c r="Q62" i="1"/>
  <c r="S62" i="1" s="1"/>
  <c r="R62" i="1"/>
  <c r="T62" i="1" s="1"/>
  <c r="E63" i="1"/>
  <c r="G63" i="1" s="1"/>
  <c r="H63" i="1"/>
  <c r="J63" i="1" s="1"/>
  <c r="I63" i="1"/>
  <c r="Q63" i="1"/>
  <c r="S63" i="1" s="1"/>
  <c r="R63" i="1"/>
  <c r="T63" i="1" s="1"/>
  <c r="E64" i="1"/>
  <c r="G64" i="1"/>
  <c r="H64" i="1"/>
  <c r="M64" i="1" s="1"/>
  <c r="N64" i="1" s="1"/>
  <c r="P64" i="1" s="1"/>
  <c r="I64" i="1"/>
  <c r="Q64" i="1"/>
  <c r="S64" i="1" s="1"/>
  <c r="R64" i="1"/>
  <c r="T64" i="1" s="1"/>
  <c r="E65" i="1"/>
  <c r="G65" i="1" s="1"/>
  <c r="H65" i="1"/>
  <c r="J65" i="1" s="1"/>
  <c r="I65" i="1"/>
  <c r="Q65" i="1"/>
  <c r="S65" i="1" s="1"/>
  <c r="R65" i="1"/>
  <c r="T65" i="1" s="1"/>
  <c r="E66" i="1"/>
  <c r="G66" i="1" s="1"/>
  <c r="H66" i="1"/>
  <c r="C68" i="2" s="1"/>
  <c r="I66" i="1"/>
  <c r="Q66" i="1"/>
  <c r="S66" i="1" s="1"/>
  <c r="R66" i="1"/>
  <c r="T66" i="1" s="1"/>
  <c r="E67" i="1"/>
  <c r="G67" i="1" s="1"/>
  <c r="H67" i="1"/>
  <c r="C69" i="2" s="1"/>
  <c r="E69" i="2" s="1"/>
  <c r="I67" i="1"/>
  <c r="Q67" i="1"/>
  <c r="S67" i="1" s="1"/>
  <c r="R67" i="1"/>
  <c r="T67" i="1" s="1"/>
  <c r="E4" i="1"/>
  <c r="G4" i="1" s="1"/>
  <c r="H4" i="1"/>
  <c r="I4" i="1"/>
  <c r="J4" i="1"/>
  <c r="M4" i="1"/>
  <c r="N4" i="1" s="1"/>
  <c r="P4" i="1" s="1"/>
  <c r="O4" i="1"/>
  <c r="Q4" i="1"/>
  <c r="S4" i="1" s="1"/>
  <c r="R4" i="1"/>
  <c r="T4" i="1" s="1"/>
  <c r="E5" i="1"/>
  <c r="G5" i="1" s="1"/>
  <c r="H5" i="1"/>
  <c r="M5" i="1" s="1"/>
  <c r="I5" i="1"/>
  <c r="J5" i="1"/>
  <c r="Q5" i="1"/>
  <c r="S5" i="1" s="1"/>
  <c r="R5" i="1"/>
  <c r="T5" i="1" s="1"/>
  <c r="E6" i="1"/>
  <c r="G6" i="1" s="1"/>
  <c r="H6" i="1"/>
  <c r="J6" i="1" s="1"/>
  <c r="I6" i="1"/>
  <c r="Q6" i="1"/>
  <c r="S6" i="1" s="1"/>
  <c r="R6" i="1"/>
  <c r="T6" i="1" s="1"/>
  <c r="E7" i="1"/>
  <c r="G7" i="1" s="1"/>
  <c r="H7" i="1"/>
  <c r="I7" i="1"/>
  <c r="Q7" i="1"/>
  <c r="S7" i="1" s="1"/>
  <c r="R7" i="1"/>
  <c r="T7" i="1" s="1"/>
  <c r="E8" i="1"/>
  <c r="G8" i="1" s="1"/>
  <c r="H8" i="1"/>
  <c r="J8" i="1" s="1"/>
  <c r="I8" i="1"/>
  <c r="Q8" i="1"/>
  <c r="S8" i="1" s="1"/>
  <c r="R8" i="1"/>
  <c r="T8" i="1" s="1"/>
  <c r="E9" i="1"/>
  <c r="G9" i="1" s="1"/>
  <c r="H9" i="1"/>
  <c r="M9" i="1" s="1"/>
  <c r="I9" i="1"/>
  <c r="Q9" i="1"/>
  <c r="S9" i="1" s="1"/>
  <c r="R9" i="1"/>
  <c r="T9" i="1" s="1"/>
  <c r="E10" i="1"/>
  <c r="G10" i="1" s="1"/>
  <c r="H10" i="1"/>
  <c r="M10" i="1" s="1"/>
  <c r="I10" i="1"/>
  <c r="Q10" i="1"/>
  <c r="S10" i="1" s="1"/>
  <c r="R10" i="1"/>
  <c r="T10" i="1" s="1"/>
  <c r="E11" i="1"/>
  <c r="G11" i="1" s="1"/>
  <c r="H11" i="1"/>
  <c r="J11" i="1" s="1"/>
  <c r="I11" i="1"/>
  <c r="Q11" i="1"/>
  <c r="S11" i="1" s="1"/>
  <c r="R11" i="1"/>
  <c r="T11" i="1" s="1"/>
  <c r="E12" i="1"/>
  <c r="G12" i="1" s="1"/>
  <c r="H12" i="1"/>
  <c r="C12" i="2" s="1"/>
  <c r="E12" i="2" s="1"/>
  <c r="I12" i="1"/>
  <c r="Q12" i="1"/>
  <c r="S12" i="1" s="1"/>
  <c r="R12" i="1"/>
  <c r="T12" i="1" s="1"/>
  <c r="E13" i="1"/>
  <c r="G13" i="1" s="1"/>
  <c r="H13" i="1"/>
  <c r="J13" i="1" s="1"/>
  <c r="I13" i="1"/>
  <c r="Q13" i="1"/>
  <c r="S13" i="1" s="1"/>
  <c r="R13" i="1"/>
  <c r="T13" i="1" s="1"/>
  <c r="E14" i="1"/>
  <c r="G14" i="1" s="1"/>
  <c r="H14" i="1"/>
  <c r="J14" i="1" s="1"/>
  <c r="I14" i="1"/>
  <c r="Q14" i="1"/>
  <c r="S14" i="1" s="1"/>
  <c r="R14" i="1"/>
  <c r="T14" i="1" s="1"/>
  <c r="E15" i="1"/>
  <c r="G15" i="1" s="1"/>
  <c r="H15" i="1"/>
  <c r="M15" i="1" s="1"/>
  <c r="I15" i="1"/>
  <c r="Q15" i="1"/>
  <c r="S15" i="1" s="1"/>
  <c r="R15" i="1"/>
  <c r="T15" i="1" s="1"/>
  <c r="E16" i="1"/>
  <c r="G16" i="1" s="1"/>
  <c r="H16" i="1"/>
  <c r="J16" i="1" s="1"/>
  <c r="I16" i="1"/>
  <c r="Q16" i="1"/>
  <c r="S16" i="1" s="1"/>
  <c r="R16" i="1"/>
  <c r="T16" i="1" s="1"/>
  <c r="E17" i="1"/>
  <c r="G17" i="1"/>
  <c r="H17" i="1"/>
  <c r="J17" i="1" s="1"/>
  <c r="I17" i="1"/>
  <c r="Q17" i="1"/>
  <c r="S17" i="1" s="1"/>
  <c r="R17" i="1"/>
  <c r="T17" i="1" s="1"/>
  <c r="E18" i="1"/>
  <c r="G18" i="1"/>
  <c r="H18" i="1"/>
  <c r="J18" i="1" s="1"/>
  <c r="I18" i="1"/>
  <c r="Q18" i="1"/>
  <c r="S18" i="1" s="1"/>
  <c r="R18" i="1"/>
  <c r="T18" i="1" s="1"/>
  <c r="E19" i="1"/>
  <c r="G19" i="1" s="1"/>
  <c r="H19" i="1"/>
  <c r="J19" i="1" s="1"/>
  <c r="I19" i="1"/>
  <c r="Q19" i="1"/>
  <c r="S19" i="1" s="1"/>
  <c r="R19" i="1"/>
  <c r="T19" i="1" s="1"/>
  <c r="E20" i="1"/>
  <c r="G20" i="1" s="1"/>
  <c r="H20" i="1"/>
  <c r="M20" i="1" s="1"/>
  <c r="I20" i="1"/>
  <c r="J20" i="1"/>
  <c r="Q20" i="1"/>
  <c r="S20" i="1" s="1"/>
  <c r="R20" i="1"/>
  <c r="T20" i="1" s="1"/>
  <c r="E21" i="1"/>
  <c r="G21" i="1" s="1"/>
  <c r="H21" i="1"/>
  <c r="J21" i="1" s="1"/>
  <c r="I21" i="1"/>
  <c r="Q21" i="1"/>
  <c r="S21" i="1" s="1"/>
  <c r="R21" i="1"/>
  <c r="T21" i="1" s="1"/>
  <c r="E22" i="1"/>
  <c r="G22" i="1" s="1"/>
  <c r="H22" i="1"/>
  <c r="C22" i="2" s="1"/>
  <c r="E22" i="2" s="1"/>
  <c r="I22" i="1"/>
  <c r="J22" i="1"/>
  <c r="M22" i="1"/>
  <c r="N22" i="1" s="1"/>
  <c r="P22" i="1" s="1"/>
  <c r="Q22" i="1"/>
  <c r="S22" i="1" s="1"/>
  <c r="R22" i="1"/>
  <c r="T22" i="1" s="1"/>
  <c r="E23" i="1"/>
  <c r="G23" i="1" s="1"/>
  <c r="H23" i="1"/>
  <c r="J23" i="1" s="1"/>
  <c r="I23" i="1"/>
  <c r="Q23" i="1"/>
  <c r="S23" i="1" s="1"/>
  <c r="R23" i="1"/>
  <c r="T23" i="1" s="1"/>
  <c r="E24" i="1"/>
  <c r="G24" i="1" s="1"/>
  <c r="H24" i="1"/>
  <c r="J24" i="1" s="1"/>
  <c r="I24" i="1"/>
  <c r="Q24" i="1"/>
  <c r="S24" i="1" s="1"/>
  <c r="R24" i="1"/>
  <c r="T24" i="1" s="1"/>
  <c r="E25" i="1"/>
  <c r="G25" i="1" s="1"/>
  <c r="H25" i="1"/>
  <c r="M25" i="1" s="1"/>
  <c r="I25" i="1"/>
  <c r="Q25" i="1"/>
  <c r="S25" i="1" s="1"/>
  <c r="R25" i="1"/>
  <c r="T25" i="1"/>
  <c r="E26" i="1"/>
  <c r="G26" i="1" s="1"/>
  <c r="H26" i="1"/>
  <c r="J26" i="1" s="1"/>
  <c r="I26" i="1"/>
  <c r="Q26" i="1"/>
  <c r="S26" i="1" s="1"/>
  <c r="R26" i="1"/>
  <c r="T26" i="1" s="1"/>
  <c r="E27" i="1"/>
  <c r="G27" i="1"/>
  <c r="H27" i="1"/>
  <c r="M27" i="1" s="1"/>
  <c r="I27" i="1"/>
  <c r="Q27" i="1"/>
  <c r="S27" i="1" s="1"/>
  <c r="R27" i="1"/>
  <c r="T27" i="1" s="1"/>
  <c r="E28" i="1"/>
  <c r="G28" i="1" s="1"/>
  <c r="H28" i="1"/>
  <c r="J28" i="1" s="1"/>
  <c r="I28" i="1"/>
  <c r="Q28" i="1"/>
  <c r="S28" i="1" s="1"/>
  <c r="R28" i="1"/>
  <c r="T28" i="1" s="1"/>
  <c r="E29" i="1"/>
  <c r="G29" i="1" s="1"/>
  <c r="H29" i="1"/>
  <c r="J29" i="1" s="1"/>
  <c r="I29" i="1"/>
  <c r="M29" i="1"/>
  <c r="O29" i="1" s="1"/>
  <c r="Q29" i="1"/>
  <c r="S29" i="1" s="1"/>
  <c r="R29" i="1"/>
  <c r="T29" i="1" s="1"/>
  <c r="E30" i="1"/>
  <c r="G30" i="1"/>
  <c r="H30" i="1"/>
  <c r="M30" i="1" s="1"/>
  <c r="I30" i="1"/>
  <c r="Q30" i="1"/>
  <c r="S30" i="1" s="1"/>
  <c r="R30" i="1"/>
  <c r="T30" i="1" s="1"/>
  <c r="E31" i="1"/>
  <c r="G31" i="1" s="1"/>
  <c r="H31" i="1"/>
  <c r="J31" i="1" s="1"/>
  <c r="I31" i="1"/>
  <c r="Q31" i="1"/>
  <c r="S31" i="1" s="1"/>
  <c r="R31" i="1"/>
  <c r="T31" i="1" s="1"/>
  <c r="E32" i="1"/>
  <c r="G32" i="1" s="1"/>
  <c r="H32" i="1"/>
  <c r="M32" i="1" s="1"/>
  <c r="I32" i="1"/>
  <c r="Q32" i="1"/>
  <c r="S32" i="1" s="1"/>
  <c r="R32" i="1"/>
  <c r="T32" i="1" s="1"/>
  <c r="E33" i="1"/>
  <c r="G33" i="1"/>
  <c r="H33" i="1"/>
  <c r="J33" i="1" s="1"/>
  <c r="I33" i="1"/>
  <c r="Q33" i="1"/>
  <c r="S33" i="1" s="1"/>
  <c r="R33" i="1"/>
  <c r="T33" i="1" s="1"/>
  <c r="E34" i="1"/>
  <c r="G34" i="1" s="1"/>
  <c r="H34" i="1"/>
  <c r="C35" i="2" s="1"/>
  <c r="E35" i="2" s="1"/>
  <c r="I34" i="1"/>
  <c r="Q34" i="1"/>
  <c r="S34" i="1" s="1"/>
  <c r="R34" i="1"/>
  <c r="T34" i="1" s="1"/>
  <c r="E35" i="1"/>
  <c r="G35" i="1" s="1"/>
  <c r="H35" i="1"/>
  <c r="M35" i="1" s="1"/>
  <c r="I35" i="1"/>
  <c r="Q35" i="1"/>
  <c r="S35" i="1" s="1"/>
  <c r="R35" i="1"/>
  <c r="T35" i="1" s="1"/>
  <c r="E36" i="1"/>
  <c r="G36" i="1" s="1"/>
  <c r="H36" i="1"/>
  <c r="J36" i="1" s="1"/>
  <c r="I36" i="1"/>
  <c r="Q36" i="1"/>
  <c r="S36" i="1" s="1"/>
  <c r="R36" i="1"/>
  <c r="T36" i="1" s="1"/>
  <c r="E37" i="1"/>
  <c r="G37" i="1" s="1"/>
  <c r="H37" i="1"/>
  <c r="M37" i="1" s="1"/>
  <c r="O37" i="1" s="1"/>
  <c r="I37" i="1"/>
  <c r="Q37" i="1"/>
  <c r="S37" i="1" s="1"/>
  <c r="R37" i="1"/>
  <c r="T37" i="1" s="1"/>
  <c r="E38" i="1"/>
  <c r="G38" i="1"/>
  <c r="H38" i="1"/>
  <c r="J38" i="1" s="1"/>
  <c r="I38" i="1"/>
  <c r="Q38" i="1"/>
  <c r="S38" i="1" s="1"/>
  <c r="R38" i="1"/>
  <c r="T38" i="1" s="1"/>
  <c r="E39" i="1"/>
  <c r="G39" i="1" s="1"/>
  <c r="H39" i="1"/>
  <c r="M39" i="1" s="1"/>
  <c r="I39" i="1"/>
  <c r="Q39" i="1"/>
  <c r="S39" i="1" s="1"/>
  <c r="R39" i="1"/>
  <c r="T39" i="1" s="1"/>
  <c r="E40" i="1"/>
  <c r="G40" i="1"/>
  <c r="H40" i="1"/>
  <c r="M40" i="1" s="1"/>
  <c r="I40" i="1"/>
  <c r="Q40" i="1"/>
  <c r="S40" i="1" s="1"/>
  <c r="R40" i="1"/>
  <c r="T40" i="1" s="1"/>
  <c r="E41" i="1"/>
  <c r="G41" i="1" s="1"/>
  <c r="H41" i="1"/>
  <c r="J41" i="1" s="1"/>
  <c r="I41" i="1"/>
  <c r="M41" i="1"/>
  <c r="N41" i="1" s="1"/>
  <c r="P41" i="1" s="1"/>
  <c r="Q41" i="1"/>
  <c r="S41" i="1" s="1"/>
  <c r="R41" i="1"/>
  <c r="T41" i="1" s="1"/>
  <c r="E42" i="1"/>
  <c r="G42" i="1" s="1"/>
  <c r="H42" i="1"/>
  <c r="J42" i="1" s="1"/>
  <c r="I42" i="1"/>
  <c r="M42" i="1"/>
  <c r="O42" i="1" s="1"/>
  <c r="Q42" i="1"/>
  <c r="S42" i="1" s="1"/>
  <c r="R42" i="1"/>
  <c r="T42" i="1" s="1"/>
  <c r="E43" i="1"/>
  <c r="G43" i="1"/>
  <c r="H43" i="1"/>
  <c r="J43" i="1" s="1"/>
  <c r="I43" i="1"/>
  <c r="Q43" i="1"/>
  <c r="S43" i="1" s="1"/>
  <c r="R43" i="1"/>
  <c r="T43" i="1" s="1"/>
  <c r="E44" i="1"/>
  <c r="G44" i="1" s="1"/>
  <c r="H44" i="1"/>
  <c r="M44" i="1" s="1"/>
  <c r="I44" i="1"/>
  <c r="J44" i="1"/>
  <c r="Q44" i="1"/>
  <c r="S44" i="1" s="1"/>
  <c r="R44" i="1"/>
  <c r="T44" i="1" s="1"/>
  <c r="E45" i="1"/>
  <c r="G45" i="1"/>
  <c r="H45" i="1"/>
  <c r="M45" i="1" s="1"/>
  <c r="I45" i="1"/>
  <c r="Q45" i="1"/>
  <c r="S45" i="1" s="1"/>
  <c r="R45" i="1"/>
  <c r="T45" i="1" s="1"/>
  <c r="E46" i="1"/>
  <c r="G46" i="1" s="1"/>
  <c r="H46" i="1"/>
  <c r="J46" i="1" s="1"/>
  <c r="I46" i="1"/>
  <c r="Q46" i="1"/>
  <c r="S46" i="1" s="1"/>
  <c r="R46" i="1"/>
  <c r="T46" i="1" s="1"/>
  <c r="E47" i="1"/>
  <c r="G47" i="1" s="1"/>
  <c r="H47" i="1"/>
  <c r="J47" i="1" s="1"/>
  <c r="I47" i="1"/>
  <c r="Q47" i="1"/>
  <c r="S47" i="1" s="1"/>
  <c r="R47" i="1"/>
  <c r="T47" i="1"/>
  <c r="E48" i="1"/>
  <c r="G48" i="1" s="1"/>
  <c r="H48" i="1"/>
  <c r="J48" i="1" s="1"/>
  <c r="I48" i="1"/>
  <c r="Q48" i="1"/>
  <c r="S48" i="1" s="1"/>
  <c r="R48" i="1"/>
  <c r="T48" i="1" s="1"/>
  <c r="E49" i="1"/>
  <c r="G49" i="1" s="1"/>
  <c r="H49" i="1"/>
  <c r="M49" i="1" s="1"/>
  <c r="I49" i="1"/>
  <c r="Q49" i="1"/>
  <c r="S49" i="1" s="1"/>
  <c r="R49" i="1"/>
  <c r="T49" i="1" s="1"/>
  <c r="E50" i="1"/>
  <c r="G50" i="1" s="1"/>
  <c r="H50" i="1"/>
  <c r="M50" i="1" s="1"/>
  <c r="I50" i="1"/>
  <c r="Q50" i="1"/>
  <c r="S50" i="1" s="1"/>
  <c r="R50" i="1"/>
  <c r="T50" i="1" s="1"/>
  <c r="E51" i="1"/>
  <c r="G51" i="1" s="1"/>
  <c r="H51" i="1"/>
  <c r="J51" i="1" s="1"/>
  <c r="I51" i="1"/>
  <c r="Q51" i="1"/>
  <c r="S51" i="1" s="1"/>
  <c r="R51" i="1"/>
  <c r="T51" i="1" s="1"/>
  <c r="E52" i="1"/>
  <c r="G52" i="1" s="1"/>
  <c r="H52" i="1"/>
  <c r="C53" i="2" s="1"/>
  <c r="E53" i="2" s="1"/>
  <c r="I52" i="1"/>
  <c r="Q52" i="1"/>
  <c r="S52" i="1" s="1"/>
  <c r="R52" i="1"/>
  <c r="T52" i="1" s="1"/>
  <c r="E53" i="1"/>
  <c r="G53" i="1" s="1"/>
  <c r="H53" i="1"/>
  <c r="J53" i="1" s="1"/>
  <c r="I53" i="1"/>
  <c r="Q53" i="1"/>
  <c r="S53" i="1" s="1"/>
  <c r="R53" i="1"/>
  <c r="T53" i="1" s="1"/>
  <c r="E54" i="1"/>
  <c r="G54" i="1" s="1"/>
  <c r="H54" i="1"/>
  <c r="J54" i="1" s="1"/>
  <c r="I54" i="1"/>
  <c r="Q54" i="1"/>
  <c r="S54" i="1" s="1"/>
  <c r="R54" i="1"/>
  <c r="T54" i="1" s="1"/>
  <c r="E55" i="1"/>
  <c r="G55" i="1"/>
  <c r="H55" i="1"/>
  <c r="M55" i="1" s="1"/>
  <c r="I55" i="1"/>
  <c r="Q55" i="1"/>
  <c r="S55" i="1" s="1"/>
  <c r="R55" i="1"/>
  <c r="T55" i="1" s="1"/>
  <c r="E56" i="1"/>
  <c r="G56" i="1" s="1"/>
  <c r="H56" i="1"/>
  <c r="M56" i="1" s="1"/>
  <c r="I56" i="1"/>
  <c r="Q56" i="1"/>
  <c r="S56" i="1" s="1"/>
  <c r="R56" i="1"/>
  <c r="T56" i="1" s="1"/>
  <c r="E57" i="1"/>
  <c r="G57" i="1"/>
  <c r="H57" i="1"/>
  <c r="C59" i="2" s="1"/>
  <c r="I57" i="1"/>
  <c r="Q57" i="1"/>
  <c r="S57" i="1" s="1"/>
  <c r="R57" i="1"/>
  <c r="T57" i="1" s="1"/>
  <c r="E58" i="1"/>
  <c r="G58" i="1"/>
  <c r="H58" i="1"/>
  <c r="J58" i="1" s="1"/>
  <c r="I58" i="1"/>
  <c r="Q58" i="1"/>
  <c r="S58" i="1" s="1"/>
  <c r="R58" i="1"/>
  <c r="T58" i="1" s="1"/>
  <c r="E59" i="1"/>
  <c r="G59" i="1" s="1"/>
  <c r="H59" i="1"/>
  <c r="M59" i="1" s="1"/>
  <c r="I59" i="1"/>
  <c r="Q59" i="1"/>
  <c r="S59" i="1" s="1"/>
  <c r="R59" i="1"/>
  <c r="T59" i="1" s="1"/>
  <c r="E60" i="1"/>
  <c r="G60" i="1"/>
  <c r="H60" i="1"/>
  <c r="M60" i="1" s="1"/>
  <c r="I60" i="1"/>
  <c r="Q60" i="1"/>
  <c r="S60" i="1" s="1"/>
  <c r="R60" i="1"/>
  <c r="T60" i="1" s="1"/>
  <c r="R3" i="1"/>
  <c r="T3" i="1" s="1"/>
  <c r="Q3" i="1"/>
  <c r="S3" i="1" s="1"/>
  <c r="M3" i="1"/>
  <c r="N3" i="1" s="1"/>
  <c r="P3" i="1" s="1"/>
  <c r="J3" i="1"/>
  <c r="I3" i="1"/>
  <c r="H3" i="1"/>
  <c r="E3" i="1"/>
  <c r="G3" i="1" s="1"/>
  <c r="I2" i="1"/>
  <c r="H2" i="1"/>
  <c r="B2" i="2"/>
  <c r="Q2" i="1"/>
  <c r="S2" i="1" s="1"/>
  <c r="R2" i="1"/>
  <c r="T2" i="1" s="1"/>
  <c r="A2" i="2"/>
  <c r="C31" i="2" l="1"/>
  <c r="C30" i="2"/>
  <c r="C28" i="2"/>
  <c r="C10" i="2"/>
  <c r="D10" i="2" s="1"/>
  <c r="F10" i="2" s="1"/>
  <c r="E10" i="2"/>
  <c r="M67" i="1"/>
  <c r="N67" i="1" s="1"/>
  <c r="P67" i="1" s="1"/>
  <c r="J67" i="1"/>
  <c r="D68" i="2"/>
  <c r="F68" i="2" s="1"/>
  <c r="E68" i="2"/>
  <c r="J66" i="1"/>
  <c r="M66" i="1"/>
  <c r="C67" i="2"/>
  <c r="E67" i="2" s="1"/>
  <c r="J64" i="1"/>
  <c r="C65" i="2"/>
  <c r="E65" i="2" s="1"/>
  <c r="M63" i="1"/>
  <c r="C63" i="2"/>
  <c r="E63" i="2" s="1"/>
  <c r="J61" i="1"/>
  <c r="D63" i="2"/>
  <c r="F63" i="2" s="1"/>
  <c r="C62" i="2"/>
  <c r="E62" i="2" s="1"/>
  <c r="C61" i="2"/>
  <c r="E61" i="2" s="1"/>
  <c r="J59" i="1"/>
  <c r="D61" i="2"/>
  <c r="F61" i="2" s="1"/>
  <c r="C60" i="2"/>
  <c r="E60" i="2" s="1"/>
  <c r="J56" i="1"/>
  <c r="C58" i="2"/>
  <c r="E58" i="2" s="1"/>
  <c r="C55" i="2"/>
  <c r="E55" i="2" s="1"/>
  <c r="C54" i="2"/>
  <c r="E54" i="2" s="1"/>
  <c r="C52" i="2"/>
  <c r="E52" i="2" s="1"/>
  <c r="C51" i="2"/>
  <c r="E51" i="2" s="1"/>
  <c r="J49" i="1"/>
  <c r="C50" i="2"/>
  <c r="E50" i="2" s="1"/>
  <c r="C49" i="2"/>
  <c r="E49" i="2" s="1"/>
  <c r="C48" i="2"/>
  <c r="E48" i="2" s="1"/>
  <c r="C47" i="2"/>
  <c r="D47" i="2" s="1"/>
  <c r="F47" i="2" s="1"/>
  <c r="C46" i="2"/>
  <c r="E46" i="2" s="1"/>
  <c r="N44" i="1"/>
  <c r="P44" i="1" s="1"/>
  <c r="O44" i="1"/>
  <c r="C45" i="2"/>
  <c r="E45" i="2" s="1"/>
  <c r="C44" i="2"/>
  <c r="E44" i="2" s="1"/>
  <c r="C43" i="2"/>
  <c r="N42" i="1"/>
  <c r="P42" i="1" s="1"/>
  <c r="O41" i="1"/>
  <c r="C42" i="2"/>
  <c r="E42" i="2" s="1"/>
  <c r="C41" i="2"/>
  <c r="E41" i="2" s="1"/>
  <c r="J40" i="1"/>
  <c r="J39" i="1"/>
  <c r="C40" i="2"/>
  <c r="E40" i="2" s="1"/>
  <c r="C39" i="2"/>
  <c r="E39" i="2" s="1"/>
  <c r="C38" i="2"/>
  <c r="C37" i="2"/>
  <c r="E37" i="2" s="1"/>
  <c r="C36" i="2"/>
  <c r="E36" i="2" s="1"/>
  <c r="J35" i="1"/>
  <c r="M34" i="1"/>
  <c r="J34" i="1"/>
  <c r="C34" i="2"/>
  <c r="E34" i="2" s="1"/>
  <c r="D34" i="2"/>
  <c r="F34" i="2" s="1"/>
  <c r="C32" i="2"/>
  <c r="E32" i="2" s="1"/>
  <c r="C27" i="2"/>
  <c r="E27" i="2" s="1"/>
  <c r="J27" i="1"/>
  <c r="D27" i="2"/>
  <c r="F27" i="2" s="1"/>
  <c r="C26" i="2"/>
  <c r="E26" i="2" s="1"/>
  <c r="M26" i="1"/>
  <c r="N26" i="1" s="1"/>
  <c r="P26" i="1" s="1"/>
  <c r="C25" i="2"/>
  <c r="E25" i="2" s="1"/>
  <c r="C24" i="2"/>
  <c r="E24" i="2" s="1"/>
  <c r="C23" i="2"/>
  <c r="E23" i="2" s="1"/>
  <c r="C21" i="2"/>
  <c r="E21" i="2" s="1"/>
  <c r="M21" i="1"/>
  <c r="D36" i="2"/>
  <c r="F36" i="2" s="1"/>
  <c r="D59" i="2"/>
  <c r="F59" i="2" s="1"/>
  <c r="D42" i="2"/>
  <c r="F42" i="2" s="1"/>
  <c r="D39" i="2"/>
  <c r="F39" i="2" s="1"/>
  <c r="D66" i="2"/>
  <c r="F66" i="2" s="1"/>
  <c r="D46" i="2"/>
  <c r="F46" i="2" s="1"/>
  <c r="E59" i="2"/>
  <c r="D45" i="2"/>
  <c r="F45" i="2" s="1"/>
  <c r="D53" i="2"/>
  <c r="F53" i="2" s="1"/>
  <c r="U60" i="1"/>
  <c r="D48" i="2"/>
  <c r="F48" i="2" s="1"/>
  <c r="D67" i="2"/>
  <c r="F67" i="2" s="1"/>
  <c r="D64" i="2"/>
  <c r="F64" i="2" s="1"/>
  <c r="D52" i="2"/>
  <c r="F52" i="2" s="1"/>
  <c r="D25" i="2"/>
  <c r="F25" i="2" s="1"/>
  <c r="D55" i="2"/>
  <c r="F55" i="2" s="1"/>
  <c r="D44" i="2"/>
  <c r="F44" i="2" s="1"/>
  <c r="D41" i="2"/>
  <c r="F41" i="2" s="1"/>
  <c r="D69" i="2"/>
  <c r="F69" i="2" s="1"/>
  <c r="D43" i="2"/>
  <c r="F43" i="2" s="1"/>
  <c r="E43" i="2"/>
  <c r="U64" i="1"/>
  <c r="F6" i="2"/>
  <c r="D60" i="2"/>
  <c r="F60" i="2" s="1"/>
  <c r="U22" i="1"/>
  <c r="D22" i="2"/>
  <c r="F22" i="2" s="1"/>
  <c r="D54" i="2"/>
  <c r="F54" i="2" s="1"/>
  <c r="D33" i="2"/>
  <c r="F33" i="2" s="1"/>
  <c r="D56" i="2"/>
  <c r="F56" i="2" s="1"/>
  <c r="U25" i="1"/>
  <c r="U10" i="1"/>
  <c r="D49" i="2"/>
  <c r="F49" i="2" s="1"/>
  <c r="U45" i="1"/>
  <c r="D24" i="2"/>
  <c r="F24" i="2" s="1"/>
  <c r="D35" i="2"/>
  <c r="F35" i="2" s="1"/>
  <c r="D65" i="2"/>
  <c r="F65" i="2" s="1"/>
  <c r="D26" i="2"/>
  <c r="F26" i="2" s="1"/>
  <c r="D51" i="2"/>
  <c r="F51" i="2" s="1"/>
  <c r="U58" i="1"/>
  <c r="U42" i="1"/>
  <c r="U38" i="1"/>
  <c r="U57" i="1"/>
  <c r="U47" i="1"/>
  <c r="U50" i="1"/>
  <c r="U52" i="1"/>
  <c r="U40" i="1"/>
  <c r="U41" i="1"/>
  <c r="D20" i="2"/>
  <c r="F20" i="2" s="1"/>
  <c r="C19" i="2"/>
  <c r="E19" i="2" s="1"/>
  <c r="M19" i="1"/>
  <c r="D18" i="2"/>
  <c r="F18" i="2" s="1"/>
  <c r="C17" i="2"/>
  <c r="E17" i="2" s="1"/>
  <c r="D16" i="2"/>
  <c r="F16" i="2" s="1"/>
  <c r="C15" i="2"/>
  <c r="C14" i="2"/>
  <c r="E14" i="2" s="1"/>
  <c r="M12" i="1"/>
  <c r="N12" i="1" s="1"/>
  <c r="P12" i="1" s="1"/>
  <c r="D12" i="2"/>
  <c r="F12" i="2" s="1"/>
  <c r="M11" i="1"/>
  <c r="C11" i="2"/>
  <c r="E11" i="2" s="1"/>
  <c r="J10" i="1"/>
  <c r="J9" i="1"/>
  <c r="C9" i="2"/>
  <c r="E9" i="2" s="1"/>
  <c r="U30" i="1"/>
  <c r="U8" i="1"/>
  <c r="U7" i="1"/>
  <c r="U15" i="1"/>
  <c r="U5" i="1"/>
  <c r="U43" i="1"/>
  <c r="N49" i="1"/>
  <c r="P49" i="1" s="1"/>
  <c r="O49" i="1"/>
  <c r="U20" i="1"/>
  <c r="N39" i="1"/>
  <c r="P39" i="1" s="1"/>
  <c r="O39" i="1"/>
  <c r="U55" i="1"/>
  <c r="O32" i="1"/>
  <c r="N32" i="1"/>
  <c r="P32" i="1" s="1"/>
  <c r="N9" i="1"/>
  <c r="P9" i="1" s="1"/>
  <c r="O9" i="1"/>
  <c r="O27" i="1"/>
  <c r="N27" i="1"/>
  <c r="P27" i="1" s="1"/>
  <c r="O61" i="1"/>
  <c r="N61" i="1"/>
  <c r="P61" i="1" s="1"/>
  <c r="N59" i="1"/>
  <c r="P59" i="1" s="1"/>
  <c r="O59" i="1"/>
  <c r="N56" i="1"/>
  <c r="P56" i="1" s="1"/>
  <c r="O56" i="1"/>
  <c r="U62" i="1"/>
  <c r="U3" i="1"/>
  <c r="M52" i="1"/>
  <c r="U33" i="1"/>
  <c r="N29" i="1"/>
  <c r="P29" i="1" s="1"/>
  <c r="U18" i="1"/>
  <c r="M14" i="1"/>
  <c r="U67" i="1"/>
  <c r="J60" i="1"/>
  <c r="M57" i="1"/>
  <c r="M54" i="1"/>
  <c r="J52" i="1"/>
  <c r="M51" i="1"/>
  <c r="J50" i="1"/>
  <c r="J30" i="1"/>
  <c r="M17" i="1"/>
  <c r="N17" i="1" s="1"/>
  <c r="P17" i="1" s="1"/>
  <c r="J15" i="1"/>
  <c r="U66" i="1"/>
  <c r="O64" i="1"/>
  <c r="J57" i="1"/>
  <c r="J55" i="1"/>
  <c r="U37" i="1"/>
  <c r="M31" i="1"/>
  <c r="M16" i="1"/>
  <c r="U65" i="1"/>
  <c r="U61" i="1"/>
  <c r="U44" i="1"/>
  <c r="U35" i="1"/>
  <c r="U32" i="1"/>
  <c r="U27" i="1"/>
  <c r="U24" i="1"/>
  <c r="U23" i="1"/>
  <c r="U17" i="1"/>
  <c r="U48" i="1"/>
  <c r="U13" i="1"/>
  <c r="U28" i="1"/>
  <c r="U59" i="1"/>
  <c r="M47" i="1"/>
  <c r="J45" i="1"/>
  <c r="O26" i="1"/>
  <c r="M24" i="1"/>
  <c r="M6" i="1"/>
  <c r="U53" i="1"/>
  <c r="U54" i="1"/>
  <c r="M46" i="1"/>
  <c r="N37" i="1"/>
  <c r="P37" i="1" s="1"/>
  <c r="M36" i="1"/>
  <c r="J25" i="1"/>
  <c r="U12" i="1"/>
  <c r="M7" i="1"/>
  <c r="N7" i="1" s="1"/>
  <c r="P7" i="1" s="1"/>
  <c r="U63" i="1"/>
  <c r="O67" i="1"/>
  <c r="M65" i="1"/>
  <c r="O62" i="1"/>
  <c r="N5" i="1"/>
  <c r="P5" i="1" s="1"/>
  <c r="O5" i="1"/>
  <c r="N45" i="1"/>
  <c r="P45" i="1" s="1"/>
  <c r="O45" i="1"/>
  <c r="U39" i="1"/>
  <c r="U19" i="1"/>
  <c r="N25" i="1"/>
  <c r="P25" i="1" s="1"/>
  <c r="O25" i="1"/>
  <c r="U34" i="1"/>
  <c r="U21" i="1"/>
  <c r="U4" i="1"/>
  <c r="N60" i="1"/>
  <c r="P60" i="1" s="1"/>
  <c r="O60" i="1"/>
  <c r="N50" i="1"/>
  <c r="P50" i="1" s="1"/>
  <c r="O50" i="1"/>
  <c r="N30" i="1"/>
  <c r="P30" i="1" s="1"/>
  <c r="O30" i="1"/>
  <c r="N15" i="1"/>
  <c r="P15" i="1" s="1"/>
  <c r="O15" i="1"/>
  <c r="U11" i="1"/>
  <c r="N55" i="1"/>
  <c r="P55" i="1" s="1"/>
  <c r="O55" i="1"/>
  <c r="U46" i="1"/>
  <c r="N10" i="1"/>
  <c r="P10" i="1" s="1"/>
  <c r="O10" i="1"/>
  <c r="U6" i="1"/>
  <c r="N40" i="1"/>
  <c r="P40" i="1" s="1"/>
  <c r="O40" i="1"/>
  <c r="U36" i="1"/>
  <c r="U26" i="1"/>
  <c r="U14" i="1"/>
  <c r="U51" i="1"/>
  <c r="U29" i="1"/>
  <c r="N20" i="1"/>
  <c r="P20" i="1" s="1"/>
  <c r="O20" i="1"/>
  <c r="U49" i="1"/>
  <c r="U56" i="1"/>
  <c r="N35" i="1"/>
  <c r="P35" i="1" s="1"/>
  <c r="O35" i="1"/>
  <c r="U31" i="1"/>
  <c r="U16" i="1"/>
  <c r="U9" i="1"/>
  <c r="O22" i="1"/>
  <c r="O17" i="1"/>
  <c r="O12" i="1"/>
  <c r="J37" i="1"/>
  <c r="J32" i="1"/>
  <c r="J12" i="1"/>
  <c r="J7" i="1"/>
  <c r="M58" i="1"/>
  <c r="M53" i="1"/>
  <c r="M48" i="1"/>
  <c r="M43" i="1"/>
  <c r="M38" i="1"/>
  <c r="M33" i="1"/>
  <c r="M28" i="1"/>
  <c r="M23" i="1"/>
  <c r="M18" i="1"/>
  <c r="M13" i="1"/>
  <c r="M8" i="1"/>
  <c r="O3" i="1"/>
  <c r="E2" i="1"/>
  <c r="G2" i="1" s="1"/>
  <c r="Y8" i="1"/>
  <c r="Y4" i="1"/>
  <c r="D31" i="2" l="1"/>
  <c r="F31" i="2" s="1"/>
  <c r="E31" i="2"/>
  <c r="D30" i="2"/>
  <c r="F30" i="2" s="1"/>
  <c r="E30" i="2"/>
  <c r="D28" i="2"/>
  <c r="F28" i="2" s="1"/>
  <c r="E28" i="2"/>
  <c r="O66" i="1"/>
  <c r="N66" i="1"/>
  <c r="P66" i="1" s="1"/>
  <c r="N63" i="1"/>
  <c r="P63" i="1" s="1"/>
  <c r="O63" i="1"/>
  <c r="D62" i="2"/>
  <c r="F62" i="2" s="1"/>
  <c r="D58" i="2"/>
  <c r="F58" i="2" s="1"/>
  <c r="D50" i="2"/>
  <c r="F50" i="2" s="1"/>
  <c r="E47" i="2"/>
  <c r="D40" i="2"/>
  <c r="F40" i="2" s="1"/>
  <c r="D38" i="2"/>
  <c r="F38" i="2" s="1"/>
  <c r="E38" i="2"/>
  <c r="D37" i="2"/>
  <c r="F37" i="2" s="1"/>
  <c r="N34" i="1"/>
  <c r="P34" i="1" s="1"/>
  <c r="O34" i="1"/>
  <c r="O21" i="1"/>
  <c r="N21" i="1"/>
  <c r="P21" i="1" s="1"/>
  <c r="D14" i="2"/>
  <c r="F14" i="2" s="1"/>
  <c r="D19" i="2"/>
  <c r="F19" i="2" s="1"/>
  <c r="O19" i="1"/>
  <c r="N19" i="1"/>
  <c r="P19" i="1" s="1"/>
  <c r="D17" i="2"/>
  <c r="F17" i="2" s="1"/>
  <c r="E15" i="2"/>
  <c r="D15" i="2"/>
  <c r="F15" i="2" s="1"/>
  <c r="D11" i="2"/>
  <c r="F11" i="2" s="1"/>
  <c r="N11" i="1"/>
  <c r="P11" i="1" s="1"/>
  <c r="O11" i="1"/>
  <c r="D9" i="2"/>
  <c r="F9" i="2" s="1"/>
  <c r="O7" i="1"/>
  <c r="O47" i="1"/>
  <c r="N47" i="1"/>
  <c r="P47" i="1" s="1"/>
  <c r="N36" i="1"/>
  <c r="P36" i="1" s="1"/>
  <c r="O36" i="1"/>
  <c r="N14" i="1"/>
  <c r="P14" i="1" s="1"/>
  <c r="O14" i="1"/>
  <c r="O57" i="1"/>
  <c r="N57" i="1"/>
  <c r="P57" i="1" s="1"/>
  <c r="N46" i="1"/>
  <c r="P46" i="1" s="1"/>
  <c r="O46" i="1"/>
  <c r="N54" i="1"/>
  <c r="P54" i="1" s="1"/>
  <c r="O54" i="1"/>
  <c r="N24" i="1"/>
  <c r="P24" i="1" s="1"/>
  <c r="O24" i="1"/>
  <c r="N16" i="1"/>
  <c r="P16" i="1" s="1"/>
  <c r="O16" i="1"/>
  <c r="N31" i="1"/>
  <c r="P31" i="1" s="1"/>
  <c r="O31" i="1"/>
  <c r="O51" i="1"/>
  <c r="N51" i="1"/>
  <c r="P51" i="1" s="1"/>
  <c r="O52" i="1"/>
  <c r="N52" i="1"/>
  <c r="P52" i="1" s="1"/>
  <c r="N6" i="1"/>
  <c r="P6" i="1" s="1"/>
  <c r="O6" i="1"/>
  <c r="N65" i="1"/>
  <c r="P65" i="1" s="1"/>
  <c r="O65" i="1"/>
  <c r="O13" i="1"/>
  <c r="N13" i="1"/>
  <c r="P13" i="1" s="1"/>
  <c r="O18" i="1"/>
  <c r="N18" i="1"/>
  <c r="P18" i="1" s="1"/>
  <c r="O23" i="1"/>
  <c r="N23" i="1"/>
  <c r="P23" i="1" s="1"/>
  <c r="N28" i="1"/>
  <c r="P28" i="1" s="1"/>
  <c r="O28" i="1"/>
  <c r="N38" i="1"/>
  <c r="P38" i="1" s="1"/>
  <c r="O38" i="1"/>
  <c r="O43" i="1"/>
  <c r="N43" i="1"/>
  <c r="P43" i="1" s="1"/>
  <c r="O33" i="1"/>
  <c r="N33" i="1"/>
  <c r="P33" i="1" s="1"/>
  <c r="N48" i="1"/>
  <c r="P48" i="1" s="1"/>
  <c r="O48" i="1"/>
  <c r="N53" i="1"/>
  <c r="P53" i="1" s="1"/>
  <c r="O53" i="1"/>
  <c r="O8" i="1"/>
  <c r="N8" i="1"/>
  <c r="P8" i="1" s="1"/>
  <c r="O58" i="1"/>
  <c r="N58" i="1"/>
  <c r="P58" i="1" s="1"/>
  <c r="U2" i="1"/>
  <c r="J2" i="1" l="1"/>
  <c r="C2" i="2"/>
  <c r="M2" i="1"/>
  <c r="N2" i="1" s="1"/>
  <c r="P2" i="1" s="1"/>
  <c r="E2" i="2" l="1"/>
  <c r="D2" i="2"/>
  <c r="F2" i="2" s="1"/>
  <c r="O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tc={68620E2D-7D45-41C0-A72B-F4AB141BC9A7}</author>
    <author>tc={1281D533-A163-4CAC-AEE5-4FD4EEBD72CD}</author>
    <author>tc={0BF596BD-C0C0-DA49-98B0-DDE934CE8657}</author>
    <author>tc={8B9B0108-EC62-4E01-8D2B-C5FA90F5326A}</author>
    <author>tc={E3184340-0E67-40B5-9A20-5AB8214A96D1}</author>
    <author>tc={AC3C5B19-3283-4315-A2B5-53C48CF2F87A}</author>
    <author>tc={3CF89B77-95BD-4F04-A6F1-FFD8041E4CED}</author>
    <author>tc={4C6844E4-4825-214E-B209-9856CAD72807}</author>
    <author>tc={3FBFB923-81F5-B940-8CD6-91545C4CAFA4}</author>
    <author>tc={0624D81B-F7E0-1B45-84FF-124EBABA174A}</author>
    <author>tc={35044780-A6F1-BD4A-8B02-8149CA760502}</author>
    <author>tc={CE490791-0FD5-974E-B776-337D14EB7C7C}</author>
    <author>tc={54A5C67A-110D-A34B-99FB-D98647F8773C}</author>
    <author>tc={37DA5A24-29F1-E242-9556-9DD6F3843AA1}</author>
    <author>tc={9C8F4C2F-1FC4-334F-B176-2C57EE89F90D}</author>
    <author>tc={8A8F13C9-8DCE-A949-8425-68EC367E9F76}</author>
    <author>tc={A7CF6A0E-199C-9E41-A259-B9F2EEB697A7}</author>
  </authors>
  <commentList>
    <comment ref="B1" authorId="0" shapeId="0" xr:uid="{68620E2D-7D45-41C0-A72B-F4AB141BC9A7}">
      <text>
        <t>[Threaded comment]
Your version of Excel allows you to read this threaded comment; however, any edits to it will get removed if the file is opened in a newer version of Excel. Learn more: https://go.microsoft.com/fwlink/?linkid=870924
Comment:
    Original DOC in sample that was loaded onto the SPE cartridge</t>
      </text>
    </comment>
    <comment ref="C1" authorId="1" shapeId="0" xr:uid="{1281D533-A163-4CAC-AEE5-4FD4EEBD72CD}">
      <text>
        <t>[Threaded comment]
Your version of Excel allows you to read this threaded comment; however, any edits to it will get removed if the file is opened in a newer version of Excel. Learn more: https://go.microsoft.com/fwlink/?linkid=870924
Comment:
    Determined by weight
Reply:
    Value from column F in SPE digitized metadata template</t>
      </text>
    </comment>
    <comment ref="D1" authorId="2" shapeId="0" xr:uid="{0BF596BD-C0C0-DA49-98B0-DDE934CE8657}">
      <text>
        <t>[Threaded comment]
Your version of Excel allows you to read this threaded comment; however, any edits to it will get removed if the file is opened in a newer version of Excel. Learn more: https://go.microsoft.com/fwlink/?linkid=870924
Comment:
    values from “Actual Final Eluate Vol (mL)”</t>
      </text>
    </comment>
    <comment ref="E1" authorId="3" shapeId="0" xr:uid="{8B9B0108-EC62-4E01-8D2B-C5FA90F5326A}">
      <text>
        <t>[Threaded comment]
Your version of Excel allows you to read this threaded comment; however, any edits to it will get removed if the file is opened in a newer version of Excel. Learn more: https://go.microsoft.com/fwlink/?linkid=870924
Comment:
    How much carbon that was loaded onto the SPE cartridge</t>
      </text>
    </comment>
    <comment ref="H1" authorId="4" shapeId="0" xr:uid="{E3184340-0E67-40B5-9A20-5AB8214A96D1}">
      <text>
        <t>[Threaded comment]
Your version of Excel allows you to read this threaded comment; however, any edits to it will get removed if the file is opened in a newer version of Excel. Learn more: https://go.microsoft.com/fwlink/?linkid=870924
Comment:
    If not measured directly (i.e. DOC in the SPE extract, modify these columns for what you think your extraction efficiency is). 60% is a reasonable assumption. 100% is less reasonable (i.e. it will never happen) but useful sometimes to know.</t>
      </text>
    </comment>
    <comment ref="K1" authorId="5" shapeId="0" xr:uid="{AC3C5B19-3283-4315-A2B5-53C48CF2F87A}">
      <text>
        <t>[Threaded comment]
Your version of Excel allows you to read this threaded comment; however, any edits to it will get removed if the file is opened in a newer version of Excel. Learn more: https://go.microsoft.com/fwlink/?linkid=870924
Comment:
    These will change depending on conversations with EMSL scientists or applications (e.g. if subsetting for LCMS not FTICRMS)</t>
      </text>
    </comment>
    <comment ref="L1" authorId="6" shapeId="0" xr:uid="{3CF89B77-95BD-4F04-A6F1-FFD8041E4CED}">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K and L.</t>
      </text>
    </comment>
    <comment ref="M1" authorId="7" shapeId="0" xr:uid="{4C6844E4-4825-214E-B209-9856CAD72807}">
      <text>
        <t xml:space="preserve">[Threaded comment]
Your version of Excel allows you to read this threaded comment; however, any edits to it will get removed if the file is opened in a newer version of Excel. Learn more: https://go.microsoft.com/fwlink/?linkid=870924
Comment:
    Volume of MeOH from the equate (SPE extract) needed for the FTICRMS sample </t>
      </text>
    </comment>
    <comment ref="N1" authorId="8" shapeId="0" xr:uid="{3FBFB923-81F5-B940-8CD6-91545C4CAFA4}">
      <text>
        <t>[Threaded comment]
Your version of Excel allows you to read this threaded comment; however, any edits to it will get removed if the file is opened in a newer version of Excel. Learn more: https://go.microsoft.com/fwlink/?linkid=870924
Comment:
    Volume of ultra pure methanol needed to be added to the volume of equate to finish dilution of FTICRMS sample</t>
      </text>
    </comment>
    <comment ref="O1" authorId="9" shapeId="0" xr:uid="{0624D81B-F7E0-1B45-84FF-124EBABA174A}">
      <text>
        <t xml:space="preserve">[Threaded comment]
Your version of Excel allows you to read this threaded comment; however, any edits to it will get removed if the file is opened in a newer version of Excel. Learn more: https://go.microsoft.com/fwlink/?linkid=870924
Comment:
    Target mass of MeOH from SPE extract (eluate) volume in column K </t>
      </text>
    </comment>
    <comment ref="P1" authorId="10" shapeId="0" xr:uid="{35044780-A6F1-BD4A-8B02-8149CA760502}">
      <text>
        <t>[Threaded comment]
Your version of Excel allows you to read this threaded comment; however, any edits to it will get removed if the file is opened in a newer version of Excel. Learn more: https://go.microsoft.com/fwlink/?linkid=870924
Comment:
    Target mass of MeOH to finish sample dilution from volume in column L</t>
      </text>
    </comment>
    <comment ref="Q1" authorId="11" shapeId="0" xr:uid="{CE490791-0FD5-974E-B776-337D14EB7C7C}">
      <text>
        <t>[Threaded comment]
Your version of Excel allows you to read this threaded comment; however, any edits to it will get removed if the file is opened in a newer version of Excel. Learn more: https://go.microsoft.com/fwlink/?linkid=870924
Comment:
    Actual mass/weight of SPE eluate added to the sample. Calling from mass recorded in lab in the lab_dilution_template.</t>
      </text>
    </comment>
    <comment ref="R1" authorId="12" shapeId="0" xr:uid="{54A5C67A-110D-A34B-99FB-D98647F8773C}">
      <text>
        <t>[Threaded comment]
Your version of Excel allows you to read this threaded comment; however, any edits to it will get removed if the file is opened in a newer version of Excel. Learn more: https://go.microsoft.com/fwlink/?linkid=870924
Comment:
    Actual mass/weight of MeOH added to dilute the eluate. Calling from mass recorded in lab in the lab_dilution_template.</t>
      </text>
    </comment>
    <comment ref="S1" authorId="13" shapeId="0" xr:uid="{37DA5A24-29F1-E242-9556-9DD6F3843AA1}">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SPE extract used in the FTICRMS dilution. </t>
      </text>
    </comment>
    <comment ref="T1" authorId="14" shapeId="0" xr:uid="{9C8F4C2F-1FC4-334F-B176-2C57EE89F90D}">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MeOH used to dilute the SPE extract for the FTICRMS dilution. </t>
      </text>
    </comment>
    <comment ref="U1" authorId="15" shapeId="0" xr:uid="{8A8F13C9-8DCE-A949-8425-68EC367E9F76}">
      <text>
        <t>[Threaded comment]
Your version of Excel allows you to read this threaded comment; however, any edits to it will get removed if the file is opened in a newer version of Excel. Learn more: https://go.microsoft.com/fwlink/?linkid=870924
Comment:
    Actual concentration of diluted FTICRMS sample assuming 60% extraction efficiency.</t>
      </text>
    </comment>
    <comment ref="A5" authorId="16" shapeId="0" xr:uid="{A7CF6A0E-199C-9E41-A259-B9F2EEB697A7}">
      <text>
        <t>[Threaded comment]
Your version of Excel allows you to read this threaded comment; however, any edits to it will get removed if the file is opened in a newer version of Excel. Learn more: https://go.microsoft.com/fwlink/?linkid=870924
Comment:
    Contaminated with SW_POOL_T2</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tc={CB272B70-7983-014D-B745-0E7162575F8E}</author>
    <author>tc={EBD838D7-BC35-FB47-91F1-8E4B96DFA645}</author>
    <author>tc={67BD1930-4AC1-F548-A43B-D1EDF2B1C2CE}</author>
    <author>tc={EDE594E6-B47D-554C-A7D0-0510AACE025B}</author>
    <author>tc={02CFC60F-197A-7445-BBDD-621466ABD90C}</author>
    <author>tc={8F2D811F-105D-7248-8E84-FF7117B6DF5B}</author>
    <author>tc={84DC7FB7-5168-6E45-BACA-B580F478C646}</author>
    <author>tc={927AB6D6-EF3C-FF45-AB30-D16A3F929739}</author>
    <author>tc={5496BF16-19CC-8644-856B-102F30C8A3C1}</author>
    <author>tc={052D6139-B99B-2347-9968-34F6F087EF3A}</author>
    <author>tc={7106AADD-BCEA-604B-9306-F6B43352D7D4}</author>
    <author>tc={DD83627E-53F7-9F4D-AB2B-52CBD718D804}</author>
    <author>tc={485BB4F8-C3BB-A443-927F-54BDB3DFE101}</author>
    <author>tc={7A40CFE6-97D9-CC4D-BD17-D70A421BE1CF}</author>
    <author>tc={AF4CD431-46D2-F140-AD25-66F145F7156E}</author>
    <author>tc={7D1B3831-D83E-BC40-B76D-2F6113FFA4D9}</author>
    <author>tc={7C7532A9-D00A-B14C-B45F-0AD67C6B92B1}</author>
    <author>tc={710A8095-C50E-BD43-BCBE-16021D90F484}</author>
    <author>tc={01F10E3C-A60B-C84D-8A2B-062BF771435D}</author>
    <author>tc={FAAD0434-0044-7B4A-A864-29856FE3F9A2}</author>
    <author>tc={872896F2-538F-D64E-9D8D-08AD0EE9D6FA}</author>
    <author>tc={6F5B3FB8-0A48-6E45-813C-9E166FF68E92}</author>
    <author>tc={CF516738-FDD8-4249-9412-98E29C106483}</author>
    <author>tc={3E0EC678-C350-9944-86C8-14B2B6A9C308}</author>
    <author>tc={3EA4EE7B-DC08-BB42-9E70-ABE00CE49AD4}</author>
    <author>tc={444F0EC4-3D92-914A-9022-8F1FF16D7408}</author>
    <author>tc={A832FBF0-3C96-314E-922B-CB556DFBD921}</author>
    <author>tc={0771EFEF-40D3-5140-98C5-6B165EAAA5F1}</author>
    <author>tc={5BAFCE2F-B855-6848-BE7B-BD6D09E758C1}</author>
    <author>tc={B9229F7C-4B70-744C-B952-1021476CE7FC}</author>
    <author>tc={651CC042-CA71-1949-A615-B73A08CB0356}</author>
    <author>tc={4E1319AB-B039-8E49-9E79-B1D3AAEB1892}</author>
  </authors>
  <commentList>
    <comment ref="A1" authorId="0" shapeId="0" xr:uid="{CB272B70-7983-014D-B745-0E7162575F8E}">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1" authorId="1" shapeId="0" xr:uid="{EBD838D7-BC35-FB47-91F1-8E4B96DFA645}">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C1" authorId="2" shapeId="0" xr:uid="{67BD1930-4AC1-F548-A43B-D1EDF2B1C2CE}">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D1" authorId="3" shapeId="0" xr:uid="{EDE594E6-B47D-554C-A7D0-0510AACE025B}">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E1" authorId="4" shapeId="0" xr:uid="{02CFC60F-197A-7445-BBDD-621466ABD90C}">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F1" authorId="5" shapeId="0" xr:uid="{8F2D811F-105D-7248-8E84-FF7117B6DF5B}">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G1" authorId="6" shapeId="0" xr:uid="{84DC7FB7-5168-6E45-BACA-B580F478C646}">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H1" authorId="7" shapeId="0" xr:uid="{927AB6D6-EF3C-FF45-AB30-D16A3F929739}">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29" authorId="8" shapeId="0" xr:uid="{5496BF16-19CC-8644-856B-102F30C8A3C1}">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29" authorId="9" shapeId="0" xr:uid="{052D6139-B99B-2347-9968-34F6F087EF3A}">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C29" authorId="10" shapeId="0" xr:uid="{7106AADD-BCEA-604B-9306-F6B43352D7D4}">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D29" authorId="11" shapeId="0" xr:uid="{DD83627E-53F7-9F4D-AB2B-52CBD718D804}">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E29" authorId="12" shapeId="0" xr:uid="{485BB4F8-C3BB-A443-927F-54BDB3DFE101}">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F29" authorId="13" shapeId="0" xr:uid="{7A40CFE6-97D9-CC4D-BD17-D70A421BE1CF}">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G29" authorId="14" shapeId="0" xr:uid="{AF4CD431-46D2-F140-AD25-66F145F7156E}">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H29" authorId="15" shapeId="0" xr:uid="{7D1B3831-D83E-BC40-B76D-2F6113FFA4D9}">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57" authorId="16" shapeId="0" xr:uid="{7C7532A9-D00A-B14C-B45F-0AD67C6B92B1}">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57" authorId="17" shapeId="0" xr:uid="{710A8095-C50E-BD43-BCBE-16021D90F484}">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C57" authorId="18" shapeId="0" xr:uid="{01F10E3C-A60B-C84D-8A2B-062BF771435D}">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D57" authorId="19" shapeId="0" xr:uid="{FAAD0434-0044-7B4A-A864-29856FE3F9A2}">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E57" authorId="20" shapeId="0" xr:uid="{872896F2-538F-D64E-9D8D-08AD0EE9D6FA}">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F57" authorId="21" shapeId="0" xr:uid="{6F5B3FB8-0A48-6E45-813C-9E166FF68E92}">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G57" authorId="22" shapeId="0" xr:uid="{CF516738-FDD8-4249-9412-98E29C106483}">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H57" authorId="23" shapeId="0" xr:uid="{3E0EC678-C350-9944-86C8-14B2B6A9C308}">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85" authorId="24" shapeId="0" xr:uid="{3EA4EE7B-DC08-BB42-9E70-ABE00CE49AD4}">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85" authorId="25" shapeId="0" xr:uid="{444F0EC4-3D92-914A-9022-8F1FF16D7408}">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C85" authorId="26" shapeId="0" xr:uid="{A832FBF0-3C96-314E-922B-CB556DFBD921}">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D85" authorId="27" shapeId="0" xr:uid="{0771EFEF-40D3-5140-98C5-6B165EAAA5F1}">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E85" authorId="28" shapeId="0" xr:uid="{5BAFCE2F-B855-6848-BE7B-BD6D09E758C1}">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F85" authorId="29" shapeId="0" xr:uid="{B9229F7C-4B70-744C-B952-1021476CE7FC}">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G85" authorId="30" shapeId="0" xr:uid="{651CC042-CA71-1949-A615-B73A08CB0356}">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H85" authorId="31" shapeId="0" xr:uid="{4E1319AB-B039-8E49-9E79-B1D3AAEB1892}">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List>
</comments>
</file>

<file path=xl/sharedStrings.xml><?xml version="1.0" encoding="utf-8"?>
<sst xmlns="http://schemas.openxmlformats.org/spreadsheetml/2006/main" count="253" uniqueCount="133">
  <si>
    <t>Sample_ID</t>
  </si>
  <si>
    <t>DOC (mg/L)</t>
  </si>
  <si>
    <t>Actual Vol SPE'd (mL)</t>
  </si>
  <si>
    <t>Actual Vol MeOH (mL)</t>
  </si>
  <si>
    <t>Loaded Carbon (mg)</t>
  </si>
  <si>
    <t>PPL sorbent mass (mg)</t>
  </si>
  <si>
    <t>Ratio C to PPL</t>
  </si>
  <si>
    <t>Eluate Concentration (mg C /L ).  *** Assuming 60% Efficency****</t>
  </si>
  <si>
    <t>Eluate Concentration (mg C /L ).  *** Assuming 100% Recovery****</t>
  </si>
  <si>
    <t>Assumed C Mass Available in SPE Extract (mg)</t>
  </si>
  <si>
    <t>Target FTICRMS Concentration (mg/L)</t>
  </si>
  <si>
    <t>Target Vol for FTICRMS (mL)</t>
  </si>
  <si>
    <t>Vol SPE Extract needed (uL) to make FTICRMS sample</t>
  </si>
  <si>
    <t>Vol Methanol needed to finish FTICRMS dilution (uL)</t>
  </si>
  <si>
    <t>Target Eluate Mass for FTICRMS (g)</t>
  </si>
  <si>
    <t>Target MeOH Mass to finish FTICRMS dilution (g)</t>
  </si>
  <si>
    <t>Actual FTICRMS Eluate mass (g)</t>
  </si>
  <si>
    <t>Actual FTICRMS MeOH mass (g)</t>
  </si>
  <si>
    <t>ACTUAL FTICRMS Eluate vol (uL)</t>
  </si>
  <si>
    <t>ACTUAL FTICRMS MeOH vol (uL)</t>
  </si>
  <si>
    <t>ACTUAL FTICRMS Concentration (mg/L C)</t>
  </si>
  <si>
    <t>Notes</t>
  </si>
  <si>
    <t>Density Methanol @ 25˚C</t>
  </si>
  <si>
    <t>kg/m3</t>
  </si>
  <si>
    <t>g/cm3 (g/mL)</t>
  </si>
  <si>
    <t>Density Water @ 25˚C</t>
  </si>
  <si>
    <t>TMP_FW_SOURCE_HR0</t>
  </si>
  <si>
    <t>TMP_FW_SOURCE_HR5</t>
  </si>
  <si>
    <t>TMP_FW_Source_HR6</t>
  </si>
  <si>
    <t>TMP_SW_WELL_T1</t>
  </si>
  <si>
    <t>TMP_SW_WELL_T2_1/2</t>
  </si>
  <si>
    <t>TMP_SW_WELL_T2_2/2</t>
  </si>
  <si>
    <t>TMP_FW_H3_T2</t>
  </si>
  <si>
    <t>TMP_FW_F4_T2</t>
  </si>
  <si>
    <t>TMP_FW_C3_T2</t>
  </si>
  <si>
    <t>TMP_SW_C3_T2</t>
  </si>
  <si>
    <t>TMP_FW_POOL_T3</t>
  </si>
  <si>
    <t>TMP_FW_H3_T3</t>
  </si>
  <si>
    <t>TMP_FW_F4_T3</t>
  </si>
  <si>
    <t>TMP_FW_SOURCE_HR3</t>
  </si>
  <si>
    <t>TMP_SW_SOURCE_HR0</t>
  </si>
  <si>
    <t>TMP_SW_SOURCE_HR2</t>
  </si>
  <si>
    <t>TMP_C_T3_H6</t>
  </si>
  <si>
    <t>TMP_FW_H6_T3</t>
  </si>
  <si>
    <t>TMP_SW_C3_T3</t>
  </si>
  <si>
    <t>TMP_FW_C6_T3</t>
  </si>
  <si>
    <t>TMP_FW_C3_T3</t>
  </si>
  <si>
    <t>TMP_SW_H6_T3</t>
  </si>
  <si>
    <t>TMP_SW_POOL_T3</t>
  </si>
  <si>
    <t>TMP_FW_POOL_T4</t>
  </si>
  <si>
    <t>TMP_C_POOL_T4</t>
  </si>
  <si>
    <t>TMP_SW_POOL_T4</t>
  </si>
  <si>
    <t>TMP_C_POOLED_20220808</t>
  </si>
  <si>
    <t>TMP_SW_POOLED_20220808</t>
  </si>
  <si>
    <t>TMP_FW_POOLED_20220808</t>
  </si>
  <si>
    <t>TMP_C_POOL_20220912_20220915</t>
  </si>
  <si>
    <t>TMP_FW_POOL_20220912_20220915</t>
  </si>
  <si>
    <t>TMP_SW_POOL_20220912_20220915</t>
  </si>
  <si>
    <t>TMP_C_POOLED_20221019_20221024</t>
  </si>
  <si>
    <t>TMP_FW_POOLED_20221019_20221024</t>
  </si>
  <si>
    <t>TMP_SW_POOLED_20221019</t>
  </si>
  <si>
    <t>TMP_FW_D5_20221128</t>
  </si>
  <si>
    <t>TMP_FW_I5_20221128</t>
  </si>
  <si>
    <t>TMP_FW_H6_20221128</t>
  </si>
  <si>
    <t>TMP_C_H6_20221128</t>
  </si>
  <si>
    <t>TMP_C_F6_20221128</t>
  </si>
  <si>
    <t>TMP_C_H3_20221128</t>
  </si>
  <si>
    <t>TMP_C_POOL_20221128_20221201</t>
  </si>
  <si>
    <t>TMP_FW_POOL_20221128_20221201</t>
  </si>
  <si>
    <t>TMP_SW_POOL_20221128_20221201</t>
  </si>
  <si>
    <t>TMP_SW_B4_20221128</t>
  </si>
  <si>
    <t>TMP_SW_C3_20221128</t>
  </si>
  <si>
    <t>TMP_C_POOL_20230202</t>
  </si>
  <si>
    <t>TMP_FW_POOL_20230202</t>
  </si>
  <si>
    <t>TMP_SW_POOL_20230202</t>
  </si>
  <si>
    <t>TMP_C_POOL_20230417</t>
  </si>
  <si>
    <t>TMP_FW_POOL_20230417</t>
  </si>
  <si>
    <t>TMP_SW_POOL_20230417</t>
  </si>
  <si>
    <t>TMP_C_POOL_20230515</t>
  </si>
  <si>
    <t>TMP_FW_POOL_20230515</t>
  </si>
  <si>
    <t>TMP_SW_POOL_20230515</t>
  </si>
  <si>
    <t>TMP_SW_POOL_20230614</t>
  </si>
  <si>
    <t>TMP_C_POOL_20230628</t>
  </si>
  <si>
    <t>TMP_FW_POOL_20230627</t>
  </si>
  <si>
    <t>TMP_SW_POOL_20230627</t>
  </si>
  <si>
    <t>TMP_FW_POOL_20230707</t>
  </si>
  <si>
    <t>TMP_SW_POOL_20230707</t>
  </si>
  <si>
    <t>TMP_SW_POOL_T2</t>
  </si>
  <si>
    <t>TMP_FW_Source_HR2</t>
  </si>
  <si>
    <t>TMP_FW_POOL_T2</t>
  </si>
  <si>
    <t>TMP_FW_WELL_T1</t>
  </si>
  <si>
    <t>TMP_FW_WELL_T2</t>
  </si>
  <si>
    <t>contaminated cartridge do not elute</t>
  </si>
  <si>
    <t xml:space="preserve"> --</t>
  </si>
  <si>
    <t>unknown SPE volume</t>
  </si>
  <si>
    <t>merge with 2/2</t>
  </si>
  <si>
    <t>merge with 1/2</t>
  </si>
  <si>
    <t>Sample Name</t>
  </si>
  <si>
    <t>Eluted?</t>
  </si>
  <si>
    <t xml:space="preserve">Diluted? </t>
  </si>
  <si>
    <t>Y</t>
  </si>
  <si>
    <t>TMP_FW_Source_HR5</t>
  </si>
  <si>
    <t>TMP_SW_SOURCE_HR5</t>
  </si>
  <si>
    <t>N</t>
  </si>
  <si>
    <t>TMP_C_POOL_20220523</t>
  </si>
  <si>
    <t>TMP_C_POOL_20220613</t>
  </si>
  <si>
    <t>TMP_C_POOL_20220615</t>
  </si>
  <si>
    <t>TMP_C_POOL_20220718</t>
  </si>
  <si>
    <t>TMP_C_POOL_20220721</t>
  </si>
  <si>
    <t>TMP_C_POOL_20220808</t>
  </si>
  <si>
    <t>TMP_C_POOL_20221019-20221024</t>
  </si>
  <si>
    <t>TMP_C_POOL_T0</t>
  </si>
  <si>
    <t>NA</t>
  </si>
  <si>
    <t>TMP_C_POOL_T2</t>
  </si>
  <si>
    <t>TMP_C_POOL_T3</t>
  </si>
  <si>
    <t>TMP_FW_POOL_20220523</t>
  </si>
  <si>
    <t>??</t>
  </si>
  <si>
    <t>TMP_FW_POOL_20220613</t>
  </si>
  <si>
    <t>TMP_FW_POOL_20220615</t>
  </si>
  <si>
    <t>TMP_FW_POOL_20220718</t>
  </si>
  <si>
    <t>TMP_FW_POOL_20220721</t>
  </si>
  <si>
    <t>TMP_FW_POOL_20220808</t>
  </si>
  <si>
    <t>TMP_FW_POOL_20221019-20221024</t>
  </si>
  <si>
    <t>TMP_FW_POOL_T0</t>
  </si>
  <si>
    <t>TMP_FW_POOL_T1</t>
  </si>
  <si>
    <t>TMP_SW_POOL_20220523</t>
  </si>
  <si>
    <t>TMP_SW_POOL_20220613</t>
  </si>
  <si>
    <t>TMP_SW_POOL_20220615</t>
  </si>
  <si>
    <t>TMP_SW_POOL_20220718</t>
  </si>
  <si>
    <t>TMP_SW_POOL_20220721</t>
  </si>
  <si>
    <t>TMP_SW_POOL_20220808</t>
  </si>
  <si>
    <t>TMP_SW_POOL_20221019</t>
  </si>
  <si>
    <t>TMP_SW_POOL_T1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</si>
</sst>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15" x14ac:knownFonts="1">
    <font>
      <sz val="12"/>
      <color theme="1"/>
      <name val="Calibri"/>
      <family val="2"/>
      <scheme val="minor"/>
    </font>
    <font>
      <b/>
      <sz val="12"/>
      <color theme="1"/>
      <name val="Calibri"/>
      <family val="2"/>
      <scheme val="minor"/>
    </font>
    <font>
      <sz val="10"/>
      <color rgb="FF000000"/>
      <name val="Arial"/>
      <family val="2"/>
    </font>
    <font>
      <b/>
      <sz val="11"/>
      <color theme="1"/>
      <name val="Calibri"/>
      <family val="2"/>
      <scheme val="minor"/>
    </font>
    <font>
      <sz val="11"/>
      <color rgb="FF000000"/>
      <name val="Calibri"/>
      <family val="2"/>
    </font>
    <font>
      <b/>
      <sz val="10"/>
      <color theme="1"/>
      <name val="Arial"/>
      <family val="2"/>
    </font>
    <font>
      <sz val="10"/>
      <color theme="1"/>
      <name val="Arial"/>
      <family val="2"/>
    </font>
    <font>
      <i/>
      <sz val="12"/>
      <color rgb="FFC00000"/>
      <name val="Calibri"/>
      <family val="2"/>
      <scheme val="minor"/>
    </font>
    <font>
      <b/>
      <sz val="10"/>
      <color theme="1"/>
      <name val="Calibri"/>
      <family val="2"/>
      <scheme val="minor"/>
    </font>
    <font>
      <sz val="10"/>
      <color theme="1"/>
      <name val="Calibri"/>
      <family val="2"/>
      <scheme val="minor"/>
    </font>
    <font>
      <sz val="12"/>
      <color rgb="FF9C0006"/>
      <name val="Calibri"/>
      <family val="2"/>
      <scheme val="minor"/>
    </font>
    <font>
      <sz val="12"/>
      <color rgb="FFFF0000"/>
      <name val="Calibri"/>
      <family val="2"/>
      <scheme val="minor"/>
    </font>
    <font>
      <sz val="10"/>
      <color rgb="FFFF0000"/>
      <name val="Arial"/>
      <family val="2"/>
    </font>
    <font>
      <sz val="9"/>
      <color theme="1"/>
      <name val="Arial"/>
      <family val="2"/>
    </font>
    <font>
      <sz val="12"/>
      <color rgb="FF000000"/>
      <name val="Calibri"/>
      <family val="2"/>
      <scheme val="minor"/>
    </font>
  </fonts>
  <fills count="3">
    <fill>
      <patternFill patternType="none"/>
    </fill>
    <fill>
      <patternFill patternType="gray125"/>
    </fill>
    <fill>
      <patternFill patternType="solid">
        <fgColor rgb="FFFFC7CE"/>
      </patternFill>
    </fill>
  </fills>
  <borders count="6">
    <border>
      <left/>
      <right/>
      <top/>
      <bottom/>
      <diagonal/>
    </border>
    <border>
      <left/>
      <right/>
      <top/>
      <bottom style="thin">
        <color indexed="64"/>
      </bottom>
      <diagonal/>
    </border>
    <border>
      <left/>
      <right/>
      <top/>
      <bottom style="thin">
        <color rgb="FF00000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medium">
        <color theme="1" tint="0.499984740745262"/>
      </bottom>
      <diagonal/>
    </border>
  </borders>
  <cellStyleXfs count="2">
    <xf numFmtId="0" fontId="0" fillId="0" borderId="0"/>
    <xf numFmtId="0" fontId="10" fillId="2" borderId="0" applyNumberFormat="0" applyBorder="0" applyAlignment="0" applyProtection="0"/>
  </cellStyleXfs>
  <cellXfs count="48">
    <xf numFmtId="0" fontId="0" fillId="0" borderId="0" xfId="0"/>
    <xf numFmtId="164" fontId="4" fillId="0" borderId="0" xfId="0" applyNumberFormat="1" applyFont="1" applyAlignment="1">
      <alignment wrapText="1"/>
    </xf>
    <xf numFmtId="0" fontId="4" fillId="0" borderId="0" xfId="0" applyFont="1" applyAlignment="1">
      <alignment wrapText="1"/>
    </xf>
    <xf numFmtId="2"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vertical="center"/>
    </xf>
    <xf numFmtId="0" fontId="0" fillId="0" borderId="0" xfId="0" applyAlignment="1">
      <alignment horizontal="center"/>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0" xfId="0" applyFont="1"/>
    <xf numFmtId="0" fontId="6" fillId="0" borderId="0" xfId="0" applyFont="1"/>
    <xf numFmtId="164" fontId="3" fillId="0" borderId="1" xfId="0" applyNumberFormat="1" applyFont="1" applyBorder="1" applyAlignment="1">
      <alignment horizontal="center" vertical="center" wrapText="1"/>
    </xf>
    <xf numFmtId="164" fontId="0" fillId="0" borderId="0" xfId="0" applyNumberFormat="1" applyAlignment="1">
      <alignment horizontal="center"/>
    </xf>
    <xf numFmtId="2" fontId="3" fillId="0" borderId="1" xfId="0" applyNumberFormat="1" applyFont="1" applyBorder="1" applyAlignment="1">
      <alignment horizontal="center" vertical="center" wrapText="1"/>
    </xf>
    <xf numFmtId="0" fontId="3" fillId="0" borderId="2" xfId="0" applyFont="1" applyBorder="1" applyAlignment="1">
      <alignment horizontal="center" vertical="center" wrapText="1"/>
    </xf>
    <xf numFmtId="165" fontId="0" fillId="0" borderId="0" xfId="0" applyNumberFormat="1"/>
    <xf numFmtId="0" fontId="0" fillId="0" borderId="3" xfId="0" applyBorder="1"/>
    <xf numFmtId="0" fontId="2" fillId="0" borderId="4" xfId="0" applyFont="1" applyBorder="1"/>
    <xf numFmtId="0" fontId="0" fillId="0" borderId="4" xfId="0" applyBorder="1" applyAlignment="1">
      <alignment horizontal="center"/>
    </xf>
    <xf numFmtId="1" fontId="0" fillId="0" borderId="4" xfId="0" applyNumberFormat="1" applyBorder="1" applyAlignment="1">
      <alignment horizontal="center"/>
    </xf>
    <xf numFmtId="166" fontId="0" fillId="0" borderId="4" xfId="0" applyNumberFormat="1" applyBorder="1" applyAlignment="1">
      <alignment horizontal="center"/>
    </xf>
    <xf numFmtId="164" fontId="0" fillId="0" borderId="4" xfId="0" applyNumberFormat="1" applyBorder="1" applyAlignment="1">
      <alignment horizontal="center"/>
    </xf>
    <xf numFmtId="0" fontId="7" fillId="0" borderId="4" xfId="0" applyFont="1" applyBorder="1"/>
    <xf numFmtId="0" fontId="0" fillId="0" borderId="4" xfId="0" applyBorder="1"/>
    <xf numFmtId="0" fontId="8" fillId="0" borderId="5" xfId="0" applyFont="1" applyBorder="1" applyAlignment="1">
      <alignment horizontal="center" vertical="center" wrapText="1"/>
    </xf>
    <xf numFmtId="2" fontId="8" fillId="0" borderId="5" xfId="0" applyNumberFormat="1" applyFont="1" applyBorder="1" applyAlignment="1">
      <alignment horizontal="center" vertical="center" wrapText="1"/>
    </xf>
    <xf numFmtId="0" fontId="9" fillId="0" borderId="0" xfId="0" applyFont="1"/>
    <xf numFmtId="0" fontId="8" fillId="0" borderId="5" xfId="0" applyFont="1" applyBorder="1" applyAlignment="1">
      <alignment horizontal="center" vertical="center"/>
    </xf>
    <xf numFmtId="0" fontId="11" fillId="0" borderId="0" xfId="0" applyFont="1"/>
    <xf numFmtId="2" fontId="11" fillId="0" borderId="0" xfId="0" applyNumberFormat="1" applyFont="1" applyAlignment="1">
      <alignment horizontal="center"/>
    </xf>
    <xf numFmtId="0" fontId="11" fillId="0" borderId="0" xfId="0" applyFont="1" applyAlignment="1">
      <alignment horizontal="center" vertical="center"/>
    </xf>
    <xf numFmtId="0" fontId="11" fillId="0" borderId="0" xfId="0" applyFont="1" applyAlignment="1">
      <alignment horizontal="center"/>
    </xf>
    <xf numFmtId="1" fontId="11" fillId="0" borderId="0" xfId="0" applyNumberFormat="1" applyFont="1" applyAlignment="1">
      <alignment horizontal="center"/>
    </xf>
    <xf numFmtId="164" fontId="11" fillId="0" borderId="0" xfId="0" applyNumberFormat="1" applyFont="1" applyAlignment="1">
      <alignment horizontal="center"/>
    </xf>
    <xf numFmtId="165" fontId="11" fillId="0" borderId="0" xfId="0" applyNumberFormat="1" applyFont="1"/>
    <xf numFmtId="166" fontId="3" fillId="0" borderId="1" xfId="0" applyNumberFormat="1" applyFont="1" applyBorder="1" applyAlignment="1">
      <alignment vertical="center" wrapText="1"/>
    </xf>
    <xf numFmtId="166" fontId="6" fillId="0" borderId="0" xfId="0" applyNumberFormat="1" applyFont="1"/>
    <xf numFmtId="166" fontId="0" fillId="0" borderId="0" xfId="0" applyNumberFormat="1"/>
    <xf numFmtId="166" fontId="12" fillId="0" borderId="0" xfId="0" applyNumberFormat="1" applyFont="1"/>
    <xf numFmtId="166" fontId="1" fillId="0" borderId="1" xfId="0" applyNumberFormat="1" applyFont="1" applyBorder="1" applyAlignment="1">
      <alignment horizontal="center" vertical="center" wrapText="1"/>
    </xf>
    <xf numFmtId="166" fontId="11" fillId="0" borderId="0" xfId="0" applyNumberFormat="1" applyFont="1"/>
    <xf numFmtId="166" fontId="10" fillId="2" borderId="0" xfId="1" applyNumberFormat="1"/>
    <xf numFmtId="166" fontId="11" fillId="2" borderId="0" xfId="1" applyNumberFormat="1" applyFont="1"/>
    <xf numFmtId="166" fontId="13" fillId="0" borderId="0" xfId="0" applyNumberFormat="1" applyFont="1"/>
    <xf numFmtId="0" fontId="1" fillId="0" borderId="0" xfId="0" applyFont="1"/>
    <xf numFmtId="0" fontId="14" fillId="0" borderId="0" xfId="0" applyFont="1"/>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Grieger, Samantha R" id="{42B7E531-F973-4941-A3F1-2E0A918A88E7}" userId="S::samantha.grieger@pnnl.gov::23a5fef3-0638-4e79-9dc6-f7147151bb5e" providerId="AD"/>
  <person displayName="Myers-Pigg, Allison N" id="{C9156CD5-0306-403E-86D7-3E19D63E8616}" userId="S::allison.myers-pigg@pnnl.gov::9edc4ce8-2589-476c-8ad3-0c1710c4899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10-14T18:39:32.67" personId="{C9156CD5-0306-403E-86D7-3E19D63E8616}" id="{68620E2D-7D45-41C0-A72B-F4AB141BC9A7}">
    <text>Original DOC in sample that was loaded onto the SPE cartridge</text>
  </threadedComment>
  <threadedComment ref="C1" dT="2022-10-14T18:39:13.74" personId="{C9156CD5-0306-403E-86D7-3E19D63E8616}" id="{1281D533-A163-4CAC-AEE5-4FD4EEBD72CD}">
    <text>Determined by weight</text>
  </threadedComment>
  <threadedComment ref="C1" dT="2022-10-14T19:18:36.78" personId="{42B7E531-F973-4941-A3F1-2E0A918A88E7}" id="{51BB6575-52E2-2542-A692-0B304AD5D4C3}" parentId="{1281D533-A163-4CAC-AEE5-4FD4EEBD72CD}">
    <text>Value from column F in SPE digitized metadata template</text>
  </threadedComment>
  <threadedComment ref="D1" dT="2022-02-03T17:44:06.05" personId="{42B7E531-F973-4941-A3F1-2E0A918A88E7}" id="{0BF596BD-C0C0-DA49-98B0-DDE934CE8657}">
    <text>values from “Actual Final Eluate Vol (mL)”</text>
  </threadedComment>
  <threadedComment ref="E1" dT="2022-10-14T18:40:05.32" personId="{C9156CD5-0306-403E-86D7-3E19D63E8616}" id="{8B9B0108-EC62-4E01-8D2B-C5FA90F5326A}">
    <text>How much carbon that was loaded onto the SPE cartridge</text>
  </threadedComment>
  <threadedComment ref="H1" dT="2022-10-14T18:43:02.53" personId="{C9156CD5-0306-403E-86D7-3E19D63E8616}" id="{E3184340-0E67-40B5-9A20-5AB8214A96D1}">
    <text>If not measured directly (i.e. DOC in the SPE extract, modify these columns for what you think your extraction efficiency is). 60% is a reasonable assumption. 100% is less reasonable (i.e. it will never happen) but useful sometimes to know.</text>
  </threadedComment>
  <threadedComment ref="K1" dT="2022-10-14T18:45:38.19" personId="{C9156CD5-0306-403E-86D7-3E19D63E8616}" id="{AC3C5B19-3283-4315-A2B5-53C48CF2F87A}">
    <text>These will change depending on conversations with EMSL scientists or applications (e.g. if subsetting for LCMS not FTICRMS)</text>
  </threadedComment>
  <threadedComment ref="L1" dT="2022-10-14T18:47:16.64" personId="{C9156CD5-0306-403E-86D7-3E19D63E8616}" id="{3CF89B77-95BD-4F04-A6F1-FFD8041E4CED}">
    <text xml:space="preserve">These should all be methanol, so density is the same. However if you are measuring by weight, not volume, you should account for methanol density here. </text>
  </threadedComment>
  <threadedComment ref="L1" dT="2022-10-14T20:02:43.57" personId="{42B7E531-F973-4941-A3F1-2E0A918A88E7}" id="{EC972149-A639-1944-8ED3-FA9BE7A797D9}" parentId="{3CF89B77-95BD-4F04-A6F1-FFD8041E4CED}">
    <text>Total volume of methanol that will be in the FTICRMS sample. This volume is equal to the sum of columns K and L.</text>
  </threadedComment>
  <threadedComment ref="M1" dT="2022-10-14T20:03:18.82" personId="{42B7E531-F973-4941-A3F1-2E0A918A88E7}" id="{4C6844E4-4825-214E-B209-9856CAD72807}">
    <text xml:space="preserve">Volume of MeOH from the equate (SPE extract) needed for the FTICRMS sample </text>
  </threadedComment>
  <threadedComment ref="N1" dT="2022-10-14T20:03:51.53" personId="{42B7E531-F973-4941-A3F1-2E0A918A88E7}" id="{3FBFB923-81F5-B940-8CD6-91545C4CAFA4}">
    <text>Volume of ultra pure methanol needed to be added to the volume of equate to finish dilution of FTICRMS sample</text>
  </threadedComment>
  <threadedComment ref="O1" dT="2022-10-14T20:05:18.64" personId="{42B7E531-F973-4941-A3F1-2E0A918A88E7}" id="{0624D81B-F7E0-1B45-84FF-124EBABA174A}">
    <text xml:space="preserve">Target mass of MeOH from SPE extract (eluate) volume in column K </text>
  </threadedComment>
  <threadedComment ref="P1" dT="2022-10-14T20:05:43.78" personId="{42B7E531-F973-4941-A3F1-2E0A918A88E7}" id="{35044780-A6F1-BD4A-8B02-8149CA760502}">
    <text>Target mass of MeOH to finish sample dilution from volume in column L</text>
  </threadedComment>
  <threadedComment ref="Q1" dT="2022-10-14T20:06:31.52" personId="{42B7E531-F973-4941-A3F1-2E0A918A88E7}" id="{CE490791-0FD5-974E-B776-337D14EB7C7C}">
    <text>Actual mass/weight of SPE eluate added to the sample. Calling from mass recorded in lab in the lab_dilution_template.</text>
  </threadedComment>
  <threadedComment ref="R1" dT="2022-10-14T20:06:54.15" personId="{42B7E531-F973-4941-A3F1-2E0A918A88E7}" id="{54A5C67A-110D-A34B-99FB-D98647F8773C}">
    <text>Actual mass/weight of MeOH added to dilute the eluate. Calling from mass recorded in lab in the lab_dilution_template.</text>
  </threadedComment>
  <threadedComment ref="S1" dT="2022-10-14T20:07:44.10" personId="{42B7E531-F973-4941-A3F1-2E0A918A88E7}" id="{37DA5A24-29F1-E242-9556-9DD6F3843AA1}">
    <text xml:space="preserve">Calculating the actual vol of SPE extract used in the FTICRMS dilution. </text>
  </threadedComment>
  <threadedComment ref="T1" dT="2022-10-14T20:08:09.53" personId="{42B7E531-F973-4941-A3F1-2E0A918A88E7}" id="{9C8F4C2F-1FC4-334F-B176-2C57EE89F90D}">
    <text xml:space="preserve">Calculating the actual vol of MeOH used to dilute the SPE extract for the FTICRMS dilution. </text>
  </threadedComment>
  <threadedComment ref="U1" dT="2022-10-14T20:08:47.20" personId="{42B7E531-F973-4941-A3F1-2E0A918A88E7}" id="{8A8F13C9-8DCE-A949-8425-68EC367E9F76}">
    <text>Actual concentration of diluted FTICRMS sample assuming 60% extraction efficiency.</text>
  </threadedComment>
  <threadedComment ref="A5" dT="2023-08-15T19:26:00.37" personId="{C9156CD5-0306-403E-86D7-3E19D63E8616}" id="{A7CF6A0E-199C-9E41-A259-B9F2EEB697A7}">
    <text>Contaminated with SW_POOL_T2</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0-14T20:16:05.59" personId="{42B7E531-F973-4941-A3F1-2E0A918A88E7}" id="{CB272B70-7983-014D-B745-0E7162575F8E}">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1" dT="2022-10-14T18:47:16.64" personId="{C9156CD5-0306-403E-86D7-3E19D63E8616}" id="{EBD838D7-BC35-FB47-91F1-8E4B96DFA645}">
    <text xml:space="preserve">These should all be methanol, so density is the same. However if you are measuring by weight, not volume, you should account for methanol density here. </text>
  </threadedComment>
  <threadedComment ref="B1" dT="2022-10-14T20:02:43.57" personId="{42B7E531-F973-4941-A3F1-2E0A918A88E7}" id="{1291D793-6496-104D-80BF-1B6627E132D4}" parentId="{EBD838D7-BC35-FB47-91F1-8E4B96DFA645}">
    <text>Total volume of methanol that will be in the FTICRMS sample. This volume is equal to the sum of columns C and D.</text>
  </threadedComment>
  <threadedComment ref="C1" dT="2022-10-14T20:03:18.82" personId="{42B7E531-F973-4941-A3F1-2E0A918A88E7}" id="{67BD1930-4AC1-F548-A43B-D1EDF2B1C2CE}">
    <text xml:space="preserve">Volume of MeOH from the SPE extract to be pipetted for the FTICRMS sample </text>
  </threadedComment>
  <threadedComment ref="D1" dT="2022-10-14T20:03:51.53" personId="{42B7E531-F973-4941-A3F1-2E0A918A88E7}" id="{EDE594E6-B47D-554C-A7D0-0510AACE025B}">
    <text>Volume of ultra pure methanol needed to be pipetted to dilute the SPE extract for the FTICRMS sample</text>
  </threadedComment>
  <threadedComment ref="E1" dT="2022-10-14T20:05:18.64" personId="{42B7E531-F973-4941-A3F1-2E0A918A88E7}" id="{02CFC60F-197A-7445-BBDD-621466ABD90C}">
    <text>What the volume of MeOH pipetted from the SPE extract should weigh.</text>
  </threadedComment>
  <threadedComment ref="F1" dT="2022-10-14T20:05:43.78" personId="{42B7E531-F973-4941-A3F1-2E0A918A88E7}" id="{8F2D811F-105D-7248-8E84-FF7117B6DF5B}">
    <text>What the volume of MeOH pipetted to dilute the SPE extract should weigh</text>
  </threadedComment>
  <threadedComment ref="G1" dT="2022-10-14T20:13:05.95" personId="{42B7E531-F973-4941-A3F1-2E0A918A88E7}" id="{84DC7FB7-5168-6E45-BACA-B580F478C646}">
    <text>Actual mass of the SPE extract pipetted. This value is recorded in lab.</text>
  </threadedComment>
  <threadedComment ref="H1" dT="2022-10-14T20:13:35.07" personId="{42B7E531-F973-4941-A3F1-2E0A918A88E7}" id="{927AB6D6-EF3C-FF45-AB30-D16A3F929739}">
    <text>Actual mass of the MeOH pipetted to dilute sample. This value is recorded in lab.</text>
  </threadedComment>
  <threadedComment ref="A29" dT="2022-10-14T20:16:05.59" personId="{42B7E531-F973-4941-A3F1-2E0A918A88E7}" id="{5496BF16-19CC-8644-856B-102F30C8A3C1}">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29" dT="2022-10-14T18:47:16.64" personId="{C9156CD5-0306-403E-86D7-3E19D63E8616}" id="{052D6139-B99B-2347-9968-34F6F087EF3A}">
    <text xml:space="preserve">These should all be methanol, so density is the same. However if you are measuring by weight, not volume, you should account for methanol density here. </text>
  </threadedComment>
  <threadedComment ref="B29" dT="2022-10-14T20:02:43.57" personId="{42B7E531-F973-4941-A3F1-2E0A918A88E7}" id="{CC2389A1-5D32-BE41-B6C2-C9DE0A9C05FD}" parentId="{052D6139-B99B-2347-9968-34F6F087EF3A}">
    <text>Total volume of methanol that will be in the FTICRMS sample. This volume is equal to the sum of columns C and D.</text>
  </threadedComment>
  <threadedComment ref="C29" dT="2022-10-14T20:03:18.82" personId="{42B7E531-F973-4941-A3F1-2E0A918A88E7}" id="{7106AADD-BCEA-604B-9306-F6B43352D7D4}">
    <text xml:space="preserve">Volume of MeOH from the SPE extract to be pipetted for the FTICRMS sample </text>
  </threadedComment>
  <threadedComment ref="D29" dT="2022-10-14T20:03:51.53" personId="{42B7E531-F973-4941-A3F1-2E0A918A88E7}" id="{DD83627E-53F7-9F4D-AB2B-52CBD718D804}">
    <text>Volume of ultra pure methanol needed to be pipetted to dilute the SPE extract for the FTICRMS sample</text>
  </threadedComment>
  <threadedComment ref="E29" dT="2022-10-14T20:05:18.64" personId="{42B7E531-F973-4941-A3F1-2E0A918A88E7}" id="{485BB4F8-C3BB-A443-927F-54BDB3DFE101}">
    <text>What the volume of MeOH pipetted from the SPE extract should weigh.</text>
  </threadedComment>
  <threadedComment ref="F29" dT="2022-10-14T20:05:43.78" personId="{42B7E531-F973-4941-A3F1-2E0A918A88E7}" id="{7A40CFE6-97D9-CC4D-BD17-D70A421BE1CF}">
    <text>What the volume of MeOH pipetted to dilute the SPE extract should weigh</text>
  </threadedComment>
  <threadedComment ref="G29" dT="2022-10-14T20:13:05.95" personId="{42B7E531-F973-4941-A3F1-2E0A918A88E7}" id="{AF4CD431-46D2-F140-AD25-66F145F7156E}">
    <text>Actual mass of the SPE extract pipetted. This value is recorded in lab.</text>
  </threadedComment>
  <threadedComment ref="H29" dT="2022-10-14T20:13:35.07" personId="{42B7E531-F973-4941-A3F1-2E0A918A88E7}" id="{7D1B3831-D83E-BC40-B76D-2F6113FFA4D9}">
    <text>Actual mass of the MeOH pipetted to dilute sample. This value is recorded in lab.</text>
  </threadedComment>
  <threadedComment ref="A57" dT="2022-10-14T20:16:05.59" personId="{42B7E531-F973-4941-A3F1-2E0A918A88E7}" id="{7C7532A9-D00A-B14C-B45F-0AD67C6B92B1}">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57" dT="2022-10-14T18:47:16.64" personId="{C9156CD5-0306-403E-86D7-3E19D63E8616}" id="{710A8095-C50E-BD43-BCBE-16021D90F484}">
    <text xml:space="preserve">These should all be methanol, so density is the same. However if you are measuring by weight, not volume, you should account for methanol density here. </text>
  </threadedComment>
  <threadedComment ref="B57" dT="2022-10-14T20:02:43.57" personId="{42B7E531-F973-4941-A3F1-2E0A918A88E7}" id="{F0A932F9-5714-804E-85E7-2929B337932A}" parentId="{710A8095-C50E-BD43-BCBE-16021D90F484}">
    <text>Total volume of methanol that will be in the FTICRMS sample. This volume is equal to the sum of columns C and D.</text>
  </threadedComment>
  <threadedComment ref="C57" dT="2022-10-14T20:03:18.82" personId="{42B7E531-F973-4941-A3F1-2E0A918A88E7}" id="{01F10E3C-A60B-C84D-8A2B-062BF771435D}">
    <text xml:space="preserve">Volume of MeOH from the SPE extract to be pipetted for the FTICRMS sample </text>
  </threadedComment>
  <threadedComment ref="D57" dT="2022-10-14T20:03:51.53" personId="{42B7E531-F973-4941-A3F1-2E0A918A88E7}" id="{FAAD0434-0044-7B4A-A864-29856FE3F9A2}">
    <text>Volume of ultra pure methanol needed to be pipetted to dilute the SPE extract for the FTICRMS sample</text>
  </threadedComment>
  <threadedComment ref="E57" dT="2022-10-14T20:05:18.64" personId="{42B7E531-F973-4941-A3F1-2E0A918A88E7}" id="{872896F2-538F-D64E-9D8D-08AD0EE9D6FA}">
    <text>What the volume of MeOH pipetted from the SPE extract should weigh.</text>
  </threadedComment>
  <threadedComment ref="F57" dT="2022-10-14T20:05:43.78" personId="{42B7E531-F973-4941-A3F1-2E0A918A88E7}" id="{6F5B3FB8-0A48-6E45-813C-9E166FF68E92}">
    <text>What the volume of MeOH pipetted to dilute the SPE extract should weigh</text>
  </threadedComment>
  <threadedComment ref="G57" dT="2022-10-14T20:13:05.95" personId="{42B7E531-F973-4941-A3F1-2E0A918A88E7}" id="{CF516738-FDD8-4249-9412-98E29C106483}">
    <text>Actual mass of the SPE extract pipetted. This value is recorded in lab.</text>
  </threadedComment>
  <threadedComment ref="H57" dT="2022-10-14T20:13:35.07" personId="{42B7E531-F973-4941-A3F1-2E0A918A88E7}" id="{3E0EC678-C350-9944-86C8-14B2B6A9C308}">
    <text>Actual mass of the MeOH pipetted to dilute sample. This value is recorded in lab.</text>
  </threadedComment>
  <threadedComment ref="A85" dT="2022-10-14T20:16:05.59" personId="{42B7E531-F973-4941-A3F1-2E0A918A88E7}" id="{3EA4EE7B-DC08-BB42-9E70-ABE00CE49AD4}">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85" dT="2022-10-14T18:47:16.64" personId="{C9156CD5-0306-403E-86D7-3E19D63E8616}" id="{444F0EC4-3D92-914A-9022-8F1FF16D7408}">
    <text xml:space="preserve">These should all be methanol, so density is the same. However if you are measuring by weight, not volume, you should account for methanol density here. </text>
  </threadedComment>
  <threadedComment ref="B85" dT="2022-10-14T20:02:43.57" personId="{42B7E531-F973-4941-A3F1-2E0A918A88E7}" id="{3D9D28D0-378D-A845-BAAB-A8910111031A}" parentId="{444F0EC4-3D92-914A-9022-8F1FF16D7408}">
    <text>Total volume of methanol that will be in the FTICRMS sample. This volume is equal to the sum of columns C and D.</text>
  </threadedComment>
  <threadedComment ref="C85" dT="2022-10-14T20:03:18.82" personId="{42B7E531-F973-4941-A3F1-2E0A918A88E7}" id="{A832FBF0-3C96-314E-922B-CB556DFBD921}">
    <text xml:space="preserve">Volume of MeOH from the SPE extract to be pipetted for the FTICRMS sample </text>
  </threadedComment>
  <threadedComment ref="D85" dT="2022-10-14T20:03:51.53" personId="{42B7E531-F973-4941-A3F1-2E0A918A88E7}" id="{0771EFEF-40D3-5140-98C5-6B165EAAA5F1}">
    <text>Volume of ultra pure methanol needed to be pipetted to dilute the SPE extract for the FTICRMS sample</text>
  </threadedComment>
  <threadedComment ref="E85" dT="2022-10-14T20:05:18.64" personId="{42B7E531-F973-4941-A3F1-2E0A918A88E7}" id="{5BAFCE2F-B855-6848-BE7B-BD6D09E758C1}">
    <text>What the volume of MeOH pipetted from the SPE extract should weigh.</text>
  </threadedComment>
  <threadedComment ref="F85" dT="2022-10-14T20:05:43.78" personId="{42B7E531-F973-4941-A3F1-2E0A918A88E7}" id="{B9229F7C-4B70-744C-B952-1021476CE7FC}">
    <text>What the volume of MeOH pipetted to dilute the SPE extract should weigh</text>
  </threadedComment>
  <threadedComment ref="G85" dT="2022-10-14T20:13:05.95" personId="{42B7E531-F973-4941-A3F1-2E0A918A88E7}" id="{651CC042-CA71-1949-A615-B73A08CB0356}">
    <text>Actual mass of the SPE extract pipetted. This value is recorded in lab.</text>
  </threadedComment>
  <threadedComment ref="H85" dT="2022-10-14T20:13:35.07" personId="{42B7E531-F973-4941-A3F1-2E0A918A88E7}" id="{4E1319AB-B039-8E49-9E79-B1D3AAEB1892}">
    <text>Actual mass of the MeOH pipetted to dilute sample. This value is recorded in lab.</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07A3E-9050-4F42-8C8E-5CEE8C3DD998}">
  <dimension ref="A1:Y207"/>
  <sheetViews>
    <sheetView workbookViewId="0">
      <selection activeCell="D31" sqref="D31"/>
    </sheetView>
  </sheetViews>
  <sheetFormatPr baseColWidth="10" defaultColWidth="10.6640625" defaultRowHeight="15.75" customHeight="1" x14ac:dyDescent="0.2"/>
  <cols>
    <col min="1" max="1" width="37" style="12" customWidth="1"/>
    <col min="2" max="2" width="16" bestFit="1" customWidth="1"/>
    <col min="3" max="3" width="15" style="39" customWidth="1"/>
    <col min="4" max="4" width="14.33203125" style="39" customWidth="1"/>
    <col min="5" max="5" width="17.83203125" bestFit="1" customWidth="1"/>
    <col min="6" max="9" width="17.83203125" customWidth="1"/>
    <col min="10" max="10" width="18" style="39" customWidth="1"/>
    <col min="11" max="11" width="18.83203125" style="5" customWidth="1"/>
    <col min="12" max="12" width="10.83203125" style="6"/>
    <col min="13" max="13" width="13.6640625" customWidth="1"/>
    <col min="14" max="14" width="14.6640625" customWidth="1"/>
    <col min="15" max="16" width="17.83203125" customWidth="1"/>
    <col min="17" max="17" width="10.83203125"/>
    <col min="18" max="18" width="11.83203125" customWidth="1"/>
    <col min="19" max="20" width="10.83203125"/>
    <col min="21" max="21" width="14.33203125" bestFit="1" customWidth="1"/>
    <col min="22" max="22" width="59.33203125" bestFit="1" customWidth="1"/>
  </cols>
  <sheetData>
    <row r="1" spans="1:25" ht="68" x14ac:dyDescent="0.2">
      <c r="A1" s="7" t="s">
        <v>0</v>
      </c>
      <c r="B1" s="8" t="s">
        <v>1</v>
      </c>
      <c r="C1" s="37" t="s">
        <v>2</v>
      </c>
      <c r="D1" s="41" t="s">
        <v>3</v>
      </c>
      <c r="E1" s="9" t="s">
        <v>4</v>
      </c>
      <c r="F1" s="10" t="s">
        <v>5</v>
      </c>
      <c r="G1" s="10" t="s">
        <v>6</v>
      </c>
      <c r="H1" s="13" t="s">
        <v>7</v>
      </c>
      <c r="I1" s="13" t="s">
        <v>8</v>
      </c>
      <c r="J1" s="41" t="s">
        <v>9</v>
      </c>
      <c r="K1" s="10" t="s">
        <v>10</v>
      </c>
      <c r="L1" s="10" t="s">
        <v>11</v>
      </c>
      <c r="M1" s="10" t="s">
        <v>12</v>
      </c>
      <c r="N1" s="10" t="s">
        <v>13</v>
      </c>
      <c r="O1" s="10" t="s">
        <v>14</v>
      </c>
      <c r="P1" s="10" t="s">
        <v>15</v>
      </c>
      <c r="Q1" s="15" t="s">
        <v>16</v>
      </c>
      <c r="R1" s="15" t="s">
        <v>17</v>
      </c>
      <c r="S1" s="15" t="s">
        <v>18</v>
      </c>
      <c r="T1" s="15" t="s">
        <v>19</v>
      </c>
      <c r="U1" s="16" t="s">
        <v>20</v>
      </c>
      <c r="V1" s="10" t="s">
        <v>21</v>
      </c>
    </row>
    <row r="2" spans="1:25" ht="16" x14ac:dyDescent="0.2">
      <c r="A2" t="s">
        <v>26</v>
      </c>
      <c r="B2">
        <v>0.83</v>
      </c>
      <c r="C2" s="38">
        <v>266.5958</v>
      </c>
      <c r="D2" s="39">
        <v>2.5930555559999999</v>
      </c>
      <c r="E2" s="3">
        <f>B2*C2/1000</f>
        <v>0.22127451399999998</v>
      </c>
      <c r="F2" s="3">
        <v>100</v>
      </c>
      <c r="G2" s="3">
        <f>1/(E2/F2)</f>
        <v>451.927328603239</v>
      </c>
      <c r="H2" s="3">
        <f>(B2*C2/D2)*0.6</f>
        <v>51.200101784475613</v>
      </c>
      <c r="I2" s="3">
        <f>(B2*C2/D2)</f>
        <v>85.33350297412602</v>
      </c>
      <c r="J2" s="39">
        <f>H2*D2/1000</f>
        <v>0.13276470839999999</v>
      </c>
      <c r="K2" s="5">
        <v>50</v>
      </c>
      <c r="L2" s="6">
        <v>1</v>
      </c>
      <c r="M2" s="4">
        <f>(K2*L2)*1000/H2</f>
        <v>976.56055861905543</v>
      </c>
      <c r="N2" s="4">
        <f>L2*1000-M2</f>
        <v>23.439441380944572</v>
      </c>
      <c r="O2" s="14">
        <f>M2*Y4/1000</f>
        <v>0.77343596242629187</v>
      </c>
      <c r="P2" s="14">
        <f>N2*Y4/1000</f>
        <v>1.8564037573708104E-2</v>
      </c>
      <c r="Q2">
        <f>'print me lab dilution sheet'!G2</f>
        <v>0</v>
      </c>
      <c r="R2">
        <f>'print me lab dilution sheet'!H2</f>
        <v>0</v>
      </c>
      <c r="S2">
        <f>(Q2/0.792)*1000</f>
        <v>0</v>
      </c>
      <c r="T2">
        <f>(R2/0.792)*1000</f>
        <v>0</v>
      </c>
      <c r="U2" s="17" t="e">
        <f>((S2*H2)/(S2+T2))</f>
        <v>#DIV/0!</v>
      </c>
      <c r="X2" t="s">
        <v>22</v>
      </c>
    </row>
    <row r="3" spans="1:25" ht="16" x14ac:dyDescent="0.2">
      <c r="A3" t="s">
        <v>27</v>
      </c>
      <c r="B3">
        <v>0.75</v>
      </c>
      <c r="C3" s="39">
        <v>222.25</v>
      </c>
      <c r="D3" s="39">
        <v>2.6150252530000002</v>
      </c>
      <c r="E3" s="3">
        <f>B3*C3/1000</f>
        <v>0.16668749999999999</v>
      </c>
      <c r="F3" s="3">
        <v>100</v>
      </c>
      <c r="G3" s="3">
        <f>1/(E3/F3)</f>
        <v>599.92500937382829</v>
      </c>
      <c r="H3" s="3">
        <f>(B3*C3/D3)*0.6</f>
        <v>38.245328562415985</v>
      </c>
      <c r="I3" s="3">
        <f>(B3*C3/D3)</f>
        <v>63.74221427069331</v>
      </c>
      <c r="J3" s="39">
        <f>H3*D3/1000</f>
        <v>0.10001249999999999</v>
      </c>
      <c r="K3" s="5">
        <v>50</v>
      </c>
      <c r="L3" s="6">
        <v>1</v>
      </c>
      <c r="M3" s="4">
        <f>(K3*L3)*1000/H3</f>
        <v>1307.349207849019</v>
      </c>
      <c r="N3" s="4">
        <f>L3*1000-M3</f>
        <v>-307.34920784901897</v>
      </c>
      <c r="O3" s="14">
        <f>M3*Y5/1000</f>
        <v>0</v>
      </c>
      <c r="P3" s="14">
        <f>N3*Y5/1000</f>
        <v>0</v>
      </c>
      <c r="Q3">
        <f>'print me lab dilution sheet'!G3</f>
        <v>0</v>
      </c>
      <c r="R3">
        <f>'print me lab dilution sheet'!H3</f>
        <v>0</v>
      </c>
      <c r="S3">
        <f>(Q3/0.792)*1000</f>
        <v>0</v>
      </c>
      <c r="T3">
        <f>(R3/0.792)*1000</f>
        <v>0</v>
      </c>
      <c r="U3" s="17" t="e">
        <f>((S3*H3)/(S3+T3))</f>
        <v>#DIV/0!</v>
      </c>
      <c r="X3" t="s">
        <v>23</v>
      </c>
      <c r="Y3">
        <v>792</v>
      </c>
    </row>
    <row r="4" spans="1:25" ht="16" x14ac:dyDescent="0.2">
      <c r="A4" t="s">
        <v>28</v>
      </c>
      <c r="B4">
        <v>0.59</v>
      </c>
      <c r="C4" s="38">
        <v>221.8</v>
      </c>
      <c r="D4" s="39">
        <v>2.5409090910000001</v>
      </c>
      <c r="E4" s="3">
        <f t="shared" ref="E4:E60" si="0">B4*C4/1000</f>
        <v>0.13086200000000001</v>
      </c>
      <c r="F4" s="3">
        <v>101</v>
      </c>
      <c r="G4" s="3">
        <f t="shared" ref="G4:G60" si="1">1/(E4/F4)</f>
        <v>771.80541333618623</v>
      </c>
      <c r="H4" s="3">
        <f t="shared" ref="H4:H60" si="2">(B4*C4/D4)*0.6</f>
        <v>30.901223612490114</v>
      </c>
      <c r="I4" s="3">
        <f t="shared" ref="I4:I60" si="3">(B4*C4/D4)</f>
        <v>51.502039354150192</v>
      </c>
      <c r="J4" s="39">
        <f t="shared" ref="J4:J60" si="4">H4*D4/1000</f>
        <v>7.8517199999999981E-2</v>
      </c>
      <c r="K4" s="5">
        <v>50</v>
      </c>
      <c r="L4" s="6">
        <v>1</v>
      </c>
      <c r="M4" s="4">
        <f t="shared" ref="M4:M60" si="5">(K4*L4)*1000/H4</f>
        <v>1618.0589036542315</v>
      </c>
      <c r="N4" s="4">
        <f t="shared" ref="N4:N60" si="6">L4*1000-M4</f>
        <v>-618.05890365423147</v>
      </c>
      <c r="O4" s="14">
        <f t="shared" ref="O4:O60" si="7">M4*Y6/1000</f>
        <v>0</v>
      </c>
      <c r="P4" s="14">
        <f t="shared" ref="P4:P60" si="8">N4*Y6/1000</f>
        <v>0</v>
      </c>
      <c r="Q4">
        <f>'print me lab dilution sheet'!G4</f>
        <v>0</v>
      </c>
      <c r="R4">
        <f>'print me lab dilution sheet'!H4</f>
        <v>0</v>
      </c>
      <c r="S4">
        <f t="shared" ref="S4:S60" si="9">(Q4/0.792)*1000</f>
        <v>0</v>
      </c>
      <c r="T4">
        <f t="shared" ref="T4:T60" si="10">(R4/0.792)*1000</f>
        <v>0</v>
      </c>
      <c r="U4" s="17" t="e">
        <f t="shared" ref="U4:U60" si="11">((S4*H4)/(S4+T4))</f>
        <v>#DIV/0!</v>
      </c>
      <c r="X4" t="s">
        <v>24</v>
      </c>
      <c r="Y4">
        <f>Y3*(1000/1000000)</f>
        <v>0.79200000000000004</v>
      </c>
    </row>
    <row r="5" spans="1:25" s="30" customFormat="1" ht="16" x14ac:dyDescent="0.2">
      <c r="A5" s="30" t="s">
        <v>29</v>
      </c>
      <c r="B5" s="30">
        <v>4.51</v>
      </c>
      <c r="C5" s="40">
        <v>41.349800000000002</v>
      </c>
      <c r="D5" s="40">
        <v>2.5430000000000001</v>
      </c>
      <c r="E5" s="31">
        <f t="shared" si="0"/>
        <v>0.186487598</v>
      </c>
      <c r="F5" s="31">
        <v>102</v>
      </c>
      <c r="G5" s="31">
        <f t="shared" si="1"/>
        <v>546.95326173915328</v>
      </c>
      <c r="H5" s="31">
        <f t="shared" si="2"/>
        <v>44.000219740464011</v>
      </c>
      <c r="I5" s="31">
        <f t="shared" si="3"/>
        <v>73.333699567440021</v>
      </c>
      <c r="J5" s="42">
        <f t="shared" si="4"/>
        <v>0.11189255879999999</v>
      </c>
      <c r="K5" s="32">
        <v>50</v>
      </c>
      <c r="L5" s="33">
        <v>1</v>
      </c>
      <c r="M5" s="34">
        <f t="shared" si="5"/>
        <v>1136.3579612766887</v>
      </c>
      <c r="N5" s="34">
        <f t="shared" si="6"/>
        <v>-136.35796127668868</v>
      </c>
      <c r="O5" s="35">
        <f t="shared" si="7"/>
        <v>1132.9488873928585</v>
      </c>
      <c r="P5" s="35">
        <f t="shared" si="8"/>
        <v>-135.94888739285864</v>
      </c>
      <c r="Q5" s="30" t="str">
        <f>'print me lab dilution sheet'!G5</f>
        <v xml:space="preserve"> --</v>
      </c>
      <c r="R5" s="30" t="str">
        <f>'print me lab dilution sheet'!H5</f>
        <v xml:space="preserve"> --</v>
      </c>
      <c r="S5" s="30" t="e">
        <f t="shared" si="9"/>
        <v>#VALUE!</v>
      </c>
      <c r="T5" s="30" t="e">
        <f t="shared" si="10"/>
        <v>#VALUE!</v>
      </c>
      <c r="U5" s="36" t="e">
        <f t="shared" si="11"/>
        <v>#VALUE!</v>
      </c>
    </row>
    <row r="6" spans="1:25" s="30" customFormat="1" ht="16" x14ac:dyDescent="0.2">
      <c r="A6" s="30" t="s">
        <v>30</v>
      </c>
      <c r="B6" s="30">
        <v>4.05</v>
      </c>
      <c r="C6" s="40">
        <v>40.524099999999997</v>
      </c>
      <c r="D6" s="40">
        <v>2.395328283</v>
      </c>
      <c r="E6" s="31">
        <f t="shared" si="0"/>
        <v>0.164122605</v>
      </c>
      <c r="F6" s="31">
        <v>103</v>
      </c>
      <c r="G6" s="31">
        <f t="shared" si="1"/>
        <v>627.57960733075129</v>
      </c>
      <c r="H6" s="31">
        <f t="shared" si="2"/>
        <v>41.11067518338988</v>
      </c>
      <c r="I6" s="31">
        <f t="shared" si="3"/>
        <v>68.517791972316473</v>
      </c>
      <c r="J6" s="42">
        <f t="shared" si="4"/>
        <v>9.8473562999999986E-2</v>
      </c>
      <c r="K6" s="32">
        <v>50</v>
      </c>
      <c r="L6" s="33">
        <v>1</v>
      </c>
      <c r="M6" s="34">
        <f t="shared" si="5"/>
        <v>1216.2291126807304</v>
      </c>
      <c r="N6" s="34">
        <f t="shared" si="6"/>
        <v>-216.2291126807304</v>
      </c>
      <c r="O6" s="35">
        <f t="shared" si="7"/>
        <v>1.2125804253426882</v>
      </c>
      <c r="P6" s="35">
        <f t="shared" si="8"/>
        <v>-0.2155804253426882</v>
      </c>
      <c r="Q6" s="30">
        <f>'print me lab dilution sheet'!G6</f>
        <v>0</v>
      </c>
      <c r="R6" s="30">
        <f>'print me lab dilution sheet'!H6</f>
        <v>0</v>
      </c>
      <c r="S6" s="30">
        <f t="shared" si="9"/>
        <v>0</v>
      </c>
      <c r="T6" s="30">
        <f t="shared" si="10"/>
        <v>0</v>
      </c>
      <c r="U6" s="36" t="e">
        <f t="shared" si="11"/>
        <v>#DIV/0!</v>
      </c>
      <c r="X6" s="30" t="s">
        <v>25</v>
      </c>
    </row>
    <row r="7" spans="1:25" s="30" customFormat="1" ht="16" x14ac:dyDescent="0.2">
      <c r="A7" s="30" t="s">
        <v>31</v>
      </c>
      <c r="B7" s="30">
        <v>4.05</v>
      </c>
      <c r="C7" s="40">
        <v>42.181800000000003</v>
      </c>
      <c r="D7" s="43">
        <v>2.4</v>
      </c>
      <c r="E7" s="31">
        <f t="shared" si="0"/>
        <v>0.17083629</v>
      </c>
      <c r="F7" s="31">
        <v>104</v>
      </c>
      <c r="G7" s="31">
        <f t="shared" si="1"/>
        <v>608.76995163030051</v>
      </c>
      <c r="H7" s="31">
        <f t="shared" si="2"/>
        <v>42.709072499999998</v>
      </c>
      <c r="I7" s="31">
        <f t="shared" si="3"/>
        <v>71.181787499999999</v>
      </c>
      <c r="J7" s="42">
        <f t="shared" si="4"/>
        <v>0.102501774</v>
      </c>
      <c r="K7" s="32">
        <v>50</v>
      </c>
      <c r="L7" s="33">
        <v>1</v>
      </c>
      <c r="M7" s="34">
        <f t="shared" si="5"/>
        <v>1170.7114454428859</v>
      </c>
      <c r="N7" s="34">
        <f t="shared" si="6"/>
        <v>-170.71144544288586</v>
      </c>
      <c r="O7" s="35">
        <f t="shared" si="7"/>
        <v>0</v>
      </c>
      <c r="P7" s="35">
        <f t="shared" si="8"/>
        <v>0</v>
      </c>
      <c r="Q7" s="30">
        <f>'print me lab dilution sheet'!G7</f>
        <v>0</v>
      </c>
      <c r="R7" s="30">
        <f>'print me lab dilution sheet'!H7</f>
        <v>0</v>
      </c>
      <c r="S7" s="30">
        <f t="shared" si="9"/>
        <v>0</v>
      </c>
      <c r="T7" s="30">
        <f t="shared" si="10"/>
        <v>0</v>
      </c>
      <c r="U7" s="36" t="e">
        <f t="shared" si="11"/>
        <v>#DIV/0!</v>
      </c>
      <c r="X7" s="30" t="s">
        <v>23</v>
      </c>
      <c r="Y7" s="30">
        <v>997</v>
      </c>
    </row>
    <row r="8" spans="1:25" ht="16" x14ac:dyDescent="0.2">
      <c r="A8" t="s">
        <v>32</v>
      </c>
      <c r="B8">
        <v>4.8600000000000003</v>
      </c>
      <c r="C8" s="38">
        <v>29.754300000000001</v>
      </c>
      <c r="D8" s="38">
        <v>2.3147727269999998</v>
      </c>
      <c r="E8" s="3">
        <f t="shared" si="0"/>
        <v>0.14460589800000004</v>
      </c>
      <c r="F8" s="3">
        <v>105</v>
      </c>
      <c r="G8" s="3">
        <f t="shared" si="1"/>
        <v>726.11146192667718</v>
      </c>
      <c r="H8" s="3">
        <f t="shared" si="2"/>
        <v>37.482530266566435</v>
      </c>
      <c r="I8" s="3">
        <f t="shared" si="3"/>
        <v>62.470883777610723</v>
      </c>
      <c r="J8" s="39">
        <f t="shared" si="4"/>
        <v>8.6763538800000026E-2</v>
      </c>
      <c r="K8" s="5">
        <v>50</v>
      </c>
      <c r="L8" s="6">
        <v>1</v>
      </c>
      <c r="M8" s="4">
        <f t="shared" si="5"/>
        <v>1333.9547689126757</v>
      </c>
      <c r="N8" s="4">
        <f t="shared" si="6"/>
        <v>-333.95476891267572</v>
      </c>
      <c r="O8" s="14">
        <f t="shared" si="7"/>
        <v>0</v>
      </c>
      <c r="P8" s="14">
        <f t="shared" si="8"/>
        <v>0</v>
      </c>
      <c r="Q8">
        <f>'print me lab dilution sheet'!G8</f>
        <v>0</v>
      </c>
      <c r="R8">
        <f>'print me lab dilution sheet'!H8</f>
        <v>0</v>
      </c>
      <c r="S8">
        <f t="shared" si="9"/>
        <v>0</v>
      </c>
      <c r="T8">
        <f t="shared" si="10"/>
        <v>0</v>
      </c>
      <c r="U8" s="17" t="e">
        <f t="shared" si="11"/>
        <v>#DIV/0!</v>
      </c>
      <c r="X8" t="s">
        <v>24</v>
      </c>
      <c r="Y8">
        <f>Y7*(1000/1000000)</f>
        <v>0.997</v>
      </c>
    </row>
    <row r="9" spans="1:25" ht="16" x14ac:dyDescent="0.2">
      <c r="A9" t="s">
        <v>33</v>
      </c>
      <c r="B9">
        <v>8.1300000000000008</v>
      </c>
      <c r="C9" s="38">
        <v>29.7407</v>
      </c>
      <c r="D9" s="38">
        <v>2.4945707069999998</v>
      </c>
      <c r="E9" s="3">
        <f t="shared" si="0"/>
        <v>0.24179189100000001</v>
      </c>
      <c r="F9" s="3">
        <v>106</v>
      </c>
      <c r="G9" s="3">
        <f t="shared" si="1"/>
        <v>438.39352743223304</v>
      </c>
      <c r="H9" s="3">
        <f t="shared" si="2"/>
        <v>58.156352992082184</v>
      </c>
      <c r="I9" s="3">
        <f t="shared" si="3"/>
        <v>96.927254986803646</v>
      </c>
      <c r="J9" s="39">
        <f t="shared" si="4"/>
        <v>0.14507513460000002</v>
      </c>
      <c r="K9" s="5">
        <v>50</v>
      </c>
      <c r="L9" s="6">
        <v>1</v>
      </c>
      <c r="M9" s="4">
        <f t="shared" si="5"/>
        <v>859.75129848337212</v>
      </c>
      <c r="N9" s="4">
        <f t="shared" si="6"/>
        <v>140.24870151662788</v>
      </c>
      <c r="O9" s="14">
        <f t="shared" si="7"/>
        <v>0</v>
      </c>
      <c r="P9" s="14">
        <f t="shared" si="8"/>
        <v>0</v>
      </c>
      <c r="Q9">
        <f>'print me lab dilution sheet'!G9</f>
        <v>0</v>
      </c>
      <c r="R9">
        <f>'print me lab dilution sheet'!H9</f>
        <v>0</v>
      </c>
      <c r="S9">
        <f t="shared" si="9"/>
        <v>0</v>
      </c>
      <c r="T9">
        <f t="shared" si="10"/>
        <v>0</v>
      </c>
      <c r="U9" s="17" t="e">
        <f t="shared" si="11"/>
        <v>#DIV/0!</v>
      </c>
    </row>
    <row r="10" spans="1:25" s="30" customFormat="1" ht="16" x14ac:dyDescent="0.2">
      <c r="A10" s="30" t="s">
        <v>34</v>
      </c>
      <c r="B10" s="30">
        <v>9.7200000000000006</v>
      </c>
      <c r="C10" s="40">
        <v>41.8095</v>
      </c>
      <c r="D10" s="44">
        <v>2.4</v>
      </c>
      <c r="E10" s="31">
        <f t="shared" si="0"/>
        <v>0.40638834000000001</v>
      </c>
      <c r="F10" s="31">
        <v>107</v>
      </c>
      <c r="G10" s="31">
        <f t="shared" si="1"/>
        <v>263.2949557558664</v>
      </c>
      <c r="H10" s="31">
        <f t="shared" si="2"/>
        <v>101.59708500000001</v>
      </c>
      <c r="I10" s="31">
        <f t="shared" si="3"/>
        <v>169.32847500000003</v>
      </c>
      <c r="J10" s="42">
        <f t="shared" si="4"/>
        <v>0.24383300400000002</v>
      </c>
      <c r="K10" s="32">
        <v>50</v>
      </c>
      <c r="L10" s="33">
        <v>1</v>
      </c>
      <c r="M10" s="34">
        <f t="shared" si="5"/>
        <v>492.14010421657269</v>
      </c>
      <c r="N10" s="34">
        <f t="shared" si="6"/>
        <v>507.85989578342731</v>
      </c>
      <c r="O10" s="35">
        <f t="shared" si="7"/>
        <v>0</v>
      </c>
      <c r="P10" s="35">
        <f t="shared" si="8"/>
        <v>0</v>
      </c>
      <c r="Q10" s="30">
        <f>'print me lab dilution sheet'!G10</f>
        <v>0</v>
      </c>
      <c r="R10" s="30">
        <f>'print me lab dilution sheet'!H10</f>
        <v>0</v>
      </c>
      <c r="S10" s="30">
        <f t="shared" si="9"/>
        <v>0</v>
      </c>
      <c r="T10" s="30">
        <f t="shared" si="10"/>
        <v>0</v>
      </c>
      <c r="U10" s="36" t="e">
        <f t="shared" si="11"/>
        <v>#DIV/0!</v>
      </c>
    </row>
    <row r="11" spans="1:25" ht="16" x14ac:dyDescent="0.2">
      <c r="A11" t="s">
        <v>35</v>
      </c>
      <c r="B11">
        <v>8.48</v>
      </c>
      <c r="C11" s="38">
        <v>36.3874</v>
      </c>
      <c r="D11" s="39">
        <v>2.4049999999999998</v>
      </c>
      <c r="E11" s="3">
        <f t="shared" si="0"/>
        <v>0.30856515200000001</v>
      </c>
      <c r="F11" s="3">
        <v>108</v>
      </c>
      <c r="G11" s="3">
        <f t="shared" si="1"/>
        <v>350.00711940407325</v>
      </c>
      <c r="H11" s="3">
        <f t="shared" si="2"/>
        <v>76.980911101871115</v>
      </c>
      <c r="I11" s="3">
        <f t="shared" si="3"/>
        <v>128.30151850311853</v>
      </c>
      <c r="J11" s="39">
        <f t="shared" si="4"/>
        <v>0.18513909120000002</v>
      </c>
      <c r="K11" s="5">
        <v>50</v>
      </c>
      <c r="L11" s="6">
        <v>1</v>
      </c>
      <c r="M11" s="4">
        <f t="shared" si="5"/>
        <v>649.51166833857712</v>
      </c>
      <c r="N11" s="4">
        <f t="shared" si="6"/>
        <v>350.48833166142288</v>
      </c>
      <c r="O11" s="14">
        <f t="shared" si="7"/>
        <v>0</v>
      </c>
      <c r="P11" s="14">
        <f t="shared" si="8"/>
        <v>0</v>
      </c>
      <c r="Q11">
        <f>'print me lab dilution sheet'!G11</f>
        <v>0</v>
      </c>
      <c r="R11">
        <f>'print me lab dilution sheet'!H11</f>
        <v>0</v>
      </c>
      <c r="S11">
        <f t="shared" si="9"/>
        <v>0</v>
      </c>
      <c r="T11">
        <f t="shared" si="10"/>
        <v>0</v>
      </c>
      <c r="U11" s="17" t="e">
        <f t="shared" si="11"/>
        <v>#DIV/0!</v>
      </c>
    </row>
    <row r="12" spans="1:25" ht="16" x14ac:dyDescent="0.2">
      <c r="A12" t="s">
        <v>36</v>
      </c>
      <c r="B12">
        <v>13.54</v>
      </c>
      <c r="C12" s="38">
        <v>140.45359999999999</v>
      </c>
      <c r="D12" s="39">
        <v>2.6078282829999999</v>
      </c>
      <c r="E12" s="3">
        <f t="shared" si="0"/>
        <v>1.9017417439999997</v>
      </c>
      <c r="F12" s="3">
        <v>109</v>
      </c>
      <c r="G12" s="3">
        <f t="shared" si="1"/>
        <v>57.315879163874527</v>
      </c>
      <c r="H12" s="3">
        <f t="shared" si="2"/>
        <v>437.54608148024289</v>
      </c>
      <c r="I12" s="3">
        <f t="shared" si="3"/>
        <v>729.24346913373813</v>
      </c>
      <c r="J12" s="39">
        <f t="shared" si="4"/>
        <v>1.1410450463999999</v>
      </c>
      <c r="K12" s="5">
        <v>50</v>
      </c>
      <c r="L12" s="6">
        <v>1</v>
      </c>
      <c r="M12" s="4">
        <f t="shared" si="5"/>
        <v>114.27367794232599</v>
      </c>
      <c r="N12" s="4">
        <f t="shared" si="6"/>
        <v>885.726322057674</v>
      </c>
      <c r="O12" s="14">
        <f t="shared" si="7"/>
        <v>0</v>
      </c>
      <c r="P12" s="14">
        <f t="shared" si="8"/>
        <v>0</v>
      </c>
      <c r="Q12">
        <f>'print me lab dilution sheet'!G12</f>
        <v>0</v>
      </c>
      <c r="R12">
        <f>'print me lab dilution sheet'!H12</f>
        <v>0</v>
      </c>
      <c r="S12">
        <f t="shared" si="9"/>
        <v>0</v>
      </c>
      <c r="T12">
        <f t="shared" si="10"/>
        <v>0</v>
      </c>
      <c r="U12" s="17" t="e">
        <f t="shared" si="11"/>
        <v>#DIV/0!</v>
      </c>
    </row>
    <row r="13" spans="1:25" ht="16" x14ac:dyDescent="0.2">
      <c r="A13" t="s">
        <v>37</v>
      </c>
      <c r="B13">
        <v>10.23</v>
      </c>
      <c r="C13" s="38">
        <v>41.292000000000002</v>
      </c>
      <c r="D13" s="38">
        <v>2.5409999999999999</v>
      </c>
      <c r="E13" s="3">
        <f t="shared" si="0"/>
        <v>0.42241716000000001</v>
      </c>
      <c r="F13" s="3">
        <v>110</v>
      </c>
      <c r="G13" s="3">
        <f t="shared" si="1"/>
        <v>260.40608766935509</v>
      </c>
      <c r="H13" s="3">
        <f t="shared" si="2"/>
        <v>99.744311688311683</v>
      </c>
      <c r="I13" s="3">
        <f t="shared" si="3"/>
        <v>166.24051948051948</v>
      </c>
      <c r="J13" s="39">
        <f t="shared" si="4"/>
        <v>0.25345029599999996</v>
      </c>
      <c r="K13" s="5">
        <v>50</v>
      </c>
      <c r="L13" s="6">
        <v>1</v>
      </c>
      <c r="M13" s="4">
        <f t="shared" si="5"/>
        <v>501.28171876350859</v>
      </c>
      <c r="N13" s="4">
        <f t="shared" si="6"/>
        <v>498.71828123649141</v>
      </c>
      <c r="O13" s="14">
        <f t="shared" si="7"/>
        <v>0</v>
      </c>
      <c r="P13" s="14">
        <f t="shared" si="8"/>
        <v>0</v>
      </c>
      <c r="Q13">
        <f>'print me lab dilution sheet'!G13</f>
        <v>0</v>
      </c>
      <c r="R13">
        <f>'print me lab dilution sheet'!H13</f>
        <v>0</v>
      </c>
      <c r="S13">
        <f t="shared" si="9"/>
        <v>0</v>
      </c>
      <c r="T13">
        <f t="shared" si="10"/>
        <v>0</v>
      </c>
      <c r="U13" s="17" t="e">
        <f t="shared" si="11"/>
        <v>#DIV/0!</v>
      </c>
    </row>
    <row r="14" spans="1:25" ht="16" x14ac:dyDescent="0.2">
      <c r="A14" t="s">
        <v>38</v>
      </c>
      <c r="B14">
        <v>9.6</v>
      </c>
      <c r="C14" s="38">
        <v>29.711400000000001</v>
      </c>
      <c r="D14" s="39">
        <v>2.4089999999999998</v>
      </c>
      <c r="E14" s="3">
        <f t="shared" si="0"/>
        <v>0.28522944</v>
      </c>
      <c r="F14" s="3">
        <v>111</v>
      </c>
      <c r="G14" s="3">
        <f t="shared" si="1"/>
        <v>389.16038961476062</v>
      </c>
      <c r="H14" s="3">
        <f t="shared" si="2"/>
        <v>71.040956413449564</v>
      </c>
      <c r="I14" s="3">
        <f t="shared" si="3"/>
        <v>118.40159402241595</v>
      </c>
      <c r="J14" s="39">
        <f t="shared" si="4"/>
        <v>0.17113766399999997</v>
      </c>
      <c r="K14" s="5">
        <v>50</v>
      </c>
      <c r="L14" s="6">
        <v>1</v>
      </c>
      <c r="M14" s="4">
        <f t="shared" si="5"/>
        <v>703.81935328975862</v>
      </c>
      <c r="N14" s="4">
        <f t="shared" si="6"/>
        <v>296.18064671024138</v>
      </c>
      <c r="O14" s="14">
        <f t="shared" si="7"/>
        <v>0</v>
      </c>
      <c r="P14" s="14">
        <f t="shared" si="8"/>
        <v>0</v>
      </c>
      <c r="Q14">
        <f>'print me lab dilution sheet'!G14</f>
        <v>0</v>
      </c>
      <c r="R14">
        <f>'print me lab dilution sheet'!H14</f>
        <v>0</v>
      </c>
      <c r="S14">
        <f t="shared" si="9"/>
        <v>0</v>
      </c>
      <c r="T14">
        <f t="shared" si="10"/>
        <v>0</v>
      </c>
      <c r="U14" s="17" t="e">
        <f t="shared" si="11"/>
        <v>#DIV/0!</v>
      </c>
    </row>
    <row r="15" spans="1:25" ht="16" x14ac:dyDescent="0.2">
      <c r="A15" t="s">
        <v>39</v>
      </c>
      <c r="B15">
        <v>8.73</v>
      </c>
      <c r="C15" s="38">
        <v>266.90780000000001</v>
      </c>
      <c r="D15" s="38">
        <v>2.5987373740000002</v>
      </c>
      <c r="E15" s="3">
        <f t="shared" si="0"/>
        <v>2.3301050939999999</v>
      </c>
      <c r="F15" s="3">
        <v>112</v>
      </c>
      <c r="G15" s="3">
        <f t="shared" si="1"/>
        <v>48.066501501755873</v>
      </c>
      <c r="H15" s="3">
        <f t="shared" si="2"/>
        <v>537.97781583757683</v>
      </c>
      <c r="I15" s="3">
        <f t="shared" si="3"/>
        <v>896.62969306262801</v>
      </c>
      <c r="J15" s="39">
        <f t="shared" si="4"/>
        <v>1.3980630564000001</v>
      </c>
      <c r="K15" s="5">
        <v>50</v>
      </c>
      <c r="L15" s="6">
        <v>1</v>
      </c>
      <c r="M15" s="4">
        <f t="shared" si="5"/>
        <v>92.940635334851265</v>
      </c>
      <c r="N15" s="4">
        <f t="shared" si="6"/>
        <v>907.05936466514868</v>
      </c>
      <c r="O15" s="14">
        <f t="shared" si="7"/>
        <v>0</v>
      </c>
      <c r="P15" s="14">
        <f t="shared" si="8"/>
        <v>0</v>
      </c>
      <c r="Q15">
        <f>'print me lab dilution sheet'!G15</f>
        <v>0</v>
      </c>
      <c r="R15">
        <f>'print me lab dilution sheet'!H15</f>
        <v>0</v>
      </c>
      <c r="S15">
        <f t="shared" si="9"/>
        <v>0</v>
      </c>
      <c r="T15">
        <f t="shared" si="10"/>
        <v>0</v>
      </c>
      <c r="U15" s="17" t="e">
        <f t="shared" si="11"/>
        <v>#DIV/0!</v>
      </c>
    </row>
    <row r="16" spans="1:25" ht="16" x14ac:dyDescent="0.2">
      <c r="A16" t="s">
        <v>40</v>
      </c>
      <c r="B16">
        <v>20.350000000000001</v>
      </c>
      <c r="C16" s="38">
        <v>267.17</v>
      </c>
      <c r="D16" s="39">
        <v>2.6680555560000001</v>
      </c>
      <c r="E16" s="3">
        <f t="shared" si="0"/>
        <v>5.4369095000000005</v>
      </c>
      <c r="F16" s="3">
        <v>113</v>
      </c>
      <c r="G16" s="3">
        <f t="shared" si="1"/>
        <v>20.783866275500813</v>
      </c>
      <c r="H16" s="3">
        <f t="shared" si="2"/>
        <v>1222.6678311341732</v>
      </c>
      <c r="I16" s="3">
        <f t="shared" si="3"/>
        <v>2037.7797185569552</v>
      </c>
      <c r="J16" s="39">
        <f t="shared" si="4"/>
        <v>3.2621457000000005</v>
      </c>
      <c r="K16" s="5">
        <v>50</v>
      </c>
      <c r="L16" s="6">
        <v>1</v>
      </c>
      <c r="M16" s="4">
        <f t="shared" si="5"/>
        <v>40.894181335922539</v>
      </c>
      <c r="N16" s="4">
        <f t="shared" si="6"/>
        <v>959.10581866407745</v>
      </c>
      <c r="O16" s="14">
        <f t="shared" si="7"/>
        <v>0</v>
      </c>
      <c r="P16" s="14">
        <f t="shared" si="8"/>
        <v>0</v>
      </c>
      <c r="Q16">
        <f>'print me lab dilution sheet'!G16</f>
        <v>0</v>
      </c>
      <c r="R16">
        <f>'print me lab dilution sheet'!H16</f>
        <v>0</v>
      </c>
      <c r="S16">
        <f t="shared" si="9"/>
        <v>0</v>
      </c>
      <c r="T16">
        <f t="shared" si="10"/>
        <v>0</v>
      </c>
      <c r="U16" s="17" t="e">
        <f t="shared" si="11"/>
        <v>#DIV/0!</v>
      </c>
    </row>
    <row r="17" spans="1:21" ht="16" x14ac:dyDescent="0.2">
      <c r="A17" t="s">
        <v>41</v>
      </c>
      <c r="B17">
        <v>20.55</v>
      </c>
      <c r="C17" s="38">
        <v>247.79</v>
      </c>
      <c r="D17" s="38">
        <v>2.5819444439999999</v>
      </c>
      <c r="E17" s="3">
        <f t="shared" si="0"/>
        <v>5.0920845000000003</v>
      </c>
      <c r="F17" s="3">
        <v>114</v>
      </c>
      <c r="G17" s="3">
        <f t="shared" si="1"/>
        <v>22.38768818545725</v>
      </c>
      <c r="H17" s="3">
        <f t="shared" si="2"/>
        <v>1183.3138807846478</v>
      </c>
      <c r="I17" s="3">
        <f t="shared" si="3"/>
        <v>1972.1898013077466</v>
      </c>
      <c r="J17" s="39">
        <f t="shared" si="4"/>
        <v>3.0552506999999998</v>
      </c>
      <c r="K17" s="5">
        <v>50</v>
      </c>
      <c r="L17" s="6">
        <v>1</v>
      </c>
      <c r="M17" s="4">
        <f t="shared" si="5"/>
        <v>42.254215734244006</v>
      </c>
      <c r="N17" s="4">
        <f t="shared" si="6"/>
        <v>957.74578426575601</v>
      </c>
      <c r="O17" s="14">
        <f t="shared" si="7"/>
        <v>0</v>
      </c>
      <c r="P17" s="14">
        <f t="shared" si="8"/>
        <v>0</v>
      </c>
      <c r="Q17">
        <f>'print me lab dilution sheet'!G17</f>
        <v>0</v>
      </c>
      <c r="R17">
        <f>'print me lab dilution sheet'!H17</f>
        <v>0</v>
      </c>
      <c r="S17">
        <f t="shared" si="9"/>
        <v>0</v>
      </c>
      <c r="T17">
        <f t="shared" si="10"/>
        <v>0</v>
      </c>
      <c r="U17" s="17" t="e">
        <f t="shared" si="11"/>
        <v>#DIV/0!</v>
      </c>
    </row>
    <row r="18" spans="1:21" ht="16" x14ac:dyDescent="0.2">
      <c r="A18" t="s">
        <v>42</v>
      </c>
      <c r="B18">
        <v>20.74</v>
      </c>
      <c r="C18" s="38">
        <v>29.541499999999999</v>
      </c>
      <c r="D18" s="38">
        <v>2.48</v>
      </c>
      <c r="E18" s="3">
        <f t="shared" si="0"/>
        <v>0.61269070999999997</v>
      </c>
      <c r="F18" s="3">
        <v>115</v>
      </c>
      <c r="G18" s="3">
        <f t="shared" si="1"/>
        <v>187.69666019581072</v>
      </c>
      <c r="H18" s="3">
        <f t="shared" si="2"/>
        <v>148.23162338709676</v>
      </c>
      <c r="I18" s="3">
        <f t="shared" si="3"/>
        <v>247.05270564516127</v>
      </c>
      <c r="J18" s="39">
        <f t="shared" si="4"/>
        <v>0.36761442599999999</v>
      </c>
      <c r="K18" s="5">
        <v>50</v>
      </c>
      <c r="L18" s="6">
        <v>1</v>
      </c>
      <c r="M18" s="4">
        <f t="shared" si="5"/>
        <v>337.30994006203667</v>
      </c>
      <c r="N18" s="4">
        <f t="shared" si="6"/>
        <v>662.69005993796327</v>
      </c>
      <c r="O18" s="14">
        <f t="shared" si="7"/>
        <v>0</v>
      </c>
      <c r="P18" s="14">
        <f t="shared" si="8"/>
        <v>0</v>
      </c>
      <c r="Q18">
        <f>'print me lab dilution sheet'!G18</f>
        <v>0</v>
      </c>
      <c r="R18">
        <f>'print me lab dilution sheet'!H18</f>
        <v>0</v>
      </c>
      <c r="S18">
        <f t="shared" si="9"/>
        <v>0</v>
      </c>
      <c r="T18">
        <f t="shared" si="10"/>
        <v>0</v>
      </c>
      <c r="U18" s="17" t="e">
        <f t="shared" si="11"/>
        <v>#DIV/0!</v>
      </c>
    </row>
    <row r="19" spans="1:21" ht="16" x14ac:dyDescent="0.2">
      <c r="A19" t="s">
        <v>43</v>
      </c>
      <c r="B19">
        <v>10.029999999999999</v>
      </c>
      <c r="C19" s="38">
        <v>42.161000000000001</v>
      </c>
      <c r="D19" s="38">
        <v>2.2960858590000002</v>
      </c>
      <c r="E19" s="3">
        <f t="shared" si="0"/>
        <v>0.42287482999999998</v>
      </c>
      <c r="F19" s="3">
        <v>116</v>
      </c>
      <c r="G19" s="3">
        <f t="shared" si="1"/>
        <v>274.31285044796829</v>
      </c>
      <c r="H19" s="3">
        <f t="shared" si="2"/>
        <v>110.50322748405549</v>
      </c>
      <c r="I19" s="3">
        <f t="shared" si="3"/>
        <v>184.17204580675914</v>
      </c>
      <c r="J19" s="39">
        <f t="shared" si="4"/>
        <v>0.25372489799999998</v>
      </c>
      <c r="K19" s="5">
        <v>50</v>
      </c>
      <c r="L19" s="6">
        <v>1</v>
      </c>
      <c r="M19" s="4">
        <f t="shared" si="5"/>
        <v>452.47547187899556</v>
      </c>
      <c r="N19" s="4">
        <f t="shared" si="6"/>
        <v>547.52452812100444</v>
      </c>
      <c r="O19" s="14">
        <f t="shared" si="7"/>
        <v>0</v>
      </c>
      <c r="P19" s="14">
        <f t="shared" si="8"/>
        <v>0</v>
      </c>
      <c r="Q19">
        <f>'print me lab dilution sheet'!G19</f>
        <v>0</v>
      </c>
      <c r="R19">
        <f>'print me lab dilution sheet'!H19</f>
        <v>0</v>
      </c>
      <c r="S19">
        <f t="shared" si="9"/>
        <v>0</v>
      </c>
      <c r="T19">
        <f t="shared" si="10"/>
        <v>0</v>
      </c>
      <c r="U19" s="17" t="e">
        <f t="shared" si="11"/>
        <v>#DIV/0!</v>
      </c>
    </row>
    <row r="20" spans="1:21" ht="16" x14ac:dyDescent="0.2">
      <c r="A20" t="s">
        <v>44</v>
      </c>
      <c r="B20">
        <v>13.23</v>
      </c>
      <c r="C20" s="38">
        <v>31.250599999999999</v>
      </c>
      <c r="D20" s="38">
        <v>2.1782828279999999</v>
      </c>
      <c r="E20" s="3">
        <f t="shared" si="0"/>
        <v>0.41344543799999994</v>
      </c>
      <c r="F20" s="3">
        <v>117</v>
      </c>
      <c r="G20" s="3">
        <f t="shared" si="1"/>
        <v>282.98776391384445</v>
      </c>
      <c r="H20" s="3">
        <f t="shared" si="2"/>
        <v>113.88202652626337</v>
      </c>
      <c r="I20" s="3">
        <f t="shared" si="3"/>
        <v>189.80337754377229</v>
      </c>
      <c r="J20" s="39">
        <f t="shared" si="4"/>
        <v>0.24806726279999999</v>
      </c>
      <c r="K20" s="5">
        <v>50</v>
      </c>
      <c r="L20" s="6">
        <v>1</v>
      </c>
      <c r="M20" s="4">
        <f t="shared" si="5"/>
        <v>439.0508452048756</v>
      </c>
      <c r="N20" s="4">
        <f t="shared" si="6"/>
        <v>560.9491547951244</v>
      </c>
      <c r="O20" s="14">
        <f t="shared" si="7"/>
        <v>0</v>
      </c>
      <c r="P20" s="14">
        <f t="shared" si="8"/>
        <v>0</v>
      </c>
      <c r="Q20">
        <f>'print me lab dilution sheet'!G20</f>
        <v>0</v>
      </c>
      <c r="R20">
        <f>'print me lab dilution sheet'!H20</f>
        <v>0</v>
      </c>
      <c r="S20">
        <f t="shared" si="9"/>
        <v>0</v>
      </c>
      <c r="T20">
        <f t="shared" si="10"/>
        <v>0</v>
      </c>
      <c r="U20" s="17" t="e">
        <f t="shared" si="11"/>
        <v>#DIV/0!</v>
      </c>
    </row>
    <row r="21" spans="1:21" ht="16" x14ac:dyDescent="0.2">
      <c r="A21" t="s">
        <v>45</v>
      </c>
      <c r="B21">
        <v>8.39</v>
      </c>
      <c r="C21" s="38">
        <v>18.026</v>
      </c>
      <c r="D21" s="38">
        <v>2.3708333330000002</v>
      </c>
      <c r="E21" s="3">
        <f t="shared" si="0"/>
        <v>0.15123814000000002</v>
      </c>
      <c r="F21" s="3">
        <v>118</v>
      </c>
      <c r="G21" s="3">
        <f t="shared" si="1"/>
        <v>780.22646932843782</v>
      </c>
      <c r="H21" s="3">
        <f t="shared" si="2"/>
        <v>38.274678669704699</v>
      </c>
      <c r="I21" s="3">
        <f t="shared" si="3"/>
        <v>63.791131116174498</v>
      </c>
      <c r="J21" s="39">
        <f t="shared" si="4"/>
        <v>9.074288400000001E-2</v>
      </c>
      <c r="K21" s="5">
        <v>50</v>
      </c>
      <c r="L21" s="6">
        <v>1</v>
      </c>
      <c r="M21" s="4">
        <f t="shared" si="5"/>
        <v>1306.3466954609908</v>
      </c>
      <c r="N21" s="4">
        <f t="shared" si="6"/>
        <v>-306.34669546099076</v>
      </c>
      <c r="O21" s="14">
        <f t="shared" si="7"/>
        <v>0</v>
      </c>
      <c r="P21" s="14">
        <f t="shared" si="8"/>
        <v>0</v>
      </c>
      <c r="Q21">
        <f>'print me lab dilution sheet'!G21</f>
        <v>0</v>
      </c>
      <c r="R21">
        <f>'print me lab dilution sheet'!H21</f>
        <v>0</v>
      </c>
      <c r="S21">
        <f t="shared" si="9"/>
        <v>0</v>
      </c>
      <c r="T21">
        <f t="shared" si="10"/>
        <v>0</v>
      </c>
      <c r="U21" s="17" t="e">
        <f t="shared" si="11"/>
        <v>#DIV/0!</v>
      </c>
    </row>
    <row r="22" spans="1:21" ht="16" x14ac:dyDescent="0.2">
      <c r="A22" t="s">
        <v>46</v>
      </c>
      <c r="B22">
        <v>13.79</v>
      </c>
      <c r="C22" s="38">
        <v>42.192500000000003</v>
      </c>
      <c r="D22" s="38">
        <v>2.4588383839999999</v>
      </c>
      <c r="E22" s="3">
        <f t="shared" si="0"/>
        <v>0.58183457500000002</v>
      </c>
      <c r="F22" s="3">
        <v>119</v>
      </c>
      <c r="G22" s="3">
        <f t="shared" si="1"/>
        <v>204.52548733460881</v>
      </c>
      <c r="H22" s="3">
        <f t="shared" si="2"/>
        <v>141.97791415314103</v>
      </c>
      <c r="I22" s="3">
        <f t="shared" si="3"/>
        <v>236.62985692190171</v>
      </c>
      <c r="J22" s="39">
        <f t="shared" si="4"/>
        <v>0.34910074499999999</v>
      </c>
      <c r="K22" s="5">
        <v>50</v>
      </c>
      <c r="L22" s="6">
        <v>1</v>
      </c>
      <c r="M22" s="4">
        <f t="shared" si="5"/>
        <v>352.16745011529548</v>
      </c>
      <c r="N22" s="4">
        <f t="shared" si="6"/>
        <v>647.83254988470458</v>
      </c>
      <c r="O22" s="14">
        <f t="shared" si="7"/>
        <v>0</v>
      </c>
      <c r="P22" s="14">
        <f t="shared" si="8"/>
        <v>0</v>
      </c>
      <c r="Q22">
        <f>'print me lab dilution sheet'!G22</f>
        <v>0</v>
      </c>
      <c r="R22">
        <f>'print me lab dilution sheet'!H22</f>
        <v>0</v>
      </c>
      <c r="S22">
        <f t="shared" si="9"/>
        <v>0</v>
      </c>
      <c r="T22">
        <f t="shared" si="10"/>
        <v>0</v>
      </c>
      <c r="U22" s="17" t="e">
        <f t="shared" si="11"/>
        <v>#DIV/0!</v>
      </c>
    </row>
    <row r="23" spans="1:21" ht="16" x14ac:dyDescent="0.2">
      <c r="A23" t="s">
        <v>47</v>
      </c>
      <c r="B23">
        <v>7.4</v>
      </c>
      <c r="C23" s="38">
        <v>14.775</v>
      </c>
      <c r="D23" s="38">
        <v>2.3519999999999999</v>
      </c>
      <c r="E23" s="3">
        <f t="shared" si="0"/>
        <v>0.109335</v>
      </c>
      <c r="F23" s="3">
        <v>120</v>
      </c>
      <c r="G23" s="3">
        <f t="shared" si="1"/>
        <v>1097.5442447523665</v>
      </c>
      <c r="H23" s="3">
        <f t="shared" si="2"/>
        <v>27.891581632653061</v>
      </c>
      <c r="I23" s="3">
        <f t="shared" si="3"/>
        <v>46.485969387755105</v>
      </c>
      <c r="J23" s="39">
        <f t="shared" si="4"/>
        <v>6.5600999999999993E-2</v>
      </c>
      <c r="K23" s="5">
        <v>50</v>
      </c>
      <c r="L23" s="6">
        <v>1</v>
      </c>
      <c r="M23" s="4">
        <f t="shared" si="5"/>
        <v>1792.6555997621988</v>
      </c>
      <c r="N23" s="4">
        <f t="shared" si="6"/>
        <v>-792.65559976219879</v>
      </c>
      <c r="O23" s="14">
        <f t="shared" si="7"/>
        <v>0</v>
      </c>
      <c r="P23" s="14">
        <f t="shared" si="8"/>
        <v>0</v>
      </c>
      <c r="Q23">
        <f>'print me lab dilution sheet'!G23</f>
        <v>0</v>
      </c>
      <c r="R23">
        <f>'print me lab dilution sheet'!H23</f>
        <v>0</v>
      </c>
      <c r="S23">
        <f t="shared" si="9"/>
        <v>0</v>
      </c>
      <c r="T23">
        <f t="shared" si="10"/>
        <v>0</v>
      </c>
      <c r="U23" s="17" t="e">
        <f t="shared" si="11"/>
        <v>#DIV/0!</v>
      </c>
    </row>
    <row r="24" spans="1:21" ht="16" x14ac:dyDescent="0.2">
      <c r="A24" t="s">
        <v>48</v>
      </c>
      <c r="B24">
        <v>9.17</v>
      </c>
      <c r="C24" s="38">
        <v>99.960340000000002</v>
      </c>
      <c r="D24" s="38">
        <v>2.5463383839999998</v>
      </c>
      <c r="E24" s="3">
        <f t="shared" si="0"/>
        <v>0.91663631779999999</v>
      </c>
      <c r="F24" s="3">
        <v>121</v>
      </c>
      <c r="G24" s="3">
        <f t="shared" si="1"/>
        <v>132.00437038149397</v>
      </c>
      <c r="H24" s="3">
        <f t="shared" si="2"/>
        <v>215.98927861898815</v>
      </c>
      <c r="I24" s="3">
        <f t="shared" si="3"/>
        <v>359.98213103164693</v>
      </c>
      <c r="J24" s="39">
        <f t="shared" si="4"/>
        <v>0.54998179067999997</v>
      </c>
      <c r="K24" s="5">
        <v>50</v>
      </c>
      <c r="L24" s="6">
        <v>1</v>
      </c>
      <c r="M24" s="4">
        <f t="shared" si="5"/>
        <v>231.49297187200466</v>
      </c>
      <c r="N24" s="4">
        <f t="shared" si="6"/>
        <v>768.50702812799534</v>
      </c>
      <c r="O24" s="14">
        <f t="shared" si="7"/>
        <v>0</v>
      </c>
      <c r="P24" s="14">
        <f t="shared" si="8"/>
        <v>0</v>
      </c>
      <c r="Q24">
        <f>'print me lab dilution sheet'!G24</f>
        <v>0</v>
      </c>
      <c r="R24">
        <f>'print me lab dilution sheet'!H24</f>
        <v>0</v>
      </c>
      <c r="S24">
        <f t="shared" si="9"/>
        <v>0</v>
      </c>
      <c r="T24">
        <f t="shared" si="10"/>
        <v>0</v>
      </c>
      <c r="U24" s="17" t="e">
        <f t="shared" si="11"/>
        <v>#DIV/0!</v>
      </c>
    </row>
    <row r="25" spans="1:21" ht="16" x14ac:dyDescent="0.2">
      <c r="A25" t="s">
        <v>49</v>
      </c>
      <c r="B25">
        <v>11.12</v>
      </c>
      <c r="C25" s="38">
        <v>219.98910000000001</v>
      </c>
      <c r="D25" s="38">
        <v>2.4945707069999998</v>
      </c>
      <c r="E25" s="3">
        <f t="shared" si="0"/>
        <v>2.4462787920000002</v>
      </c>
      <c r="F25" s="3">
        <v>122</v>
      </c>
      <c r="G25" s="3">
        <f t="shared" si="1"/>
        <v>49.871666467032838</v>
      </c>
      <c r="H25" s="3">
        <f t="shared" si="2"/>
        <v>588.38471528640457</v>
      </c>
      <c r="I25" s="3">
        <f t="shared" si="3"/>
        <v>980.64119214400773</v>
      </c>
      <c r="J25" s="39">
        <f t="shared" si="4"/>
        <v>1.4677672751999999</v>
      </c>
      <c r="K25" s="5">
        <v>50</v>
      </c>
      <c r="L25" s="6">
        <v>1</v>
      </c>
      <c r="M25" s="4">
        <f t="shared" si="5"/>
        <v>84.978414124272064</v>
      </c>
      <c r="N25" s="4">
        <f t="shared" si="6"/>
        <v>915.02158587572796</v>
      </c>
      <c r="O25" s="14">
        <f t="shared" si="7"/>
        <v>0</v>
      </c>
      <c r="P25" s="14">
        <f t="shared" si="8"/>
        <v>0</v>
      </c>
      <c r="Q25">
        <f>'print me lab dilution sheet'!G25</f>
        <v>0</v>
      </c>
      <c r="R25">
        <f>'print me lab dilution sheet'!H25</f>
        <v>0</v>
      </c>
      <c r="S25">
        <f t="shared" si="9"/>
        <v>0</v>
      </c>
      <c r="T25">
        <f t="shared" si="10"/>
        <v>0</v>
      </c>
      <c r="U25" s="17" t="e">
        <f t="shared" si="11"/>
        <v>#DIV/0!</v>
      </c>
    </row>
    <row r="26" spans="1:21" ht="16" x14ac:dyDescent="0.2">
      <c r="A26" t="s">
        <v>50</v>
      </c>
      <c r="B26">
        <v>20.64</v>
      </c>
      <c r="C26" s="38">
        <v>92.479600000000005</v>
      </c>
      <c r="D26" s="38">
        <v>2.5845959600000001</v>
      </c>
      <c r="E26" s="3">
        <f t="shared" si="0"/>
        <v>1.908778944</v>
      </c>
      <c r="F26" s="3">
        <v>123</v>
      </c>
      <c r="G26" s="3">
        <f t="shared" si="1"/>
        <v>64.439101440548995</v>
      </c>
      <c r="H26" s="3">
        <f t="shared" si="2"/>
        <v>443.11272791744204</v>
      </c>
      <c r="I26" s="3">
        <f t="shared" si="3"/>
        <v>738.52121319573678</v>
      </c>
      <c r="J26" s="39">
        <f t="shared" si="4"/>
        <v>1.1452673663999999</v>
      </c>
      <c r="K26" s="5">
        <v>50</v>
      </c>
      <c r="L26" s="6">
        <v>1</v>
      </c>
      <c r="M26" s="4">
        <f t="shared" si="5"/>
        <v>112.83810382742082</v>
      </c>
      <c r="N26" s="4">
        <f t="shared" si="6"/>
        <v>887.16189617257919</v>
      </c>
      <c r="O26" s="14">
        <f t="shared" si="7"/>
        <v>0</v>
      </c>
      <c r="P26" s="14">
        <f t="shared" si="8"/>
        <v>0</v>
      </c>
      <c r="Q26">
        <f>'print me lab dilution sheet'!G26</f>
        <v>0</v>
      </c>
      <c r="R26">
        <f>'print me lab dilution sheet'!H26</f>
        <v>0</v>
      </c>
      <c r="S26">
        <f t="shared" si="9"/>
        <v>0</v>
      </c>
      <c r="T26">
        <f t="shared" si="10"/>
        <v>0</v>
      </c>
      <c r="U26" s="17" t="e">
        <f t="shared" si="11"/>
        <v>#DIV/0!</v>
      </c>
    </row>
    <row r="27" spans="1:21" ht="16" x14ac:dyDescent="0.2">
      <c r="A27" t="s">
        <v>51</v>
      </c>
      <c r="B27">
        <v>9.76</v>
      </c>
      <c r="C27" s="38">
        <v>231.34809999999999</v>
      </c>
      <c r="D27" s="38">
        <v>2.6042929290000001</v>
      </c>
      <c r="E27" s="3">
        <f t="shared" si="0"/>
        <v>2.2579574559999998</v>
      </c>
      <c r="F27" s="3">
        <v>124</v>
      </c>
      <c r="G27" s="3">
        <f t="shared" si="1"/>
        <v>54.916889452677097</v>
      </c>
      <c r="H27" s="3">
        <f t="shared" si="2"/>
        <v>520.20817570633574</v>
      </c>
      <c r="I27" s="3">
        <f t="shared" si="3"/>
        <v>867.01362617722623</v>
      </c>
      <c r="J27" s="39">
        <f t="shared" si="4"/>
        <v>1.3547744735999998</v>
      </c>
      <c r="K27" s="5">
        <v>50</v>
      </c>
      <c r="L27" s="6">
        <v>1</v>
      </c>
      <c r="M27" s="4">
        <f t="shared" si="5"/>
        <v>96.115367529759183</v>
      </c>
      <c r="N27" s="4">
        <f t="shared" si="6"/>
        <v>903.88463247024083</v>
      </c>
      <c r="O27" s="14">
        <f t="shared" si="7"/>
        <v>0</v>
      </c>
      <c r="P27" s="14">
        <f t="shared" si="8"/>
        <v>0</v>
      </c>
      <c r="Q27">
        <f>'print me lab dilution sheet'!G27</f>
        <v>0</v>
      </c>
      <c r="R27">
        <f>'print me lab dilution sheet'!H27</f>
        <v>0</v>
      </c>
      <c r="S27">
        <f t="shared" si="9"/>
        <v>0</v>
      </c>
      <c r="T27">
        <f t="shared" si="10"/>
        <v>0</v>
      </c>
      <c r="U27" s="17" t="e">
        <f t="shared" si="11"/>
        <v>#DIV/0!</v>
      </c>
    </row>
    <row r="28" spans="1:21" s="30" customFormat="1" ht="16" x14ac:dyDescent="0.2">
      <c r="A28" s="30" t="s">
        <v>52</v>
      </c>
      <c r="B28" s="30">
        <v>15.2</v>
      </c>
      <c r="C28" s="40">
        <v>208</v>
      </c>
      <c r="D28" s="43">
        <v>2.4</v>
      </c>
      <c r="E28" s="31">
        <f t="shared" si="0"/>
        <v>3.1616</v>
      </c>
      <c r="F28" s="31">
        <v>125</v>
      </c>
      <c r="G28" s="31">
        <f t="shared" si="1"/>
        <v>39.536943319838059</v>
      </c>
      <c r="H28" s="31">
        <f t="shared" si="2"/>
        <v>790.4</v>
      </c>
      <c r="I28" s="31">
        <f t="shared" si="3"/>
        <v>1317.3333333333333</v>
      </c>
      <c r="J28" s="42">
        <f t="shared" si="4"/>
        <v>1.8969599999999998</v>
      </c>
      <c r="K28" s="32">
        <v>50</v>
      </c>
      <c r="L28" s="33">
        <v>1</v>
      </c>
      <c r="M28" s="34">
        <f t="shared" si="5"/>
        <v>63.259109311740893</v>
      </c>
      <c r="N28" s="34">
        <f t="shared" si="6"/>
        <v>936.74089068825913</v>
      </c>
      <c r="O28" s="35">
        <f t="shared" si="7"/>
        <v>0</v>
      </c>
      <c r="P28" s="35">
        <f t="shared" si="8"/>
        <v>0</v>
      </c>
      <c r="Q28" s="30">
        <f>'print me lab dilution sheet'!G28</f>
        <v>0</v>
      </c>
      <c r="R28" s="30">
        <f>'print me lab dilution sheet'!H28</f>
        <v>0</v>
      </c>
      <c r="S28" s="30">
        <f t="shared" si="9"/>
        <v>0</v>
      </c>
      <c r="T28" s="30">
        <f t="shared" si="10"/>
        <v>0</v>
      </c>
      <c r="U28" s="36" t="e">
        <f t="shared" si="11"/>
        <v>#DIV/0!</v>
      </c>
    </row>
    <row r="29" spans="1:21" s="30" customFormat="1" ht="16" x14ac:dyDescent="0.2">
      <c r="A29" s="30" t="s">
        <v>53</v>
      </c>
      <c r="B29" s="30">
        <v>29.48</v>
      </c>
      <c r="C29" s="40">
        <v>185.87</v>
      </c>
      <c r="D29" s="43">
        <v>2.4</v>
      </c>
      <c r="E29" s="31">
        <f t="shared" si="0"/>
        <v>5.4794476000000003</v>
      </c>
      <c r="F29" s="31">
        <v>126</v>
      </c>
      <c r="G29" s="31">
        <f t="shared" si="1"/>
        <v>22.995018694950197</v>
      </c>
      <c r="H29" s="31">
        <f t="shared" si="2"/>
        <v>1369.8619000000001</v>
      </c>
      <c r="I29" s="31">
        <f t="shared" si="3"/>
        <v>2283.1031666666668</v>
      </c>
      <c r="J29" s="42">
        <f t="shared" si="4"/>
        <v>3.2876685600000002</v>
      </c>
      <c r="K29" s="32">
        <v>50</v>
      </c>
      <c r="L29" s="33">
        <v>1</v>
      </c>
      <c r="M29" s="34">
        <f t="shared" si="5"/>
        <v>36.500029674524122</v>
      </c>
      <c r="N29" s="34">
        <f t="shared" si="6"/>
        <v>963.49997032547583</v>
      </c>
      <c r="O29" s="35">
        <f t="shared" si="7"/>
        <v>0</v>
      </c>
      <c r="P29" s="35">
        <f t="shared" si="8"/>
        <v>0</v>
      </c>
      <c r="Q29" s="30">
        <f>'print me lab dilution sheet'!G30</f>
        <v>0</v>
      </c>
      <c r="R29" s="30">
        <f>'print me lab dilution sheet'!H30</f>
        <v>0</v>
      </c>
      <c r="S29" s="30">
        <f t="shared" si="9"/>
        <v>0</v>
      </c>
      <c r="T29" s="30">
        <f t="shared" si="10"/>
        <v>0</v>
      </c>
      <c r="U29" s="36" t="e">
        <f t="shared" si="11"/>
        <v>#DIV/0!</v>
      </c>
    </row>
    <row r="30" spans="1:21" s="30" customFormat="1" ht="16" x14ac:dyDescent="0.2">
      <c r="A30" s="30" t="s">
        <v>54</v>
      </c>
      <c r="B30" s="30">
        <v>11.74</v>
      </c>
      <c r="C30" s="40">
        <v>208.6</v>
      </c>
      <c r="D30" s="43">
        <v>2.4</v>
      </c>
      <c r="E30" s="31">
        <f t="shared" si="0"/>
        <v>2.4489640000000001</v>
      </c>
      <c r="F30" s="31">
        <v>127</v>
      </c>
      <c r="G30" s="31">
        <f t="shared" si="1"/>
        <v>51.858663500157618</v>
      </c>
      <c r="H30" s="31">
        <f t="shared" si="2"/>
        <v>612.24099999999999</v>
      </c>
      <c r="I30" s="31">
        <f t="shared" si="3"/>
        <v>1020.4016666666666</v>
      </c>
      <c r="J30" s="42">
        <f t="shared" si="4"/>
        <v>1.4693783999999999</v>
      </c>
      <c r="K30" s="32">
        <v>50</v>
      </c>
      <c r="L30" s="33">
        <v>1</v>
      </c>
      <c r="M30" s="34">
        <f t="shared" si="5"/>
        <v>81.667186614421453</v>
      </c>
      <c r="N30" s="34">
        <f t="shared" si="6"/>
        <v>918.33281338557856</v>
      </c>
      <c r="O30" s="35">
        <f t="shared" si="7"/>
        <v>0</v>
      </c>
      <c r="P30" s="35">
        <f t="shared" si="8"/>
        <v>0</v>
      </c>
      <c r="Q30" s="30">
        <f>'print me lab dilution sheet'!G31</f>
        <v>0</v>
      </c>
      <c r="R30" s="30">
        <f>'print me lab dilution sheet'!H31</f>
        <v>0</v>
      </c>
      <c r="S30" s="30">
        <f t="shared" si="9"/>
        <v>0</v>
      </c>
      <c r="T30" s="30">
        <f t="shared" si="10"/>
        <v>0</v>
      </c>
      <c r="U30" s="36" t="e">
        <f t="shared" si="11"/>
        <v>#DIV/0!</v>
      </c>
    </row>
    <row r="31" spans="1:21" ht="16" x14ac:dyDescent="0.2">
      <c r="A31" t="s">
        <v>55</v>
      </c>
      <c r="B31">
        <v>18.37</v>
      </c>
      <c r="C31" s="38">
        <v>23.373000000000001</v>
      </c>
      <c r="D31" s="38">
        <v>5.5712121210000003</v>
      </c>
      <c r="E31" s="3">
        <f t="shared" si="0"/>
        <v>0.42936201000000007</v>
      </c>
      <c r="F31" s="3">
        <v>128</v>
      </c>
      <c r="G31" s="3">
        <f t="shared" si="1"/>
        <v>298.11673370916066</v>
      </c>
      <c r="H31" s="3">
        <f t="shared" si="2"/>
        <v>46.240782150251214</v>
      </c>
      <c r="I31" s="3">
        <f t="shared" si="3"/>
        <v>77.067970250418696</v>
      </c>
      <c r="J31" s="39">
        <f t="shared" si="4"/>
        <v>0.25761720599999999</v>
      </c>
      <c r="K31" s="5">
        <v>50</v>
      </c>
      <c r="L31" s="6">
        <v>1</v>
      </c>
      <c r="M31" s="4">
        <f t="shared" si="5"/>
        <v>1081.2965887457067</v>
      </c>
      <c r="N31" s="4">
        <f t="shared" si="6"/>
        <v>-81.296588745706686</v>
      </c>
      <c r="O31" s="14">
        <f t="shared" si="7"/>
        <v>0</v>
      </c>
      <c r="P31" s="14">
        <f t="shared" si="8"/>
        <v>0</v>
      </c>
      <c r="Q31">
        <f>'print me lab dilution sheet'!G32</f>
        <v>0</v>
      </c>
      <c r="R31">
        <f>'print me lab dilution sheet'!H32</f>
        <v>0</v>
      </c>
      <c r="S31">
        <f t="shared" si="9"/>
        <v>0</v>
      </c>
      <c r="T31">
        <f t="shared" si="10"/>
        <v>0</v>
      </c>
      <c r="U31" s="17" t="e">
        <f t="shared" si="11"/>
        <v>#DIV/0!</v>
      </c>
    </row>
    <row r="32" spans="1:21" ht="16" x14ac:dyDescent="0.2">
      <c r="A32" t="s">
        <v>56</v>
      </c>
      <c r="B32">
        <v>17.39</v>
      </c>
      <c r="C32" s="38">
        <v>103.81</v>
      </c>
      <c r="D32" s="45">
        <v>5.7034090910000002</v>
      </c>
      <c r="E32" s="3">
        <f t="shared" si="0"/>
        <v>1.8052559000000001</v>
      </c>
      <c r="F32" s="3">
        <v>129</v>
      </c>
      <c r="G32" s="3">
        <f t="shared" si="1"/>
        <v>71.458013237901611</v>
      </c>
      <c r="H32" s="3">
        <f t="shared" si="2"/>
        <v>189.91335229822815</v>
      </c>
      <c r="I32" s="3">
        <f t="shared" si="3"/>
        <v>316.52225383038024</v>
      </c>
      <c r="J32" s="39">
        <f t="shared" si="4"/>
        <v>1.0831535400000003</v>
      </c>
      <c r="K32" s="5">
        <v>50</v>
      </c>
      <c r="L32" s="6">
        <v>1</v>
      </c>
      <c r="M32" s="4">
        <f t="shared" si="5"/>
        <v>263.27796015881546</v>
      </c>
      <c r="N32" s="4">
        <f t="shared" si="6"/>
        <v>736.7220398411846</v>
      </c>
      <c r="O32" s="14">
        <f t="shared" si="7"/>
        <v>0</v>
      </c>
      <c r="P32" s="14">
        <f t="shared" si="8"/>
        <v>0</v>
      </c>
      <c r="Q32">
        <f>'print me lab dilution sheet'!G33</f>
        <v>0</v>
      </c>
      <c r="R32">
        <f>'print me lab dilution sheet'!H33</f>
        <v>0</v>
      </c>
      <c r="S32">
        <f t="shared" si="9"/>
        <v>0</v>
      </c>
      <c r="T32">
        <f t="shared" si="10"/>
        <v>0</v>
      </c>
      <c r="U32" s="17" t="e">
        <f t="shared" si="11"/>
        <v>#DIV/0!</v>
      </c>
    </row>
    <row r="33" spans="1:21" ht="16" x14ac:dyDescent="0.2">
      <c r="A33" t="s">
        <v>57</v>
      </c>
      <c r="B33">
        <v>54.12</v>
      </c>
      <c r="C33" s="38">
        <v>118.8</v>
      </c>
      <c r="D33" s="45">
        <v>5.6330808079999999</v>
      </c>
      <c r="E33" s="3">
        <f t="shared" si="0"/>
        <v>6.4294559999999992</v>
      </c>
      <c r="F33" s="3">
        <v>130</v>
      </c>
      <c r="G33" s="3">
        <f t="shared" si="1"/>
        <v>20.219440027274473</v>
      </c>
      <c r="H33" s="3">
        <f t="shared" si="2"/>
        <v>684.82482880795897</v>
      </c>
      <c r="I33" s="3">
        <f t="shared" si="3"/>
        <v>1141.3747146799317</v>
      </c>
      <c r="J33" s="39">
        <f t="shared" si="4"/>
        <v>3.8576735999999991</v>
      </c>
      <c r="K33" s="5">
        <v>50</v>
      </c>
      <c r="L33" s="6">
        <v>1</v>
      </c>
      <c r="M33" s="4">
        <f t="shared" si="5"/>
        <v>73.011371516760789</v>
      </c>
      <c r="N33" s="4">
        <f t="shared" si="6"/>
        <v>926.98862848323915</v>
      </c>
      <c r="O33" s="14">
        <f t="shared" si="7"/>
        <v>0</v>
      </c>
      <c r="P33" s="14">
        <f t="shared" si="8"/>
        <v>0</v>
      </c>
      <c r="Q33">
        <f>'print me lab dilution sheet'!G34</f>
        <v>0</v>
      </c>
      <c r="R33">
        <f>'print me lab dilution sheet'!H34</f>
        <v>0</v>
      </c>
      <c r="S33">
        <f t="shared" si="9"/>
        <v>0</v>
      </c>
      <c r="T33">
        <f t="shared" si="10"/>
        <v>0</v>
      </c>
      <c r="U33" s="17" t="e">
        <f t="shared" si="11"/>
        <v>#DIV/0!</v>
      </c>
    </row>
    <row r="34" spans="1:21" ht="16" x14ac:dyDescent="0.2">
      <c r="A34" t="s">
        <v>58</v>
      </c>
      <c r="B34">
        <v>15.84</v>
      </c>
      <c r="C34" s="38">
        <v>66</v>
      </c>
      <c r="D34" s="38">
        <v>5.7407828280000004</v>
      </c>
      <c r="E34" s="3">
        <f t="shared" si="0"/>
        <v>1.0454400000000001</v>
      </c>
      <c r="F34" s="3">
        <v>131</v>
      </c>
      <c r="G34" s="3">
        <f t="shared" si="1"/>
        <v>125.30609121518209</v>
      </c>
      <c r="H34" s="3">
        <f t="shared" si="2"/>
        <v>109.26454088118309</v>
      </c>
      <c r="I34" s="3">
        <f t="shared" si="3"/>
        <v>182.10756813530517</v>
      </c>
      <c r="J34" s="39">
        <f t="shared" si="4"/>
        <v>0.62726399999999993</v>
      </c>
      <c r="K34" s="5">
        <v>50</v>
      </c>
      <c r="L34" s="6">
        <v>1</v>
      </c>
      <c r="M34" s="4">
        <f t="shared" si="5"/>
        <v>457.60499789562294</v>
      </c>
      <c r="N34" s="4">
        <f t="shared" si="6"/>
        <v>542.395002104377</v>
      </c>
      <c r="O34" s="14">
        <f t="shared" si="7"/>
        <v>0</v>
      </c>
      <c r="P34" s="14">
        <f t="shared" si="8"/>
        <v>0</v>
      </c>
      <c r="Q34">
        <f>'print me lab dilution sheet'!G35</f>
        <v>0</v>
      </c>
      <c r="R34">
        <f>'print me lab dilution sheet'!H35</f>
        <v>0</v>
      </c>
      <c r="S34">
        <f t="shared" si="9"/>
        <v>0</v>
      </c>
      <c r="T34">
        <f t="shared" si="10"/>
        <v>0</v>
      </c>
      <c r="U34" s="17" t="e">
        <f t="shared" si="11"/>
        <v>#DIV/0!</v>
      </c>
    </row>
    <row r="35" spans="1:21" ht="16" x14ac:dyDescent="0.2">
      <c r="A35" t="s">
        <v>59</v>
      </c>
      <c r="B35">
        <v>14.93</v>
      </c>
      <c r="C35" s="38">
        <v>74.2</v>
      </c>
      <c r="D35" s="38">
        <v>5.8039141409999999</v>
      </c>
      <c r="E35" s="3">
        <f t="shared" si="0"/>
        <v>1.1078060000000001</v>
      </c>
      <c r="F35" s="3">
        <v>132</v>
      </c>
      <c r="G35" s="3">
        <f t="shared" si="1"/>
        <v>119.1544367876686</v>
      </c>
      <c r="H35" s="3">
        <f t="shared" si="2"/>
        <v>114.52333440023575</v>
      </c>
      <c r="I35" s="3">
        <f t="shared" si="3"/>
        <v>190.87222400039292</v>
      </c>
      <c r="J35" s="39">
        <f t="shared" si="4"/>
        <v>0.66468360000000004</v>
      </c>
      <c r="K35" s="5">
        <v>50</v>
      </c>
      <c r="L35" s="6">
        <v>1</v>
      </c>
      <c r="M35" s="4">
        <f t="shared" si="5"/>
        <v>436.59224787553052</v>
      </c>
      <c r="N35" s="4">
        <f t="shared" si="6"/>
        <v>563.40775212446943</v>
      </c>
      <c r="O35" s="14">
        <f t="shared" si="7"/>
        <v>0</v>
      </c>
      <c r="P35" s="14">
        <f t="shared" si="8"/>
        <v>0</v>
      </c>
      <c r="Q35">
        <f>'print me lab dilution sheet'!G36</f>
        <v>0</v>
      </c>
      <c r="R35">
        <f>'print me lab dilution sheet'!H36</f>
        <v>0</v>
      </c>
      <c r="S35">
        <f t="shared" si="9"/>
        <v>0</v>
      </c>
      <c r="T35">
        <f t="shared" si="10"/>
        <v>0</v>
      </c>
      <c r="U35" s="17" t="e">
        <f t="shared" si="11"/>
        <v>#DIV/0!</v>
      </c>
    </row>
    <row r="36" spans="1:21" ht="16" x14ac:dyDescent="0.2">
      <c r="A36" t="s">
        <v>60</v>
      </c>
      <c r="B36">
        <v>41.95</v>
      </c>
      <c r="C36" s="38">
        <v>82.3</v>
      </c>
      <c r="D36" s="38">
        <v>5.7780303030000004</v>
      </c>
      <c r="E36" s="3">
        <f t="shared" si="0"/>
        <v>3.4524850000000002</v>
      </c>
      <c r="F36" s="3">
        <v>133</v>
      </c>
      <c r="G36" s="3">
        <f t="shared" si="1"/>
        <v>38.522976928212572</v>
      </c>
      <c r="H36" s="3">
        <f t="shared" si="2"/>
        <v>358.51161924929073</v>
      </c>
      <c r="I36" s="3">
        <f t="shared" si="3"/>
        <v>597.51936541548457</v>
      </c>
      <c r="J36" s="39">
        <f t="shared" si="4"/>
        <v>2.071491</v>
      </c>
      <c r="K36" s="5">
        <v>50</v>
      </c>
      <c r="L36" s="6">
        <v>1</v>
      </c>
      <c r="M36" s="4">
        <f t="shared" si="5"/>
        <v>139.46549376753268</v>
      </c>
      <c r="N36" s="4">
        <f t="shared" si="6"/>
        <v>860.53450623246727</v>
      </c>
      <c r="O36" s="14">
        <f t="shared" si="7"/>
        <v>0</v>
      </c>
      <c r="P36" s="14">
        <f t="shared" si="8"/>
        <v>0</v>
      </c>
      <c r="Q36">
        <f>'print me lab dilution sheet'!G37</f>
        <v>0</v>
      </c>
      <c r="R36">
        <f>'print me lab dilution sheet'!H37</f>
        <v>0</v>
      </c>
      <c r="S36">
        <f t="shared" si="9"/>
        <v>0</v>
      </c>
      <c r="T36">
        <f t="shared" si="10"/>
        <v>0</v>
      </c>
      <c r="U36" s="17" t="e">
        <f t="shared" si="11"/>
        <v>#DIV/0!</v>
      </c>
    </row>
    <row r="37" spans="1:21" ht="16" x14ac:dyDescent="0.2">
      <c r="A37" t="s">
        <v>61</v>
      </c>
      <c r="B37">
        <v>15.13</v>
      </c>
      <c r="C37" s="38">
        <v>40.042900000000003</v>
      </c>
      <c r="D37" s="38">
        <v>2.5191919189999998</v>
      </c>
      <c r="E37" s="3">
        <f t="shared" si="0"/>
        <v>0.60584907700000012</v>
      </c>
      <c r="F37" s="3">
        <v>134</v>
      </c>
      <c r="G37" s="3">
        <f t="shared" si="1"/>
        <v>221.17719591739174</v>
      </c>
      <c r="H37" s="3">
        <f t="shared" si="2"/>
        <v>144.29605122911642</v>
      </c>
      <c r="I37" s="3">
        <f t="shared" si="3"/>
        <v>240.49341871519403</v>
      </c>
      <c r="J37" s="39">
        <f t="shared" si="4"/>
        <v>0.36350944620000009</v>
      </c>
      <c r="K37" s="5">
        <v>50</v>
      </c>
      <c r="L37" s="6">
        <v>1</v>
      </c>
      <c r="M37" s="4">
        <f t="shared" si="5"/>
        <v>346.50982874513255</v>
      </c>
      <c r="N37" s="4">
        <f t="shared" si="6"/>
        <v>653.49017125486739</v>
      </c>
      <c r="O37" s="14">
        <f t="shared" si="7"/>
        <v>0</v>
      </c>
      <c r="P37" s="14">
        <f t="shared" si="8"/>
        <v>0</v>
      </c>
      <c r="Q37">
        <f>'print me lab dilution sheet'!G38</f>
        <v>0</v>
      </c>
      <c r="R37">
        <f>'print me lab dilution sheet'!H38</f>
        <v>0</v>
      </c>
      <c r="S37">
        <f t="shared" si="9"/>
        <v>0</v>
      </c>
      <c r="T37">
        <f t="shared" si="10"/>
        <v>0</v>
      </c>
      <c r="U37" s="17" t="e">
        <f t="shared" si="11"/>
        <v>#DIV/0!</v>
      </c>
    </row>
    <row r="38" spans="1:21" ht="16" x14ac:dyDescent="0.2">
      <c r="A38" t="s">
        <v>62</v>
      </c>
      <c r="B38">
        <v>15.15</v>
      </c>
      <c r="C38" s="38">
        <v>37.120800000000003</v>
      </c>
      <c r="D38" s="43">
        <v>2.4121212120000002</v>
      </c>
      <c r="E38" s="3">
        <f t="shared" si="0"/>
        <v>0.56238012000000004</v>
      </c>
      <c r="F38" s="3">
        <v>135</v>
      </c>
      <c r="G38" s="3">
        <f t="shared" si="1"/>
        <v>240.05115970315589</v>
      </c>
      <c r="H38" s="3">
        <f t="shared" si="2"/>
        <v>139.88852231858735</v>
      </c>
      <c r="I38" s="3">
        <f t="shared" si="3"/>
        <v>233.14753719764559</v>
      </c>
      <c r="J38" s="39">
        <f t="shared" si="4"/>
        <v>0.33742807199999997</v>
      </c>
      <c r="K38" s="5">
        <v>50</v>
      </c>
      <c r="L38" s="6">
        <v>1</v>
      </c>
      <c r="M38" s="4">
        <f t="shared" si="5"/>
        <v>357.42746560813708</v>
      </c>
      <c r="N38" s="4">
        <f t="shared" si="6"/>
        <v>642.57253439186297</v>
      </c>
      <c r="O38" s="14">
        <f t="shared" si="7"/>
        <v>0</v>
      </c>
      <c r="P38" s="14">
        <f t="shared" si="8"/>
        <v>0</v>
      </c>
      <c r="Q38">
        <f>'print me lab dilution sheet'!G39</f>
        <v>0</v>
      </c>
      <c r="R38">
        <f>'print me lab dilution sheet'!H39</f>
        <v>0</v>
      </c>
      <c r="S38">
        <f t="shared" si="9"/>
        <v>0</v>
      </c>
      <c r="T38">
        <f t="shared" si="10"/>
        <v>0</v>
      </c>
      <c r="U38" s="17" t="e">
        <f t="shared" si="11"/>
        <v>#DIV/0!</v>
      </c>
    </row>
    <row r="39" spans="1:21" ht="16" x14ac:dyDescent="0.2">
      <c r="A39" t="s">
        <v>63</v>
      </c>
      <c r="B39">
        <v>16.53</v>
      </c>
      <c r="C39" s="38">
        <v>39.9818</v>
      </c>
      <c r="D39" s="38">
        <v>2.291540404</v>
      </c>
      <c r="E39" s="3">
        <f t="shared" si="0"/>
        <v>0.6608991540000001</v>
      </c>
      <c r="F39" s="3">
        <v>136</v>
      </c>
      <c r="G39" s="3">
        <f t="shared" si="1"/>
        <v>205.7802603875023</v>
      </c>
      <c r="H39" s="3">
        <f t="shared" si="2"/>
        <v>173.04494902547657</v>
      </c>
      <c r="I39" s="3">
        <f t="shared" si="3"/>
        <v>288.4082483757943</v>
      </c>
      <c r="J39" s="39">
        <f t="shared" si="4"/>
        <v>0.39653949239999997</v>
      </c>
      <c r="K39" s="5">
        <v>50</v>
      </c>
      <c r="L39" s="6">
        <v>1</v>
      </c>
      <c r="M39" s="4">
        <f t="shared" si="5"/>
        <v>288.94226778407005</v>
      </c>
      <c r="N39" s="4">
        <f t="shared" si="6"/>
        <v>711.05773221592995</v>
      </c>
      <c r="O39" s="14">
        <f t="shared" si="7"/>
        <v>0</v>
      </c>
      <c r="P39" s="14">
        <f t="shared" si="8"/>
        <v>0</v>
      </c>
      <c r="Q39">
        <f>'print me lab dilution sheet'!G40</f>
        <v>0</v>
      </c>
      <c r="R39">
        <f>'print me lab dilution sheet'!H40</f>
        <v>0</v>
      </c>
      <c r="S39">
        <f t="shared" si="9"/>
        <v>0</v>
      </c>
      <c r="T39">
        <f t="shared" si="10"/>
        <v>0</v>
      </c>
      <c r="U39" s="17" t="e">
        <f t="shared" si="11"/>
        <v>#DIV/0!</v>
      </c>
    </row>
    <row r="40" spans="1:21" ht="16" x14ac:dyDescent="0.2">
      <c r="A40" t="s">
        <v>64</v>
      </c>
      <c r="B40">
        <v>15.01</v>
      </c>
      <c r="C40" s="38">
        <v>39.707099999999997</v>
      </c>
      <c r="D40" s="38">
        <v>2.4675505050000002</v>
      </c>
      <c r="E40" s="3">
        <f t="shared" si="0"/>
        <v>0.59600357100000001</v>
      </c>
      <c r="F40" s="3">
        <v>137</v>
      </c>
      <c r="G40" s="3">
        <f t="shared" si="1"/>
        <v>229.86439455410581</v>
      </c>
      <c r="H40" s="3">
        <f t="shared" si="2"/>
        <v>144.92191421224828</v>
      </c>
      <c r="I40" s="3">
        <f t="shared" si="3"/>
        <v>241.53652368708049</v>
      </c>
      <c r="J40" s="39">
        <f t="shared" si="4"/>
        <v>0.35760214259999989</v>
      </c>
      <c r="K40" s="5">
        <v>50</v>
      </c>
      <c r="L40" s="6">
        <v>1</v>
      </c>
      <c r="M40" s="4">
        <f t="shared" si="5"/>
        <v>345.01338373692403</v>
      </c>
      <c r="N40" s="4">
        <f t="shared" si="6"/>
        <v>654.98661626307603</v>
      </c>
      <c r="O40" s="14">
        <f t="shared" si="7"/>
        <v>0</v>
      </c>
      <c r="P40" s="14">
        <f t="shared" si="8"/>
        <v>0</v>
      </c>
      <c r="Q40">
        <f>'print me lab dilution sheet'!G41</f>
        <v>0</v>
      </c>
      <c r="R40">
        <f>'print me lab dilution sheet'!H41</f>
        <v>0</v>
      </c>
      <c r="S40">
        <f t="shared" si="9"/>
        <v>0</v>
      </c>
      <c r="T40">
        <f t="shared" si="10"/>
        <v>0</v>
      </c>
      <c r="U40" s="17" t="e">
        <f t="shared" si="11"/>
        <v>#DIV/0!</v>
      </c>
    </row>
    <row r="41" spans="1:21" ht="16" x14ac:dyDescent="0.2">
      <c r="A41" t="s">
        <v>65</v>
      </c>
      <c r="B41">
        <v>14.55</v>
      </c>
      <c r="C41" s="38">
        <v>40.115200000000002</v>
      </c>
      <c r="D41" s="38">
        <v>2.4508838380000002</v>
      </c>
      <c r="E41" s="3">
        <f t="shared" si="0"/>
        <v>0.58367616000000011</v>
      </c>
      <c r="F41" s="3">
        <v>138</v>
      </c>
      <c r="G41" s="3">
        <f t="shared" si="1"/>
        <v>236.43247652945081</v>
      </c>
      <c r="H41" s="3">
        <f t="shared" si="2"/>
        <v>142.88955297276721</v>
      </c>
      <c r="I41" s="3">
        <f t="shared" si="3"/>
        <v>238.14925495461202</v>
      </c>
      <c r="J41" s="39">
        <f t="shared" si="4"/>
        <v>0.35020569600000007</v>
      </c>
      <c r="K41" s="5">
        <v>50</v>
      </c>
      <c r="L41" s="6">
        <v>1</v>
      </c>
      <c r="M41" s="4">
        <f t="shared" si="5"/>
        <v>349.92061322726175</v>
      </c>
      <c r="N41" s="4">
        <f t="shared" si="6"/>
        <v>650.07938677273819</v>
      </c>
      <c r="O41" s="14">
        <f t="shared" si="7"/>
        <v>0</v>
      </c>
      <c r="P41" s="14">
        <f t="shared" si="8"/>
        <v>0</v>
      </c>
      <c r="Q41">
        <f>'print me lab dilution sheet'!G42</f>
        <v>0</v>
      </c>
      <c r="R41">
        <f>'print me lab dilution sheet'!H42</f>
        <v>0</v>
      </c>
      <c r="S41">
        <f t="shared" si="9"/>
        <v>0</v>
      </c>
      <c r="T41">
        <f t="shared" si="10"/>
        <v>0</v>
      </c>
      <c r="U41" s="17" t="e">
        <f t="shared" si="11"/>
        <v>#DIV/0!</v>
      </c>
    </row>
    <row r="42" spans="1:21" ht="16" x14ac:dyDescent="0.2">
      <c r="A42" t="s">
        <v>66</v>
      </c>
      <c r="B42">
        <v>19.2</v>
      </c>
      <c r="C42" s="38">
        <v>40.023499999999999</v>
      </c>
      <c r="D42" s="38">
        <v>2.579166667</v>
      </c>
      <c r="E42" s="3">
        <f t="shared" si="0"/>
        <v>0.7684512</v>
      </c>
      <c r="F42" s="3">
        <v>139</v>
      </c>
      <c r="G42" s="3">
        <f t="shared" si="1"/>
        <v>180.88331438613147</v>
      </c>
      <c r="H42" s="3">
        <f t="shared" si="2"/>
        <v>178.76732275557126</v>
      </c>
      <c r="I42" s="3">
        <f t="shared" si="3"/>
        <v>297.94553792595212</v>
      </c>
      <c r="J42" s="39">
        <f t="shared" si="4"/>
        <v>0.46107071999999999</v>
      </c>
      <c r="K42" s="5">
        <v>50</v>
      </c>
      <c r="L42" s="6">
        <v>1</v>
      </c>
      <c r="M42" s="4">
        <f t="shared" si="5"/>
        <v>279.69317450910785</v>
      </c>
      <c r="N42" s="4">
        <f t="shared" si="6"/>
        <v>720.30682549089215</v>
      </c>
      <c r="O42" s="14">
        <f t="shared" si="7"/>
        <v>0</v>
      </c>
      <c r="P42" s="14">
        <f t="shared" si="8"/>
        <v>0</v>
      </c>
      <c r="Q42">
        <f>'print me lab dilution sheet'!G43</f>
        <v>0</v>
      </c>
      <c r="R42">
        <f>'print me lab dilution sheet'!H43</f>
        <v>0</v>
      </c>
      <c r="S42">
        <f t="shared" si="9"/>
        <v>0</v>
      </c>
      <c r="T42">
        <f t="shared" si="10"/>
        <v>0</v>
      </c>
      <c r="U42" s="17" t="e">
        <f t="shared" si="11"/>
        <v>#DIV/0!</v>
      </c>
    </row>
    <row r="43" spans="1:21" ht="16" x14ac:dyDescent="0.2">
      <c r="A43" t="s">
        <v>67</v>
      </c>
      <c r="B43">
        <v>14.49</v>
      </c>
      <c r="C43" s="38">
        <v>98.172799999999995</v>
      </c>
      <c r="D43" s="38">
        <v>2.6106060609999999</v>
      </c>
      <c r="E43" s="3">
        <f t="shared" si="0"/>
        <v>1.422523872</v>
      </c>
      <c r="F43" s="3">
        <v>140</v>
      </c>
      <c r="G43" s="3">
        <f t="shared" si="1"/>
        <v>98.416626079650072</v>
      </c>
      <c r="H43" s="3">
        <f t="shared" si="2"/>
        <v>326.94106397388003</v>
      </c>
      <c r="I43" s="3">
        <f t="shared" si="3"/>
        <v>544.90177328980008</v>
      </c>
      <c r="J43" s="39">
        <f t="shared" si="4"/>
        <v>0.85351432319999987</v>
      </c>
      <c r="K43" s="5">
        <v>50</v>
      </c>
      <c r="L43" s="6">
        <v>1</v>
      </c>
      <c r="M43" s="4">
        <f t="shared" si="5"/>
        <v>152.93276223018165</v>
      </c>
      <c r="N43" s="4">
        <f t="shared" si="6"/>
        <v>847.06723776981835</v>
      </c>
      <c r="O43" s="14">
        <f t="shared" si="7"/>
        <v>0</v>
      </c>
      <c r="P43" s="14">
        <f t="shared" si="8"/>
        <v>0</v>
      </c>
      <c r="Q43">
        <f>'print me lab dilution sheet'!G44</f>
        <v>0</v>
      </c>
      <c r="R43">
        <f>'print me lab dilution sheet'!H44</f>
        <v>0</v>
      </c>
      <c r="S43">
        <f t="shared" si="9"/>
        <v>0</v>
      </c>
      <c r="T43">
        <f t="shared" si="10"/>
        <v>0</v>
      </c>
      <c r="U43" s="17" t="e">
        <f t="shared" si="11"/>
        <v>#DIV/0!</v>
      </c>
    </row>
    <row r="44" spans="1:21" ht="16" x14ac:dyDescent="0.2">
      <c r="A44" t="s">
        <v>68</v>
      </c>
      <c r="B44">
        <v>14.01</v>
      </c>
      <c r="C44" s="38">
        <v>73.767200000000003</v>
      </c>
      <c r="D44" s="38">
        <v>2.5608585860000002</v>
      </c>
      <c r="E44" s="3">
        <f t="shared" si="0"/>
        <v>1.0334784720000001</v>
      </c>
      <c r="F44" s="3">
        <v>141</v>
      </c>
      <c r="G44" s="3">
        <f t="shared" si="1"/>
        <v>136.43245004139766</v>
      </c>
      <c r="H44" s="3">
        <f t="shared" si="2"/>
        <v>242.14030661043302</v>
      </c>
      <c r="I44" s="3">
        <f t="shared" si="3"/>
        <v>403.56717768405503</v>
      </c>
      <c r="J44" s="39">
        <f t="shared" si="4"/>
        <v>0.62008708319999994</v>
      </c>
      <c r="K44" s="5">
        <v>50</v>
      </c>
      <c r="L44" s="6">
        <v>1</v>
      </c>
      <c r="M44" s="4">
        <f t="shared" si="5"/>
        <v>206.49185053045468</v>
      </c>
      <c r="N44" s="4">
        <f t="shared" si="6"/>
        <v>793.50814946954529</v>
      </c>
      <c r="O44" s="14">
        <f t="shared" si="7"/>
        <v>0</v>
      </c>
      <c r="P44" s="14">
        <f t="shared" si="8"/>
        <v>0</v>
      </c>
      <c r="Q44">
        <f>'print me lab dilution sheet'!G45</f>
        <v>0</v>
      </c>
      <c r="R44">
        <f>'print me lab dilution sheet'!H45</f>
        <v>0</v>
      </c>
      <c r="S44">
        <f t="shared" si="9"/>
        <v>0</v>
      </c>
      <c r="T44">
        <f t="shared" si="10"/>
        <v>0</v>
      </c>
      <c r="U44" s="17" t="e">
        <f t="shared" si="11"/>
        <v>#DIV/0!</v>
      </c>
    </row>
    <row r="45" spans="1:21" ht="16" x14ac:dyDescent="0.2">
      <c r="A45" t="s">
        <v>69</v>
      </c>
      <c r="B45">
        <v>43.13</v>
      </c>
      <c r="C45" s="38">
        <v>82.129300000000001</v>
      </c>
      <c r="D45" s="38">
        <v>2.5460858590000002</v>
      </c>
      <c r="E45" s="3">
        <f t="shared" si="0"/>
        <v>3.5422367090000004</v>
      </c>
      <c r="F45" s="3">
        <v>142</v>
      </c>
      <c r="G45" s="3">
        <f t="shared" si="1"/>
        <v>40.087665411859966</v>
      </c>
      <c r="H45" s="3">
        <f t="shared" si="2"/>
        <v>834.74876461344024</v>
      </c>
      <c r="I45" s="3">
        <f t="shared" si="3"/>
        <v>1391.2479410224005</v>
      </c>
      <c r="J45" s="39">
        <f t="shared" si="4"/>
        <v>2.1253420253999997</v>
      </c>
      <c r="K45" s="5">
        <v>50</v>
      </c>
      <c r="L45" s="6">
        <v>1</v>
      </c>
      <c r="M45" s="4">
        <f t="shared" si="5"/>
        <v>59.898261752030571</v>
      </c>
      <c r="N45" s="4">
        <f t="shared" si="6"/>
        <v>940.10173824796948</v>
      </c>
      <c r="O45" s="14">
        <f t="shared" si="7"/>
        <v>0</v>
      </c>
      <c r="P45" s="14">
        <f t="shared" si="8"/>
        <v>0</v>
      </c>
      <c r="Q45">
        <f>'print me lab dilution sheet'!G46</f>
        <v>0</v>
      </c>
      <c r="R45">
        <f>'print me lab dilution sheet'!H46</f>
        <v>0</v>
      </c>
      <c r="S45">
        <f t="shared" si="9"/>
        <v>0</v>
      </c>
      <c r="T45">
        <f t="shared" si="10"/>
        <v>0</v>
      </c>
      <c r="U45" s="17" t="e">
        <f t="shared" si="11"/>
        <v>#DIV/0!</v>
      </c>
    </row>
    <row r="46" spans="1:21" ht="16" x14ac:dyDescent="0.2">
      <c r="A46" t="s">
        <v>70</v>
      </c>
      <c r="B46">
        <v>65.260000000000005</v>
      </c>
      <c r="C46" s="38">
        <v>39.462000000000003</v>
      </c>
      <c r="D46" s="38">
        <v>2.5532828279999999</v>
      </c>
      <c r="E46" s="3">
        <f t="shared" si="0"/>
        <v>2.5752901200000005</v>
      </c>
      <c r="F46" s="3">
        <v>143</v>
      </c>
      <c r="G46" s="3">
        <f t="shared" si="1"/>
        <v>55.527724387029444</v>
      </c>
      <c r="H46" s="3">
        <f t="shared" si="2"/>
        <v>605.17152861218415</v>
      </c>
      <c r="I46" s="3">
        <f t="shared" si="3"/>
        <v>1008.6192143536402</v>
      </c>
      <c r="J46" s="39">
        <f t="shared" si="4"/>
        <v>1.5451740720000005</v>
      </c>
      <c r="K46" s="5">
        <v>50</v>
      </c>
      <c r="L46" s="6">
        <v>1</v>
      </c>
      <c r="M46" s="4">
        <f t="shared" si="5"/>
        <v>82.621203470465659</v>
      </c>
      <c r="N46" s="4">
        <f t="shared" si="6"/>
        <v>917.37879652953438</v>
      </c>
      <c r="O46" s="14">
        <f t="shared" si="7"/>
        <v>0</v>
      </c>
      <c r="P46" s="14">
        <f t="shared" si="8"/>
        <v>0</v>
      </c>
      <c r="Q46">
        <f>'print me lab dilution sheet'!G47</f>
        <v>0</v>
      </c>
      <c r="R46">
        <f>'print me lab dilution sheet'!H47</f>
        <v>0</v>
      </c>
      <c r="S46">
        <f t="shared" si="9"/>
        <v>0</v>
      </c>
      <c r="T46">
        <f t="shared" si="10"/>
        <v>0</v>
      </c>
      <c r="U46" s="17" t="e">
        <f t="shared" si="11"/>
        <v>#DIV/0!</v>
      </c>
    </row>
    <row r="47" spans="1:21" ht="16" x14ac:dyDescent="0.2">
      <c r="A47" t="s">
        <v>71</v>
      </c>
      <c r="B47">
        <v>23.28</v>
      </c>
      <c r="C47" s="38">
        <v>39.985700000000001</v>
      </c>
      <c r="D47" s="38">
        <v>2.5094696970000001</v>
      </c>
      <c r="E47" s="3">
        <f t="shared" si="0"/>
        <v>0.93086709600000006</v>
      </c>
      <c r="F47" s="3">
        <v>144</v>
      </c>
      <c r="G47" s="3">
        <f t="shared" si="1"/>
        <v>154.69447853380777</v>
      </c>
      <c r="H47" s="3">
        <f t="shared" si="2"/>
        <v>222.56505359187847</v>
      </c>
      <c r="I47" s="3">
        <f t="shared" si="3"/>
        <v>370.9417559864641</v>
      </c>
      <c r="J47" s="39">
        <f t="shared" si="4"/>
        <v>0.55852025760000001</v>
      </c>
      <c r="K47" s="5">
        <v>50</v>
      </c>
      <c r="L47" s="6">
        <v>1</v>
      </c>
      <c r="M47" s="4">
        <f t="shared" si="5"/>
        <v>224.65341792465719</v>
      </c>
      <c r="N47" s="4">
        <f t="shared" si="6"/>
        <v>775.34658207534278</v>
      </c>
      <c r="O47" s="14">
        <f t="shared" si="7"/>
        <v>0</v>
      </c>
      <c r="P47" s="14">
        <f t="shared" si="8"/>
        <v>0</v>
      </c>
      <c r="Q47">
        <f>'print me lab dilution sheet'!G48</f>
        <v>0</v>
      </c>
      <c r="R47">
        <f>'print me lab dilution sheet'!H48</f>
        <v>0</v>
      </c>
      <c r="S47">
        <f t="shared" si="9"/>
        <v>0</v>
      </c>
      <c r="T47">
        <f t="shared" si="10"/>
        <v>0</v>
      </c>
      <c r="U47" s="17" t="e">
        <f t="shared" si="11"/>
        <v>#DIV/0!</v>
      </c>
    </row>
    <row r="48" spans="1:21" s="30" customFormat="1" ht="16" x14ac:dyDescent="0.2">
      <c r="A48" s="30" t="s">
        <v>72</v>
      </c>
      <c r="B48" s="30">
        <v>12.26</v>
      </c>
      <c r="C48" s="44">
        <v>137.29900000000001</v>
      </c>
      <c r="D48" s="40">
        <v>5.8147727270000003</v>
      </c>
      <c r="E48" s="31">
        <f t="shared" si="0"/>
        <v>1.6832857400000001</v>
      </c>
      <c r="F48" s="31">
        <v>145</v>
      </c>
      <c r="G48" s="31">
        <f t="shared" si="1"/>
        <v>86.141049350302225</v>
      </c>
      <c r="H48" s="31">
        <f t="shared" si="2"/>
        <v>173.6906137896591</v>
      </c>
      <c r="I48" s="31">
        <f t="shared" si="3"/>
        <v>289.48435631609851</v>
      </c>
      <c r="J48" s="42">
        <f t="shared" si="4"/>
        <v>1.0099714439999998</v>
      </c>
      <c r="K48" s="32">
        <v>50</v>
      </c>
      <c r="L48" s="33">
        <v>1</v>
      </c>
      <c r="M48" s="34">
        <f t="shared" si="5"/>
        <v>287.86817496396469</v>
      </c>
      <c r="N48" s="34">
        <f t="shared" si="6"/>
        <v>712.13182503603525</v>
      </c>
      <c r="O48" s="35">
        <f t="shared" si="7"/>
        <v>0</v>
      </c>
      <c r="P48" s="35">
        <f t="shared" si="8"/>
        <v>0</v>
      </c>
      <c r="Q48" s="30">
        <f>'print me lab dilution sheet'!G49</f>
        <v>0</v>
      </c>
      <c r="R48" s="30">
        <f>'print me lab dilution sheet'!H49</f>
        <v>0</v>
      </c>
      <c r="S48" s="30">
        <f t="shared" si="9"/>
        <v>0</v>
      </c>
      <c r="T48" s="30">
        <f t="shared" si="10"/>
        <v>0</v>
      </c>
      <c r="U48" s="36" t="e">
        <f t="shared" si="11"/>
        <v>#DIV/0!</v>
      </c>
    </row>
    <row r="49" spans="1:21" s="30" customFormat="1" ht="16" x14ac:dyDescent="0.2">
      <c r="A49" s="30" t="s">
        <v>73</v>
      </c>
      <c r="B49" s="30">
        <v>10.75</v>
      </c>
      <c r="C49" s="44">
        <v>115.2559</v>
      </c>
      <c r="D49" s="40">
        <v>5.7868686870000001</v>
      </c>
      <c r="E49" s="31">
        <f t="shared" si="0"/>
        <v>1.239000925</v>
      </c>
      <c r="F49" s="31">
        <v>146</v>
      </c>
      <c r="G49" s="31">
        <f t="shared" si="1"/>
        <v>117.83687732113677</v>
      </c>
      <c r="H49" s="31">
        <f t="shared" si="2"/>
        <v>128.46335301680918</v>
      </c>
      <c r="I49" s="31">
        <f t="shared" si="3"/>
        <v>214.10558836134862</v>
      </c>
      <c r="J49" s="42">
        <f t="shared" si="4"/>
        <v>0.74340055500000002</v>
      </c>
      <c r="K49" s="32">
        <v>50</v>
      </c>
      <c r="L49" s="33">
        <v>1</v>
      </c>
      <c r="M49" s="34">
        <f t="shared" si="5"/>
        <v>389.21605910019798</v>
      </c>
      <c r="N49" s="34">
        <f t="shared" si="6"/>
        <v>610.78394089980202</v>
      </c>
      <c r="O49" s="35">
        <f t="shared" si="7"/>
        <v>0</v>
      </c>
      <c r="P49" s="35">
        <f t="shared" si="8"/>
        <v>0</v>
      </c>
      <c r="Q49" s="30">
        <f>'print me lab dilution sheet'!G50</f>
        <v>0</v>
      </c>
      <c r="R49" s="30">
        <f>'print me lab dilution sheet'!H50</f>
        <v>0</v>
      </c>
      <c r="S49" s="30">
        <f t="shared" si="9"/>
        <v>0</v>
      </c>
      <c r="T49" s="30">
        <f t="shared" si="10"/>
        <v>0</v>
      </c>
      <c r="U49" s="36" t="e">
        <f t="shared" si="11"/>
        <v>#DIV/0!</v>
      </c>
    </row>
    <row r="50" spans="1:21" s="30" customFormat="1" ht="16" x14ac:dyDescent="0.2">
      <c r="A50" s="30" t="s">
        <v>74</v>
      </c>
      <c r="B50" s="30">
        <v>52.75</v>
      </c>
      <c r="C50" s="44">
        <v>101.58329999999999</v>
      </c>
      <c r="D50" s="40">
        <v>5.8481060610000002</v>
      </c>
      <c r="E50" s="31">
        <f t="shared" si="0"/>
        <v>5.3585190749999994</v>
      </c>
      <c r="F50" s="31">
        <v>147</v>
      </c>
      <c r="G50" s="31">
        <f t="shared" si="1"/>
        <v>27.432952639064744</v>
      </c>
      <c r="H50" s="31">
        <f t="shared" si="2"/>
        <v>549.76968807748153</v>
      </c>
      <c r="I50" s="31">
        <f t="shared" si="3"/>
        <v>916.28281346246933</v>
      </c>
      <c r="J50" s="42">
        <f t="shared" si="4"/>
        <v>3.2151114449999989</v>
      </c>
      <c r="K50" s="32">
        <v>50</v>
      </c>
      <c r="L50" s="33">
        <v>1</v>
      </c>
      <c r="M50" s="34">
        <f t="shared" si="5"/>
        <v>90.947174943106859</v>
      </c>
      <c r="N50" s="34">
        <f t="shared" si="6"/>
        <v>909.0528250568932</v>
      </c>
      <c r="O50" s="35">
        <f t="shared" si="7"/>
        <v>0</v>
      </c>
      <c r="P50" s="35">
        <f t="shared" si="8"/>
        <v>0</v>
      </c>
      <c r="Q50" s="30">
        <f>'print me lab dilution sheet'!G51</f>
        <v>0</v>
      </c>
      <c r="R50" s="30">
        <f>'print me lab dilution sheet'!H51</f>
        <v>0</v>
      </c>
      <c r="S50" s="30">
        <f t="shared" si="9"/>
        <v>0</v>
      </c>
      <c r="T50" s="30">
        <f t="shared" si="10"/>
        <v>0</v>
      </c>
      <c r="U50" s="36" t="e">
        <f t="shared" si="11"/>
        <v>#DIV/0!</v>
      </c>
    </row>
    <row r="51" spans="1:21" s="30" customFormat="1" ht="16" x14ac:dyDescent="0.2">
      <c r="A51" s="30" t="s">
        <v>75</v>
      </c>
      <c r="B51" s="30">
        <v>12.18</v>
      </c>
      <c r="C51" s="44">
        <v>112.9813</v>
      </c>
      <c r="D51" s="40">
        <v>2.4209595959999999</v>
      </c>
      <c r="E51" s="31">
        <f t="shared" si="0"/>
        <v>1.376112234</v>
      </c>
      <c r="F51" s="31">
        <v>148</v>
      </c>
      <c r="G51" s="31">
        <f t="shared" si="1"/>
        <v>107.54936722697576</v>
      </c>
      <c r="H51" s="31">
        <f t="shared" si="2"/>
        <v>341.04961593088893</v>
      </c>
      <c r="I51" s="31">
        <f t="shared" si="3"/>
        <v>568.41602655148154</v>
      </c>
      <c r="J51" s="42">
        <f t="shared" si="4"/>
        <v>0.82566734039999989</v>
      </c>
      <c r="K51" s="32">
        <v>50</v>
      </c>
      <c r="L51" s="33">
        <v>1</v>
      </c>
      <c r="M51" s="34">
        <f t="shared" si="5"/>
        <v>146.60623459001962</v>
      </c>
      <c r="N51" s="34">
        <f t="shared" si="6"/>
        <v>853.39376540998035</v>
      </c>
      <c r="O51" s="35">
        <f t="shared" si="7"/>
        <v>0</v>
      </c>
      <c r="P51" s="35">
        <f t="shared" si="8"/>
        <v>0</v>
      </c>
      <c r="Q51" s="30">
        <f>'print me lab dilution sheet'!G52</f>
        <v>0</v>
      </c>
      <c r="R51" s="30">
        <f>'print me lab dilution sheet'!H52</f>
        <v>0</v>
      </c>
      <c r="S51" s="30">
        <f t="shared" si="9"/>
        <v>0</v>
      </c>
      <c r="T51" s="30">
        <f t="shared" si="10"/>
        <v>0</v>
      </c>
      <c r="U51" s="36" t="e">
        <f t="shared" si="11"/>
        <v>#DIV/0!</v>
      </c>
    </row>
    <row r="52" spans="1:21" s="30" customFormat="1" ht="16" x14ac:dyDescent="0.2">
      <c r="A52" s="30" t="s">
        <v>76</v>
      </c>
      <c r="B52" s="30">
        <v>11.14</v>
      </c>
      <c r="C52" s="44">
        <v>84.590400000000002</v>
      </c>
      <c r="D52" s="40">
        <v>2.19709596</v>
      </c>
      <c r="E52" s="31">
        <f t="shared" si="0"/>
        <v>0.94233705600000006</v>
      </c>
      <c r="F52" s="31">
        <v>149</v>
      </c>
      <c r="G52" s="31">
        <f t="shared" si="1"/>
        <v>158.11752180527643</v>
      </c>
      <c r="H52" s="31">
        <f t="shared" si="2"/>
        <v>257.34070968843798</v>
      </c>
      <c r="I52" s="31">
        <f t="shared" si="3"/>
        <v>428.90118281406336</v>
      </c>
      <c r="J52" s="42">
        <f t="shared" si="4"/>
        <v>0.56540223359999997</v>
      </c>
      <c r="K52" s="32">
        <v>50</v>
      </c>
      <c r="L52" s="33">
        <v>1</v>
      </c>
      <c r="M52" s="34">
        <f t="shared" si="5"/>
        <v>194.29494874920849</v>
      </c>
      <c r="N52" s="34">
        <f t="shared" si="6"/>
        <v>805.70505125079148</v>
      </c>
      <c r="O52" s="35">
        <f t="shared" si="7"/>
        <v>0</v>
      </c>
      <c r="P52" s="35">
        <f t="shared" si="8"/>
        <v>0</v>
      </c>
      <c r="Q52" s="30">
        <f>'print me lab dilution sheet'!G53</f>
        <v>0</v>
      </c>
      <c r="R52" s="30">
        <f>'print me lab dilution sheet'!H53</f>
        <v>0</v>
      </c>
      <c r="S52" s="30">
        <f t="shared" si="9"/>
        <v>0</v>
      </c>
      <c r="T52" s="30">
        <f t="shared" si="10"/>
        <v>0</v>
      </c>
      <c r="U52" s="36" t="e">
        <f t="shared" si="11"/>
        <v>#DIV/0!</v>
      </c>
    </row>
    <row r="53" spans="1:21" s="30" customFormat="1" ht="16" x14ac:dyDescent="0.2">
      <c r="A53" s="30" t="s">
        <v>77</v>
      </c>
      <c r="B53" s="30">
        <v>45.66</v>
      </c>
      <c r="C53" s="44">
        <v>44.903399999999998</v>
      </c>
      <c r="D53" s="40">
        <v>2.3970959600000001</v>
      </c>
      <c r="E53" s="31">
        <f t="shared" si="0"/>
        <v>2.0502892439999996</v>
      </c>
      <c r="F53" s="31">
        <v>150</v>
      </c>
      <c r="G53" s="31">
        <f t="shared" si="1"/>
        <v>73.160409166151794</v>
      </c>
      <c r="H53" s="31">
        <f t="shared" si="2"/>
        <v>513.19328342616689</v>
      </c>
      <c r="I53" s="31">
        <f t="shared" si="3"/>
        <v>855.32213904361151</v>
      </c>
      <c r="J53" s="42">
        <f t="shared" si="4"/>
        <v>1.2301735463999997</v>
      </c>
      <c r="K53" s="32">
        <v>50</v>
      </c>
      <c r="L53" s="33">
        <v>1</v>
      </c>
      <c r="M53" s="34">
        <f t="shared" si="5"/>
        <v>97.429178468960814</v>
      </c>
      <c r="N53" s="34">
        <f t="shared" si="6"/>
        <v>902.5708215310392</v>
      </c>
      <c r="O53" s="35">
        <f t="shared" si="7"/>
        <v>0</v>
      </c>
      <c r="P53" s="35">
        <f t="shared" si="8"/>
        <v>0</v>
      </c>
      <c r="Q53" s="30">
        <f>'print me lab dilution sheet'!G54</f>
        <v>0</v>
      </c>
      <c r="R53" s="30">
        <f>'print me lab dilution sheet'!H54</f>
        <v>0</v>
      </c>
      <c r="S53" s="30">
        <f t="shared" si="9"/>
        <v>0</v>
      </c>
      <c r="T53" s="30">
        <f t="shared" si="10"/>
        <v>0</v>
      </c>
      <c r="U53" s="36" t="e">
        <f t="shared" si="11"/>
        <v>#DIV/0!</v>
      </c>
    </row>
    <row r="54" spans="1:21" ht="16" x14ac:dyDescent="0.2">
      <c r="A54" t="s">
        <v>78</v>
      </c>
      <c r="B54">
        <v>21.09</v>
      </c>
      <c r="C54" s="38">
        <v>27.4801</v>
      </c>
      <c r="D54" s="39">
        <v>2.4369949489999998</v>
      </c>
      <c r="E54" s="3">
        <f t="shared" si="0"/>
        <v>0.57955530899999996</v>
      </c>
      <c r="F54" s="3">
        <v>151</v>
      </c>
      <c r="G54" s="3">
        <f t="shared" si="1"/>
        <v>260.54458936895014</v>
      </c>
      <c r="H54" s="3">
        <f t="shared" si="2"/>
        <v>142.68933365770386</v>
      </c>
      <c r="I54" s="3">
        <f t="shared" si="3"/>
        <v>237.81555609617311</v>
      </c>
      <c r="J54" s="39">
        <f t="shared" si="4"/>
        <v>0.34773318539999998</v>
      </c>
      <c r="K54" s="5">
        <v>50</v>
      </c>
      <c r="L54" s="6">
        <v>1</v>
      </c>
      <c r="M54" s="4">
        <f t="shared" si="5"/>
        <v>350.41161604934359</v>
      </c>
      <c r="N54" s="4">
        <f t="shared" si="6"/>
        <v>649.58838395065641</v>
      </c>
      <c r="O54" s="14">
        <f t="shared" si="7"/>
        <v>0</v>
      </c>
      <c r="P54" s="14">
        <f t="shared" si="8"/>
        <v>0</v>
      </c>
      <c r="Q54">
        <f>'print me lab dilution sheet'!G55</f>
        <v>0</v>
      </c>
      <c r="R54">
        <f>'print me lab dilution sheet'!H55</f>
        <v>0</v>
      </c>
      <c r="S54">
        <f t="shared" si="9"/>
        <v>0</v>
      </c>
      <c r="T54">
        <f t="shared" si="10"/>
        <v>0</v>
      </c>
      <c r="U54" s="17" t="e">
        <f t="shared" si="11"/>
        <v>#DIV/0!</v>
      </c>
    </row>
    <row r="55" spans="1:21" ht="16" x14ac:dyDescent="0.2">
      <c r="A55" t="s">
        <v>79</v>
      </c>
      <c r="B55">
        <v>10.83</v>
      </c>
      <c r="C55" s="38">
        <v>154.9211</v>
      </c>
      <c r="D55" s="38">
        <v>2.4998737370000002</v>
      </c>
      <c r="E55" s="3">
        <f t="shared" si="0"/>
        <v>1.677795513</v>
      </c>
      <c r="F55" s="3">
        <v>152</v>
      </c>
      <c r="G55" s="3">
        <f t="shared" si="1"/>
        <v>90.595068840191857</v>
      </c>
      <c r="H55" s="3">
        <f t="shared" si="2"/>
        <v>402.69126112268123</v>
      </c>
      <c r="I55" s="3">
        <f t="shared" si="3"/>
        <v>671.15210187113541</v>
      </c>
      <c r="J55" s="39">
        <f t="shared" si="4"/>
        <v>1.0066773078</v>
      </c>
      <c r="K55" s="5">
        <v>50</v>
      </c>
      <c r="L55" s="6">
        <v>1</v>
      </c>
      <c r="M55" s="4">
        <f t="shared" si="5"/>
        <v>124.16460158733699</v>
      </c>
      <c r="N55" s="4">
        <f t="shared" si="6"/>
        <v>875.83539841266304</v>
      </c>
      <c r="O55" s="14">
        <f t="shared" si="7"/>
        <v>0</v>
      </c>
      <c r="P55" s="14">
        <f t="shared" si="8"/>
        <v>0</v>
      </c>
      <c r="Q55">
        <f>'print me lab dilution sheet'!G56</f>
        <v>0</v>
      </c>
      <c r="R55">
        <f>'print me lab dilution sheet'!H56</f>
        <v>0</v>
      </c>
      <c r="S55">
        <f t="shared" si="9"/>
        <v>0</v>
      </c>
      <c r="T55">
        <f t="shared" si="10"/>
        <v>0</v>
      </c>
      <c r="U55" s="17" t="e">
        <f t="shared" si="11"/>
        <v>#DIV/0!</v>
      </c>
    </row>
    <row r="56" spans="1:21" ht="16" x14ac:dyDescent="0.2">
      <c r="A56" t="s">
        <v>80</v>
      </c>
      <c r="B56">
        <v>45.91</v>
      </c>
      <c r="C56" s="38">
        <v>39.562800000000003</v>
      </c>
      <c r="D56" s="38">
        <v>2.2829545449999999</v>
      </c>
      <c r="E56" s="3">
        <f t="shared" si="0"/>
        <v>1.816328148</v>
      </c>
      <c r="F56" s="3">
        <v>153</v>
      </c>
      <c r="G56" s="3">
        <f t="shared" si="1"/>
        <v>84.235880046494771</v>
      </c>
      <c r="H56" s="3">
        <f t="shared" si="2"/>
        <v>477.36249991784223</v>
      </c>
      <c r="I56" s="3">
        <f t="shared" si="3"/>
        <v>795.60416652973709</v>
      </c>
      <c r="J56" s="39">
        <f t="shared" si="4"/>
        <v>1.0897968888</v>
      </c>
      <c r="K56" s="5">
        <v>50</v>
      </c>
      <c r="L56" s="6">
        <v>1</v>
      </c>
      <c r="M56" s="4">
        <f t="shared" si="5"/>
        <v>104.74220327027236</v>
      </c>
      <c r="N56" s="4">
        <f t="shared" si="6"/>
        <v>895.2577967297276</v>
      </c>
      <c r="O56" s="14">
        <f t="shared" si="7"/>
        <v>0</v>
      </c>
      <c r="P56" s="14">
        <f t="shared" si="8"/>
        <v>0</v>
      </c>
      <c r="Q56">
        <f>'print me lab dilution sheet'!G58</f>
        <v>0</v>
      </c>
      <c r="R56">
        <f>'print me lab dilution sheet'!H58</f>
        <v>0</v>
      </c>
      <c r="S56">
        <f t="shared" si="9"/>
        <v>0</v>
      </c>
      <c r="T56">
        <f t="shared" si="10"/>
        <v>0</v>
      </c>
      <c r="U56" s="17" t="e">
        <f t="shared" si="11"/>
        <v>#DIV/0!</v>
      </c>
    </row>
    <row r="57" spans="1:21" ht="16" x14ac:dyDescent="0.2">
      <c r="A57" t="s">
        <v>81</v>
      </c>
      <c r="B57">
        <v>6.49</v>
      </c>
      <c r="C57" s="38">
        <v>41.275300000000001</v>
      </c>
      <c r="D57" s="38">
        <v>2.6488636360000002</v>
      </c>
      <c r="E57" s="3">
        <f t="shared" si="0"/>
        <v>0.26787669700000005</v>
      </c>
      <c r="F57" s="3">
        <v>154</v>
      </c>
      <c r="G57" s="3">
        <f t="shared" si="1"/>
        <v>574.89136503725058</v>
      </c>
      <c r="H57" s="3">
        <f t="shared" si="2"/>
        <v>60.677347076540869</v>
      </c>
      <c r="I57" s="3">
        <f t="shared" si="3"/>
        <v>101.12891179423478</v>
      </c>
      <c r="J57" s="39">
        <f t="shared" si="4"/>
        <v>0.16072601820000001</v>
      </c>
      <c r="K57" s="5">
        <v>50</v>
      </c>
      <c r="L57" s="6">
        <v>1</v>
      </c>
      <c r="M57" s="4">
        <f t="shared" si="5"/>
        <v>824.03075297487828</v>
      </c>
      <c r="N57" s="4">
        <f t="shared" si="6"/>
        <v>175.96924702512172</v>
      </c>
      <c r="O57" s="14">
        <f t="shared" si="7"/>
        <v>0</v>
      </c>
      <c r="P57" s="14">
        <f t="shared" si="8"/>
        <v>0</v>
      </c>
      <c r="Q57">
        <f>'print me lab dilution sheet'!G59</f>
        <v>0</v>
      </c>
      <c r="R57">
        <f>'print me lab dilution sheet'!H59</f>
        <v>0</v>
      </c>
      <c r="S57">
        <f t="shared" si="9"/>
        <v>0</v>
      </c>
      <c r="T57">
        <f t="shared" si="10"/>
        <v>0</v>
      </c>
      <c r="U57" s="17" t="e">
        <f t="shared" si="11"/>
        <v>#DIV/0!</v>
      </c>
    </row>
    <row r="58" spans="1:21" ht="16" x14ac:dyDescent="0.2">
      <c r="A58" t="s">
        <v>82</v>
      </c>
      <c r="B58">
        <v>15.42</v>
      </c>
      <c r="C58" s="38">
        <v>71.901600000000002</v>
      </c>
      <c r="D58" s="38">
        <v>8.9887999999999995</v>
      </c>
      <c r="E58" s="3">
        <f t="shared" si="0"/>
        <v>1.1087226720000001</v>
      </c>
      <c r="F58" s="3">
        <v>155</v>
      </c>
      <c r="G58" s="3">
        <f t="shared" si="1"/>
        <v>139.80051451495888</v>
      </c>
      <c r="H58" s="3">
        <f t="shared" si="2"/>
        <v>74.006942328230693</v>
      </c>
      <c r="I58" s="3">
        <f t="shared" si="3"/>
        <v>123.34490388038449</v>
      </c>
      <c r="J58" s="39">
        <f t="shared" si="4"/>
        <v>0.66523360320000002</v>
      </c>
      <c r="K58" s="5">
        <v>50</v>
      </c>
      <c r="L58" s="6">
        <v>1</v>
      </c>
      <c r="M58" s="4">
        <f t="shared" si="5"/>
        <v>675.61229294196903</v>
      </c>
      <c r="N58" s="4">
        <f t="shared" si="6"/>
        <v>324.38770705803097</v>
      </c>
      <c r="O58" s="14">
        <f t="shared" si="7"/>
        <v>0</v>
      </c>
      <c r="P58" s="14">
        <f t="shared" si="8"/>
        <v>0</v>
      </c>
      <c r="Q58">
        <f>'print me lab dilution sheet'!G60</f>
        <v>0</v>
      </c>
      <c r="R58">
        <f>'print me lab dilution sheet'!H60</f>
        <v>0</v>
      </c>
      <c r="S58">
        <f t="shared" si="9"/>
        <v>0</v>
      </c>
      <c r="T58">
        <f t="shared" si="10"/>
        <v>0</v>
      </c>
      <c r="U58" s="17" t="e">
        <f t="shared" si="11"/>
        <v>#DIV/0!</v>
      </c>
    </row>
    <row r="59" spans="1:21" ht="16" x14ac:dyDescent="0.2">
      <c r="A59" t="s">
        <v>83</v>
      </c>
      <c r="B59">
        <v>11.16</v>
      </c>
      <c r="C59" s="39">
        <v>172.56100000000001</v>
      </c>
      <c r="D59" s="38">
        <v>2.6325757580000002</v>
      </c>
      <c r="E59" s="3">
        <f t="shared" si="0"/>
        <v>1.9257807600000001</v>
      </c>
      <c r="F59" s="3">
        <v>156</v>
      </c>
      <c r="G59" s="3">
        <f t="shared" si="1"/>
        <v>81.006105804068781</v>
      </c>
      <c r="H59" s="3">
        <f t="shared" si="2"/>
        <v>438.91175875516819</v>
      </c>
      <c r="I59" s="3">
        <f t="shared" si="3"/>
        <v>731.51959792528032</v>
      </c>
      <c r="J59" s="39">
        <f t="shared" si="4"/>
        <v>1.1554684560000001</v>
      </c>
      <c r="K59" s="5">
        <v>50</v>
      </c>
      <c r="L59" s="6">
        <v>1</v>
      </c>
      <c r="M59" s="4">
        <f t="shared" si="5"/>
        <v>113.91811452445224</v>
      </c>
      <c r="N59" s="4">
        <f t="shared" si="6"/>
        <v>886.08188547554778</v>
      </c>
      <c r="O59" s="14">
        <f t="shared" si="7"/>
        <v>0</v>
      </c>
      <c r="P59" s="14">
        <f t="shared" si="8"/>
        <v>0</v>
      </c>
      <c r="Q59">
        <f>'print me lab dilution sheet'!G61</f>
        <v>0</v>
      </c>
      <c r="R59">
        <f>'print me lab dilution sheet'!H61</f>
        <v>0</v>
      </c>
      <c r="S59">
        <f t="shared" si="9"/>
        <v>0</v>
      </c>
      <c r="T59">
        <f t="shared" si="10"/>
        <v>0</v>
      </c>
      <c r="U59" s="17" t="e">
        <f t="shared" si="11"/>
        <v>#DIV/0!</v>
      </c>
    </row>
    <row r="60" spans="1:21" ht="16" x14ac:dyDescent="0.2">
      <c r="A60" t="s">
        <v>84</v>
      </c>
      <c r="B60">
        <v>5.85</v>
      </c>
      <c r="C60" s="38">
        <v>224.31</v>
      </c>
      <c r="D60" s="38">
        <v>2.6099747469999999</v>
      </c>
      <c r="E60" s="3">
        <f t="shared" si="0"/>
        <v>1.3122134999999999</v>
      </c>
      <c r="F60" s="3">
        <v>157</v>
      </c>
      <c r="G60" s="3">
        <f t="shared" si="1"/>
        <v>119.64516444923026</v>
      </c>
      <c r="H60" s="3">
        <f t="shared" si="2"/>
        <v>301.6611945786002</v>
      </c>
      <c r="I60" s="3">
        <f t="shared" si="3"/>
        <v>502.76865763100039</v>
      </c>
      <c r="J60" s="39">
        <f t="shared" si="4"/>
        <v>0.78732809999999986</v>
      </c>
      <c r="K60" s="5">
        <v>50</v>
      </c>
      <c r="L60" s="6">
        <v>1</v>
      </c>
      <c r="M60" s="4">
        <f t="shared" si="5"/>
        <v>165.74886295814926</v>
      </c>
      <c r="N60" s="4">
        <f t="shared" si="6"/>
        <v>834.25113704185071</v>
      </c>
      <c r="O60" s="14">
        <f t="shared" si="7"/>
        <v>0</v>
      </c>
      <c r="P60" s="14">
        <f t="shared" si="8"/>
        <v>0</v>
      </c>
      <c r="Q60">
        <f>'print me lab dilution sheet'!G62</f>
        <v>0</v>
      </c>
      <c r="R60">
        <f>'print me lab dilution sheet'!H62</f>
        <v>0</v>
      </c>
      <c r="S60">
        <f t="shared" si="9"/>
        <v>0</v>
      </c>
      <c r="T60">
        <f t="shared" si="10"/>
        <v>0</v>
      </c>
      <c r="U60" s="17" t="e">
        <f t="shared" si="11"/>
        <v>#DIV/0!</v>
      </c>
    </row>
    <row r="61" spans="1:21" ht="16" x14ac:dyDescent="0.2">
      <c r="A61" t="s">
        <v>85</v>
      </c>
      <c r="B61">
        <v>14.35</v>
      </c>
      <c r="C61" s="38">
        <v>169.7602</v>
      </c>
      <c r="D61" s="38">
        <v>2.5820707070000002</v>
      </c>
      <c r="E61" s="3">
        <f>B61*C61/1000</f>
        <v>2.4360588699999997</v>
      </c>
      <c r="F61" s="3">
        <v>158</v>
      </c>
      <c r="G61" s="3">
        <f>1/(E61/F61)</f>
        <v>64.858859506954374</v>
      </c>
      <c r="H61" s="3">
        <f>(B61*C61/D61)*0.6</f>
        <v>566.07099024728598</v>
      </c>
      <c r="I61" s="3">
        <f>(B61*C61/D61)</f>
        <v>943.45165041214329</v>
      </c>
      <c r="J61" s="39">
        <f>H61*D61/1000</f>
        <v>1.4616353219999998</v>
      </c>
      <c r="K61" s="5">
        <v>50</v>
      </c>
      <c r="L61" s="6">
        <v>1</v>
      </c>
      <c r="M61" s="4">
        <f>(K61*L61)*1000/H61</f>
        <v>88.328144104607247</v>
      </c>
      <c r="N61" s="4">
        <f>L61*1000-M61</f>
        <v>911.67185589539281</v>
      </c>
      <c r="O61" s="14">
        <f>M61*Y63/1000</f>
        <v>0</v>
      </c>
      <c r="P61" s="14">
        <f>N61*Y63/1000</f>
        <v>0</v>
      </c>
      <c r="Q61">
        <f>'print me lab dilution sheet'!G63</f>
        <v>0</v>
      </c>
      <c r="R61">
        <f>'print me lab dilution sheet'!H63</f>
        <v>0</v>
      </c>
      <c r="S61">
        <f>(Q61/0.792)*1000</f>
        <v>0</v>
      </c>
      <c r="T61">
        <f>(R61/0.792)*1000</f>
        <v>0</v>
      </c>
      <c r="U61" s="17" t="e">
        <f>((S61*H61)/(S61+T61))</f>
        <v>#DIV/0!</v>
      </c>
    </row>
    <row r="62" spans="1:21" ht="16" x14ac:dyDescent="0.2">
      <c r="A62" t="s">
        <v>86</v>
      </c>
      <c r="B62">
        <v>7.91</v>
      </c>
      <c r="C62" s="38">
        <v>56.223100000000002</v>
      </c>
      <c r="D62" s="38">
        <v>2.6226010099999999</v>
      </c>
      <c r="E62" s="3">
        <f t="shared" ref="E62:E67" si="12">B62*C62/1000</f>
        <v>0.44472472100000005</v>
      </c>
      <c r="F62" s="3">
        <v>159</v>
      </c>
      <c r="G62" s="3">
        <f t="shared" ref="G62:G67" si="13">1/(E62/F62)</f>
        <v>357.52453707200141</v>
      </c>
      <c r="H62" s="3">
        <f t="shared" ref="H62:H67" si="14">(B62*C62/D62)*0.6</f>
        <v>101.74434905750304</v>
      </c>
      <c r="I62" s="3">
        <f t="shared" ref="I62:I67" si="15">(B62*C62/D62)</f>
        <v>169.5739150958384</v>
      </c>
      <c r="J62" s="39">
        <f t="shared" ref="J62:J67" si="16">H62*D62/1000</f>
        <v>0.26683483260000002</v>
      </c>
      <c r="K62" s="5">
        <v>50</v>
      </c>
      <c r="L62" s="6">
        <v>1</v>
      </c>
      <c r="M62" s="4">
        <f t="shared" ref="M62:M67" si="17">(K62*L62)*1000/H62</f>
        <v>491.42778408009082</v>
      </c>
      <c r="N62" s="4">
        <f t="shared" ref="N62:N67" si="18">L62*1000-M62</f>
        <v>508.57221591990918</v>
      </c>
      <c r="O62" s="14">
        <f t="shared" ref="O62:O65" si="19">M62*Y64/1000</f>
        <v>0</v>
      </c>
      <c r="P62" s="14">
        <f t="shared" ref="P62:P65" si="20">N62*Y64/1000</f>
        <v>0</v>
      </c>
      <c r="Q62">
        <f>'print me lab dilution sheet'!G64</f>
        <v>0</v>
      </c>
      <c r="R62">
        <f>'print me lab dilution sheet'!H64</f>
        <v>0</v>
      </c>
      <c r="S62">
        <f t="shared" ref="S62:S67" si="21">(Q62/0.792)*1000</f>
        <v>0</v>
      </c>
      <c r="T62">
        <f t="shared" ref="T62:T67" si="22">(R62/0.792)*1000</f>
        <v>0</v>
      </c>
      <c r="U62" s="17" t="e">
        <f t="shared" ref="U62:U67" si="23">((S62*H62)/(S62+T62))</f>
        <v>#DIV/0!</v>
      </c>
    </row>
    <row r="63" spans="1:21" ht="16" x14ac:dyDescent="0.2">
      <c r="A63" t="s">
        <v>87</v>
      </c>
      <c r="B63">
        <v>13.51</v>
      </c>
      <c r="C63" s="39">
        <v>61.339599999999997</v>
      </c>
      <c r="D63" s="38">
        <v>2.36</v>
      </c>
      <c r="E63" s="3">
        <f t="shared" si="12"/>
        <v>0.82869799599999994</v>
      </c>
      <c r="F63" s="3">
        <v>160</v>
      </c>
      <c r="G63" s="3">
        <f t="shared" si="13"/>
        <v>193.07395549681047</v>
      </c>
      <c r="H63" s="3">
        <f t="shared" si="14"/>
        <v>210.68593118644068</v>
      </c>
      <c r="I63" s="3">
        <f t="shared" si="15"/>
        <v>351.14321864406782</v>
      </c>
      <c r="J63" s="39">
        <f t="shared" si="16"/>
        <v>0.49721879759999998</v>
      </c>
      <c r="K63" s="5">
        <v>50</v>
      </c>
      <c r="L63" s="6">
        <v>1</v>
      </c>
      <c r="M63" s="4">
        <f t="shared" si="17"/>
        <v>237.32007029816282</v>
      </c>
      <c r="N63" s="4">
        <f t="shared" si="18"/>
        <v>762.67992970183718</v>
      </c>
      <c r="O63" s="14">
        <f t="shared" si="19"/>
        <v>0</v>
      </c>
      <c r="P63" s="14">
        <f t="shared" si="20"/>
        <v>0</v>
      </c>
      <c r="Q63">
        <f>'print me lab dilution sheet'!G65</f>
        <v>0</v>
      </c>
      <c r="R63">
        <f>'print me lab dilution sheet'!H65</f>
        <v>0</v>
      </c>
      <c r="S63">
        <f t="shared" si="21"/>
        <v>0</v>
      </c>
      <c r="T63">
        <f t="shared" si="22"/>
        <v>0</v>
      </c>
      <c r="U63" s="17" t="e">
        <f t="shared" si="23"/>
        <v>#DIV/0!</v>
      </c>
    </row>
    <row r="64" spans="1:21" ht="16" x14ac:dyDescent="0.2">
      <c r="A64" t="s">
        <v>88</v>
      </c>
      <c r="B64">
        <v>1.96</v>
      </c>
      <c r="C64" s="38">
        <v>265.94</v>
      </c>
      <c r="D64" s="38">
        <v>2.6633838380000001</v>
      </c>
      <c r="E64" s="3">
        <f t="shared" si="12"/>
        <v>0.52124239999999999</v>
      </c>
      <c r="F64" s="3">
        <v>161</v>
      </c>
      <c r="G64" s="3">
        <f t="shared" si="13"/>
        <v>308.87740521492498</v>
      </c>
      <c r="H64" s="3">
        <f t="shared" si="14"/>
        <v>117.42409619593103</v>
      </c>
      <c r="I64" s="3">
        <f t="shared" si="15"/>
        <v>195.70682699321839</v>
      </c>
      <c r="J64" s="39">
        <f t="shared" si="16"/>
        <v>0.31274543999999999</v>
      </c>
      <c r="K64" s="5">
        <v>50</v>
      </c>
      <c r="L64" s="6">
        <v>1</v>
      </c>
      <c r="M64" s="4">
        <f t="shared" si="17"/>
        <v>425.80698186998347</v>
      </c>
      <c r="N64" s="4">
        <f t="shared" si="18"/>
        <v>574.19301813001653</v>
      </c>
      <c r="O64" s="14">
        <f t="shared" si="19"/>
        <v>0</v>
      </c>
      <c r="P64" s="14">
        <f t="shared" si="20"/>
        <v>0</v>
      </c>
      <c r="Q64">
        <f>'print me lab dilution sheet'!G66</f>
        <v>0</v>
      </c>
      <c r="R64">
        <f>'print me lab dilution sheet'!H66</f>
        <v>0</v>
      </c>
      <c r="S64">
        <f t="shared" si="21"/>
        <v>0</v>
      </c>
      <c r="T64">
        <f t="shared" si="22"/>
        <v>0</v>
      </c>
      <c r="U64" s="17" t="e">
        <f t="shared" si="23"/>
        <v>#DIV/0!</v>
      </c>
    </row>
    <row r="65" spans="1:21" ht="16" x14ac:dyDescent="0.2">
      <c r="A65" t="s">
        <v>89</v>
      </c>
      <c r="B65">
        <v>7.58</v>
      </c>
      <c r="C65" s="38">
        <v>94.023899999999998</v>
      </c>
      <c r="D65" s="38">
        <v>2.4863636360000001</v>
      </c>
      <c r="E65" s="3">
        <f t="shared" si="12"/>
        <v>0.712701162</v>
      </c>
      <c r="F65" s="3">
        <v>162</v>
      </c>
      <c r="G65" s="3">
        <f t="shared" si="13"/>
        <v>227.30424564678907</v>
      </c>
      <c r="H65" s="3">
        <f t="shared" si="14"/>
        <v>171.98638646756655</v>
      </c>
      <c r="I65" s="3">
        <f t="shared" si="15"/>
        <v>286.64397744594424</v>
      </c>
      <c r="J65" s="39">
        <f t="shared" si="16"/>
        <v>0.42762069720000001</v>
      </c>
      <c r="K65" s="5">
        <v>50</v>
      </c>
      <c r="L65" s="6">
        <v>1</v>
      </c>
      <c r="M65" s="4">
        <f t="shared" si="17"/>
        <v>290.72068450853277</v>
      </c>
      <c r="N65" s="4">
        <f t="shared" si="18"/>
        <v>709.27931549146729</v>
      </c>
      <c r="O65" s="14">
        <f t="shared" si="19"/>
        <v>0</v>
      </c>
      <c r="P65" s="14">
        <f t="shared" si="20"/>
        <v>0</v>
      </c>
      <c r="Q65">
        <f>'print me lab dilution sheet'!G67</f>
        <v>0</v>
      </c>
      <c r="R65">
        <f>'print me lab dilution sheet'!H67</f>
        <v>0</v>
      </c>
      <c r="S65">
        <f t="shared" si="21"/>
        <v>0</v>
      </c>
      <c r="T65">
        <f t="shared" si="22"/>
        <v>0</v>
      </c>
      <c r="U65" s="17" t="e">
        <f t="shared" si="23"/>
        <v>#DIV/0!</v>
      </c>
    </row>
    <row r="66" spans="1:21" ht="16" x14ac:dyDescent="0.2">
      <c r="A66" t="s">
        <v>90</v>
      </c>
      <c r="B66">
        <v>11.54</v>
      </c>
      <c r="C66" s="38">
        <v>39.548000000000002</v>
      </c>
      <c r="D66" s="38">
        <v>2.3639999999999999</v>
      </c>
      <c r="E66" s="3">
        <f t="shared" si="12"/>
        <v>0.45638392</v>
      </c>
      <c r="F66" s="3">
        <v>163</v>
      </c>
      <c r="G66" s="3">
        <f t="shared" si="13"/>
        <v>357.15544053348771</v>
      </c>
      <c r="H66" s="3">
        <f t="shared" si="14"/>
        <v>115.83348223350254</v>
      </c>
      <c r="I66" s="3">
        <f t="shared" si="15"/>
        <v>193.05580372250424</v>
      </c>
      <c r="J66" s="39">
        <f t="shared" si="16"/>
        <v>0.273830352</v>
      </c>
      <c r="K66" s="5">
        <v>50</v>
      </c>
      <c r="L66" s="6">
        <v>1</v>
      </c>
      <c r="M66" s="4">
        <f t="shared" si="17"/>
        <v>431.65412138096366</v>
      </c>
      <c r="N66" s="4">
        <f t="shared" si="18"/>
        <v>568.34587861903628</v>
      </c>
      <c r="O66" s="14" t="e">
        <f>M66*#REF!/1000</f>
        <v>#REF!</v>
      </c>
      <c r="P66" s="14" t="e">
        <f>N66*#REF!/1000</f>
        <v>#REF!</v>
      </c>
      <c r="Q66">
        <f>'print me lab dilution sheet'!G68</f>
        <v>0</v>
      </c>
      <c r="R66">
        <f>'print me lab dilution sheet'!H68</f>
        <v>0</v>
      </c>
      <c r="S66">
        <f t="shared" si="21"/>
        <v>0</v>
      </c>
      <c r="T66">
        <f t="shared" si="22"/>
        <v>0</v>
      </c>
      <c r="U66" s="17" t="e">
        <f t="shared" si="23"/>
        <v>#DIV/0!</v>
      </c>
    </row>
    <row r="67" spans="1:21" ht="16" x14ac:dyDescent="0.2">
      <c r="A67" t="s">
        <v>91</v>
      </c>
      <c r="B67">
        <v>9.35</v>
      </c>
      <c r="C67" s="38">
        <v>38.358199999999997</v>
      </c>
      <c r="D67" s="38">
        <v>2.5499999999999998</v>
      </c>
      <c r="E67" s="3">
        <f t="shared" si="12"/>
        <v>0.35864916999999996</v>
      </c>
      <c r="F67" s="3">
        <v>164</v>
      </c>
      <c r="G67" s="3">
        <f t="shared" si="13"/>
        <v>457.27137748569169</v>
      </c>
      <c r="H67" s="3">
        <f t="shared" si="14"/>
        <v>84.388040000000004</v>
      </c>
      <c r="I67" s="3">
        <f t="shared" si="15"/>
        <v>140.64673333333334</v>
      </c>
      <c r="J67" s="39">
        <f t="shared" si="16"/>
        <v>0.215189502</v>
      </c>
      <c r="K67" s="5">
        <v>50</v>
      </c>
      <c r="L67" s="6">
        <v>1</v>
      </c>
      <c r="M67" s="4">
        <f t="shared" si="17"/>
        <v>592.50102265676503</v>
      </c>
      <c r="N67" s="4">
        <f t="shared" si="18"/>
        <v>407.49897734323497</v>
      </c>
      <c r="O67" s="14">
        <f>M67*Y68/1000</f>
        <v>0</v>
      </c>
      <c r="P67" s="14">
        <f>N67*Y68/1000</f>
        <v>0</v>
      </c>
      <c r="Q67">
        <f>'print me lab dilution sheet'!G69</f>
        <v>0</v>
      </c>
      <c r="R67">
        <f>'print me lab dilution sheet'!H69</f>
        <v>0</v>
      </c>
      <c r="S67">
        <f t="shared" si="21"/>
        <v>0</v>
      </c>
      <c r="T67">
        <f t="shared" si="22"/>
        <v>0</v>
      </c>
      <c r="U67" s="17" t="e">
        <f t="shared" si="23"/>
        <v>#DIV/0!</v>
      </c>
    </row>
    <row r="68" spans="1:21" ht="16" x14ac:dyDescent="0.2">
      <c r="A68" s="11"/>
      <c r="E68" s="3"/>
      <c r="F68" s="3"/>
      <c r="G68" s="3"/>
      <c r="H68" s="3"/>
      <c r="I68" s="3"/>
      <c r="M68" s="4"/>
      <c r="N68" s="4"/>
      <c r="O68" s="4"/>
      <c r="P68" s="4"/>
    </row>
    <row r="69" spans="1:21" ht="16" x14ac:dyDescent="0.2">
      <c r="A69" s="11"/>
      <c r="E69" s="3"/>
      <c r="F69" s="3"/>
      <c r="G69" s="3"/>
      <c r="H69" s="3"/>
      <c r="I69" s="3"/>
      <c r="M69" s="4"/>
      <c r="N69" s="4"/>
      <c r="O69" s="4"/>
      <c r="P69" s="4"/>
    </row>
    <row r="70" spans="1:21" ht="16" x14ac:dyDescent="0.2">
      <c r="A70" s="11"/>
      <c r="E70" s="3"/>
      <c r="F70" s="3"/>
      <c r="G70" s="3"/>
      <c r="H70" s="3"/>
      <c r="I70" s="3"/>
      <c r="M70" s="4"/>
      <c r="N70" s="4"/>
      <c r="O70" s="4"/>
      <c r="P70" s="4"/>
    </row>
    <row r="71" spans="1:21" ht="16" x14ac:dyDescent="0.2">
      <c r="A71" s="11"/>
      <c r="E71" s="3"/>
      <c r="F71" s="3"/>
      <c r="G71" s="3"/>
      <c r="H71" s="3"/>
      <c r="I71" s="3"/>
      <c r="M71" s="4"/>
      <c r="N71" s="4"/>
      <c r="O71" s="4"/>
      <c r="P71" s="4"/>
    </row>
    <row r="72" spans="1:21" ht="16" x14ac:dyDescent="0.2">
      <c r="A72" s="11"/>
      <c r="E72" s="3"/>
      <c r="F72" s="3"/>
      <c r="G72" s="3"/>
      <c r="H72" s="3"/>
      <c r="I72" s="3"/>
      <c r="M72" s="4"/>
      <c r="N72" s="4"/>
      <c r="O72" s="4"/>
      <c r="P72" s="4"/>
    </row>
    <row r="73" spans="1:21" ht="16" x14ac:dyDescent="0.2">
      <c r="A73" s="11"/>
      <c r="E73" s="3"/>
      <c r="F73" s="3"/>
      <c r="G73" s="3"/>
      <c r="H73" s="3"/>
      <c r="I73" s="3"/>
      <c r="M73" s="4"/>
      <c r="N73" s="4"/>
      <c r="O73" s="4"/>
      <c r="P73" s="4"/>
    </row>
    <row r="74" spans="1:21" ht="16" x14ac:dyDescent="0.2">
      <c r="A74" s="11"/>
      <c r="E74" s="3"/>
      <c r="F74" s="3"/>
      <c r="G74" s="3"/>
      <c r="H74" s="3"/>
      <c r="I74" s="3"/>
      <c r="M74" s="4"/>
      <c r="N74" s="4"/>
      <c r="O74" s="4"/>
      <c r="P74" s="4"/>
    </row>
    <row r="75" spans="1:21" ht="16" x14ac:dyDescent="0.2">
      <c r="A75" s="11"/>
      <c r="E75" s="3"/>
      <c r="F75" s="3"/>
      <c r="G75" s="3"/>
      <c r="H75" s="3"/>
      <c r="I75" s="3"/>
      <c r="M75" s="4"/>
      <c r="N75" s="4"/>
      <c r="O75" s="4"/>
      <c r="P75" s="4"/>
    </row>
    <row r="76" spans="1:21" ht="16" x14ac:dyDescent="0.2">
      <c r="A76" s="11"/>
      <c r="E76" s="3"/>
      <c r="F76" s="3"/>
      <c r="G76" s="3"/>
      <c r="H76" s="3"/>
      <c r="I76" s="3"/>
      <c r="M76" s="4"/>
      <c r="N76" s="4"/>
      <c r="O76" s="4"/>
      <c r="P76" s="4"/>
    </row>
    <row r="77" spans="1:21" ht="16" x14ac:dyDescent="0.2">
      <c r="A77" s="11"/>
      <c r="E77" s="3"/>
      <c r="F77" s="3"/>
      <c r="G77" s="3"/>
      <c r="H77" s="3"/>
      <c r="I77" s="3"/>
      <c r="M77" s="4"/>
      <c r="N77" s="4"/>
      <c r="O77" s="4"/>
      <c r="P77" s="4"/>
    </row>
    <row r="78" spans="1:21" ht="16" x14ac:dyDescent="0.2">
      <c r="A78" s="11"/>
      <c r="E78" s="3"/>
      <c r="F78" s="3"/>
      <c r="G78" s="3"/>
      <c r="H78" s="3"/>
      <c r="I78" s="3"/>
      <c r="M78" s="4"/>
      <c r="N78" s="4"/>
      <c r="O78" s="4"/>
      <c r="P78" s="4"/>
    </row>
    <row r="79" spans="1:21" ht="16" x14ac:dyDescent="0.2">
      <c r="A79" s="11"/>
      <c r="E79" s="3"/>
      <c r="F79" s="3"/>
      <c r="G79" s="3"/>
      <c r="H79" s="3"/>
      <c r="I79" s="3"/>
      <c r="M79" s="4"/>
      <c r="N79" s="4"/>
      <c r="O79" s="4"/>
      <c r="P79" s="4"/>
    </row>
    <row r="80" spans="1:21" ht="16" x14ac:dyDescent="0.2">
      <c r="A80" s="11"/>
      <c r="E80" s="3"/>
      <c r="F80" s="3"/>
      <c r="G80" s="3"/>
      <c r="H80" s="3"/>
      <c r="I80" s="3"/>
      <c r="M80" s="4"/>
      <c r="N80" s="4"/>
      <c r="O80" s="4"/>
      <c r="P80" s="4"/>
    </row>
    <row r="81" spans="1:16" ht="16" x14ac:dyDescent="0.2">
      <c r="A81" s="11"/>
      <c r="E81" s="3"/>
      <c r="F81" s="3"/>
      <c r="G81" s="3"/>
      <c r="H81" s="3"/>
      <c r="I81" s="3"/>
      <c r="M81" s="4"/>
      <c r="N81" s="4"/>
      <c r="O81" s="4"/>
      <c r="P81" s="4"/>
    </row>
    <row r="82" spans="1:16" ht="16" x14ac:dyDescent="0.2">
      <c r="A82" s="11"/>
      <c r="E82" s="3"/>
      <c r="F82" s="3"/>
      <c r="G82" s="3"/>
      <c r="H82" s="3"/>
      <c r="I82" s="3"/>
      <c r="M82" s="4"/>
      <c r="N82" s="4"/>
      <c r="O82" s="4"/>
      <c r="P82" s="4"/>
    </row>
    <row r="83" spans="1:16" ht="16" x14ac:dyDescent="0.2">
      <c r="A83" s="11"/>
      <c r="E83" s="3"/>
      <c r="F83" s="3"/>
      <c r="G83" s="3"/>
      <c r="H83" s="3"/>
      <c r="I83" s="3"/>
      <c r="M83" s="4"/>
      <c r="N83" s="4"/>
      <c r="O83" s="4"/>
      <c r="P83" s="4"/>
    </row>
    <row r="84" spans="1:16" ht="16" x14ac:dyDescent="0.2">
      <c r="A84" s="11"/>
      <c r="E84" s="3"/>
      <c r="F84" s="3"/>
      <c r="G84" s="3"/>
      <c r="H84" s="3"/>
      <c r="I84" s="3"/>
      <c r="M84" s="4"/>
      <c r="N84" s="4"/>
      <c r="O84" s="4"/>
      <c r="P84" s="4"/>
    </row>
    <row r="85" spans="1:16" ht="16" x14ac:dyDescent="0.2">
      <c r="A85" s="11"/>
      <c r="E85" s="3"/>
      <c r="F85" s="3"/>
      <c r="G85" s="3"/>
      <c r="H85" s="3"/>
      <c r="I85" s="3"/>
      <c r="M85" s="4"/>
      <c r="N85" s="4"/>
      <c r="O85" s="4"/>
      <c r="P85" s="4"/>
    </row>
    <row r="86" spans="1:16" ht="16" x14ac:dyDescent="0.2">
      <c r="A86" s="11"/>
      <c r="E86" s="3"/>
      <c r="F86" s="3"/>
      <c r="G86" s="3"/>
      <c r="H86" s="3"/>
      <c r="I86" s="3"/>
      <c r="M86" s="4"/>
      <c r="N86" s="4"/>
      <c r="O86" s="4"/>
      <c r="P86" s="4"/>
    </row>
    <row r="87" spans="1:16" ht="16" x14ac:dyDescent="0.2">
      <c r="A87" s="11"/>
      <c r="E87" s="3"/>
      <c r="F87" s="3"/>
      <c r="G87" s="3"/>
      <c r="H87" s="3"/>
      <c r="I87" s="3"/>
      <c r="M87" s="4"/>
      <c r="N87" s="4"/>
      <c r="O87" s="4"/>
      <c r="P87" s="4"/>
    </row>
    <row r="88" spans="1:16" ht="16" x14ac:dyDescent="0.2">
      <c r="A88" s="11"/>
      <c r="E88" s="3"/>
      <c r="F88" s="3"/>
      <c r="G88" s="3"/>
      <c r="H88" s="3"/>
      <c r="I88" s="3"/>
      <c r="M88" s="4"/>
      <c r="N88" s="4"/>
      <c r="O88" s="4"/>
      <c r="P88" s="4"/>
    </row>
    <row r="89" spans="1:16" ht="16" x14ac:dyDescent="0.2">
      <c r="A89" s="11"/>
      <c r="E89" s="3"/>
      <c r="F89" s="3"/>
      <c r="G89" s="3"/>
      <c r="H89" s="3"/>
      <c r="I89" s="3"/>
      <c r="M89" s="4"/>
      <c r="N89" s="4"/>
      <c r="O89" s="4"/>
      <c r="P89" s="4"/>
    </row>
    <row r="90" spans="1:16" ht="16" x14ac:dyDescent="0.2">
      <c r="A90" s="11"/>
      <c r="E90" s="3"/>
      <c r="F90" s="3"/>
      <c r="G90" s="3"/>
      <c r="H90" s="3"/>
      <c r="I90" s="3"/>
      <c r="M90" s="4"/>
      <c r="N90" s="4"/>
      <c r="O90" s="4"/>
      <c r="P90" s="4"/>
    </row>
    <row r="91" spans="1:16" ht="16" x14ac:dyDescent="0.2">
      <c r="A91" s="11"/>
      <c r="E91" s="3"/>
      <c r="F91" s="3"/>
      <c r="G91" s="3"/>
      <c r="H91" s="3"/>
      <c r="I91" s="3"/>
      <c r="M91" s="4"/>
      <c r="N91" s="4"/>
      <c r="O91" s="4"/>
      <c r="P91" s="4"/>
    </row>
    <row r="92" spans="1:16" ht="16" x14ac:dyDescent="0.2">
      <c r="A92" s="11"/>
      <c r="E92" s="3"/>
      <c r="F92" s="3"/>
      <c r="G92" s="3"/>
      <c r="H92" s="3"/>
      <c r="I92" s="3"/>
      <c r="M92" s="4"/>
      <c r="N92" s="4"/>
      <c r="O92" s="4"/>
      <c r="P92" s="4"/>
    </row>
    <row r="93" spans="1:16" ht="16" x14ac:dyDescent="0.2">
      <c r="A93" s="11"/>
      <c r="E93" s="3"/>
      <c r="F93" s="3"/>
      <c r="G93" s="3"/>
      <c r="H93" s="3"/>
      <c r="I93" s="3"/>
      <c r="M93" s="4"/>
      <c r="N93" s="4"/>
      <c r="O93" s="4"/>
      <c r="P93" s="4"/>
    </row>
    <row r="94" spans="1:16" ht="16" x14ac:dyDescent="0.2">
      <c r="A94" s="11"/>
      <c r="E94" s="3"/>
      <c r="F94" s="3"/>
      <c r="G94" s="3"/>
      <c r="H94" s="3"/>
      <c r="I94" s="3"/>
      <c r="M94" s="4"/>
      <c r="N94" s="4"/>
      <c r="O94" s="4"/>
      <c r="P94" s="4"/>
    </row>
    <row r="95" spans="1:16" ht="16" x14ac:dyDescent="0.2">
      <c r="A95" s="11"/>
      <c r="E95" s="3"/>
      <c r="F95" s="3"/>
      <c r="G95" s="3"/>
      <c r="H95" s="3"/>
      <c r="I95" s="3"/>
      <c r="M95" s="4"/>
      <c r="N95" s="4"/>
      <c r="O95" s="4"/>
      <c r="P95" s="4"/>
    </row>
    <row r="96" spans="1:16" ht="16" x14ac:dyDescent="0.2">
      <c r="A96" s="11"/>
      <c r="E96" s="3"/>
      <c r="F96" s="3"/>
      <c r="G96" s="3"/>
      <c r="H96" s="3"/>
      <c r="I96" s="3"/>
      <c r="M96" s="4"/>
      <c r="N96" s="4"/>
      <c r="O96" s="4"/>
      <c r="P96" s="4"/>
    </row>
    <row r="97" spans="1:16" ht="16" x14ac:dyDescent="0.2">
      <c r="A97" s="11"/>
      <c r="E97" s="3"/>
      <c r="F97" s="3"/>
      <c r="G97" s="3"/>
      <c r="H97" s="3"/>
      <c r="I97" s="3"/>
      <c r="M97" s="4"/>
      <c r="N97" s="4"/>
      <c r="O97" s="4"/>
      <c r="P97" s="4"/>
    </row>
    <row r="98" spans="1:16" ht="16" x14ac:dyDescent="0.2">
      <c r="A98" s="11"/>
      <c r="E98" s="3"/>
      <c r="F98" s="3"/>
      <c r="G98" s="3"/>
      <c r="H98" s="3"/>
      <c r="I98" s="3"/>
      <c r="M98" s="4"/>
      <c r="N98" s="4"/>
      <c r="O98" s="4"/>
      <c r="P98" s="4"/>
    </row>
    <row r="99" spans="1:16" ht="16" x14ac:dyDescent="0.2">
      <c r="A99" s="11"/>
      <c r="E99" s="3"/>
      <c r="F99" s="3"/>
      <c r="G99" s="3"/>
      <c r="H99" s="3"/>
      <c r="I99" s="3"/>
      <c r="M99" s="4"/>
      <c r="N99" s="4"/>
      <c r="O99" s="4"/>
      <c r="P99" s="4"/>
    </row>
    <row r="100" spans="1:16" ht="16" x14ac:dyDescent="0.2">
      <c r="A100" s="11"/>
      <c r="E100" s="3"/>
      <c r="F100" s="3"/>
      <c r="G100" s="3"/>
      <c r="H100" s="3"/>
      <c r="I100" s="3"/>
      <c r="M100" s="4"/>
      <c r="N100" s="4"/>
      <c r="O100" s="4"/>
      <c r="P100" s="4"/>
    </row>
    <row r="101" spans="1:16" ht="16" x14ac:dyDescent="0.2">
      <c r="A101" s="11"/>
      <c r="E101" s="3"/>
      <c r="F101" s="3"/>
      <c r="G101" s="3"/>
      <c r="H101" s="3"/>
      <c r="I101" s="3"/>
      <c r="M101" s="4"/>
      <c r="N101" s="4"/>
      <c r="O101" s="4"/>
      <c r="P101" s="4"/>
    </row>
    <row r="102" spans="1:16" ht="16" x14ac:dyDescent="0.2">
      <c r="A102" s="11"/>
      <c r="E102" s="3"/>
      <c r="F102" s="3"/>
      <c r="G102" s="3"/>
      <c r="H102" s="3"/>
      <c r="I102" s="3"/>
      <c r="M102" s="4"/>
      <c r="N102" s="4"/>
      <c r="O102" s="4"/>
      <c r="P102" s="4"/>
    </row>
    <row r="103" spans="1:16" ht="16" x14ac:dyDescent="0.2">
      <c r="A103" s="11"/>
      <c r="E103" s="3"/>
      <c r="F103" s="3"/>
      <c r="G103" s="3"/>
      <c r="H103" s="3"/>
      <c r="I103" s="3"/>
      <c r="M103" s="4"/>
      <c r="N103" s="4"/>
      <c r="O103" s="4"/>
      <c r="P103" s="4"/>
    </row>
    <row r="104" spans="1:16" ht="16" x14ac:dyDescent="0.2">
      <c r="A104" s="11"/>
      <c r="E104" s="3"/>
      <c r="F104" s="3"/>
      <c r="G104" s="3"/>
      <c r="H104" s="3"/>
      <c r="I104" s="3"/>
      <c r="M104" s="4"/>
      <c r="N104" s="4"/>
      <c r="O104" s="4"/>
      <c r="P104" s="4"/>
    </row>
    <row r="105" spans="1:16" ht="16" x14ac:dyDescent="0.2">
      <c r="A105" s="11"/>
      <c r="E105" s="3"/>
      <c r="F105" s="3"/>
      <c r="G105" s="3"/>
      <c r="H105" s="3"/>
      <c r="I105" s="3"/>
      <c r="M105" s="4"/>
      <c r="N105" s="4"/>
      <c r="O105" s="4"/>
      <c r="P105" s="4"/>
    </row>
    <row r="106" spans="1:16" ht="16" x14ac:dyDescent="0.2">
      <c r="A106" s="11"/>
      <c r="E106" s="3"/>
      <c r="F106" s="3"/>
      <c r="G106" s="3"/>
      <c r="H106" s="3"/>
      <c r="I106" s="3"/>
      <c r="M106" s="4"/>
      <c r="N106" s="4"/>
      <c r="O106" s="4"/>
      <c r="P106" s="4"/>
    </row>
    <row r="107" spans="1:16" ht="16" x14ac:dyDescent="0.2">
      <c r="A107" s="11"/>
      <c r="E107" s="3"/>
      <c r="F107" s="3"/>
      <c r="G107" s="3"/>
      <c r="H107" s="3"/>
      <c r="I107" s="3"/>
      <c r="M107" s="4"/>
      <c r="N107" s="4"/>
      <c r="O107" s="4"/>
      <c r="P107" s="4"/>
    </row>
    <row r="108" spans="1:16" ht="16" x14ac:dyDescent="0.2">
      <c r="A108" s="11"/>
      <c r="E108" s="3"/>
      <c r="F108" s="3"/>
      <c r="G108" s="3"/>
      <c r="H108" s="3"/>
      <c r="I108" s="3"/>
      <c r="M108" s="4"/>
      <c r="N108" s="4"/>
      <c r="O108" s="4"/>
      <c r="P108" s="4"/>
    </row>
    <row r="109" spans="1:16" ht="16" x14ac:dyDescent="0.2">
      <c r="A109" s="11"/>
      <c r="E109" s="3"/>
      <c r="F109" s="3"/>
      <c r="G109" s="3"/>
      <c r="H109" s="3"/>
      <c r="I109" s="3"/>
      <c r="M109" s="4"/>
      <c r="N109" s="4"/>
      <c r="O109" s="4"/>
      <c r="P109" s="4"/>
    </row>
    <row r="110" spans="1:16" ht="16" x14ac:dyDescent="0.2">
      <c r="A110" s="11"/>
      <c r="E110" s="3"/>
      <c r="F110" s="3"/>
      <c r="G110" s="3"/>
      <c r="H110" s="3"/>
      <c r="I110" s="3"/>
      <c r="M110" s="4"/>
      <c r="N110" s="4"/>
      <c r="O110" s="4"/>
      <c r="P110" s="4"/>
    </row>
    <row r="111" spans="1:16" ht="16" x14ac:dyDescent="0.2">
      <c r="A111" s="11"/>
      <c r="E111" s="3"/>
      <c r="F111" s="3"/>
      <c r="G111" s="3"/>
      <c r="H111" s="3"/>
      <c r="I111" s="3"/>
      <c r="M111" s="4"/>
      <c r="N111" s="4"/>
      <c r="O111" s="4"/>
      <c r="P111" s="4"/>
    </row>
    <row r="112" spans="1:16" ht="16" x14ac:dyDescent="0.2">
      <c r="A112" s="11"/>
      <c r="E112" s="3"/>
      <c r="F112" s="3"/>
      <c r="G112" s="3"/>
      <c r="H112" s="3"/>
      <c r="I112" s="3"/>
      <c r="M112" s="4"/>
      <c r="N112" s="4"/>
      <c r="O112" s="4"/>
      <c r="P112" s="4"/>
    </row>
    <row r="113" spans="1:16" ht="16" x14ac:dyDescent="0.2">
      <c r="A113" s="11"/>
      <c r="E113" s="3"/>
      <c r="F113" s="3"/>
      <c r="G113" s="3"/>
      <c r="H113" s="3"/>
      <c r="I113" s="3"/>
      <c r="M113" s="4"/>
      <c r="N113" s="4"/>
      <c r="O113" s="4"/>
      <c r="P113" s="4"/>
    </row>
    <row r="114" spans="1:16" ht="16" x14ac:dyDescent="0.2">
      <c r="A114" s="11"/>
      <c r="E114" s="3"/>
      <c r="F114" s="3"/>
      <c r="G114" s="3"/>
      <c r="H114" s="3"/>
      <c r="I114" s="3"/>
      <c r="M114" s="4"/>
      <c r="N114" s="4"/>
      <c r="O114" s="4"/>
      <c r="P114" s="4"/>
    </row>
    <row r="115" spans="1:16" ht="16" x14ac:dyDescent="0.2">
      <c r="A115" s="11"/>
      <c r="E115" s="3"/>
      <c r="F115" s="3"/>
      <c r="G115" s="3"/>
      <c r="H115" s="3"/>
      <c r="I115" s="3"/>
      <c r="M115" s="4"/>
      <c r="N115" s="4"/>
      <c r="O115" s="4"/>
      <c r="P115" s="4"/>
    </row>
    <row r="116" spans="1:16" ht="16" x14ac:dyDescent="0.2">
      <c r="A116" s="11"/>
      <c r="E116" s="3"/>
      <c r="F116" s="3"/>
      <c r="G116" s="3"/>
      <c r="H116" s="3"/>
      <c r="I116" s="3"/>
      <c r="M116" s="4"/>
      <c r="N116" s="4"/>
      <c r="O116" s="4"/>
      <c r="P116" s="4"/>
    </row>
    <row r="117" spans="1:16" ht="16" x14ac:dyDescent="0.2">
      <c r="A117" s="11"/>
      <c r="E117" s="3"/>
      <c r="F117" s="3"/>
      <c r="G117" s="3"/>
      <c r="H117" s="3"/>
      <c r="I117" s="3"/>
      <c r="M117" s="4"/>
      <c r="N117" s="4"/>
      <c r="O117" s="4"/>
      <c r="P117" s="4"/>
    </row>
    <row r="118" spans="1:16" ht="16" x14ac:dyDescent="0.2">
      <c r="A118" s="11"/>
      <c r="E118" s="3"/>
      <c r="F118" s="3"/>
      <c r="G118" s="3"/>
      <c r="H118" s="3"/>
      <c r="I118" s="3"/>
      <c r="M118" s="4"/>
      <c r="N118" s="4"/>
      <c r="O118" s="4"/>
      <c r="P118" s="4"/>
    </row>
    <row r="119" spans="1:16" ht="16" x14ac:dyDescent="0.2">
      <c r="A119" s="11"/>
      <c r="E119" s="3"/>
      <c r="F119" s="3"/>
      <c r="G119" s="3"/>
      <c r="H119" s="3"/>
      <c r="I119" s="3"/>
      <c r="M119" s="4"/>
      <c r="N119" s="4"/>
      <c r="O119" s="4"/>
      <c r="P119" s="4"/>
    </row>
    <row r="120" spans="1:16" ht="16" x14ac:dyDescent="0.2">
      <c r="A120" s="11"/>
      <c r="E120" s="3"/>
      <c r="F120" s="3"/>
      <c r="G120" s="3"/>
      <c r="H120" s="3"/>
      <c r="I120" s="3"/>
      <c r="M120" s="4"/>
      <c r="N120" s="4"/>
      <c r="O120" s="4"/>
      <c r="P120" s="4"/>
    </row>
    <row r="121" spans="1:16" ht="16" x14ac:dyDescent="0.2">
      <c r="A121" s="11"/>
      <c r="E121" s="3"/>
      <c r="F121" s="3"/>
      <c r="G121" s="3"/>
      <c r="H121" s="3"/>
      <c r="I121" s="3"/>
      <c r="M121" s="4"/>
      <c r="N121" s="4"/>
      <c r="O121" s="4"/>
      <c r="P121" s="4"/>
    </row>
    <row r="122" spans="1:16" ht="16" x14ac:dyDescent="0.2">
      <c r="A122" s="11"/>
      <c r="E122" s="3"/>
      <c r="F122" s="3"/>
      <c r="G122" s="3"/>
      <c r="H122" s="3"/>
      <c r="I122" s="3"/>
      <c r="M122" s="4"/>
      <c r="N122" s="4"/>
      <c r="O122" s="4"/>
      <c r="P122" s="4"/>
    </row>
    <row r="123" spans="1:16" ht="16" x14ac:dyDescent="0.2">
      <c r="A123" s="11"/>
      <c r="E123" s="3"/>
      <c r="F123" s="3"/>
      <c r="G123" s="3"/>
      <c r="H123" s="3"/>
      <c r="I123" s="3"/>
      <c r="M123" s="4"/>
      <c r="N123" s="4"/>
      <c r="O123" s="4"/>
      <c r="P123" s="4"/>
    </row>
    <row r="124" spans="1:16" ht="16" x14ac:dyDescent="0.2">
      <c r="A124" s="11"/>
      <c r="E124" s="3"/>
      <c r="F124" s="3"/>
      <c r="G124" s="3"/>
      <c r="H124" s="3"/>
      <c r="I124" s="3"/>
      <c r="M124" s="4"/>
      <c r="N124" s="4"/>
      <c r="O124" s="4"/>
      <c r="P124" s="4"/>
    </row>
    <row r="125" spans="1:16" ht="16" x14ac:dyDescent="0.2">
      <c r="A125" s="11"/>
      <c r="E125" s="3"/>
      <c r="F125" s="3"/>
      <c r="G125" s="3"/>
      <c r="H125" s="3"/>
      <c r="I125" s="3"/>
      <c r="M125" s="4"/>
      <c r="N125" s="4"/>
      <c r="O125" s="4"/>
      <c r="P125" s="4"/>
    </row>
    <row r="126" spans="1:16" ht="16" x14ac:dyDescent="0.2">
      <c r="A126" s="11"/>
      <c r="E126" s="3"/>
      <c r="F126" s="3"/>
      <c r="G126" s="3"/>
      <c r="H126" s="3"/>
      <c r="I126" s="3"/>
      <c r="M126" s="4"/>
      <c r="N126" s="4"/>
      <c r="O126" s="4"/>
      <c r="P126" s="4"/>
    </row>
    <row r="127" spans="1:16" ht="16" x14ac:dyDescent="0.2">
      <c r="A127" s="11"/>
      <c r="E127" s="3"/>
      <c r="F127" s="3"/>
      <c r="G127" s="3"/>
      <c r="H127" s="3"/>
      <c r="I127" s="3"/>
      <c r="M127" s="4"/>
      <c r="N127" s="4"/>
      <c r="O127" s="4"/>
      <c r="P127" s="4"/>
    </row>
    <row r="128" spans="1:16" ht="16" x14ac:dyDescent="0.2">
      <c r="A128" s="11"/>
      <c r="E128" s="3"/>
      <c r="F128" s="3"/>
      <c r="G128" s="3"/>
      <c r="H128" s="3"/>
      <c r="I128" s="3"/>
      <c r="M128" s="4"/>
      <c r="N128" s="4"/>
      <c r="O128" s="4"/>
      <c r="P128" s="4"/>
    </row>
    <row r="129" spans="1:16" ht="16" x14ac:dyDescent="0.2">
      <c r="A129" s="11"/>
      <c r="E129" s="3"/>
      <c r="F129" s="3"/>
      <c r="G129" s="3"/>
      <c r="H129" s="3"/>
      <c r="I129" s="3"/>
      <c r="M129" s="4"/>
      <c r="N129" s="4"/>
      <c r="O129" s="4"/>
      <c r="P129" s="4"/>
    </row>
    <row r="130" spans="1:16" ht="16" x14ac:dyDescent="0.2">
      <c r="A130" s="11"/>
      <c r="E130" s="3"/>
      <c r="F130" s="3"/>
      <c r="G130" s="3"/>
      <c r="H130" s="3"/>
      <c r="I130" s="3"/>
      <c r="M130" s="4"/>
      <c r="N130" s="4"/>
      <c r="O130" s="4"/>
      <c r="P130" s="4"/>
    </row>
    <row r="131" spans="1:16" ht="16" x14ac:dyDescent="0.2">
      <c r="A131" s="11"/>
      <c r="E131" s="3"/>
      <c r="F131" s="3"/>
      <c r="G131" s="3"/>
      <c r="H131" s="3"/>
      <c r="I131" s="3"/>
      <c r="M131" s="4"/>
      <c r="N131" s="4"/>
      <c r="O131" s="4"/>
      <c r="P131" s="4"/>
    </row>
    <row r="132" spans="1:16" ht="16" x14ac:dyDescent="0.2">
      <c r="A132" s="11"/>
      <c r="E132" s="3"/>
      <c r="F132" s="3"/>
      <c r="G132" s="3"/>
      <c r="H132" s="3"/>
      <c r="I132" s="3"/>
      <c r="M132" s="4"/>
      <c r="N132" s="4"/>
      <c r="O132" s="4"/>
      <c r="P132" s="4"/>
    </row>
    <row r="133" spans="1:16" ht="16" x14ac:dyDescent="0.2">
      <c r="A133" s="11"/>
      <c r="E133" s="3"/>
      <c r="F133" s="3"/>
      <c r="G133" s="3"/>
      <c r="H133" s="3"/>
      <c r="I133" s="3"/>
      <c r="M133" s="4"/>
      <c r="N133" s="4"/>
      <c r="O133" s="4"/>
      <c r="P133" s="4"/>
    </row>
    <row r="134" spans="1:16" ht="16" x14ac:dyDescent="0.2">
      <c r="A134" s="11"/>
      <c r="E134" s="3"/>
      <c r="F134" s="3"/>
      <c r="G134" s="3"/>
      <c r="H134" s="3"/>
      <c r="I134" s="3"/>
      <c r="M134" s="4"/>
      <c r="N134" s="4"/>
      <c r="O134" s="4"/>
      <c r="P134" s="4"/>
    </row>
    <row r="135" spans="1:16" ht="16" x14ac:dyDescent="0.2">
      <c r="A135" s="11"/>
      <c r="E135" s="3"/>
      <c r="F135" s="3"/>
      <c r="G135" s="3"/>
      <c r="H135" s="3"/>
      <c r="I135" s="3"/>
      <c r="M135" s="4"/>
      <c r="N135" s="4"/>
      <c r="O135" s="4"/>
      <c r="P135" s="4"/>
    </row>
    <row r="136" spans="1:16" ht="16" x14ac:dyDescent="0.2">
      <c r="A136" s="11"/>
      <c r="E136" s="3"/>
      <c r="F136" s="3"/>
      <c r="G136" s="3"/>
      <c r="H136" s="3"/>
      <c r="I136" s="3"/>
      <c r="M136" s="4"/>
      <c r="N136" s="4"/>
      <c r="O136" s="4"/>
      <c r="P136" s="4"/>
    </row>
    <row r="137" spans="1:16" ht="16" x14ac:dyDescent="0.2">
      <c r="A137" s="11"/>
      <c r="E137" s="3"/>
      <c r="F137" s="3"/>
      <c r="G137" s="3"/>
      <c r="H137" s="3"/>
      <c r="I137" s="3"/>
      <c r="M137" s="4"/>
      <c r="N137" s="4"/>
      <c r="O137" s="4"/>
      <c r="P137" s="4"/>
    </row>
    <row r="138" spans="1:16" ht="16" x14ac:dyDescent="0.2">
      <c r="A138" s="11"/>
      <c r="E138" s="3"/>
      <c r="F138" s="3"/>
      <c r="G138" s="3"/>
      <c r="H138" s="3"/>
      <c r="I138" s="3"/>
      <c r="M138" s="4"/>
      <c r="N138" s="4"/>
      <c r="O138" s="4"/>
      <c r="P138" s="4"/>
    </row>
    <row r="139" spans="1:16" ht="16" x14ac:dyDescent="0.2">
      <c r="A139" s="11"/>
      <c r="E139" s="3"/>
      <c r="F139" s="3"/>
      <c r="G139" s="3"/>
      <c r="H139" s="3"/>
      <c r="I139" s="3"/>
      <c r="M139" s="4"/>
      <c r="N139" s="4"/>
      <c r="O139" s="4"/>
      <c r="P139" s="4"/>
    </row>
    <row r="140" spans="1:16" ht="16" x14ac:dyDescent="0.2">
      <c r="A140" s="11"/>
      <c r="E140" s="3"/>
      <c r="F140" s="3"/>
      <c r="G140" s="3"/>
      <c r="H140" s="3"/>
      <c r="I140" s="3"/>
      <c r="M140" s="4"/>
      <c r="N140" s="4"/>
      <c r="O140" s="4"/>
      <c r="P140" s="4"/>
    </row>
    <row r="141" spans="1:16" ht="16" x14ac:dyDescent="0.2">
      <c r="A141" s="11"/>
      <c r="E141" s="3"/>
      <c r="F141" s="3"/>
      <c r="G141" s="3"/>
      <c r="H141" s="3"/>
      <c r="I141" s="3"/>
      <c r="M141" s="4"/>
      <c r="N141" s="4"/>
      <c r="O141" s="4"/>
      <c r="P141" s="4"/>
    </row>
    <row r="142" spans="1:16" ht="16" x14ac:dyDescent="0.2">
      <c r="A142" s="11"/>
      <c r="E142" s="3"/>
      <c r="F142" s="3"/>
      <c r="G142" s="3"/>
      <c r="H142" s="3"/>
      <c r="I142" s="3"/>
      <c r="M142" s="4"/>
      <c r="N142" s="4"/>
      <c r="O142" s="4"/>
      <c r="P142" s="4"/>
    </row>
    <row r="143" spans="1:16" ht="16" x14ac:dyDescent="0.2">
      <c r="A143" s="11"/>
      <c r="E143" s="3"/>
      <c r="F143" s="3"/>
      <c r="G143" s="3"/>
      <c r="H143" s="3"/>
      <c r="I143" s="3"/>
      <c r="M143" s="4"/>
      <c r="N143" s="4"/>
      <c r="O143" s="4"/>
      <c r="P143" s="4"/>
    </row>
    <row r="144" spans="1:16" ht="16" x14ac:dyDescent="0.2">
      <c r="A144" s="11"/>
      <c r="E144" s="3"/>
      <c r="F144" s="3"/>
      <c r="G144" s="3"/>
      <c r="H144" s="3"/>
      <c r="I144" s="3"/>
      <c r="M144" s="4"/>
      <c r="N144" s="4"/>
      <c r="O144" s="4"/>
      <c r="P144" s="4"/>
    </row>
    <row r="145" spans="1:16" ht="16" x14ac:dyDescent="0.2">
      <c r="A145" s="11"/>
      <c r="E145" s="3"/>
      <c r="F145" s="3"/>
      <c r="G145" s="3"/>
      <c r="H145" s="3"/>
      <c r="I145" s="3"/>
      <c r="M145" s="4"/>
      <c r="N145" s="4"/>
      <c r="O145" s="4"/>
      <c r="P145" s="4"/>
    </row>
    <row r="146" spans="1:16" ht="16" x14ac:dyDescent="0.2">
      <c r="A146" s="11"/>
      <c r="E146" s="3"/>
      <c r="F146" s="3"/>
      <c r="G146" s="3"/>
      <c r="H146" s="3"/>
      <c r="I146" s="3"/>
      <c r="M146" s="4"/>
      <c r="N146" s="4"/>
      <c r="O146" s="4"/>
      <c r="P146" s="4"/>
    </row>
    <row r="147" spans="1:16" ht="16" x14ac:dyDescent="0.2">
      <c r="A147" s="11"/>
      <c r="E147" s="3"/>
      <c r="F147" s="3"/>
      <c r="G147" s="3"/>
      <c r="H147" s="3"/>
      <c r="I147" s="3"/>
      <c r="M147" s="4"/>
      <c r="N147" s="4"/>
      <c r="O147" s="4"/>
      <c r="P147" s="4"/>
    </row>
    <row r="148" spans="1:16" ht="16" x14ac:dyDescent="0.2">
      <c r="A148" s="11"/>
      <c r="E148" s="3"/>
      <c r="F148" s="3"/>
      <c r="G148" s="3"/>
      <c r="H148" s="3"/>
      <c r="I148" s="3"/>
      <c r="M148" s="4"/>
      <c r="N148" s="4"/>
      <c r="O148" s="4"/>
      <c r="P148" s="4"/>
    </row>
    <row r="149" spans="1:16" ht="16" x14ac:dyDescent="0.2">
      <c r="A149" s="11"/>
      <c r="E149" s="3"/>
      <c r="F149" s="3"/>
      <c r="G149" s="3"/>
      <c r="H149" s="3"/>
      <c r="I149" s="3"/>
      <c r="M149" s="4"/>
      <c r="N149" s="4"/>
      <c r="O149" s="4"/>
      <c r="P149" s="4"/>
    </row>
    <row r="150" spans="1:16" ht="16" x14ac:dyDescent="0.2">
      <c r="A150" s="11"/>
      <c r="E150" s="3"/>
      <c r="F150" s="3"/>
      <c r="G150" s="3"/>
      <c r="H150" s="3"/>
      <c r="I150" s="3"/>
      <c r="M150" s="4"/>
      <c r="N150" s="4"/>
      <c r="O150" s="4"/>
      <c r="P150" s="4"/>
    </row>
    <row r="151" spans="1:16" ht="16" x14ac:dyDescent="0.2">
      <c r="A151" s="11"/>
      <c r="E151" s="3"/>
      <c r="F151" s="3"/>
      <c r="G151" s="3"/>
      <c r="H151" s="3"/>
      <c r="I151" s="3"/>
      <c r="M151" s="4"/>
      <c r="N151" s="4"/>
      <c r="O151" s="4"/>
      <c r="P151" s="4"/>
    </row>
    <row r="152" spans="1:16" ht="16" x14ac:dyDescent="0.2">
      <c r="A152" s="11"/>
      <c r="E152" s="3"/>
      <c r="F152" s="3"/>
      <c r="G152" s="3"/>
      <c r="H152" s="3"/>
      <c r="I152" s="3"/>
      <c r="M152" s="4"/>
      <c r="N152" s="4"/>
      <c r="O152" s="4"/>
      <c r="P152" s="4"/>
    </row>
    <row r="153" spans="1:16" ht="16" x14ac:dyDescent="0.2">
      <c r="A153" s="11"/>
      <c r="E153" s="3"/>
      <c r="F153" s="3"/>
      <c r="G153" s="3"/>
      <c r="H153" s="3"/>
      <c r="I153" s="3"/>
      <c r="M153" s="4"/>
      <c r="N153" s="4"/>
      <c r="O153" s="4"/>
      <c r="P153" s="4"/>
    </row>
    <row r="154" spans="1:16" ht="16" x14ac:dyDescent="0.2">
      <c r="A154" s="11"/>
      <c r="E154" s="3"/>
      <c r="F154" s="3"/>
      <c r="G154" s="3"/>
      <c r="H154" s="3"/>
      <c r="I154" s="3"/>
      <c r="M154" s="4"/>
      <c r="N154" s="4"/>
      <c r="O154" s="4"/>
      <c r="P154" s="4"/>
    </row>
    <row r="155" spans="1:16" ht="16" x14ac:dyDescent="0.2">
      <c r="A155" s="11"/>
      <c r="E155" s="3"/>
      <c r="F155" s="3"/>
      <c r="G155" s="3"/>
      <c r="H155" s="3"/>
      <c r="I155" s="3"/>
      <c r="M155" s="4"/>
      <c r="N155" s="4"/>
      <c r="O155" s="4"/>
      <c r="P155" s="4"/>
    </row>
    <row r="156" spans="1:16" ht="16" x14ac:dyDescent="0.2">
      <c r="A156" s="11"/>
      <c r="E156" s="3"/>
      <c r="F156" s="3"/>
      <c r="G156" s="3"/>
      <c r="H156" s="3"/>
      <c r="I156" s="3"/>
      <c r="M156" s="4"/>
      <c r="N156" s="4"/>
      <c r="O156" s="4"/>
      <c r="P156" s="4"/>
    </row>
    <row r="157" spans="1:16" ht="16" x14ac:dyDescent="0.2">
      <c r="A157" s="11"/>
      <c r="E157" s="3"/>
      <c r="F157" s="3"/>
      <c r="G157" s="3"/>
      <c r="H157" s="3"/>
      <c r="I157" s="3"/>
      <c r="M157" s="4"/>
      <c r="N157" s="4"/>
      <c r="O157" s="4"/>
      <c r="P157" s="4"/>
    </row>
    <row r="158" spans="1:16" ht="16" x14ac:dyDescent="0.2">
      <c r="A158" s="11"/>
      <c r="E158" s="3"/>
      <c r="F158" s="3"/>
      <c r="G158" s="3"/>
      <c r="H158" s="3"/>
      <c r="I158" s="3"/>
      <c r="M158" s="4"/>
      <c r="N158" s="4"/>
      <c r="O158" s="4"/>
      <c r="P158" s="4"/>
    </row>
    <row r="159" spans="1:16" ht="16" x14ac:dyDescent="0.2">
      <c r="A159" s="11"/>
      <c r="E159" s="3"/>
      <c r="F159" s="3"/>
      <c r="G159" s="3"/>
      <c r="H159" s="3"/>
      <c r="I159" s="3"/>
      <c r="M159" s="4"/>
      <c r="N159" s="4"/>
      <c r="O159" s="4"/>
      <c r="P159" s="4"/>
    </row>
    <row r="160" spans="1:16" ht="16" x14ac:dyDescent="0.2">
      <c r="A160" s="11"/>
      <c r="E160" s="3"/>
      <c r="F160" s="3"/>
      <c r="G160" s="3"/>
      <c r="H160" s="3"/>
      <c r="I160" s="3"/>
      <c r="M160" s="4"/>
      <c r="N160" s="4"/>
      <c r="O160" s="4"/>
      <c r="P160" s="4"/>
    </row>
    <row r="161" spans="1:16" ht="16" x14ac:dyDescent="0.2">
      <c r="A161" s="11"/>
      <c r="E161" s="3"/>
      <c r="F161" s="3"/>
      <c r="G161" s="3"/>
      <c r="H161" s="3"/>
      <c r="I161" s="3"/>
      <c r="M161" s="4"/>
      <c r="N161" s="4"/>
      <c r="O161" s="4"/>
      <c r="P161" s="4"/>
    </row>
    <row r="162" spans="1:16" ht="16" x14ac:dyDescent="0.2">
      <c r="A162" s="11"/>
      <c r="E162" s="3"/>
      <c r="F162" s="3"/>
      <c r="G162" s="3"/>
      <c r="H162" s="3"/>
      <c r="I162" s="3"/>
      <c r="M162" s="4"/>
      <c r="N162" s="4"/>
      <c r="O162" s="4"/>
      <c r="P162" s="4"/>
    </row>
    <row r="163" spans="1:16" ht="16" x14ac:dyDescent="0.2">
      <c r="A163" s="11"/>
      <c r="E163" s="3"/>
      <c r="F163" s="3"/>
      <c r="G163" s="3"/>
      <c r="H163" s="3"/>
      <c r="I163" s="3"/>
      <c r="M163" s="4"/>
      <c r="N163" s="4"/>
      <c r="O163" s="4"/>
      <c r="P163" s="4"/>
    </row>
    <row r="164" spans="1:16" ht="16" x14ac:dyDescent="0.2">
      <c r="A164" s="11"/>
      <c r="E164" s="3"/>
      <c r="F164" s="3"/>
      <c r="G164" s="3"/>
      <c r="H164" s="3"/>
      <c r="I164" s="3"/>
      <c r="M164" s="4"/>
      <c r="N164" s="4"/>
      <c r="O164" s="4"/>
      <c r="P164" s="4"/>
    </row>
    <row r="165" spans="1:16" ht="16" x14ac:dyDescent="0.2">
      <c r="A165" s="11"/>
      <c r="E165" s="3"/>
      <c r="F165" s="3"/>
      <c r="G165" s="3"/>
      <c r="H165" s="3"/>
      <c r="I165" s="3"/>
      <c r="M165" s="4"/>
      <c r="N165" s="4"/>
      <c r="O165" s="4"/>
      <c r="P165" s="4"/>
    </row>
    <row r="166" spans="1:16" ht="16" x14ac:dyDescent="0.2">
      <c r="A166" s="11"/>
      <c r="E166" s="3"/>
      <c r="F166" s="3"/>
      <c r="G166" s="3"/>
      <c r="H166" s="3"/>
      <c r="I166" s="3"/>
      <c r="M166" s="4"/>
      <c r="N166" s="4"/>
      <c r="O166" s="4"/>
      <c r="P166" s="4"/>
    </row>
    <row r="167" spans="1:16" ht="16" x14ac:dyDescent="0.2">
      <c r="A167" s="11"/>
      <c r="E167" s="3"/>
      <c r="F167" s="3"/>
      <c r="G167" s="3"/>
      <c r="H167" s="3"/>
      <c r="I167" s="3"/>
      <c r="M167" s="4"/>
      <c r="N167" s="4"/>
      <c r="O167" s="4"/>
      <c r="P167" s="4"/>
    </row>
    <row r="168" spans="1:16" ht="16" x14ac:dyDescent="0.2">
      <c r="A168" s="11"/>
      <c r="E168" s="3"/>
      <c r="F168" s="3"/>
      <c r="G168" s="3"/>
      <c r="H168" s="3"/>
      <c r="I168" s="3"/>
      <c r="M168" s="4"/>
      <c r="N168" s="4"/>
      <c r="O168" s="4"/>
      <c r="P168" s="4"/>
    </row>
    <row r="169" spans="1:16" ht="16" x14ac:dyDescent="0.2">
      <c r="A169" s="11"/>
      <c r="E169" s="3"/>
      <c r="F169" s="3"/>
      <c r="G169" s="3"/>
      <c r="H169" s="3"/>
      <c r="I169" s="3"/>
      <c r="M169" s="4"/>
      <c r="N169" s="4"/>
      <c r="O169" s="4"/>
      <c r="P169" s="4"/>
    </row>
    <row r="170" spans="1:16" ht="16" x14ac:dyDescent="0.2">
      <c r="A170" s="11"/>
      <c r="E170" s="3"/>
      <c r="F170" s="3"/>
      <c r="G170" s="3"/>
      <c r="H170" s="3"/>
      <c r="I170" s="3"/>
      <c r="M170" s="4"/>
      <c r="N170" s="4"/>
      <c r="O170" s="4"/>
      <c r="P170" s="4"/>
    </row>
    <row r="171" spans="1:16" ht="16" x14ac:dyDescent="0.2">
      <c r="A171" s="11"/>
      <c r="E171" s="3"/>
      <c r="F171" s="3"/>
      <c r="G171" s="3"/>
      <c r="H171" s="3"/>
      <c r="I171" s="3"/>
      <c r="M171" s="4"/>
      <c r="N171" s="4"/>
      <c r="O171" s="4"/>
      <c r="P171" s="4"/>
    </row>
    <row r="172" spans="1:16" ht="16" x14ac:dyDescent="0.2">
      <c r="A172" s="11"/>
      <c r="E172" s="3"/>
      <c r="F172" s="3"/>
      <c r="G172" s="3"/>
      <c r="H172" s="3"/>
      <c r="I172" s="3"/>
      <c r="M172" s="4"/>
      <c r="N172" s="4"/>
      <c r="O172" s="4"/>
      <c r="P172" s="4"/>
    </row>
    <row r="173" spans="1:16" ht="16" x14ac:dyDescent="0.2">
      <c r="A173" s="11"/>
      <c r="E173" s="3"/>
      <c r="F173" s="3"/>
      <c r="G173" s="3"/>
      <c r="H173" s="3"/>
      <c r="I173" s="3"/>
      <c r="M173" s="4"/>
      <c r="N173" s="4"/>
      <c r="O173" s="4"/>
      <c r="P173" s="4"/>
    </row>
    <row r="174" spans="1:16" ht="16" x14ac:dyDescent="0.2">
      <c r="A174" s="11"/>
      <c r="E174" s="3"/>
      <c r="F174" s="3"/>
      <c r="G174" s="3"/>
      <c r="H174" s="3"/>
      <c r="I174" s="3"/>
      <c r="M174" s="4"/>
      <c r="N174" s="4"/>
      <c r="O174" s="4"/>
      <c r="P174" s="4"/>
    </row>
    <row r="175" spans="1:16" ht="16" x14ac:dyDescent="0.2">
      <c r="A175" s="11"/>
      <c r="E175" s="3"/>
      <c r="F175" s="3"/>
      <c r="G175" s="3"/>
      <c r="H175" s="3"/>
      <c r="I175" s="3"/>
      <c r="M175" s="4"/>
      <c r="N175" s="4"/>
      <c r="O175" s="4"/>
      <c r="P175" s="4"/>
    </row>
    <row r="176" spans="1:16" ht="16" x14ac:dyDescent="0.2">
      <c r="A176" s="11"/>
      <c r="E176" s="3"/>
      <c r="F176" s="3"/>
      <c r="G176" s="3"/>
      <c r="H176" s="3"/>
      <c r="I176" s="3"/>
      <c r="M176" s="4"/>
      <c r="N176" s="4"/>
      <c r="O176" s="4"/>
      <c r="P176" s="4"/>
    </row>
    <row r="177" spans="1:16" ht="16" x14ac:dyDescent="0.2">
      <c r="A177" s="11"/>
      <c r="E177" s="3"/>
      <c r="F177" s="3"/>
      <c r="G177" s="3"/>
      <c r="H177" s="3"/>
      <c r="I177" s="3"/>
      <c r="M177" s="4"/>
      <c r="N177" s="4"/>
      <c r="O177" s="4"/>
      <c r="P177" s="4"/>
    </row>
    <row r="178" spans="1:16" ht="16" x14ac:dyDescent="0.2">
      <c r="A178" s="11"/>
      <c r="E178" s="3"/>
      <c r="F178" s="3"/>
      <c r="G178" s="3"/>
      <c r="H178" s="3"/>
      <c r="I178" s="3"/>
      <c r="M178" s="4"/>
      <c r="N178" s="4"/>
      <c r="O178" s="4"/>
      <c r="P178" s="4"/>
    </row>
    <row r="179" spans="1:16" ht="16" x14ac:dyDescent="0.2">
      <c r="A179" s="11"/>
      <c r="E179" s="3"/>
      <c r="F179" s="3"/>
      <c r="G179" s="3"/>
      <c r="H179" s="3"/>
      <c r="I179" s="3"/>
      <c r="M179" s="4"/>
      <c r="N179" s="4"/>
      <c r="O179" s="4"/>
      <c r="P179" s="4"/>
    </row>
    <row r="180" spans="1:16" ht="16" x14ac:dyDescent="0.2">
      <c r="A180" s="11"/>
      <c r="E180" s="3"/>
      <c r="F180" s="3"/>
      <c r="G180" s="3"/>
      <c r="H180" s="3"/>
      <c r="I180" s="3"/>
      <c r="M180" s="4"/>
      <c r="N180" s="4"/>
      <c r="O180" s="4"/>
      <c r="P180" s="4"/>
    </row>
    <row r="181" spans="1:16" ht="16" x14ac:dyDescent="0.2">
      <c r="A181" s="11"/>
      <c r="E181" s="3"/>
      <c r="F181" s="3"/>
      <c r="G181" s="3"/>
      <c r="H181" s="3"/>
      <c r="I181" s="3"/>
      <c r="M181" s="4"/>
      <c r="N181" s="4"/>
      <c r="O181" s="4"/>
      <c r="P181" s="4"/>
    </row>
    <row r="182" spans="1:16" ht="16" x14ac:dyDescent="0.2">
      <c r="A182" s="11"/>
      <c r="E182" s="3"/>
      <c r="F182" s="3"/>
      <c r="G182" s="3"/>
      <c r="H182" s="3"/>
      <c r="I182" s="3"/>
      <c r="M182" s="4"/>
      <c r="N182" s="4"/>
      <c r="O182" s="4"/>
      <c r="P182" s="4"/>
    </row>
    <row r="183" spans="1:16" ht="16" x14ac:dyDescent="0.2">
      <c r="A183" s="11"/>
      <c r="E183" s="3"/>
      <c r="F183" s="3"/>
      <c r="G183" s="3"/>
      <c r="H183" s="3"/>
      <c r="I183" s="3"/>
      <c r="M183" s="4"/>
      <c r="N183" s="4"/>
      <c r="O183" s="4"/>
      <c r="P183" s="4"/>
    </row>
    <row r="184" spans="1:16" ht="16" x14ac:dyDescent="0.2">
      <c r="A184" s="11"/>
      <c r="E184" s="3"/>
      <c r="F184" s="3"/>
      <c r="G184" s="3"/>
      <c r="H184" s="3"/>
      <c r="I184" s="3"/>
      <c r="M184" s="4"/>
      <c r="N184" s="4"/>
      <c r="O184" s="4"/>
      <c r="P184" s="4"/>
    </row>
    <row r="185" spans="1:16" ht="16" x14ac:dyDescent="0.2">
      <c r="A185" s="11"/>
      <c r="E185" s="3"/>
      <c r="F185" s="3"/>
      <c r="G185" s="3"/>
      <c r="H185" s="3"/>
      <c r="I185" s="3"/>
      <c r="M185" s="4"/>
      <c r="N185" s="4"/>
      <c r="O185" s="4"/>
      <c r="P185" s="4"/>
    </row>
    <row r="186" spans="1:16" ht="16" x14ac:dyDescent="0.2">
      <c r="A186" s="11"/>
      <c r="E186" s="3"/>
      <c r="F186" s="3"/>
      <c r="G186" s="3"/>
      <c r="H186" s="3"/>
      <c r="I186" s="3"/>
      <c r="M186" s="4"/>
      <c r="N186" s="4"/>
      <c r="O186" s="4"/>
      <c r="P186" s="4"/>
    </row>
    <row r="187" spans="1:16" ht="16" x14ac:dyDescent="0.2">
      <c r="A187" s="11"/>
      <c r="E187" s="3"/>
      <c r="F187" s="3"/>
      <c r="G187" s="3"/>
      <c r="H187" s="3"/>
      <c r="I187" s="3"/>
      <c r="M187" s="4"/>
      <c r="N187" s="4"/>
      <c r="O187" s="4"/>
      <c r="P187" s="4"/>
    </row>
    <row r="188" spans="1:16" ht="16" x14ac:dyDescent="0.2">
      <c r="A188" s="11"/>
      <c r="E188" s="3"/>
      <c r="F188" s="3"/>
      <c r="G188" s="3"/>
      <c r="H188" s="3"/>
      <c r="I188" s="3"/>
      <c r="M188" s="4"/>
      <c r="N188" s="4"/>
      <c r="O188" s="4"/>
      <c r="P188" s="4"/>
    </row>
    <row r="189" spans="1:16" ht="16" x14ac:dyDescent="0.2">
      <c r="A189" s="11"/>
      <c r="E189" s="3"/>
      <c r="F189" s="3"/>
      <c r="G189" s="3"/>
      <c r="H189" s="3"/>
      <c r="I189" s="3"/>
      <c r="M189" s="4"/>
      <c r="N189" s="4"/>
      <c r="O189" s="4"/>
      <c r="P189" s="4"/>
    </row>
    <row r="190" spans="1:16" ht="16" x14ac:dyDescent="0.2">
      <c r="A190" s="11"/>
      <c r="E190" s="3"/>
      <c r="F190" s="3"/>
      <c r="G190" s="3"/>
      <c r="H190" s="3"/>
      <c r="I190" s="3"/>
      <c r="M190" s="4"/>
      <c r="N190" s="4"/>
      <c r="O190" s="4"/>
      <c r="P190" s="4"/>
    </row>
    <row r="191" spans="1:16" ht="16" x14ac:dyDescent="0.2">
      <c r="A191" s="11"/>
      <c r="E191" s="3"/>
      <c r="F191" s="3"/>
      <c r="G191" s="3"/>
      <c r="H191" s="3"/>
      <c r="I191" s="3"/>
      <c r="M191" s="4"/>
      <c r="N191" s="4"/>
      <c r="O191" s="4"/>
      <c r="P191" s="4"/>
    </row>
    <row r="192" spans="1:16" ht="16" x14ac:dyDescent="0.2">
      <c r="A192" s="11"/>
      <c r="E192" s="3"/>
      <c r="F192" s="3"/>
      <c r="G192" s="3"/>
      <c r="H192" s="3"/>
      <c r="I192" s="3"/>
      <c r="M192" s="4"/>
      <c r="N192" s="4"/>
      <c r="O192" s="4"/>
      <c r="P192" s="4"/>
    </row>
    <row r="193" spans="1:16" ht="16" x14ac:dyDescent="0.2">
      <c r="A193" s="11"/>
      <c r="E193" s="3"/>
      <c r="F193" s="3"/>
      <c r="G193" s="3"/>
      <c r="H193" s="3"/>
      <c r="I193" s="3"/>
      <c r="M193" s="4"/>
      <c r="N193" s="4"/>
      <c r="O193" s="4"/>
      <c r="P193" s="4"/>
    </row>
    <row r="194" spans="1:16" ht="16" x14ac:dyDescent="0.2">
      <c r="A194" s="11"/>
      <c r="E194" s="3"/>
      <c r="F194" s="3"/>
      <c r="G194" s="3"/>
      <c r="H194" s="3"/>
      <c r="I194" s="3"/>
      <c r="M194" s="4"/>
      <c r="N194" s="4"/>
      <c r="O194" s="4"/>
      <c r="P194" s="4"/>
    </row>
    <row r="195" spans="1:16" ht="16" x14ac:dyDescent="0.2">
      <c r="A195" s="11"/>
      <c r="E195" s="3"/>
      <c r="F195" s="3"/>
      <c r="G195" s="3"/>
      <c r="H195" s="3"/>
      <c r="I195" s="3"/>
      <c r="M195" s="4"/>
      <c r="N195" s="4"/>
      <c r="O195" s="4"/>
      <c r="P195" s="4"/>
    </row>
    <row r="196" spans="1:16" ht="16" x14ac:dyDescent="0.2">
      <c r="A196" s="11"/>
      <c r="E196" s="3"/>
      <c r="F196" s="3"/>
      <c r="G196" s="3"/>
      <c r="H196" s="3"/>
      <c r="I196" s="3"/>
      <c r="M196" s="4"/>
      <c r="N196" s="4"/>
      <c r="O196" s="4"/>
      <c r="P196" s="4"/>
    </row>
    <row r="197" spans="1:16" ht="16" x14ac:dyDescent="0.2">
      <c r="A197" s="11"/>
      <c r="E197" s="3"/>
      <c r="F197" s="3"/>
      <c r="G197" s="3"/>
      <c r="H197" s="3"/>
      <c r="I197" s="3"/>
      <c r="M197" s="4"/>
      <c r="N197" s="4"/>
      <c r="O197" s="4"/>
      <c r="P197" s="4"/>
    </row>
    <row r="198" spans="1:16" ht="16" x14ac:dyDescent="0.2">
      <c r="A198" s="11"/>
      <c r="E198" s="3"/>
      <c r="F198" s="3"/>
      <c r="G198" s="3"/>
      <c r="H198" s="3"/>
      <c r="I198" s="3"/>
      <c r="M198" s="4"/>
      <c r="N198" s="4"/>
      <c r="O198" s="4"/>
      <c r="P198" s="4"/>
    </row>
    <row r="199" spans="1:16" ht="16" x14ac:dyDescent="0.2">
      <c r="A199" s="11"/>
      <c r="E199" s="3"/>
      <c r="F199" s="3"/>
      <c r="G199" s="3"/>
      <c r="H199" s="3"/>
      <c r="I199" s="3"/>
      <c r="M199" s="4"/>
      <c r="N199" s="4"/>
      <c r="O199" s="4"/>
      <c r="P199" s="4"/>
    </row>
    <row r="200" spans="1:16" ht="16" x14ac:dyDescent="0.2">
      <c r="A200" s="11"/>
      <c r="E200" s="3"/>
      <c r="F200" s="3"/>
      <c r="G200" s="3"/>
      <c r="H200" s="3"/>
      <c r="I200" s="3"/>
      <c r="M200" s="4"/>
      <c r="N200" s="4"/>
      <c r="O200" s="4"/>
      <c r="P200" s="4"/>
    </row>
    <row r="201" spans="1:16" ht="16" x14ac:dyDescent="0.2">
      <c r="A201" s="11"/>
      <c r="E201" s="3"/>
      <c r="F201" s="3"/>
      <c r="G201" s="3"/>
      <c r="H201" s="3"/>
      <c r="I201" s="3"/>
      <c r="M201" s="4"/>
      <c r="N201" s="4"/>
      <c r="O201" s="4"/>
      <c r="P201" s="4"/>
    </row>
    <row r="202" spans="1:16" ht="16" x14ac:dyDescent="0.2">
      <c r="A202" s="11"/>
      <c r="B202" s="1"/>
      <c r="E202" s="3"/>
      <c r="F202" s="3"/>
      <c r="G202" s="3"/>
      <c r="H202" s="3"/>
      <c r="I202" s="3"/>
      <c r="M202" s="4"/>
      <c r="N202" s="4"/>
      <c r="O202" s="4"/>
      <c r="P202" s="4"/>
    </row>
    <row r="203" spans="1:16" ht="16" x14ac:dyDescent="0.2">
      <c r="A203" s="11"/>
      <c r="B203" s="2"/>
      <c r="E203" s="3"/>
      <c r="F203" s="3"/>
      <c r="G203" s="3"/>
      <c r="H203" s="3"/>
      <c r="I203" s="3"/>
      <c r="M203" s="4"/>
      <c r="N203" s="4"/>
      <c r="O203" s="4"/>
      <c r="P203" s="4"/>
    </row>
    <row r="204" spans="1:16" ht="16" x14ac:dyDescent="0.2">
      <c r="A204" s="11"/>
      <c r="E204" s="3"/>
      <c r="F204" s="3"/>
      <c r="G204" s="3"/>
      <c r="H204" s="3"/>
      <c r="I204" s="3"/>
      <c r="M204" s="4"/>
      <c r="N204" s="4"/>
      <c r="O204" s="4"/>
      <c r="P204" s="4"/>
    </row>
    <row r="205" spans="1:16" ht="16" x14ac:dyDescent="0.2">
      <c r="A205" s="11"/>
      <c r="E205" s="3"/>
      <c r="F205" s="3"/>
      <c r="G205" s="3"/>
      <c r="H205" s="3"/>
      <c r="I205" s="3"/>
      <c r="M205" s="4"/>
      <c r="N205" s="4"/>
      <c r="O205" s="4"/>
      <c r="P205" s="4"/>
    </row>
    <row r="206" spans="1:16" ht="16" x14ac:dyDescent="0.2">
      <c r="A206" s="11"/>
      <c r="E206" s="3"/>
      <c r="F206" s="3"/>
      <c r="G206" s="3"/>
      <c r="H206" s="3"/>
      <c r="I206" s="3"/>
      <c r="M206" s="4"/>
      <c r="N206" s="4"/>
      <c r="O206" s="4"/>
      <c r="P206" s="4"/>
    </row>
    <row r="207" spans="1:16" ht="16" x14ac:dyDescent="0.2">
      <c r="A207" s="11"/>
      <c r="E207" s="3"/>
      <c r="F207" s="3"/>
      <c r="G207" s="3"/>
      <c r="H207" s="3"/>
      <c r="I207" s="3"/>
      <c r="M207" s="4"/>
      <c r="N207" s="4"/>
      <c r="O207" s="4"/>
      <c r="P207" s="4"/>
    </row>
  </sheetData>
  <sortState xmlns:xlrd2="http://schemas.microsoft.com/office/spreadsheetml/2017/richdata2" ref="A2:N207">
    <sortCondition ref="A2:A207"/>
  </sortState>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53AE6-5E23-2442-8563-4CA30FF6662F}">
  <sheetPr>
    <pageSetUpPr fitToPage="1"/>
  </sheetPr>
  <dimension ref="A1:I211"/>
  <sheetViews>
    <sheetView workbookViewId="0">
      <selection activeCell="B5" sqref="B5"/>
    </sheetView>
  </sheetViews>
  <sheetFormatPr baseColWidth="10" defaultColWidth="11" defaultRowHeight="16" x14ac:dyDescent="0.2"/>
  <cols>
    <col min="1" max="1" width="35.5" customWidth="1"/>
    <col min="2" max="2" width="9.5" style="6" customWidth="1"/>
    <col min="3" max="3" width="10" customWidth="1"/>
    <col min="4" max="4" width="12" customWidth="1"/>
    <col min="5" max="5" width="10.1640625" customWidth="1"/>
    <col min="6" max="6" width="10.33203125" customWidth="1"/>
    <col min="7" max="7" width="10.6640625" customWidth="1"/>
    <col min="8" max="8" width="10.1640625" customWidth="1"/>
    <col min="9" max="9" width="59.33203125" bestFit="1" customWidth="1"/>
  </cols>
  <sheetData>
    <row r="1" spans="1:9" s="28" customFormat="1" ht="92" customHeight="1" thickBot="1" x14ac:dyDescent="0.25">
      <c r="A1" s="29" t="s">
        <v>0</v>
      </c>
      <c r="B1" s="26" t="s">
        <v>11</v>
      </c>
      <c r="C1" s="26" t="s">
        <v>12</v>
      </c>
      <c r="D1" s="26" t="s">
        <v>13</v>
      </c>
      <c r="E1" s="26" t="s">
        <v>14</v>
      </c>
      <c r="F1" s="26" t="s">
        <v>15</v>
      </c>
      <c r="G1" s="27" t="s">
        <v>16</v>
      </c>
      <c r="H1" s="27" t="s">
        <v>17</v>
      </c>
      <c r="I1" s="26" t="s">
        <v>21</v>
      </c>
    </row>
    <row r="2" spans="1:9" x14ac:dyDescent="0.2">
      <c r="A2" s="19" t="str">
        <f>dilutions_calculations_sheet!A2</f>
        <v>TMP_FW_SOURCE_HR0</v>
      </c>
      <c r="B2" s="20">
        <f>dilutions_calculations_sheet!L2</f>
        <v>1</v>
      </c>
      <c r="C2" s="21">
        <f>(dilutions_calculations_sheet!K2*dilutions_calculations_sheet!L2)*1000/dilutions_calculations_sheet!H2</f>
        <v>976.56055861905543</v>
      </c>
      <c r="D2" s="21">
        <f>B2*1000-C2</f>
        <v>23.439441380944572</v>
      </c>
      <c r="E2" s="22">
        <f>C2*0.792/1000</f>
        <v>0.77343596242629187</v>
      </c>
      <c r="F2" s="23">
        <f>D2*0.792/1000</f>
        <v>1.8564037573708104E-2</v>
      </c>
      <c r="G2" s="24"/>
      <c r="H2" s="24"/>
      <c r="I2" s="25"/>
    </row>
    <row r="3" spans="1:9" x14ac:dyDescent="0.2">
      <c r="A3" s="19" t="str">
        <f>dilutions_calculations_sheet!A3</f>
        <v>TMP_FW_SOURCE_HR5</v>
      </c>
      <c r="B3" s="20">
        <f>dilutions_calculations_sheet!L3</f>
        <v>1</v>
      </c>
      <c r="C3" s="21">
        <f>(dilutions_calculations_sheet!K3*dilutions_calculations_sheet!L3)*1000/dilutions_calculations_sheet!H3</f>
        <v>1307.349207849019</v>
      </c>
      <c r="D3" s="21"/>
      <c r="E3" s="22">
        <f t="shared" ref="E3:E37" si="0">C3*0.792/1000</f>
        <v>1.035420572616423</v>
      </c>
      <c r="F3" s="23"/>
      <c r="G3" s="24"/>
      <c r="H3" s="24"/>
      <c r="I3" s="18"/>
    </row>
    <row r="4" spans="1:9" x14ac:dyDescent="0.2">
      <c r="A4" s="19" t="str">
        <f>dilutions_calculations_sheet!A4</f>
        <v>TMP_FW_Source_HR6</v>
      </c>
      <c r="B4" s="20">
        <f>dilutions_calculations_sheet!L4</f>
        <v>1</v>
      </c>
      <c r="C4" s="21">
        <f>(dilutions_calculations_sheet!K4*dilutions_calculations_sheet!L4)*1000/dilutions_calculations_sheet!H4</f>
        <v>1618.0589036542315</v>
      </c>
      <c r="D4" s="21"/>
      <c r="E4" s="22">
        <f t="shared" si="0"/>
        <v>1.2815026516941515</v>
      </c>
      <c r="F4" s="23"/>
      <c r="G4" s="24"/>
      <c r="H4" s="24"/>
      <c r="I4" s="18"/>
    </row>
    <row r="5" spans="1:9" x14ac:dyDescent="0.2">
      <c r="A5" s="19" t="str">
        <f>dilutions_calculations_sheet!A5</f>
        <v>TMP_SW_WELL_T1</v>
      </c>
      <c r="B5" s="20" t="s">
        <v>93</v>
      </c>
      <c r="C5" s="20" t="s">
        <v>93</v>
      </c>
      <c r="D5" s="20" t="s">
        <v>93</v>
      </c>
      <c r="E5" s="20" t="s">
        <v>93</v>
      </c>
      <c r="F5" s="20" t="s">
        <v>93</v>
      </c>
      <c r="G5" s="20" t="s">
        <v>93</v>
      </c>
      <c r="H5" s="20" t="s">
        <v>93</v>
      </c>
      <c r="I5" s="18" t="s">
        <v>92</v>
      </c>
    </row>
    <row r="6" spans="1:9" x14ac:dyDescent="0.2">
      <c r="A6" s="19" t="str">
        <f>dilutions_calculations_sheet!A6</f>
        <v>TMP_SW_WELL_T2_1/2</v>
      </c>
      <c r="B6" s="20">
        <f>dilutions_calculations_sheet!L6</f>
        <v>1</v>
      </c>
      <c r="C6" s="21">
        <f>(dilutions_calculations_sheet!K6*dilutions_calculations_sheet!L6)*1000/dilutions_calculations_sheet!H6</f>
        <v>1216.2291126807304</v>
      </c>
      <c r="D6" s="21"/>
      <c r="E6" s="22">
        <f t="shared" si="0"/>
        <v>0.96325345724313849</v>
      </c>
      <c r="F6" s="23">
        <f t="shared" ref="F6:F37" si="1">D6*0.792/1000</f>
        <v>0</v>
      </c>
      <c r="G6" s="24"/>
      <c r="H6" s="24"/>
      <c r="I6" s="18" t="s">
        <v>95</v>
      </c>
    </row>
    <row r="7" spans="1:9" x14ac:dyDescent="0.2">
      <c r="A7" s="19" t="str">
        <f>dilutions_calculations_sheet!A7</f>
        <v>TMP_SW_WELL_T2_2/2</v>
      </c>
      <c r="B7" s="20">
        <f>dilutions_calculations_sheet!L7</f>
        <v>1</v>
      </c>
      <c r="C7" s="21"/>
      <c r="D7" s="21"/>
      <c r="E7" s="22"/>
      <c r="F7" s="23"/>
      <c r="G7" s="24"/>
      <c r="H7" s="24"/>
      <c r="I7" s="18" t="s">
        <v>96</v>
      </c>
    </row>
    <row r="8" spans="1:9" x14ac:dyDescent="0.2">
      <c r="A8" s="19" t="str">
        <f>dilutions_calculations_sheet!A8</f>
        <v>TMP_FW_H3_T2</v>
      </c>
      <c r="B8" s="20">
        <f>dilutions_calculations_sheet!L8</f>
        <v>1</v>
      </c>
      <c r="C8" s="21">
        <f>(dilutions_calculations_sheet!K8*dilutions_calculations_sheet!L8)*1000/dilutions_calculations_sheet!H8</f>
        <v>1333.9547689126757</v>
      </c>
      <c r="D8" s="21"/>
      <c r="E8" s="22">
        <f t="shared" si="0"/>
        <v>1.0564921769788393</v>
      </c>
      <c r="F8" s="23"/>
      <c r="G8" s="24"/>
      <c r="H8" s="24"/>
      <c r="I8" s="18"/>
    </row>
    <row r="9" spans="1:9" x14ac:dyDescent="0.2">
      <c r="A9" s="19" t="str">
        <f>dilutions_calculations_sheet!A9</f>
        <v>TMP_FW_F4_T2</v>
      </c>
      <c r="B9" s="20">
        <f>dilutions_calculations_sheet!L9</f>
        <v>1</v>
      </c>
      <c r="C9" s="21">
        <f>(dilutions_calculations_sheet!K9*dilutions_calculations_sheet!L9)*1000/dilutions_calculations_sheet!H9</f>
        <v>859.75129848337212</v>
      </c>
      <c r="D9" s="21">
        <f t="shared" ref="D9:D37" si="2">B9*1000-C9</f>
        <v>140.24870151662788</v>
      </c>
      <c r="E9" s="22">
        <f t="shared" si="0"/>
        <v>0.68092302839883079</v>
      </c>
      <c r="F9" s="23">
        <f t="shared" si="1"/>
        <v>0.11107697160116928</v>
      </c>
      <c r="G9" s="24"/>
      <c r="H9" s="24"/>
      <c r="I9" s="18"/>
    </row>
    <row r="10" spans="1:9" x14ac:dyDescent="0.2">
      <c r="A10" s="19" t="str">
        <f>dilutions_calculations_sheet!A10</f>
        <v>TMP_FW_C3_T2</v>
      </c>
      <c r="B10" s="20">
        <f>dilutions_calculations_sheet!L10</f>
        <v>1</v>
      </c>
      <c r="C10" s="21">
        <f>(dilutions_calculations_sheet!K10*dilutions_calculations_sheet!L10)*1000/dilutions_calculations_sheet!H10</f>
        <v>492.14010421657269</v>
      </c>
      <c r="D10" s="21">
        <f t="shared" si="2"/>
        <v>507.85989578342731</v>
      </c>
      <c r="E10" s="22">
        <f t="shared" si="0"/>
        <v>0.38977496253952559</v>
      </c>
      <c r="F10" s="23">
        <f t="shared" si="1"/>
        <v>0.40222503746047444</v>
      </c>
      <c r="G10" s="24"/>
      <c r="H10" s="24"/>
      <c r="I10" s="18" t="s">
        <v>94</v>
      </c>
    </row>
    <row r="11" spans="1:9" x14ac:dyDescent="0.2">
      <c r="A11" s="19" t="str">
        <f>dilutions_calculations_sheet!A11</f>
        <v>TMP_SW_C3_T2</v>
      </c>
      <c r="B11" s="20">
        <f>dilutions_calculations_sheet!L11</f>
        <v>1</v>
      </c>
      <c r="C11" s="21">
        <f>(dilutions_calculations_sheet!K11*dilutions_calculations_sheet!L11)*1000/dilutions_calculations_sheet!H11</f>
        <v>649.51166833857712</v>
      </c>
      <c r="D11" s="21">
        <f t="shared" si="2"/>
        <v>350.48833166142288</v>
      </c>
      <c r="E11" s="22">
        <f t="shared" si="0"/>
        <v>0.51441324132415311</v>
      </c>
      <c r="F11" s="23">
        <f t="shared" si="1"/>
        <v>0.27758675867584692</v>
      </c>
      <c r="G11" s="24"/>
      <c r="H11" s="24"/>
      <c r="I11" s="18"/>
    </row>
    <row r="12" spans="1:9" x14ac:dyDescent="0.2">
      <c r="A12" s="19" t="str">
        <f>dilutions_calculations_sheet!A12</f>
        <v>TMP_FW_POOL_T3</v>
      </c>
      <c r="B12" s="20">
        <f>dilutions_calculations_sheet!L12</f>
        <v>1</v>
      </c>
      <c r="C12" s="21">
        <f>(dilutions_calculations_sheet!K12*dilutions_calculations_sheet!L12)*1000/dilutions_calculations_sheet!H12</f>
        <v>114.27367794232599</v>
      </c>
      <c r="D12" s="21">
        <f t="shared" si="2"/>
        <v>885.726322057674</v>
      </c>
      <c r="E12" s="22">
        <f t="shared" si="0"/>
        <v>9.0504752930322188E-2</v>
      </c>
      <c r="F12" s="23">
        <f t="shared" si="1"/>
        <v>0.70149524706967781</v>
      </c>
      <c r="G12" s="24"/>
      <c r="H12" s="24"/>
      <c r="I12" s="18"/>
    </row>
    <row r="13" spans="1:9" x14ac:dyDescent="0.2">
      <c r="A13" s="19" t="str">
        <f>dilutions_calculations_sheet!A13</f>
        <v>TMP_FW_H3_T3</v>
      </c>
      <c r="B13" s="20">
        <f>dilutions_calculations_sheet!L13</f>
        <v>1</v>
      </c>
      <c r="C13" s="21">
        <f>(dilutions_calculations_sheet!K13*dilutions_calculations_sheet!L13)*1000/dilutions_calculations_sheet!H13</f>
        <v>501.28171876350859</v>
      </c>
      <c r="D13" s="21">
        <f t="shared" si="2"/>
        <v>498.71828123649141</v>
      </c>
      <c r="E13" s="22">
        <f t="shared" si="0"/>
        <v>0.39701512126069882</v>
      </c>
      <c r="F13" s="23">
        <f t="shared" si="1"/>
        <v>0.39498487873930122</v>
      </c>
      <c r="G13" s="24"/>
      <c r="H13" s="24"/>
      <c r="I13" s="18"/>
    </row>
    <row r="14" spans="1:9" x14ac:dyDescent="0.2">
      <c r="A14" s="19" t="str">
        <f>dilutions_calculations_sheet!A14</f>
        <v>TMP_FW_F4_T3</v>
      </c>
      <c r="B14" s="20">
        <f>dilutions_calculations_sheet!L14</f>
        <v>1</v>
      </c>
      <c r="C14" s="21">
        <f>(dilutions_calculations_sheet!K14*dilutions_calculations_sheet!L14)*1000/dilutions_calculations_sheet!H14</f>
        <v>703.81935328975862</v>
      </c>
      <c r="D14" s="21">
        <f t="shared" si="2"/>
        <v>296.18064671024138</v>
      </c>
      <c r="E14" s="22">
        <f t="shared" si="0"/>
        <v>0.55742492780548891</v>
      </c>
      <c r="F14" s="23">
        <f t="shared" si="1"/>
        <v>0.23457507219451118</v>
      </c>
      <c r="G14" s="24"/>
      <c r="H14" s="24"/>
      <c r="I14" s="18"/>
    </row>
    <row r="15" spans="1:9" x14ac:dyDescent="0.2">
      <c r="A15" s="19" t="str">
        <f>dilutions_calculations_sheet!A15</f>
        <v>TMP_FW_SOURCE_HR3</v>
      </c>
      <c r="B15" s="20">
        <f>dilutions_calculations_sheet!L15</f>
        <v>1</v>
      </c>
      <c r="C15" s="21">
        <f>(dilutions_calculations_sheet!K15*dilutions_calculations_sheet!L15)*1000/dilutions_calculations_sheet!H15</f>
        <v>92.940635334851265</v>
      </c>
      <c r="D15" s="21">
        <f t="shared" si="2"/>
        <v>907.05936466514868</v>
      </c>
      <c r="E15" s="22">
        <f t="shared" si="0"/>
        <v>7.3608983185202204E-2</v>
      </c>
      <c r="F15" s="23">
        <f t="shared" si="1"/>
        <v>0.71839101681479778</v>
      </c>
      <c r="G15" s="24"/>
      <c r="H15" s="24"/>
      <c r="I15" s="18"/>
    </row>
    <row r="16" spans="1:9" x14ac:dyDescent="0.2">
      <c r="A16" s="19" t="str">
        <f>dilutions_calculations_sheet!A16</f>
        <v>TMP_SW_SOURCE_HR0</v>
      </c>
      <c r="B16" s="20">
        <f>dilutions_calculations_sheet!L16</f>
        <v>1</v>
      </c>
      <c r="C16" s="21">
        <f>(dilutions_calculations_sheet!K16*dilutions_calculations_sheet!L16)*1000/dilutions_calculations_sheet!H16</f>
        <v>40.894181335922539</v>
      </c>
      <c r="D16" s="21">
        <f t="shared" si="2"/>
        <v>959.10581866407745</v>
      </c>
      <c r="E16" s="22">
        <f t="shared" si="0"/>
        <v>3.2388191618050656E-2</v>
      </c>
      <c r="F16" s="23">
        <f t="shared" si="1"/>
        <v>0.7596118083819493</v>
      </c>
      <c r="G16" s="24"/>
      <c r="H16" s="24"/>
      <c r="I16" s="18"/>
    </row>
    <row r="17" spans="1:9" x14ac:dyDescent="0.2">
      <c r="A17" s="19" t="str">
        <f>dilutions_calculations_sheet!A17</f>
        <v>TMP_SW_SOURCE_HR2</v>
      </c>
      <c r="B17" s="20">
        <f>dilutions_calculations_sheet!L17</f>
        <v>1</v>
      </c>
      <c r="C17" s="21">
        <f>(dilutions_calculations_sheet!K17*dilutions_calculations_sheet!L17)*1000/dilutions_calculations_sheet!H17</f>
        <v>42.254215734244006</v>
      </c>
      <c r="D17" s="21">
        <f t="shared" si="2"/>
        <v>957.74578426575601</v>
      </c>
      <c r="E17" s="22">
        <f t="shared" si="0"/>
        <v>3.3465338861521254E-2</v>
      </c>
      <c r="F17" s="23">
        <f t="shared" si="1"/>
        <v>0.75853466113847878</v>
      </c>
      <c r="G17" s="24"/>
      <c r="H17" s="24"/>
      <c r="I17" s="18"/>
    </row>
    <row r="18" spans="1:9" x14ac:dyDescent="0.2">
      <c r="A18" s="19" t="str">
        <f>dilutions_calculations_sheet!A18</f>
        <v>TMP_C_T3_H6</v>
      </c>
      <c r="B18" s="20">
        <f>dilutions_calculations_sheet!L18</f>
        <v>1</v>
      </c>
      <c r="C18" s="21">
        <f>(dilutions_calculations_sheet!K18*dilutions_calculations_sheet!L18)*1000/dilutions_calculations_sheet!H18</f>
        <v>337.30994006203667</v>
      </c>
      <c r="D18" s="21">
        <f t="shared" si="2"/>
        <v>662.69005993796327</v>
      </c>
      <c r="E18" s="22">
        <f t="shared" si="0"/>
        <v>0.26714947252913307</v>
      </c>
      <c r="F18" s="23">
        <f t="shared" si="1"/>
        <v>0.52485052747086691</v>
      </c>
      <c r="G18" s="24"/>
      <c r="H18" s="24"/>
      <c r="I18" s="18"/>
    </row>
    <row r="19" spans="1:9" x14ac:dyDescent="0.2">
      <c r="A19" s="19" t="str">
        <f>dilutions_calculations_sheet!A19</f>
        <v>TMP_FW_H6_T3</v>
      </c>
      <c r="B19" s="20">
        <f>dilutions_calculations_sheet!L19</f>
        <v>1</v>
      </c>
      <c r="C19" s="21">
        <f>(dilutions_calculations_sheet!K19*dilutions_calculations_sheet!L19)*1000/dilutions_calculations_sheet!H19</f>
        <v>452.47547187899556</v>
      </c>
      <c r="D19" s="21">
        <f t="shared" si="2"/>
        <v>547.52452812100444</v>
      </c>
      <c r="E19" s="22">
        <f t="shared" si="0"/>
        <v>0.35836057372816454</v>
      </c>
      <c r="F19" s="23">
        <f t="shared" si="1"/>
        <v>0.43363942627183555</v>
      </c>
      <c r="G19" s="24"/>
      <c r="H19" s="24"/>
      <c r="I19" s="18"/>
    </row>
    <row r="20" spans="1:9" x14ac:dyDescent="0.2">
      <c r="A20" s="19" t="str">
        <f>dilutions_calculations_sheet!A20</f>
        <v>TMP_SW_C3_T3</v>
      </c>
      <c r="B20" s="20">
        <f>dilutions_calculations_sheet!L20</f>
        <v>1</v>
      </c>
      <c r="C20" s="21">
        <f>(dilutions_calculations_sheet!K20*dilutions_calculations_sheet!L20)*1000/dilutions_calculations_sheet!H20</f>
        <v>439.0508452048756</v>
      </c>
      <c r="D20" s="21">
        <f t="shared" si="2"/>
        <v>560.9491547951244</v>
      </c>
      <c r="E20" s="22">
        <f t="shared" si="0"/>
        <v>0.34772826940226148</v>
      </c>
      <c r="F20" s="23">
        <f t="shared" si="1"/>
        <v>0.44427173059773856</v>
      </c>
      <c r="G20" s="24"/>
      <c r="H20" s="24"/>
      <c r="I20" s="18"/>
    </row>
    <row r="21" spans="1:9" x14ac:dyDescent="0.2">
      <c r="A21" s="19" t="str">
        <f>dilutions_calculations_sheet!A21</f>
        <v>TMP_FW_C6_T3</v>
      </c>
      <c r="B21" s="20">
        <f>dilutions_calculations_sheet!L21</f>
        <v>1</v>
      </c>
      <c r="C21" s="21">
        <f>(dilutions_calculations_sheet!K21*dilutions_calculations_sheet!L21)*1000/dilutions_calculations_sheet!H21</f>
        <v>1306.3466954609908</v>
      </c>
      <c r="D21" s="21"/>
      <c r="E21" s="22">
        <f t="shared" si="0"/>
        <v>1.0346265828051049</v>
      </c>
      <c r="F21" s="23"/>
      <c r="G21" s="24"/>
      <c r="H21" s="24"/>
      <c r="I21" s="18"/>
    </row>
    <row r="22" spans="1:9" x14ac:dyDescent="0.2">
      <c r="A22" s="19" t="str">
        <f>dilutions_calculations_sheet!A22</f>
        <v>TMP_FW_C3_T3</v>
      </c>
      <c r="B22" s="20">
        <f>dilutions_calculations_sheet!L22</f>
        <v>1</v>
      </c>
      <c r="C22" s="21">
        <f>(dilutions_calculations_sheet!K22*dilutions_calculations_sheet!L22)*1000/dilutions_calculations_sheet!H22</f>
        <v>352.16745011529548</v>
      </c>
      <c r="D22" s="21">
        <f t="shared" si="2"/>
        <v>647.83254988470458</v>
      </c>
      <c r="E22" s="22">
        <f t="shared" si="0"/>
        <v>0.27891662049131399</v>
      </c>
      <c r="F22" s="23">
        <f t="shared" si="1"/>
        <v>0.51308337950868599</v>
      </c>
      <c r="G22" s="24"/>
      <c r="H22" s="24"/>
      <c r="I22" s="18"/>
    </row>
    <row r="23" spans="1:9" x14ac:dyDescent="0.2">
      <c r="A23" s="19" t="str">
        <f>dilutions_calculations_sheet!A23</f>
        <v>TMP_SW_H6_T3</v>
      </c>
      <c r="B23" s="20">
        <f>dilutions_calculations_sheet!L23</f>
        <v>1</v>
      </c>
      <c r="C23" s="21">
        <f>(dilutions_calculations_sheet!K23*dilutions_calculations_sheet!L23)*1000/dilutions_calculations_sheet!H23</f>
        <v>1792.6555997621988</v>
      </c>
      <c r="D23" s="21"/>
      <c r="E23" s="22">
        <f t="shared" si="0"/>
        <v>1.4197832350116615</v>
      </c>
      <c r="F23" s="23"/>
      <c r="G23" s="24"/>
      <c r="H23" s="24"/>
      <c r="I23" s="18"/>
    </row>
    <row r="24" spans="1:9" x14ac:dyDescent="0.2">
      <c r="A24" s="19" t="str">
        <f>dilutions_calculations_sheet!A24</f>
        <v>TMP_SW_POOL_T3</v>
      </c>
      <c r="B24" s="20">
        <f>dilutions_calculations_sheet!L24</f>
        <v>1</v>
      </c>
      <c r="C24" s="21">
        <f>(dilutions_calculations_sheet!K24*dilutions_calculations_sheet!L24)*1000/dilutions_calculations_sheet!H24</f>
        <v>231.49297187200466</v>
      </c>
      <c r="D24" s="21">
        <f t="shared" si="2"/>
        <v>768.50702812799534</v>
      </c>
      <c r="E24" s="22">
        <f t="shared" si="0"/>
        <v>0.18334243372262771</v>
      </c>
      <c r="F24" s="23">
        <f t="shared" si="1"/>
        <v>0.60865756627737233</v>
      </c>
      <c r="G24" s="24"/>
      <c r="H24" s="24"/>
      <c r="I24" s="18"/>
    </row>
    <row r="25" spans="1:9" x14ac:dyDescent="0.2">
      <c r="A25" s="19" t="str">
        <f>dilutions_calculations_sheet!A25</f>
        <v>TMP_FW_POOL_T4</v>
      </c>
      <c r="B25" s="20">
        <f>dilutions_calculations_sheet!L25</f>
        <v>1</v>
      </c>
      <c r="C25" s="21">
        <f>(dilutions_calculations_sheet!K25*dilutions_calculations_sheet!L25)*1000/dilutions_calculations_sheet!H25</f>
        <v>84.978414124272064</v>
      </c>
      <c r="D25" s="21">
        <f t="shared" si="2"/>
        <v>915.02158587572796</v>
      </c>
      <c r="E25" s="22">
        <f t="shared" si="0"/>
        <v>6.7302903986423468E-2</v>
      </c>
      <c r="F25" s="23">
        <f t="shared" si="1"/>
        <v>0.72469709601357657</v>
      </c>
      <c r="G25" s="24"/>
      <c r="H25" s="24"/>
      <c r="I25" s="18"/>
    </row>
    <row r="26" spans="1:9" x14ac:dyDescent="0.2">
      <c r="A26" s="19" t="str">
        <f>dilutions_calculations_sheet!A26</f>
        <v>TMP_C_POOL_T4</v>
      </c>
      <c r="B26" s="20">
        <f>dilutions_calculations_sheet!L26</f>
        <v>1</v>
      </c>
      <c r="C26" s="21">
        <f>(dilutions_calculations_sheet!K26*dilutions_calculations_sheet!L26)*1000/dilutions_calculations_sheet!H26</f>
        <v>112.83810382742082</v>
      </c>
      <c r="D26" s="21">
        <f t="shared" si="2"/>
        <v>887.16189617257919</v>
      </c>
      <c r="E26" s="22">
        <f t="shared" si="0"/>
        <v>8.9367778231317307E-2</v>
      </c>
      <c r="F26" s="23">
        <f t="shared" si="1"/>
        <v>0.70263222176868267</v>
      </c>
      <c r="G26" s="24"/>
      <c r="H26" s="24"/>
      <c r="I26" s="18"/>
    </row>
    <row r="27" spans="1:9" x14ac:dyDescent="0.2">
      <c r="A27" s="19" t="str">
        <f>dilutions_calculations_sheet!A27</f>
        <v>TMP_SW_POOL_T4</v>
      </c>
      <c r="B27" s="20">
        <f>dilutions_calculations_sheet!L27</f>
        <v>1</v>
      </c>
      <c r="C27" s="21">
        <f>(dilutions_calculations_sheet!K27*dilutions_calculations_sheet!L27)*1000/dilutions_calculations_sheet!H27</f>
        <v>96.115367529759183</v>
      </c>
      <c r="D27" s="21">
        <f t="shared" si="2"/>
        <v>903.88463247024083</v>
      </c>
      <c r="E27" s="22">
        <f t="shared" si="0"/>
        <v>7.6123371083569286E-2</v>
      </c>
      <c r="F27" s="23">
        <f t="shared" si="1"/>
        <v>0.71587662891643067</v>
      </c>
      <c r="G27" s="24"/>
      <c r="H27" s="24"/>
      <c r="I27" s="18"/>
    </row>
    <row r="28" spans="1:9" x14ac:dyDescent="0.2">
      <c r="A28" s="19" t="str">
        <f>dilutions_calculations_sheet!A28</f>
        <v>TMP_C_POOLED_20220808</v>
      </c>
      <c r="B28" s="20">
        <f>dilutions_calculations_sheet!L28</f>
        <v>1</v>
      </c>
      <c r="C28" s="21">
        <f>(dilutions_calculations_sheet!K28*dilutions_calculations_sheet!L28)*1000/dilutions_calculations_sheet!H28</f>
        <v>63.259109311740893</v>
      </c>
      <c r="D28" s="21">
        <f t="shared" si="2"/>
        <v>936.74089068825913</v>
      </c>
      <c r="E28" s="22">
        <f t="shared" si="0"/>
        <v>5.0101214574898793E-2</v>
      </c>
      <c r="F28" s="23">
        <f t="shared" si="1"/>
        <v>0.74189878542510124</v>
      </c>
      <c r="G28" s="24"/>
      <c r="H28" s="24"/>
      <c r="I28" s="18" t="s">
        <v>94</v>
      </c>
    </row>
    <row r="29" spans="1:9" ht="91" thickBot="1" x14ac:dyDescent="0.25">
      <c r="A29" s="29" t="s">
        <v>0</v>
      </c>
      <c r="B29" s="26" t="s">
        <v>11</v>
      </c>
      <c r="C29" s="26" t="s">
        <v>12</v>
      </c>
      <c r="D29" s="26" t="s">
        <v>13</v>
      </c>
      <c r="E29" s="26" t="s">
        <v>14</v>
      </c>
      <c r="F29" s="26" t="s">
        <v>15</v>
      </c>
      <c r="G29" s="27" t="s">
        <v>16</v>
      </c>
      <c r="H29" s="27" t="s">
        <v>17</v>
      </c>
      <c r="I29" s="26" t="s">
        <v>21</v>
      </c>
    </row>
    <row r="30" spans="1:9" x14ac:dyDescent="0.2">
      <c r="A30" s="19" t="str">
        <f>dilutions_calculations_sheet!A29</f>
        <v>TMP_SW_POOLED_20220808</v>
      </c>
      <c r="B30" s="20">
        <f>dilutions_calculations_sheet!L29</f>
        <v>1</v>
      </c>
      <c r="C30" s="21">
        <f>(dilutions_calculations_sheet!K29*dilutions_calculations_sheet!L29)*1000/dilutions_calculations_sheet!H29</f>
        <v>36.500029674524122</v>
      </c>
      <c r="D30" s="21">
        <f t="shared" si="2"/>
        <v>963.49997032547583</v>
      </c>
      <c r="E30" s="22">
        <f t="shared" si="0"/>
        <v>2.8908023502223105E-2</v>
      </c>
      <c r="F30" s="23">
        <f t="shared" si="1"/>
        <v>0.76309197649777682</v>
      </c>
      <c r="G30" s="24"/>
      <c r="H30" s="24"/>
      <c r="I30" s="18" t="s">
        <v>94</v>
      </c>
    </row>
    <row r="31" spans="1:9" x14ac:dyDescent="0.2">
      <c r="A31" s="19" t="str">
        <f>dilutions_calculations_sheet!A30</f>
        <v>TMP_FW_POOLED_20220808</v>
      </c>
      <c r="B31" s="20">
        <f>dilutions_calculations_sheet!L30</f>
        <v>1</v>
      </c>
      <c r="C31" s="21">
        <f>(dilutions_calculations_sheet!K30*dilutions_calculations_sheet!L30)*1000/dilutions_calculations_sheet!H30</f>
        <v>81.667186614421453</v>
      </c>
      <c r="D31" s="21">
        <f t="shared" si="2"/>
        <v>918.33281338557856</v>
      </c>
      <c r="E31" s="22">
        <f t="shared" si="0"/>
        <v>6.4680411798621787E-2</v>
      </c>
      <c r="F31" s="23">
        <f t="shared" si="1"/>
        <v>0.72731958820137821</v>
      </c>
      <c r="G31" s="24"/>
      <c r="H31" s="24"/>
      <c r="I31" s="18" t="s">
        <v>94</v>
      </c>
    </row>
    <row r="32" spans="1:9" x14ac:dyDescent="0.2">
      <c r="A32" s="19" t="str">
        <f>dilutions_calculations_sheet!A31</f>
        <v>TMP_C_POOL_20220912_20220915</v>
      </c>
      <c r="B32" s="20">
        <f>dilutions_calculations_sheet!L31</f>
        <v>1</v>
      </c>
      <c r="C32" s="21">
        <f>(dilutions_calculations_sheet!K31*dilutions_calculations_sheet!L31)*1000/dilutions_calculations_sheet!H31</f>
        <v>1081.2965887457067</v>
      </c>
      <c r="D32" s="21"/>
      <c r="E32" s="22">
        <f t="shared" si="0"/>
        <v>0.85638689828659975</v>
      </c>
      <c r="F32" s="23"/>
      <c r="G32" s="24"/>
      <c r="H32" s="24"/>
      <c r="I32" s="18"/>
    </row>
    <row r="33" spans="1:9" x14ac:dyDescent="0.2">
      <c r="A33" s="19" t="str">
        <f>dilutions_calculations_sheet!A32</f>
        <v>TMP_FW_POOL_20220912_20220915</v>
      </c>
      <c r="B33" s="20">
        <f>dilutions_calculations_sheet!L32</f>
        <v>1</v>
      </c>
      <c r="C33" s="21">
        <f>(dilutions_calculations_sheet!K32*dilutions_calculations_sheet!L32)*1000/dilutions_calculations_sheet!H32</f>
        <v>263.27796015881546</v>
      </c>
      <c r="D33" s="21">
        <f t="shared" si="2"/>
        <v>736.7220398411846</v>
      </c>
      <c r="E33" s="22">
        <f t="shared" si="0"/>
        <v>0.20851614444578187</v>
      </c>
      <c r="F33" s="23">
        <f t="shared" si="1"/>
        <v>0.58348385555421833</v>
      </c>
      <c r="G33" s="24"/>
      <c r="H33" s="24"/>
      <c r="I33" s="18"/>
    </row>
    <row r="34" spans="1:9" x14ac:dyDescent="0.2">
      <c r="A34" s="19" t="str">
        <f>dilutions_calculations_sheet!A33</f>
        <v>TMP_SW_POOL_20220912_20220915</v>
      </c>
      <c r="B34" s="20">
        <f>dilutions_calculations_sheet!L33</f>
        <v>1</v>
      </c>
      <c r="C34" s="21">
        <f>(dilutions_calculations_sheet!K33*dilutions_calculations_sheet!L33)*1000/dilutions_calculations_sheet!H33</f>
        <v>73.011371516760789</v>
      </c>
      <c r="D34" s="21">
        <f t="shared" si="2"/>
        <v>926.98862848323915</v>
      </c>
      <c r="E34" s="22">
        <f t="shared" si="0"/>
        <v>5.7825006241274554E-2</v>
      </c>
      <c r="F34" s="23">
        <f t="shared" si="1"/>
        <v>0.73417499375872541</v>
      </c>
      <c r="G34" s="24"/>
      <c r="H34" s="24"/>
      <c r="I34" s="18"/>
    </row>
    <row r="35" spans="1:9" x14ac:dyDescent="0.2">
      <c r="A35" s="19" t="str">
        <f>dilutions_calculations_sheet!A34</f>
        <v>TMP_C_POOLED_20221019_20221024</v>
      </c>
      <c r="B35" s="20">
        <f>dilutions_calculations_sheet!L34</f>
        <v>1</v>
      </c>
      <c r="C35" s="21">
        <f>(dilutions_calculations_sheet!K34*dilutions_calculations_sheet!L34)*1000/dilutions_calculations_sheet!H34</f>
        <v>457.60499789562294</v>
      </c>
      <c r="D35" s="21">
        <f t="shared" si="2"/>
        <v>542.395002104377</v>
      </c>
      <c r="E35" s="22">
        <f t="shared" si="0"/>
        <v>0.36242315833333338</v>
      </c>
      <c r="F35" s="23">
        <f t="shared" si="1"/>
        <v>0.4295768416666666</v>
      </c>
      <c r="G35" s="24"/>
      <c r="H35" s="24"/>
      <c r="I35" s="18"/>
    </row>
    <row r="36" spans="1:9" x14ac:dyDescent="0.2">
      <c r="A36" s="19" t="str">
        <f>dilutions_calculations_sheet!A35</f>
        <v>TMP_FW_POOLED_20221019_20221024</v>
      </c>
      <c r="B36" s="20">
        <f>dilutions_calculations_sheet!L35</f>
        <v>1</v>
      </c>
      <c r="C36" s="21">
        <f>(dilutions_calculations_sheet!K35*dilutions_calculations_sheet!L35)*1000/dilutions_calculations_sheet!H35</f>
        <v>436.59224787553052</v>
      </c>
      <c r="D36" s="21">
        <f t="shared" si="2"/>
        <v>563.40775212446943</v>
      </c>
      <c r="E36" s="22">
        <f t="shared" si="0"/>
        <v>0.34578106031742023</v>
      </c>
      <c r="F36" s="23">
        <f t="shared" si="1"/>
        <v>0.44621893968257981</v>
      </c>
      <c r="G36" s="24"/>
      <c r="H36" s="24"/>
      <c r="I36" s="18"/>
    </row>
    <row r="37" spans="1:9" x14ac:dyDescent="0.2">
      <c r="A37" s="19" t="str">
        <f>dilutions_calculations_sheet!A36</f>
        <v>TMP_SW_POOLED_20221019</v>
      </c>
      <c r="B37" s="20">
        <f>dilutions_calculations_sheet!L36</f>
        <v>1</v>
      </c>
      <c r="C37" s="21">
        <f>(dilutions_calculations_sheet!K36*dilutions_calculations_sheet!L36)*1000/dilutions_calculations_sheet!H36</f>
        <v>139.46549376753268</v>
      </c>
      <c r="D37" s="21">
        <f t="shared" si="2"/>
        <v>860.53450623246727</v>
      </c>
      <c r="E37" s="22">
        <f t="shared" si="0"/>
        <v>0.11045667106388589</v>
      </c>
      <c r="F37" s="23">
        <f t="shared" si="1"/>
        <v>0.68154332893611413</v>
      </c>
      <c r="G37" s="24"/>
      <c r="H37" s="24"/>
      <c r="I37" s="18"/>
    </row>
    <row r="38" spans="1:9" x14ac:dyDescent="0.2">
      <c r="A38" s="19" t="str">
        <f>dilutions_calculations_sheet!A37</f>
        <v>TMP_FW_D5_20221128</v>
      </c>
      <c r="B38" s="20">
        <f>dilutions_calculations_sheet!L37</f>
        <v>1</v>
      </c>
      <c r="C38" s="21">
        <f>(dilutions_calculations_sheet!K37*dilutions_calculations_sheet!L37)*1000/dilutions_calculations_sheet!H37</f>
        <v>346.50982874513255</v>
      </c>
      <c r="D38" s="21">
        <f t="shared" ref="D38:D69" si="3">B38*1000-C38</f>
        <v>653.49017125486739</v>
      </c>
      <c r="E38" s="22">
        <f t="shared" ref="E38:E69" si="4">C38*0.792/1000</f>
        <v>0.27443578436614502</v>
      </c>
      <c r="F38" s="23">
        <f t="shared" ref="F38:F69" si="5">D38*0.792/1000</f>
        <v>0.51756421563385502</v>
      </c>
      <c r="G38" s="24"/>
      <c r="H38" s="24"/>
      <c r="I38" s="18"/>
    </row>
    <row r="39" spans="1:9" x14ac:dyDescent="0.2">
      <c r="A39" s="19" t="str">
        <f>dilutions_calculations_sheet!A38</f>
        <v>TMP_FW_I5_20221128</v>
      </c>
      <c r="B39" s="20">
        <f>dilutions_calculations_sheet!L38</f>
        <v>1</v>
      </c>
      <c r="C39" s="21">
        <f>(dilutions_calculations_sheet!K38*dilutions_calculations_sheet!L38)*1000/dilutions_calculations_sheet!H38</f>
        <v>357.42746560813708</v>
      </c>
      <c r="D39" s="21">
        <f t="shared" si="3"/>
        <v>642.57253439186297</v>
      </c>
      <c r="E39" s="22">
        <f t="shared" si="4"/>
        <v>0.28308255276164457</v>
      </c>
      <c r="F39" s="23">
        <f t="shared" si="5"/>
        <v>0.50891744723835552</v>
      </c>
      <c r="G39" s="24"/>
      <c r="H39" s="24"/>
      <c r="I39" s="18"/>
    </row>
    <row r="40" spans="1:9" x14ac:dyDescent="0.2">
      <c r="A40" s="19" t="str">
        <f>dilutions_calculations_sheet!A39</f>
        <v>TMP_FW_H6_20221128</v>
      </c>
      <c r="B40" s="20">
        <f>dilutions_calculations_sheet!L39</f>
        <v>1</v>
      </c>
      <c r="C40" s="21">
        <f>(dilutions_calculations_sheet!K39*dilutions_calculations_sheet!L39)*1000/dilutions_calculations_sheet!H39</f>
        <v>288.94226778407005</v>
      </c>
      <c r="D40" s="21">
        <f t="shared" si="3"/>
        <v>711.05773221592995</v>
      </c>
      <c r="E40" s="22">
        <f t="shared" si="4"/>
        <v>0.2288422760849835</v>
      </c>
      <c r="F40" s="23">
        <f t="shared" si="5"/>
        <v>0.56315772391501651</v>
      </c>
      <c r="G40" s="24"/>
      <c r="H40" s="24"/>
      <c r="I40" s="18"/>
    </row>
    <row r="41" spans="1:9" x14ac:dyDescent="0.2">
      <c r="A41" s="19" t="str">
        <f>dilutions_calculations_sheet!A40</f>
        <v>TMP_C_H6_20221128</v>
      </c>
      <c r="B41" s="20">
        <f>dilutions_calculations_sheet!L40</f>
        <v>1</v>
      </c>
      <c r="C41" s="21">
        <f>(dilutions_calculations_sheet!K40*dilutions_calculations_sheet!L40)*1000/dilutions_calculations_sheet!H40</f>
        <v>345.01338373692403</v>
      </c>
      <c r="D41" s="21">
        <f t="shared" si="3"/>
        <v>654.98661626307603</v>
      </c>
      <c r="E41" s="22">
        <f t="shared" si="4"/>
        <v>0.27325059991964384</v>
      </c>
      <c r="F41" s="23">
        <f t="shared" si="5"/>
        <v>0.5187494000803563</v>
      </c>
      <c r="G41" s="24"/>
      <c r="H41" s="24"/>
      <c r="I41" s="18"/>
    </row>
    <row r="42" spans="1:9" x14ac:dyDescent="0.2">
      <c r="A42" s="19" t="str">
        <f>dilutions_calculations_sheet!A41</f>
        <v>TMP_C_F6_20221128</v>
      </c>
      <c r="B42" s="20">
        <f>dilutions_calculations_sheet!L41</f>
        <v>1</v>
      </c>
      <c r="C42" s="21">
        <f>(dilutions_calculations_sheet!K41*dilutions_calculations_sheet!L41)*1000/dilutions_calculations_sheet!H41</f>
        <v>349.92061322726175</v>
      </c>
      <c r="D42" s="21">
        <f t="shared" si="3"/>
        <v>650.07938677273819</v>
      </c>
      <c r="E42" s="22">
        <f t="shared" si="4"/>
        <v>0.27713712567599136</v>
      </c>
      <c r="F42" s="23">
        <f t="shared" si="5"/>
        <v>0.51486287432400868</v>
      </c>
      <c r="G42" s="24"/>
      <c r="H42" s="24"/>
      <c r="I42" s="18"/>
    </row>
    <row r="43" spans="1:9" x14ac:dyDescent="0.2">
      <c r="A43" s="19" t="str">
        <f>dilutions_calculations_sheet!A42</f>
        <v>TMP_C_H3_20221128</v>
      </c>
      <c r="B43" s="20">
        <f>dilutions_calculations_sheet!L42</f>
        <v>1</v>
      </c>
      <c r="C43" s="21">
        <f>(dilutions_calculations_sheet!K42*dilutions_calculations_sheet!L42)*1000/dilutions_calculations_sheet!H42</f>
        <v>279.69317450910785</v>
      </c>
      <c r="D43" s="21">
        <f t="shared" si="3"/>
        <v>720.30682549089215</v>
      </c>
      <c r="E43" s="22">
        <f t="shared" si="4"/>
        <v>0.2215169942112134</v>
      </c>
      <c r="F43" s="23">
        <f t="shared" si="5"/>
        <v>0.57048300578878663</v>
      </c>
      <c r="G43" s="24"/>
      <c r="H43" s="24"/>
      <c r="I43" s="18"/>
    </row>
    <row r="44" spans="1:9" x14ac:dyDescent="0.2">
      <c r="A44" s="19" t="str">
        <f>dilutions_calculations_sheet!A43</f>
        <v>TMP_C_POOL_20221128_20221201</v>
      </c>
      <c r="B44" s="20">
        <f>dilutions_calculations_sheet!L43</f>
        <v>1</v>
      </c>
      <c r="C44" s="21">
        <f>(dilutions_calculations_sheet!K43*dilutions_calculations_sheet!L43)*1000/dilutions_calculations_sheet!H43</f>
        <v>152.93276223018165</v>
      </c>
      <c r="D44" s="21">
        <f t="shared" si="3"/>
        <v>847.06723776981835</v>
      </c>
      <c r="E44" s="22">
        <f t="shared" si="4"/>
        <v>0.12112274768630386</v>
      </c>
      <c r="F44" s="23">
        <f t="shared" si="5"/>
        <v>0.67087725231369622</v>
      </c>
      <c r="G44" s="24"/>
      <c r="H44" s="24"/>
      <c r="I44" s="18"/>
    </row>
    <row r="45" spans="1:9" x14ac:dyDescent="0.2">
      <c r="A45" s="19" t="str">
        <f>dilutions_calculations_sheet!A44</f>
        <v>TMP_FW_POOL_20221128_20221201</v>
      </c>
      <c r="B45" s="20">
        <f>dilutions_calculations_sheet!L44</f>
        <v>1</v>
      </c>
      <c r="C45" s="21">
        <f>(dilutions_calculations_sheet!K44*dilutions_calculations_sheet!L44)*1000/dilutions_calculations_sheet!H44</f>
        <v>206.49185053045468</v>
      </c>
      <c r="D45" s="21">
        <f t="shared" si="3"/>
        <v>793.50814946954529</v>
      </c>
      <c r="E45" s="22">
        <f t="shared" si="4"/>
        <v>0.1635415456201201</v>
      </c>
      <c r="F45" s="23">
        <f t="shared" si="5"/>
        <v>0.62845845437987991</v>
      </c>
      <c r="G45" s="24"/>
      <c r="H45" s="24"/>
      <c r="I45" s="18"/>
    </row>
    <row r="46" spans="1:9" x14ac:dyDescent="0.2">
      <c r="A46" s="19" t="str">
        <f>dilutions_calculations_sheet!A45</f>
        <v>TMP_SW_POOL_20221128_20221201</v>
      </c>
      <c r="B46" s="20">
        <f>dilutions_calculations_sheet!L45</f>
        <v>1</v>
      </c>
      <c r="C46" s="21">
        <f>(dilutions_calculations_sheet!K45*dilutions_calculations_sheet!L45)*1000/dilutions_calculations_sheet!H45</f>
        <v>59.898261752030571</v>
      </c>
      <c r="D46" s="21">
        <f t="shared" si="3"/>
        <v>940.10173824796948</v>
      </c>
      <c r="E46" s="22">
        <f t="shared" si="4"/>
        <v>4.7439423307608218E-2</v>
      </c>
      <c r="F46" s="23">
        <f t="shared" si="5"/>
        <v>0.74456057669239195</v>
      </c>
      <c r="G46" s="24"/>
      <c r="H46" s="24"/>
      <c r="I46" s="18"/>
    </row>
    <row r="47" spans="1:9" x14ac:dyDescent="0.2">
      <c r="A47" s="19" t="str">
        <f>dilutions_calculations_sheet!A46</f>
        <v>TMP_SW_B4_20221128</v>
      </c>
      <c r="B47" s="20">
        <f>dilutions_calculations_sheet!L46</f>
        <v>1</v>
      </c>
      <c r="C47" s="21">
        <f>(dilutions_calculations_sheet!K46*dilutions_calculations_sheet!L46)*1000/dilutions_calculations_sheet!H46</f>
        <v>82.621203470465659</v>
      </c>
      <c r="D47" s="21">
        <f t="shared" si="3"/>
        <v>917.37879652953438</v>
      </c>
      <c r="E47" s="22">
        <f t="shared" si="4"/>
        <v>6.5435993148608804E-2</v>
      </c>
      <c r="F47" s="23">
        <f t="shared" si="5"/>
        <v>0.72656400685139122</v>
      </c>
      <c r="G47" s="24"/>
      <c r="H47" s="24"/>
      <c r="I47" s="18"/>
    </row>
    <row r="48" spans="1:9" x14ac:dyDescent="0.2">
      <c r="A48" s="19" t="str">
        <f>dilutions_calculations_sheet!A47</f>
        <v>TMP_SW_C3_20221128</v>
      </c>
      <c r="B48" s="20">
        <f>dilutions_calculations_sheet!L47</f>
        <v>1</v>
      </c>
      <c r="C48" s="21">
        <f>(dilutions_calculations_sheet!K47*dilutions_calculations_sheet!L47)*1000/dilutions_calculations_sheet!H47</f>
        <v>224.65341792465719</v>
      </c>
      <c r="D48" s="21">
        <f t="shared" si="3"/>
        <v>775.34658207534278</v>
      </c>
      <c r="E48" s="22">
        <f t="shared" si="4"/>
        <v>0.1779255069963285</v>
      </c>
      <c r="F48" s="23">
        <f t="shared" si="5"/>
        <v>0.61407449300367145</v>
      </c>
      <c r="G48" s="24"/>
      <c r="H48" s="24"/>
      <c r="I48" s="18"/>
    </row>
    <row r="49" spans="1:9" x14ac:dyDescent="0.2">
      <c r="A49" s="19" t="str">
        <f>dilutions_calculations_sheet!A48</f>
        <v>TMP_C_POOL_20230202</v>
      </c>
      <c r="B49" s="20">
        <f>dilutions_calculations_sheet!L48</f>
        <v>1</v>
      </c>
      <c r="C49" s="21">
        <f>(dilutions_calculations_sheet!K48*dilutions_calculations_sheet!L48)*1000/dilutions_calculations_sheet!H48</f>
        <v>287.86817496396469</v>
      </c>
      <c r="D49" s="21">
        <f t="shared" si="3"/>
        <v>712.13182503603525</v>
      </c>
      <c r="E49" s="22">
        <f t="shared" si="4"/>
        <v>0.22799159457146004</v>
      </c>
      <c r="F49" s="23">
        <f t="shared" si="5"/>
        <v>0.56400840542853992</v>
      </c>
      <c r="G49" s="24"/>
      <c r="H49" s="24"/>
      <c r="I49" s="18"/>
    </row>
    <row r="50" spans="1:9" x14ac:dyDescent="0.2">
      <c r="A50" s="19" t="str">
        <f>dilutions_calculations_sheet!A49</f>
        <v>TMP_FW_POOL_20230202</v>
      </c>
      <c r="B50" s="20">
        <f>dilutions_calculations_sheet!L49</f>
        <v>1</v>
      </c>
      <c r="C50" s="21">
        <f>(dilutions_calculations_sheet!K49*dilutions_calculations_sheet!L49)*1000/dilutions_calculations_sheet!H49</f>
        <v>389.21605910019798</v>
      </c>
      <c r="D50" s="21">
        <f t="shared" si="3"/>
        <v>610.78394089980202</v>
      </c>
      <c r="E50" s="22">
        <f t="shared" si="4"/>
        <v>0.30825911880735679</v>
      </c>
      <c r="F50" s="23">
        <f t="shared" si="5"/>
        <v>0.48374088119264319</v>
      </c>
      <c r="G50" s="24"/>
      <c r="H50" s="24"/>
      <c r="I50" s="18"/>
    </row>
    <row r="51" spans="1:9" x14ac:dyDescent="0.2">
      <c r="A51" s="19" t="str">
        <f>dilutions_calculations_sheet!A50</f>
        <v>TMP_SW_POOL_20230202</v>
      </c>
      <c r="B51" s="20">
        <f>dilutions_calculations_sheet!L50</f>
        <v>1</v>
      </c>
      <c r="C51" s="21">
        <f>(dilutions_calculations_sheet!K50*dilutions_calculations_sheet!L50)*1000/dilutions_calculations_sheet!H50</f>
        <v>90.947174943106859</v>
      </c>
      <c r="D51" s="21">
        <f t="shared" si="3"/>
        <v>909.0528250568932</v>
      </c>
      <c r="E51" s="22">
        <f t="shared" si="4"/>
        <v>7.203016255494063E-2</v>
      </c>
      <c r="F51" s="23">
        <f t="shared" si="5"/>
        <v>0.71996983744505938</v>
      </c>
      <c r="G51" s="24"/>
      <c r="H51" s="24"/>
      <c r="I51" s="18"/>
    </row>
    <row r="52" spans="1:9" x14ac:dyDescent="0.2">
      <c r="A52" s="19" t="str">
        <f>dilutions_calculations_sheet!A51</f>
        <v>TMP_C_POOL_20230417</v>
      </c>
      <c r="B52" s="20">
        <f>dilutions_calculations_sheet!L51</f>
        <v>1</v>
      </c>
      <c r="C52" s="21">
        <f>(dilutions_calculations_sheet!K51*dilutions_calculations_sheet!L51)*1000/dilutions_calculations_sheet!H51</f>
        <v>146.60623459001962</v>
      </c>
      <c r="D52" s="21">
        <f t="shared" si="3"/>
        <v>853.39376540998035</v>
      </c>
      <c r="E52" s="22">
        <f t="shared" si="4"/>
        <v>0.11611213779529556</v>
      </c>
      <c r="F52" s="23">
        <f t="shared" si="5"/>
        <v>0.67588786220470443</v>
      </c>
      <c r="G52" s="24"/>
      <c r="H52" s="24"/>
      <c r="I52" s="18"/>
    </row>
    <row r="53" spans="1:9" x14ac:dyDescent="0.2">
      <c r="A53" s="19" t="str">
        <f>dilutions_calculations_sheet!A52</f>
        <v>TMP_FW_POOL_20230417</v>
      </c>
      <c r="B53" s="20">
        <f>dilutions_calculations_sheet!L52</f>
        <v>1</v>
      </c>
      <c r="C53" s="21">
        <f>(dilutions_calculations_sheet!K52*dilutions_calculations_sheet!L52)*1000/dilutions_calculations_sheet!H52</f>
        <v>194.29494874920849</v>
      </c>
      <c r="D53" s="21">
        <f t="shared" si="3"/>
        <v>805.70505125079148</v>
      </c>
      <c r="E53" s="22">
        <f t="shared" si="4"/>
        <v>0.15388159940937313</v>
      </c>
      <c r="F53" s="23">
        <f t="shared" si="5"/>
        <v>0.63811840059062686</v>
      </c>
      <c r="G53" s="24"/>
      <c r="H53" s="24"/>
      <c r="I53" s="18"/>
    </row>
    <row r="54" spans="1:9" x14ac:dyDescent="0.2">
      <c r="A54" s="19" t="str">
        <f>dilutions_calculations_sheet!A53</f>
        <v>TMP_SW_POOL_20230417</v>
      </c>
      <c r="B54" s="20">
        <f>dilutions_calculations_sheet!L53</f>
        <v>1</v>
      </c>
      <c r="C54" s="21">
        <f>(dilutions_calculations_sheet!K53*dilutions_calculations_sheet!L53)*1000/dilutions_calculations_sheet!H53</f>
        <v>97.429178468960814</v>
      </c>
      <c r="D54" s="21">
        <f t="shared" si="3"/>
        <v>902.5708215310392</v>
      </c>
      <c r="E54" s="22">
        <f t="shared" si="4"/>
        <v>7.7163909347416959E-2</v>
      </c>
      <c r="F54" s="23">
        <f t="shared" si="5"/>
        <v>0.71483609065258302</v>
      </c>
      <c r="G54" s="24"/>
      <c r="H54" s="24"/>
      <c r="I54" s="18"/>
    </row>
    <row r="55" spans="1:9" x14ac:dyDescent="0.2">
      <c r="A55" s="19" t="str">
        <f>dilutions_calculations_sheet!A54</f>
        <v>TMP_C_POOL_20230515</v>
      </c>
      <c r="B55" s="20">
        <f>dilutions_calculations_sheet!L54</f>
        <v>1</v>
      </c>
      <c r="C55" s="21">
        <f>(dilutions_calculations_sheet!K54*dilutions_calculations_sheet!L54)*1000/dilutions_calculations_sheet!H54</f>
        <v>350.41161604934359</v>
      </c>
      <c r="D55" s="21">
        <f t="shared" si="3"/>
        <v>649.58838395065641</v>
      </c>
      <c r="E55" s="22">
        <f t="shared" si="4"/>
        <v>0.27752599991108012</v>
      </c>
      <c r="F55" s="23">
        <f t="shared" si="5"/>
        <v>0.51447400008891986</v>
      </c>
      <c r="G55" s="24"/>
      <c r="H55" s="24"/>
      <c r="I55" s="18"/>
    </row>
    <row r="56" spans="1:9" x14ac:dyDescent="0.2">
      <c r="A56" s="19" t="str">
        <f>dilutions_calculations_sheet!A55</f>
        <v>TMP_FW_POOL_20230515</v>
      </c>
      <c r="B56" s="20">
        <f>dilutions_calculations_sheet!L55</f>
        <v>1</v>
      </c>
      <c r="C56" s="21">
        <f>(dilutions_calculations_sheet!K55*dilutions_calculations_sheet!L55)*1000/dilutions_calculations_sheet!H55</f>
        <v>124.16460158733699</v>
      </c>
      <c r="D56" s="21">
        <f t="shared" si="3"/>
        <v>875.83539841266304</v>
      </c>
      <c r="E56" s="22">
        <f t="shared" si="4"/>
        <v>9.8338364457170896E-2</v>
      </c>
      <c r="F56" s="23">
        <f t="shared" si="5"/>
        <v>0.69366163554282911</v>
      </c>
      <c r="G56" s="24"/>
      <c r="H56" s="24"/>
      <c r="I56" s="18"/>
    </row>
    <row r="57" spans="1:9" ht="91" thickBot="1" x14ac:dyDescent="0.25">
      <c r="A57" s="29" t="s">
        <v>0</v>
      </c>
      <c r="B57" s="26" t="s">
        <v>11</v>
      </c>
      <c r="C57" s="26" t="s">
        <v>12</v>
      </c>
      <c r="D57" s="26" t="s">
        <v>13</v>
      </c>
      <c r="E57" s="26" t="s">
        <v>14</v>
      </c>
      <c r="F57" s="26" t="s">
        <v>15</v>
      </c>
      <c r="G57" s="27" t="s">
        <v>16</v>
      </c>
      <c r="H57" s="27" t="s">
        <v>17</v>
      </c>
      <c r="I57" s="26" t="s">
        <v>21</v>
      </c>
    </row>
    <row r="58" spans="1:9" x14ac:dyDescent="0.2">
      <c r="A58" s="19" t="str">
        <f>dilutions_calculations_sheet!A56</f>
        <v>TMP_SW_POOL_20230515</v>
      </c>
      <c r="B58" s="20">
        <f>dilutions_calculations_sheet!L56</f>
        <v>1</v>
      </c>
      <c r="C58" s="21">
        <f>(dilutions_calculations_sheet!K56*dilutions_calculations_sheet!L56)*1000/dilutions_calculations_sheet!H56</f>
        <v>104.74220327027236</v>
      </c>
      <c r="D58" s="21">
        <f t="shared" si="3"/>
        <v>895.2577967297276</v>
      </c>
      <c r="E58" s="22">
        <f t="shared" si="4"/>
        <v>8.2955824990055702E-2</v>
      </c>
      <c r="F58" s="23">
        <f t="shared" si="5"/>
        <v>0.70904417500994432</v>
      </c>
      <c r="G58" s="24"/>
      <c r="H58" s="24"/>
      <c r="I58" s="18"/>
    </row>
    <row r="59" spans="1:9" x14ac:dyDescent="0.2">
      <c r="A59" s="19" t="str">
        <f>dilutions_calculations_sheet!A57</f>
        <v>TMP_SW_POOL_20230614</v>
      </c>
      <c r="B59" s="20">
        <f>dilutions_calculations_sheet!L57</f>
        <v>1</v>
      </c>
      <c r="C59" s="21">
        <f>(dilutions_calculations_sheet!K57*dilutions_calculations_sheet!L57)*1000/dilutions_calculations_sheet!H57</f>
        <v>824.03075297487828</v>
      </c>
      <c r="D59" s="21">
        <f t="shared" si="3"/>
        <v>175.96924702512172</v>
      </c>
      <c r="E59" s="22">
        <f t="shared" si="4"/>
        <v>0.65263235635610362</v>
      </c>
      <c r="F59" s="23">
        <f t="shared" si="5"/>
        <v>0.13936764364389639</v>
      </c>
      <c r="G59" s="24"/>
      <c r="H59" s="24"/>
      <c r="I59" s="18"/>
    </row>
    <row r="60" spans="1:9" x14ac:dyDescent="0.2">
      <c r="A60" s="19" t="str">
        <f>dilutions_calculations_sheet!A58</f>
        <v>TMP_C_POOL_20230628</v>
      </c>
      <c r="B60" s="20">
        <f>dilutions_calculations_sheet!L58</f>
        <v>1</v>
      </c>
      <c r="C60" s="21">
        <f>(dilutions_calculations_sheet!K58*dilutions_calculations_sheet!L58)*1000/dilutions_calculations_sheet!H58</f>
        <v>675.61229294196903</v>
      </c>
      <c r="D60" s="21">
        <f t="shared" si="3"/>
        <v>324.38770705803097</v>
      </c>
      <c r="E60" s="22">
        <f t="shared" si="4"/>
        <v>0.53508493601003959</v>
      </c>
      <c r="F60" s="23">
        <f t="shared" si="5"/>
        <v>0.2569150639899605</v>
      </c>
      <c r="G60" s="24"/>
      <c r="H60" s="24"/>
      <c r="I60" s="18"/>
    </row>
    <row r="61" spans="1:9" x14ac:dyDescent="0.2">
      <c r="A61" s="19" t="str">
        <f>dilutions_calculations_sheet!A59</f>
        <v>TMP_FW_POOL_20230627</v>
      </c>
      <c r="B61" s="20">
        <f>dilutions_calculations_sheet!L59</f>
        <v>1</v>
      </c>
      <c r="C61" s="21">
        <f>(dilutions_calculations_sheet!K59*dilutions_calculations_sheet!L59)*1000/dilutions_calculations_sheet!H59</f>
        <v>113.91811452445224</v>
      </c>
      <c r="D61" s="21">
        <f t="shared" si="3"/>
        <v>886.08188547554778</v>
      </c>
      <c r="E61" s="22">
        <f t="shared" si="4"/>
        <v>9.0223146703366175E-2</v>
      </c>
      <c r="F61" s="23">
        <f t="shared" si="5"/>
        <v>0.70177685329663386</v>
      </c>
      <c r="G61" s="24"/>
      <c r="H61" s="24"/>
      <c r="I61" s="18"/>
    </row>
    <row r="62" spans="1:9" x14ac:dyDescent="0.2">
      <c r="A62" s="19" t="str">
        <f>dilutions_calculations_sheet!A60</f>
        <v>TMP_SW_POOL_20230627</v>
      </c>
      <c r="B62" s="20">
        <f>dilutions_calculations_sheet!L60</f>
        <v>1</v>
      </c>
      <c r="C62" s="21">
        <f>(dilutions_calculations_sheet!K60*dilutions_calculations_sheet!L60)*1000/dilutions_calculations_sheet!H60</f>
        <v>165.74886295814926</v>
      </c>
      <c r="D62" s="21">
        <f t="shared" si="3"/>
        <v>834.25113704185071</v>
      </c>
      <c r="E62" s="22">
        <f t="shared" si="4"/>
        <v>0.13127309946285423</v>
      </c>
      <c r="F62" s="23">
        <f t="shared" si="5"/>
        <v>0.66072690053714578</v>
      </c>
      <c r="G62" s="24"/>
      <c r="H62" s="24"/>
      <c r="I62" s="18"/>
    </row>
    <row r="63" spans="1:9" x14ac:dyDescent="0.2">
      <c r="A63" s="19" t="str">
        <f>dilutions_calculations_sheet!A61</f>
        <v>TMP_FW_POOL_20230707</v>
      </c>
      <c r="B63" s="20">
        <f>dilutions_calculations_sheet!L61</f>
        <v>1</v>
      </c>
      <c r="C63" s="21">
        <f>(dilutions_calculations_sheet!K61*dilutions_calculations_sheet!L61)*1000/dilutions_calculations_sheet!H61</f>
        <v>88.328144104607247</v>
      </c>
      <c r="D63" s="21">
        <f t="shared" si="3"/>
        <v>911.67185589539281</v>
      </c>
      <c r="E63" s="22">
        <f t="shared" si="4"/>
        <v>6.9955890130848936E-2</v>
      </c>
      <c r="F63" s="23">
        <f t="shared" si="5"/>
        <v>0.72204410986915113</v>
      </c>
      <c r="G63" s="24"/>
      <c r="H63" s="24"/>
      <c r="I63" s="18"/>
    </row>
    <row r="64" spans="1:9" x14ac:dyDescent="0.2">
      <c r="A64" s="19" t="str">
        <f>dilutions_calculations_sheet!A62</f>
        <v>TMP_SW_POOL_20230707</v>
      </c>
      <c r="B64" s="20">
        <f>dilutions_calculations_sheet!L62</f>
        <v>1</v>
      </c>
      <c r="C64" s="21">
        <f>(dilutions_calculations_sheet!K62*dilutions_calculations_sheet!L62)*1000/dilutions_calculations_sheet!H62</f>
        <v>491.42778408009082</v>
      </c>
      <c r="D64" s="21">
        <f t="shared" si="3"/>
        <v>508.57221591990918</v>
      </c>
      <c r="E64" s="22">
        <f t="shared" si="4"/>
        <v>0.3892108049914319</v>
      </c>
      <c r="F64" s="23">
        <f t="shared" si="5"/>
        <v>0.40278919500856808</v>
      </c>
      <c r="G64" s="24"/>
      <c r="H64" s="24"/>
      <c r="I64" s="18"/>
    </row>
    <row r="65" spans="1:9" x14ac:dyDescent="0.2">
      <c r="A65" s="19" t="str">
        <f>dilutions_calculations_sheet!A63</f>
        <v>TMP_SW_POOL_T2</v>
      </c>
      <c r="B65" s="20">
        <f>dilutions_calculations_sheet!L63</f>
        <v>1</v>
      </c>
      <c r="C65" s="21">
        <f>(dilutions_calculations_sheet!K63*dilutions_calculations_sheet!L63)*1000/dilutions_calculations_sheet!H63</f>
        <v>237.32007029816282</v>
      </c>
      <c r="D65" s="21">
        <f t="shared" si="3"/>
        <v>762.67992970183718</v>
      </c>
      <c r="E65" s="22">
        <f t="shared" si="4"/>
        <v>0.18795749567614495</v>
      </c>
      <c r="F65" s="23">
        <f t="shared" si="5"/>
        <v>0.60404250432385509</v>
      </c>
      <c r="G65" s="24"/>
      <c r="H65" s="24"/>
      <c r="I65" s="18"/>
    </row>
    <row r="66" spans="1:9" x14ac:dyDescent="0.2">
      <c r="A66" s="19" t="str">
        <f>dilutions_calculations_sheet!A64</f>
        <v>TMP_FW_Source_HR2</v>
      </c>
      <c r="B66" s="20">
        <f>dilutions_calculations_sheet!L64</f>
        <v>1</v>
      </c>
      <c r="C66" s="21">
        <f>(dilutions_calculations_sheet!K64*dilutions_calculations_sheet!L64)*1000/dilutions_calculations_sheet!H64</f>
        <v>425.80698186998347</v>
      </c>
      <c r="D66" s="21">
        <f t="shared" si="3"/>
        <v>574.19301813001653</v>
      </c>
      <c r="E66" s="22">
        <f t="shared" si="4"/>
        <v>0.33723912964102692</v>
      </c>
      <c r="F66" s="23">
        <f t="shared" si="5"/>
        <v>0.45476087035897311</v>
      </c>
      <c r="G66" s="24"/>
      <c r="H66" s="24"/>
      <c r="I66" s="18"/>
    </row>
    <row r="67" spans="1:9" x14ac:dyDescent="0.2">
      <c r="A67" s="19" t="str">
        <f>dilutions_calculations_sheet!A65</f>
        <v>TMP_FW_POOL_T2</v>
      </c>
      <c r="B67" s="20">
        <f>dilutions_calculations_sheet!L65</f>
        <v>1</v>
      </c>
      <c r="C67" s="21">
        <f>(dilutions_calculations_sheet!K65*dilutions_calculations_sheet!L65)*1000/dilutions_calculations_sheet!H65</f>
        <v>290.72068450853277</v>
      </c>
      <c r="D67" s="21">
        <f t="shared" si="3"/>
        <v>709.27931549146729</v>
      </c>
      <c r="E67" s="22">
        <f t="shared" si="4"/>
        <v>0.23025078213075795</v>
      </c>
      <c r="F67" s="23">
        <f t="shared" si="5"/>
        <v>0.56174921786924215</v>
      </c>
      <c r="G67" s="24"/>
      <c r="H67" s="24"/>
      <c r="I67" s="18"/>
    </row>
    <row r="68" spans="1:9" x14ac:dyDescent="0.2">
      <c r="A68" s="19" t="str">
        <f>dilutions_calculations_sheet!A66</f>
        <v>TMP_FW_WELL_T1</v>
      </c>
      <c r="B68" s="20">
        <f>dilutions_calculations_sheet!L66</f>
        <v>1</v>
      </c>
      <c r="C68" s="21">
        <f>(dilutions_calculations_sheet!K66*dilutions_calculations_sheet!L66)*1000/dilutions_calculations_sheet!H66</f>
        <v>431.65412138096366</v>
      </c>
      <c r="D68" s="21">
        <f t="shared" si="3"/>
        <v>568.34587861903628</v>
      </c>
      <c r="E68" s="22">
        <f t="shared" si="4"/>
        <v>0.34187006413372323</v>
      </c>
      <c r="F68" s="23">
        <f t="shared" si="5"/>
        <v>0.45012993586627675</v>
      </c>
      <c r="G68" s="24"/>
      <c r="H68" s="24"/>
      <c r="I68" s="18"/>
    </row>
    <row r="69" spans="1:9" x14ac:dyDescent="0.2">
      <c r="A69" s="19" t="str">
        <f>dilutions_calculations_sheet!A67</f>
        <v>TMP_FW_WELL_T2</v>
      </c>
      <c r="B69" s="20">
        <f>dilutions_calculations_sheet!L67</f>
        <v>1</v>
      </c>
      <c r="C69" s="21">
        <f>(dilutions_calculations_sheet!K67*dilutions_calculations_sheet!L67)*1000/dilutions_calculations_sheet!H67</f>
        <v>592.50102265676503</v>
      </c>
      <c r="D69" s="21">
        <f t="shared" si="3"/>
        <v>407.49897734323497</v>
      </c>
      <c r="E69" s="22">
        <f t="shared" si="4"/>
        <v>0.46926080994415792</v>
      </c>
      <c r="F69" s="23">
        <f t="shared" si="5"/>
        <v>0.32273919005584212</v>
      </c>
      <c r="G69" s="24"/>
      <c r="H69" s="24"/>
      <c r="I69" s="18"/>
    </row>
    <row r="70" spans="1:9" x14ac:dyDescent="0.2">
      <c r="A70" s="19"/>
      <c r="B70" s="20"/>
      <c r="C70" s="21"/>
      <c r="D70" s="21"/>
      <c r="E70" s="22"/>
      <c r="F70" s="23"/>
      <c r="G70" s="24"/>
      <c r="H70" s="24"/>
      <c r="I70" s="18"/>
    </row>
    <row r="71" spans="1:9" x14ac:dyDescent="0.2">
      <c r="A71" s="19"/>
      <c r="B71" s="20"/>
      <c r="C71" s="21"/>
      <c r="D71" s="21"/>
      <c r="E71" s="22"/>
      <c r="F71" s="23"/>
      <c r="G71" s="24"/>
      <c r="H71" s="24"/>
      <c r="I71" s="18"/>
    </row>
    <row r="72" spans="1:9" x14ac:dyDescent="0.2">
      <c r="A72" s="19"/>
      <c r="B72" s="20"/>
      <c r="C72" s="21"/>
      <c r="D72" s="21"/>
      <c r="E72" s="22"/>
      <c r="F72" s="23"/>
      <c r="G72" s="24"/>
      <c r="H72" s="24"/>
      <c r="I72" s="18"/>
    </row>
    <row r="73" spans="1:9" x14ac:dyDescent="0.2">
      <c r="A73" s="19"/>
      <c r="B73" s="20"/>
      <c r="C73" s="21"/>
      <c r="D73" s="21"/>
      <c r="E73" s="22"/>
      <c r="F73" s="23"/>
      <c r="G73" s="24"/>
      <c r="H73" s="24"/>
      <c r="I73" s="18"/>
    </row>
    <row r="74" spans="1:9" x14ac:dyDescent="0.2">
      <c r="A74" s="19"/>
      <c r="B74" s="20"/>
      <c r="C74" s="21"/>
      <c r="D74" s="21"/>
      <c r="E74" s="22"/>
      <c r="F74" s="23"/>
      <c r="G74" s="24"/>
      <c r="H74" s="24"/>
      <c r="I74" s="18"/>
    </row>
    <row r="75" spans="1:9" x14ac:dyDescent="0.2">
      <c r="A75" s="19"/>
      <c r="B75" s="20"/>
      <c r="C75" s="21"/>
      <c r="D75" s="21"/>
      <c r="E75" s="22"/>
      <c r="F75" s="23"/>
      <c r="G75" s="24"/>
      <c r="H75" s="24"/>
      <c r="I75" s="18"/>
    </row>
    <row r="76" spans="1:9" x14ac:dyDescent="0.2">
      <c r="A76" s="19"/>
      <c r="B76" s="20"/>
      <c r="C76" s="21"/>
      <c r="D76" s="21"/>
      <c r="E76" s="22"/>
      <c r="F76" s="23"/>
      <c r="G76" s="24"/>
      <c r="H76" s="24"/>
      <c r="I76" s="18"/>
    </row>
    <row r="77" spans="1:9" x14ac:dyDescent="0.2">
      <c r="A77" s="19"/>
      <c r="B77" s="20"/>
      <c r="C77" s="21"/>
      <c r="D77" s="21"/>
      <c r="E77" s="22"/>
      <c r="F77" s="23"/>
      <c r="G77" s="24"/>
      <c r="H77" s="24"/>
      <c r="I77" s="18"/>
    </row>
    <row r="78" spans="1:9" x14ac:dyDescent="0.2">
      <c r="A78" s="19"/>
      <c r="B78" s="20"/>
      <c r="C78" s="21"/>
      <c r="D78" s="21"/>
      <c r="E78" s="22"/>
      <c r="F78" s="23"/>
      <c r="G78" s="24"/>
      <c r="H78" s="24"/>
      <c r="I78" s="18"/>
    </row>
    <row r="79" spans="1:9" x14ac:dyDescent="0.2">
      <c r="A79" s="19"/>
      <c r="B79" s="20"/>
      <c r="C79" s="21"/>
      <c r="D79" s="21"/>
      <c r="E79" s="22"/>
      <c r="F79" s="23"/>
      <c r="G79" s="24"/>
      <c r="H79" s="24"/>
      <c r="I79" s="18"/>
    </row>
    <row r="80" spans="1:9" x14ac:dyDescent="0.2">
      <c r="A80" s="19"/>
      <c r="B80" s="20"/>
      <c r="C80" s="21"/>
      <c r="D80" s="21"/>
      <c r="E80" s="22"/>
      <c r="F80" s="23"/>
      <c r="G80" s="24"/>
      <c r="H80" s="24"/>
      <c r="I80" s="18"/>
    </row>
    <row r="81" spans="1:9" x14ac:dyDescent="0.2">
      <c r="A81" s="19"/>
      <c r="B81" s="20"/>
      <c r="C81" s="21"/>
      <c r="D81" s="21"/>
      <c r="E81" s="22"/>
      <c r="F81" s="23"/>
      <c r="G81" s="24"/>
      <c r="H81" s="24"/>
      <c r="I81" s="18"/>
    </row>
    <row r="82" spans="1:9" x14ac:dyDescent="0.2">
      <c r="A82" s="19"/>
      <c r="B82" s="20"/>
      <c r="C82" s="21"/>
      <c r="D82" s="21"/>
      <c r="E82" s="22"/>
      <c r="F82" s="23"/>
      <c r="G82" s="24"/>
      <c r="H82" s="24"/>
      <c r="I82" s="18"/>
    </row>
    <row r="83" spans="1:9" x14ac:dyDescent="0.2">
      <c r="A83" s="19"/>
      <c r="B83" s="20"/>
      <c r="C83" s="21"/>
      <c r="D83" s="21"/>
      <c r="E83" s="22"/>
      <c r="F83" s="23"/>
      <c r="G83" s="24"/>
      <c r="H83" s="24"/>
      <c r="I83" s="18"/>
    </row>
    <row r="84" spans="1:9" x14ac:dyDescent="0.2">
      <c r="A84" s="19"/>
      <c r="B84" s="20"/>
      <c r="C84" s="21"/>
      <c r="D84" s="21"/>
      <c r="E84" s="22"/>
      <c r="F84" s="23"/>
      <c r="G84" s="24"/>
      <c r="H84" s="24"/>
      <c r="I84" s="18"/>
    </row>
    <row r="85" spans="1:9" ht="91" thickBot="1" x14ac:dyDescent="0.25">
      <c r="A85" s="29" t="s">
        <v>0</v>
      </c>
      <c r="B85" s="26" t="s">
        <v>11</v>
      </c>
      <c r="C85" s="26" t="s">
        <v>12</v>
      </c>
      <c r="D85" s="26" t="s">
        <v>13</v>
      </c>
      <c r="E85" s="26" t="s">
        <v>14</v>
      </c>
      <c r="F85" s="26" t="s">
        <v>15</v>
      </c>
      <c r="G85" s="27" t="s">
        <v>16</v>
      </c>
      <c r="H85" s="27" t="s">
        <v>17</v>
      </c>
      <c r="I85" s="26" t="s">
        <v>21</v>
      </c>
    </row>
    <row r="86" spans="1:9" x14ac:dyDescent="0.2">
      <c r="A86" s="19"/>
      <c r="B86" s="20"/>
      <c r="C86" s="21"/>
      <c r="D86" s="21"/>
      <c r="E86" s="22"/>
      <c r="F86" s="23"/>
      <c r="G86" s="24"/>
      <c r="H86" s="24"/>
      <c r="I86" s="18"/>
    </row>
    <row r="87" spans="1:9" x14ac:dyDescent="0.2">
      <c r="A87" s="19"/>
      <c r="B87" s="20"/>
      <c r="C87" s="21"/>
      <c r="D87" s="21"/>
      <c r="E87" s="22"/>
      <c r="F87" s="23"/>
      <c r="G87" s="24"/>
      <c r="H87" s="24"/>
      <c r="I87" s="18"/>
    </row>
    <row r="88" spans="1:9" x14ac:dyDescent="0.2">
      <c r="A88" s="19"/>
      <c r="B88" s="20"/>
      <c r="C88" s="21"/>
      <c r="D88" s="21"/>
      <c r="E88" s="22"/>
      <c r="F88" s="23"/>
      <c r="G88" s="24"/>
      <c r="H88" s="24"/>
      <c r="I88" s="18"/>
    </row>
    <row r="89" spans="1:9" x14ac:dyDescent="0.2">
      <c r="A89" s="19"/>
      <c r="B89" s="20"/>
      <c r="C89" s="21"/>
      <c r="D89" s="21"/>
      <c r="E89" s="22"/>
      <c r="F89" s="23"/>
      <c r="G89" s="24"/>
      <c r="H89" s="24"/>
      <c r="I89" s="18"/>
    </row>
    <row r="90" spans="1:9" x14ac:dyDescent="0.2">
      <c r="A90" s="19"/>
      <c r="B90" s="20"/>
      <c r="C90" s="21"/>
      <c r="D90" s="21"/>
      <c r="E90" s="22"/>
      <c r="F90" s="23"/>
      <c r="G90" s="24"/>
      <c r="H90" s="24"/>
      <c r="I90" s="18"/>
    </row>
    <row r="91" spans="1:9" x14ac:dyDescent="0.2">
      <c r="A91" s="19"/>
      <c r="B91" s="20"/>
      <c r="C91" s="21"/>
      <c r="D91" s="21"/>
      <c r="E91" s="22"/>
      <c r="F91" s="23"/>
      <c r="G91" s="24"/>
      <c r="H91" s="24"/>
      <c r="I91" s="18"/>
    </row>
    <row r="92" spans="1:9" x14ac:dyDescent="0.2">
      <c r="A92" s="19"/>
      <c r="B92" s="20"/>
      <c r="C92" s="21"/>
      <c r="D92" s="21"/>
      <c r="E92" s="22"/>
      <c r="F92" s="23"/>
      <c r="G92" s="24"/>
      <c r="H92" s="24"/>
      <c r="I92" s="18"/>
    </row>
    <row r="93" spans="1:9" x14ac:dyDescent="0.2">
      <c r="A93" s="19"/>
      <c r="B93" s="20"/>
      <c r="C93" s="21"/>
      <c r="D93" s="21"/>
      <c r="E93" s="22"/>
      <c r="F93" s="23"/>
      <c r="G93" s="24"/>
      <c r="H93" s="24"/>
      <c r="I93" s="18"/>
    </row>
    <row r="94" spans="1:9" x14ac:dyDescent="0.2">
      <c r="A94" s="19"/>
      <c r="B94" s="20"/>
      <c r="C94" s="21"/>
      <c r="D94" s="21"/>
      <c r="E94" s="22"/>
      <c r="F94" s="23"/>
      <c r="G94" s="24"/>
      <c r="H94" s="24"/>
      <c r="I94" s="18"/>
    </row>
    <row r="95" spans="1:9" x14ac:dyDescent="0.2">
      <c r="A95" s="19"/>
      <c r="B95" s="20"/>
      <c r="C95" s="21"/>
      <c r="D95" s="21"/>
      <c r="E95" s="22"/>
      <c r="F95" s="23"/>
      <c r="G95" s="24"/>
      <c r="H95" s="24"/>
      <c r="I95" s="18"/>
    </row>
    <row r="96" spans="1:9" x14ac:dyDescent="0.2">
      <c r="A96" s="19"/>
      <c r="B96" s="20"/>
      <c r="C96" s="21"/>
      <c r="D96" s="21"/>
      <c r="E96" s="22"/>
      <c r="F96" s="23"/>
      <c r="G96" s="24"/>
      <c r="H96" s="24"/>
      <c r="I96" s="18"/>
    </row>
    <row r="97" spans="1:9" x14ac:dyDescent="0.2">
      <c r="A97" s="19"/>
      <c r="B97" s="20"/>
      <c r="C97" s="21"/>
      <c r="D97" s="21"/>
      <c r="E97" s="22"/>
      <c r="F97" s="23"/>
      <c r="G97" s="24"/>
      <c r="H97" s="24"/>
      <c r="I97" s="18"/>
    </row>
    <row r="98" spans="1:9" x14ac:dyDescent="0.2">
      <c r="A98" s="19"/>
      <c r="B98" s="20"/>
      <c r="C98" s="21"/>
      <c r="D98" s="21"/>
      <c r="E98" s="22"/>
      <c r="F98" s="23"/>
      <c r="G98" s="24"/>
      <c r="H98" s="24"/>
      <c r="I98" s="18"/>
    </row>
    <row r="99" spans="1:9" x14ac:dyDescent="0.2">
      <c r="A99" s="19"/>
      <c r="B99" s="20"/>
      <c r="C99" s="21"/>
      <c r="D99" s="21"/>
      <c r="E99" s="22"/>
      <c r="F99" s="23"/>
      <c r="G99" s="24"/>
      <c r="H99" s="24"/>
      <c r="I99" s="18"/>
    </row>
    <row r="100" spans="1:9" x14ac:dyDescent="0.2">
      <c r="A100" s="19"/>
      <c r="B100" s="20"/>
      <c r="C100" s="21"/>
      <c r="D100" s="21"/>
      <c r="E100" s="22"/>
      <c r="F100" s="23"/>
      <c r="G100" s="24"/>
      <c r="H100" s="24"/>
      <c r="I100" s="18"/>
    </row>
    <row r="101" spans="1:9" x14ac:dyDescent="0.2">
      <c r="A101" s="19"/>
      <c r="B101" s="20"/>
      <c r="C101" s="21"/>
      <c r="D101" s="21"/>
      <c r="E101" s="22"/>
      <c r="F101" s="23"/>
      <c r="G101" s="24"/>
      <c r="H101" s="24"/>
      <c r="I101" s="18"/>
    </row>
    <row r="102" spans="1:9" x14ac:dyDescent="0.2">
      <c r="A102" s="19"/>
      <c r="B102" s="20"/>
      <c r="C102" s="21"/>
      <c r="D102" s="21"/>
      <c r="E102" s="22"/>
      <c r="F102" s="23"/>
      <c r="G102" s="24"/>
      <c r="H102" s="24"/>
      <c r="I102" s="18"/>
    </row>
    <row r="103" spans="1:9" x14ac:dyDescent="0.2">
      <c r="A103" s="19"/>
      <c r="B103" s="20"/>
      <c r="C103" s="21"/>
      <c r="D103" s="21"/>
      <c r="E103" s="22"/>
      <c r="F103" s="23"/>
      <c r="G103" s="24"/>
      <c r="H103" s="24"/>
      <c r="I103" s="18"/>
    </row>
    <row r="104" spans="1:9" x14ac:dyDescent="0.2">
      <c r="A104" s="19"/>
      <c r="B104" s="20"/>
      <c r="C104" s="21"/>
      <c r="D104" s="21"/>
      <c r="E104" s="22"/>
      <c r="F104" s="23"/>
      <c r="G104" s="24"/>
      <c r="H104" s="24"/>
      <c r="I104" s="18"/>
    </row>
    <row r="105" spans="1:9" x14ac:dyDescent="0.2">
      <c r="A105" s="19"/>
      <c r="B105" s="20"/>
      <c r="C105" s="21"/>
      <c r="D105" s="21"/>
      <c r="E105" s="22"/>
      <c r="F105" s="23"/>
      <c r="G105" s="24"/>
      <c r="H105" s="24"/>
      <c r="I105" s="18"/>
    </row>
    <row r="106" spans="1:9" x14ac:dyDescent="0.2">
      <c r="A106" s="19"/>
      <c r="B106" s="20"/>
      <c r="C106" s="21"/>
      <c r="D106" s="21"/>
      <c r="E106" s="22"/>
      <c r="F106" s="23"/>
      <c r="G106" s="24"/>
      <c r="H106" s="24"/>
      <c r="I106" s="18"/>
    </row>
    <row r="107" spans="1:9" x14ac:dyDescent="0.2">
      <c r="A107" s="19"/>
      <c r="B107" s="20"/>
      <c r="C107" s="21"/>
      <c r="D107" s="21"/>
      <c r="E107" s="22"/>
      <c r="F107" s="23"/>
      <c r="G107" s="24"/>
      <c r="H107" s="24"/>
      <c r="I107" s="18"/>
    </row>
    <row r="108" spans="1:9" x14ac:dyDescent="0.2">
      <c r="C108" s="4"/>
      <c r="D108" s="4"/>
      <c r="E108" s="4"/>
      <c r="F108" s="4"/>
    </row>
    <row r="109" spans="1:9" x14ac:dyDescent="0.2">
      <c r="C109" s="4"/>
      <c r="D109" s="4"/>
      <c r="E109" s="4"/>
      <c r="F109" s="4"/>
    </row>
    <row r="110" spans="1:9" x14ac:dyDescent="0.2">
      <c r="C110" s="4"/>
      <c r="D110" s="4"/>
      <c r="E110" s="4"/>
      <c r="F110" s="4"/>
    </row>
    <row r="111" spans="1:9" x14ac:dyDescent="0.2">
      <c r="C111" s="4"/>
      <c r="D111" s="4"/>
      <c r="E111" s="4"/>
      <c r="F111" s="4"/>
    </row>
    <row r="112" spans="1:9" x14ac:dyDescent="0.2">
      <c r="C112" s="4"/>
      <c r="D112" s="4"/>
      <c r="E112" s="4"/>
      <c r="F112" s="4"/>
    </row>
    <row r="113" spans="3:6" x14ac:dyDescent="0.2">
      <c r="C113" s="4"/>
      <c r="D113" s="4"/>
      <c r="E113" s="4"/>
      <c r="F113" s="4"/>
    </row>
    <row r="114" spans="3:6" x14ac:dyDescent="0.2">
      <c r="C114" s="4"/>
      <c r="D114" s="4"/>
      <c r="E114" s="4"/>
      <c r="F114" s="4"/>
    </row>
    <row r="115" spans="3:6" x14ac:dyDescent="0.2">
      <c r="C115" s="4"/>
      <c r="D115" s="4"/>
      <c r="E115" s="4"/>
      <c r="F115" s="4"/>
    </row>
    <row r="116" spans="3:6" x14ac:dyDescent="0.2">
      <c r="C116" s="4"/>
      <c r="D116" s="4"/>
      <c r="E116" s="4"/>
      <c r="F116" s="4"/>
    </row>
    <row r="117" spans="3:6" x14ac:dyDescent="0.2">
      <c r="C117" s="4"/>
      <c r="D117" s="4"/>
      <c r="E117" s="4"/>
      <c r="F117" s="4"/>
    </row>
    <row r="118" spans="3:6" x14ac:dyDescent="0.2">
      <c r="C118" s="4"/>
      <c r="D118" s="4"/>
      <c r="E118" s="4"/>
      <c r="F118" s="4"/>
    </row>
    <row r="119" spans="3:6" x14ac:dyDescent="0.2">
      <c r="C119" s="4"/>
      <c r="D119" s="4"/>
      <c r="E119" s="4"/>
      <c r="F119" s="4"/>
    </row>
    <row r="120" spans="3:6" x14ac:dyDescent="0.2">
      <c r="C120" s="4"/>
      <c r="D120" s="4"/>
      <c r="E120" s="4"/>
      <c r="F120" s="4"/>
    </row>
    <row r="121" spans="3:6" x14ac:dyDescent="0.2">
      <c r="C121" s="4"/>
      <c r="D121" s="4"/>
      <c r="E121" s="4"/>
      <c r="F121" s="4"/>
    </row>
    <row r="122" spans="3:6" x14ac:dyDescent="0.2">
      <c r="C122" s="4"/>
      <c r="D122" s="4"/>
      <c r="E122" s="4"/>
      <c r="F122" s="4"/>
    </row>
    <row r="123" spans="3:6" x14ac:dyDescent="0.2">
      <c r="C123" s="4"/>
      <c r="D123" s="4"/>
      <c r="E123" s="4"/>
      <c r="F123" s="4"/>
    </row>
    <row r="124" spans="3:6" x14ac:dyDescent="0.2">
      <c r="C124" s="4"/>
      <c r="D124" s="4"/>
      <c r="E124" s="4"/>
      <c r="F124" s="4"/>
    </row>
    <row r="125" spans="3:6" x14ac:dyDescent="0.2">
      <c r="C125" s="4"/>
      <c r="D125" s="4"/>
      <c r="E125" s="4"/>
      <c r="F125" s="4"/>
    </row>
    <row r="126" spans="3:6" x14ac:dyDescent="0.2">
      <c r="C126" s="4"/>
      <c r="D126" s="4"/>
      <c r="E126" s="4"/>
      <c r="F126" s="4"/>
    </row>
    <row r="127" spans="3:6" x14ac:dyDescent="0.2">
      <c r="C127" s="4"/>
      <c r="D127" s="4"/>
      <c r="E127" s="4"/>
      <c r="F127" s="4"/>
    </row>
    <row r="128" spans="3:6" x14ac:dyDescent="0.2">
      <c r="C128" s="4"/>
      <c r="D128" s="4"/>
      <c r="E128" s="4"/>
      <c r="F128" s="4"/>
    </row>
    <row r="129" spans="3:6" x14ac:dyDescent="0.2">
      <c r="C129" s="4"/>
      <c r="D129" s="4"/>
      <c r="E129" s="4"/>
      <c r="F129" s="4"/>
    </row>
    <row r="130" spans="3:6" x14ac:dyDescent="0.2">
      <c r="C130" s="4"/>
      <c r="D130" s="4"/>
      <c r="E130" s="4"/>
      <c r="F130" s="4"/>
    </row>
    <row r="131" spans="3:6" x14ac:dyDescent="0.2">
      <c r="C131" s="4"/>
      <c r="D131" s="4"/>
      <c r="E131" s="4"/>
      <c r="F131" s="4"/>
    </row>
    <row r="132" spans="3:6" x14ac:dyDescent="0.2">
      <c r="C132" s="4"/>
      <c r="D132" s="4"/>
      <c r="E132" s="4"/>
      <c r="F132" s="4"/>
    </row>
    <row r="133" spans="3:6" x14ac:dyDescent="0.2">
      <c r="C133" s="4"/>
      <c r="D133" s="4"/>
      <c r="E133" s="4"/>
      <c r="F133" s="4"/>
    </row>
    <row r="134" spans="3:6" x14ac:dyDescent="0.2">
      <c r="C134" s="4"/>
      <c r="D134" s="4"/>
      <c r="E134" s="4"/>
      <c r="F134" s="4"/>
    </row>
    <row r="135" spans="3:6" x14ac:dyDescent="0.2">
      <c r="C135" s="4"/>
      <c r="D135" s="4"/>
      <c r="E135" s="4"/>
      <c r="F135" s="4"/>
    </row>
    <row r="136" spans="3:6" x14ac:dyDescent="0.2">
      <c r="C136" s="4"/>
      <c r="D136" s="4"/>
      <c r="E136" s="4"/>
      <c r="F136" s="4"/>
    </row>
    <row r="137" spans="3:6" x14ac:dyDescent="0.2">
      <c r="C137" s="4"/>
      <c r="D137" s="4"/>
      <c r="E137" s="4"/>
      <c r="F137" s="4"/>
    </row>
    <row r="138" spans="3:6" x14ac:dyDescent="0.2">
      <c r="C138" s="4"/>
      <c r="D138" s="4"/>
      <c r="E138" s="4"/>
      <c r="F138" s="4"/>
    </row>
    <row r="139" spans="3:6" x14ac:dyDescent="0.2">
      <c r="C139" s="4"/>
      <c r="D139" s="4"/>
      <c r="E139" s="4"/>
      <c r="F139" s="4"/>
    </row>
    <row r="140" spans="3:6" x14ac:dyDescent="0.2">
      <c r="C140" s="4"/>
      <c r="D140" s="4"/>
      <c r="E140" s="4"/>
      <c r="F140" s="4"/>
    </row>
    <row r="141" spans="3:6" x14ac:dyDescent="0.2">
      <c r="C141" s="4"/>
      <c r="D141" s="4"/>
      <c r="E141" s="4"/>
      <c r="F141" s="4"/>
    </row>
    <row r="142" spans="3:6" x14ac:dyDescent="0.2">
      <c r="C142" s="4"/>
      <c r="D142" s="4"/>
      <c r="E142" s="4"/>
      <c r="F142" s="4"/>
    </row>
    <row r="143" spans="3:6" x14ac:dyDescent="0.2">
      <c r="C143" s="4"/>
      <c r="D143" s="4"/>
      <c r="E143" s="4"/>
      <c r="F143" s="4"/>
    </row>
    <row r="144" spans="3:6" x14ac:dyDescent="0.2">
      <c r="C144" s="4"/>
      <c r="D144" s="4"/>
      <c r="E144" s="4"/>
      <c r="F144" s="4"/>
    </row>
    <row r="145" spans="3:6" x14ac:dyDescent="0.2">
      <c r="C145" s="4"/>
      <c r="D145" s="4"/>
      <c r="E145" s="4"/>
      <c r="F145" s="4"/>
    </row>
    <row r="146" spans="3:6" x14ac:dyDescent="0.2">
      <c r="C146" s="4"/>
      <c r="D146" s="4"/>
      <c r="E146" s="4"/>
      <c r="F146" s="4"/>
    </row>
    <row r="147" spans="3:6" x14ac:dyDescent="0.2">
      <c r="C147" s="4"/>
      <c r="D147" s="4"/>
      <c r="E147" s="4"/>
      <c r="F147" s="4"/>
    </row>
    <row r="148" spans="3:6" x14ac:dyDescent="0.2">
      <c r="C148" s="4"/>
      <c r="D148" s="4"/>
      <c r="E148" s="4"/>
      <c r="F148" s="4"/>
    </row>
    <row r="149" spans="3:6" x14ac:dyDescent="0.2">
      <c r="C149" s="4"/>
      <c r="D149" s="4"/>
      <c r="E149" s="4"/>
      <c r="F149" s="4"/>
    </row>
    <row r="150" spans="3:6" x14ac:dyDescent="0.2">
      <c r="C150" s="4"/>
      <c r="D150" s="4"/>
      <c r="E150" s="4"/>
      <c r="F150" s="4"/>
    </row>
    <row r="151" spans="3:6" x14ac:dyDescent="0.2">
      <c r="C151" s="4"/>
      <c r="D151" s="4"/>
      <c r="E151" s="4"/>
      <c r="F151" s="4"/>
    </row>
    <row r="152" spans="3:6" x14ac:dyDescent="0.2">
      <c r="C152" s="4"/>
      <c r="D152" s="4"/>
      <c r="E152" s="4"/>
      <c r="F152" s="4"/>
    </row>
    <row r="153" spans="3:6" x14ac:dyDescent="0.2">
      <c r="C153" s="4"/>
      <c r="D153" s="4"/>
      <c r="E153" s="4"/>
      <c r="F153" s="4"/>
    </row>
    <row r="154" spans="3:6" x14ac:dyDescent="0.2">
      <c r="C154" s="4"/>
      <c r="D154" s="4"/>
      <c r="E154" s="4"/>
      <c r="F154" s="4"/>
    </row>
    <row r="155" spans="3:6" x14ac:dyDescent="0.2">
      <c r="C155" s="4"/>
      <c r="D155" s="4"/>
      <c r="E155" s="4"/>
      <c r="F155" s="4"/>
    </row>
    <row r="156" spans="3:6" x14ac:dyDescent="0.2">
      <c r="C156" s="4"/>
      <c r="D156" s="4"/>
      <c r="E156" s="4"/>
      <c r="F156" s="4"/>
    </row>
    <row r="157" spans="3:6" x14ac:dyDescent="0.2">
      <c r="C157" s="4"/>
      <c r="D157" s="4"/>
      <c r="E157" s="4"/>
      <c r="F157" s="4"/>
    </row>
    <row r="158" spans="3:6" x14ac:dyDescent="0.2">
      <c r="C158" s="4"/>
      <c r="D158" s="4"/>
      <c r="E158" s="4"/>
      <c r="F158" s="4"/>
    </row>
    <row r="159" spans="3:6" x14ac:dyDescent="0.2">
      <c r="C159" s="4"/>
      <c r="D159" s="4"/>
      <c r="E159" s="4"/>
      <c r="F159" s="4"/>
    </row>
    <row r="160" spans="3:6" x14ac:dyDescent="0.2">
      <c r="C160" s="4"/>
      <c r="D160" s="4"/>
      <c r="E160" s="4"/>
      <c r="F160" s="4"/>
    </row>
    <row r="161" spans="3:6" x14ac:dyDescent="0.2">
      <c r="C161" s="4"/>
      <c r="D161" s="4"/>
      <c r="E161" s="4"/>
      <c r="F161" s="4"/>
    </row>
    <row r="162" spans="3:6" x14ac:dyDescent="0.2">
      <c r="C162" s="4"/>
      <c r="D162" s="4"/>
      <c r="E162" s="4"/>
      <c r="F162" s="4"/>
    </row>
    <row r="163" spans="3:6" x14ac:dyDescent="0.2">
      <c r="C163" s="4"/>
      <c r="D163" s="4"/>
      <c r="E163" s="4"/>
      <c r="F163" s="4"/>
    </row>
    <row r="164" spans="3:6" x14ac:dyDescent="0.2">
      <c r="C164" s="4"/>
      <c r="D164" s="4"/>
      <c r="E164" s="4"/>
      <c r="F164" s="4"/>
    </row>
    <row r="165" spans="3:6" x14ac:dyDescent="0.2">
      <c r="C165" s="4"/>
      <c r="D165" s="4"/>
      <c r="E165" s="4"/>
      <c r="F165" s="4"/>
    </row>
    <row r="166" spans="3:6" x14ac:dyDescent="0.2">
      <c r="C166" s="4"/>
      <c r="D166" s="4"/>
      <c r="E166" s="4"/>
      <c r="F166" s="4"/>
    </row>
    <row r="167" spans="3:6" x14ac:dyDescent="0.2">
      <c r="C167" s="4"/>
      <c r="D167" s="4"/>
      <c r="E167" s="4"/>
      <c r="F167" s="4"/>
    </row>
    <row r="168" spans="3:6" x14ac:dyDescent="0.2">
      <c r="C168" s="4"/>
      <c r="D168" s="4"/>
      <c r="E168" s="4"/>
      <c r="F168" s="4"/>
    </row>
    <row r="169" spans="3:6" x14ac:dyDescent="0.2">
      <c r="C169" s="4"/>
      <c r="D169" s="4"/>
      <c r="E169" s="4"/>
      <c r="F169" s="4"/>
    </row>
    <row r="170" spans="3:6" x14ac:dyDescent="0.2">
      <c r="C170" s="4"/>
      <c r="D170" s="4"/>
      <c r="E170" s="4"/>
      <c r="F170" s="4"/>
    </row>
    <row r="171" spans="3:6" x14ac:dyDescent="0.2">
      <c r="C171" s="4"/>
      <c r="D171" s="4"/>
      <c r="E171" s="4"/>
      <c r="F171" s="4"/>
    </row>
    <row r="172" spans="3:6" x14ac:dyDescent="0.2">
      <c r="C172" s="4"/>
      <c r="D172" s="4"/>
      <c r="E172" s="4"/>
      <c r="F172" s="4"/>
    </row>
    <row r="173" spans="3:6" x14ac:dyDescent="0.2">
      <c r="C173" s="4"/>
      <c r="D173" s="4"/>
      <c r="E173" s="4"/>
      <c r="F173" s="4"/>
    </row>
    <row r="174" spans="3:6" x14ac:dyDescent="0.2">
      <c r="C174" s="4"/>
      <c r="D174" s="4"/>
      <c r="E174" s="4"/>
      <c r="F174" s="4"/>
    </row>
    <row r="175" spans="3:6" x14ac:dyDescent="0.2">
      <c r="C175" s="4"/>
      <c r="D175" s="4"/>
      <c r="E175" s="4"/>
      <c r="F175" s="4"/>
    </row>
    <row r="176" spans="3:6" x14ac:dyDescent="0.2">
      <c r="C176" s="4"/>
      <c r="D176" s="4"/>
      <c r="E176" s="4"/>
      <c r="F176" s="4"/>
    </row>
    <row r="177" spans="3:6" x14ac:dyDescent="0.2">
      <c r="C177" s="4"/>
      <c r="D177" s="4"/>
      <c r="E177" s="4"/>
      <c r="F177" s="4"/>
    </row>
    <row r="178" spans="3:6" x14ac:dyDescent="0.2">
      <c r="C178" s="4"/>
      <c r="D178" s="4"/>
      <c r="E178" s="4"/>
      <c r="F178" s="4"/>
    </row>
    <row r="179" spans="3:6" x14ac:dyDescent="0.2">
      <c r="C179" s="4"/>
      <c r="D179" s="4"/>
      <c r="E179" s="4"/>
      <c r="F179" s="4"/>
    </row>
    <row r="180" spans="3:6" x14ac:dyDescent="0.2">
      <c r="C180" s="4"/>
      <c r="D180" s="4"/>
      <c r="E180" s="4"/>
      <c r="F180" s="4"/>
    </row>
    <row r="181" spans="3:6" x14ac:dyDescent="0.2">
      <c r="C181" s="4"/>
      <c r="D181" s="4"/>
      <c r="E181" s="4"/>
      <c r="F181" s="4"/>
    </row>
    <row r="182" spans="3:6" x14ac:dyDescent="0.2">
      <c r="C182" s="4"/>
      <c r="D182" s="4"/>
      <c r="E182" s="4"/>
      <c r="F182" s="4"/>
    </row>
    <row r="183" spans="3:6" x14ac:dyDescent="0.2">
      <c r="C183" s="4"/>
      <c r="D183" s="4"/>
      <c r="E183" s="4"/>
      <c r="F183" s="4"/>
    </row>
    <row r="184" spans="3:6" x14ac:dyDescent="0.2">
      <c r="C184" s="4"/>
      <c r="D184" s="4"/>
      <c r="E184" s="4"/>
      <c r="F184" s="4"/>
    </row>
    <row r="185" spans="3:6" x14ac:dyDescent="0.2">
      <c r="C185" s="4"/>
      <c r="D185" s="4"/>
      <c r="E185" s="4"/>
      <c r="F185" s="4"/>
    </row>
    <row r="186" spans="3:6" x14ac:dyDescent="0.2">
      <c r="C186" s="4"/>
      <c r="D186" s="4"/>
      <c r="E186" s="4"/>
      <c r="F186" s="4"/>
    </row>
    <row r="187" spans="3:6" x14ac:dyDescent="0.2">
      <c r="C187" s="4"/>
      <c r="D187" s="4"/>
      <c r="E187" s="4"/>
      <c r="F187" s="4"/>
    </row>
    <row r="188" spans="3:6" x14ac:dyDescent="0.2">
      <c r="C188" s="4"/>
      <c r="D188" s="4"/>
      <c r="E188" s="4"/>
      <c r="F188" s="4"/>
    </row>
    <row r="189" spans="3:6" x14ac:dyDescent="0.2">
      <c r="C189" s="4"/>
      <c r="D189" s="4"/>
      <c r="E189" s="4"/>
      <c r="F189" s="4"/>
    </row>
    <row r="190" spans="3:6" x14ac:dyDescent="0.2">
      <c r="C190" s="4"/>
      <c r="D190" s="4"/>
      <c r="E190" s="4"/>
      <c r="F190" s="4"/>
    </row>
    <row r="191" spans="3:6" x14ac:dyDescent="0.2">
      <c r="C191" s="4"/>
      <c r="D191" s="4"/>
      <c r="E191" s="4"/>
      <c r="F191" s="4"/>
    </row>
    <row r="192" spans="3:6" x14ac:dyDescent="0.2">
      <c r="C192" s="4"/>
      <c r="D192" s="4"/>
      <c r="E192" s="4"/>
      <c r="F192" s="4"/>
    </row>
    <row r="193" spans="3:6" x14ac:dyDescent="0.2">
      <c r="C193" s="4"/>
      <c r="D193" s="4"/>
      <c r="E193" s="4"/>
      <c r="F193" s="4"/>
    </row>
    <row r="194" spans="3:6" x14ac:dyDescent="0.2">
      <c r="C194" s="4"/>
      <c r="D194" s="4"/>
      <c r="E194" s="4"/>
      <c r="F194" s="4"/>
    </row>
    <row r="195" spans="3:6" x14ac:dyDescent="0.2">
      <c r="C195" s="4"/>
      <c r="D195" s="4"/>
      <c r="E195" s="4"/>
      <c r="F195" s="4"/>
    </row>
    <row r="196" spans="3:6" x14ac:dyDescent="0.2">
      <c r="C196" s="4"/>
      <c r="D196" s="4"/>
      <c r="E196" s="4"/>
      <c r="F196" s="4"/>
    </row>
    <row r="197" spans="3:6" x14ac:dyDescent="0.2">
      <c r="C197" s="4"/>
      <c r="D197" s="4"/>
      <c r="E197" s="4"/>
      <c r="F197" s="4"/>
    </row>
    <row r="198" spans="3:6" x14ac:dyDescent="0.2">
      <c r="C198" s="4"/>
      <c r="D198" s="4"/>
      <c r="E198" s="4"/>
      <c r="F198" s="4"/>
    </row>
    <row r="199" spans="3:6" x14ac:dyDescent="0.2">
      <c r="C199" s="4"/>
      <c r="D199" s="4"/>
      <c r="E199" s="4"/>
      <c r="F199" s="4"/>
    </row>
    <row r="200" spans="3:6" x14ac:dyDescent="0.2">
      <c r="C200" s="4"/>
      <c r="D200" s="4"/>
      <c r="E200" s="4"/>
      <c r="F200" s="4"/>
    </row>
    <row r="201" spans="3:6" x14ac:dyDescent="0.2">
      <c r="C201" s="4"/>
      <c r="D201" s="4"/>
      <c r="E201" s="4"/>
      <c r="F201" s="4"/>
    </row>
    <row r="202" spans="3:6" x14ac:dyDescent="0.2">
      <c r="C202" s="4"/>
      <c r="D202" s="4"/>
      <c r="E202" s="4"/>
      <c r="F202" s="4"/>
    </row>
    <row r="203" spans="3:6" x14ac:dyDescent="0.2">
      <c r="C203" s="4"/>
      <c r="D203" s="4"/>
      <c r="E203" s="4"/>
      <c r="F203" s="4"/>
    </row>
    <row r="204" spans="3:6" x14ac:dyDescent="0.2">
      <c r="C204" s="4"/>
      <c r="D204" s="4"/>
      <c r="E204" s="4"/>
      <c r="F204" s="4"/>
    </row>
    <row r="205" spans="3:6" x14ac:dyDescent="0.2">
      <c r="C205" s="4"/>
      <c r="D205" s="4"/>
      <c r="E205" s="4"/>
      <c r="F205" s="4"/>
    </row>
    <row r="206" spans="3:6" x14ac:dyDescent="0.2">
      <c r="C206" s="4"/>
      <c r="D206" s="4"/>
      <c r="E206" s="4"/>
      <c r="F206" s="4"/>
    </row>
    <row r="207" spans="3:6" x14ac:dyDescent="0.2">
      <c r="C207" s="4"/>
      <c r="D207" s="4"/>
      <c r="E207" s="4"/>
      <c r="F207" s="4"/>
    </row>
    <row r="208" spans="3:6" x14ac:dyDescent="0.2">
      <c r="C208" s="4"/>
      <c r="D208" s="4"/>
      <c r="E208" s="4"/>
      <c r="F208" s="4"/>
    </row>
    <row r="209" spans="3:6" x14ac:dyDescent="0.2">
      <c r="C209" s="4"/>
      <c r="D209" s="4"/>
      <c r="E209" s="4"/>
      <c r="F209" s="4"/>
    </row>
    <row r="210" spans="3:6" x14ac:dyDescent="0.2">
      <c r="C210" s="4"/>
      <c r="D210" s="4"/>
      <c r="E210" s="4"/>
      <c r="F210" s="4"/>
    </row>
    <row r="211" spans="3:6" x14ac:dyDescent="0.2">
      <c r="C211" s="4"/>
      <c r="D211" s="4"/>
      <c r="E211" s="4"/>
      <c r="F211" s="4"/>
    </row>
  </sheetData>
  <pageMargins left="0.25" right="0.25" top="0.75" bottom="0.75" header="0.3" footer="0.3"/>
  <pageSetup scale="72" fitToHeight="5" orientation="landscape"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9AB63-A763-4847-9503-D1FF36A998F6}">
  <dimension ref="A1:C54"/>
  <sheetViews>
    <sheetView tabSelected="1" workbookViewId="0">
      <selection activeCell="B19" sqref="B19"/>
    </sheetView>
  </sheetViews>
  <sheetFormatPr baseColWidth="10" defaultRowHeight="16" x14ac:dyDescent="0.2"/>
  <cols>
    <col min="1" max="1" width="38.1640625" customWidth="1"/>
  </cols>
  <sheetData>
    <row r="1" spans="1:3" x14ac:dyDescent="0.2">
      <c r="A1" s="46" t="s">
        <v>97</v>
      </c>
      <c r="B1" s="46" t="s">
        <v>98</v>
      </c>
      <c r="C1" s="46" t="s">
        <v>99</v>
      </c>
    </row>
    <row r="2" spans="1:3" x14ac:dyDescent="0.2">
      <c r="A2" s="47" t="s">
        <v>26</v>
      </c>
      <c r="B2" t="s">
        <v>100</v>
      </c>
    </row>
    <row r="3" spans="1:3" x14ac:dyDescent="0.2">
      <c r="A3" t="s">
        <v>101</v>
      </c>
      <c r="B3" t="s">
        <v>100</v>
      </c>
    </row>
    <row r="4" spans="1:3" x14ac:dyDescent="0.2">
      <c r="A4" t="s">
        <v>40</v>
      </c>
      <c r="B4" t="s">
        <v>100</v>
      </c>
    </row>
    <row r="5" spans="1:3" x14ac:dyDescent="0.2">
      <c r="A5" t="s">
        <v>102</v>
      </c>
      <c r="B5" t="s">
        <v>103</v>
      </c>
    </row>
    <row r="6" spans="1:3" x14ac:dyDescent="0.2">
      <c r="A6" t="s">
        <v>104</v>
      </c>
      <c r="B6" t="s">
        <v>100</v>
      </c>
    </row>
    <row r="7" spans="1:3" x14ac:dyDescent="0.2">
      <c r="A7" t="s">
        <v>105</v>
      </c>
      <c r="B7" t="s">
        <v>100</v>
      </c>
    </row>
    <row r="8" spans="1:3" x14ac:dyDescent="0.2">
      <c r="A8" t="s">
        <v>106</v>
      </c>
      <c r="B8" t="s">
        <v>103</v>
      </c>
    </row>
    <row r="9" spans="1:3" x14ac:dyDescent="0.2">
      <c r="A9" t="s">
        <v>107</v>
      </c>
      <c r="B9" t="s">
        <v>100</v>
      </c>
    </row>
    <row r="10" spans="1:3" x14ac:dyDescent="0.2">
      <c r="A10" t="s">
        <v>108</v>
      </c>
      <c r="B10" t="s">
        <v>100</v>
      </c>
    </row>
    <row r="11" spans="1:3" x14ac:dyDescent="0.2">
      <c r="A11" t="s">
        <v>109</v>
      </c>
      <c r="B11" t="s">
        <v>100</v>
      </c>
    </row>
    <row r="12" spans="1:3" x14ac:dyDescent="0.2">
      <c r="A12" t="s">
        <v>55</v>
      </c>
      <c r="B12" t="s">
        <v>100</v>
      </c>
    </row>
    <row r="13" spans="1:3" x14ac:dyDescent="0.2">
      <c r="A13" t="s">
        <v>110</v>
      </c>
      <c r="B13" t="s">
        <v>100</v>
      </c>
    </row>
    <row r="14" spans="1:3" x14ac:dyDescent="0.2">
      <c r="A14" t="s">
        <v>67</v>
      </c>
      <c r="B14" t="s">
        <v>100</v>
      </c>
    </row>
    <row r="15" spans="1:3" x14ac:dyDescent="0.2">
      <c r="A15" t="s">
        <v>72</v>
      </c>
      <c r="B15" t="s">
        <v>100</v>
      </c>
    </row>
    <row r="16" spans="1:3" x14ac:dyDescent="0.2">
      <c r="A16" t="s">
        <v>75</v>
      </c>
      <c r="B16" t="s">
        <v>100</v>
      </c>
    </row>
    <row r="17" spans="1:2" x14ac:dyDescent="0.2">
      <c r="A17" t="s">
        <v>78</v>
      </c>
      <c r="B17" t="s">
        <v>100</v>
      </c>
    </row>
    <row r="18" spans="1:2" x14ac:dyDescent="0.2">
      <c r="A18" t="s">
        <v>111</v>
      </c>
      <c r="B18" t="s">
        <v>112</v>
      </c>
    </row>
    <row r="19" spans="1:2" x14ac:dyDescent="0.2">
      <c r="A19" t="s">
        <v>113</v>
      </c>
      <c r="B19" t="s">
        <v>112</v>
      </c>
    </row>
    <row r="20" spans="1:2" x14ac:dyDescent="0.2">
      <c r="A20" t="s">
        <v>114</v>
      </c>
      <c r="B20" t="s">
        <v>100</v>
      </c>
    </row>
    <row r="21" spans="1:2" x14ac:dyDescent="0.2">
      <c r="A21" t="s">
        <v>50</v>
      </c>
      <c r="B21" t="s">
        <v>100</v>
      </c>
    </row>
    <row r="22" spans="1:2" x14ac:dyDescent="0.2">
      <c r="A22" t="s">
        <v>115</v>
      </c>
      <c r="B22" t="s">
        <v>116</v>
      </c>
    </row>
    <row r="23" spans="1:2" x14ac:dyDescent="0.2">
      <c r="A23" t="s">
        <v>117</v>
      </c>
      <c r="B23" t="s">
        <v>100</v>
      </c>
    </row>
    <row r="24" spans="1:2" x14ac:dyDescent="0.2">
      <c r="A24" t="s">
        <v>118</v>
      </c>
      <c r="B24" t="s">
        <v>100</v>
      </c>
    </row>
    <row r="25" spans="1:2" x14ac:dyDescent="0.2">
      <c r="A25" t="s">
        <v>119</v>
      </c>
      <c r="B25" t="s">
        <v>100</v>
      </c>
    </row>
    <row r="26" spans="1:2" x14ac:dyDescent="0.2">
      <c r="A26" t="s">
        <v>120</v>
      </c>
      <c r="B26" t="s">
        <v>100</v>
      </c>
    </row>
    <row r="27" spans="1:2" x14ac:dyDescent="0.2">
      <c r="A27" t="s">
        <v>121</v>
      </c>
      <c r="B27" t="s">
        <v>100</v>
      </c>
    </row>
    <row r="28" spans="1:2" x14ac:dyDescent="0.2">
      <c r="A28" t="s">
        <v>56</v>
      </c>
      <c r="B28" t="s">
        <v>100</v>
      </c>
    </row>
    <row r="29" spans="1:2" x14ac:dyDescent="0.2">
      <c r="A29" t="s">
        <v>122</v>
      </c>
      <c r="B29" t="s">
        <v>100</v>
      </c>
    </row>
    <row r="30" spans="1:2" x14ac:dyDescent="0.2">
      <c r="A30" t="s">
        <v>68</v>
      </c>
      <c r="B30" t="s">
        <v>100</v>
      </c>
    </row>
    <row r="31" spans="1:2" x14ac:dyDescent="0.2">
      <c r="A31" t="s">
        <v>73</v>
      </c>
      <c r="B31" t="s">
        <v>100</v>
      </c>
    </row>
    <row r="32" spans="1:2" x14ac:dyDescent="0.2">
      <c r="A32" t="s">
        <v>76</v>
      </c>
      <c r="B32" t="s">
        <v>100</v>
      </c>
    </row>
    <row r="33" spans="1:2" x14ac:dyDescent="0.2">
      <c r="A33" t="s">
        <v>79</v>
      </c>
      <c r="B33" t="s">
        <v>100</v>
      </c>
    </row>
    <row r="34" spans="1:2" x14ac:dyDescent="0.2">
      <c r="A34" t="s">
        <v>123</v>
      </c>
      <c r="B34" t="s">
        <v>112</v>
      </c>
    </row>
    <row r="35" spans="1:2" x14ac:dyDescent="0.2">
      <c r="A35" t="s">
        <v>124</v>
      </c>
      <c r="B35" t="s">
        <v>100</v>
      </c>
    </row>
    <row r="36" spans="1:2" x14ac:dyDescent="0.2">
      <c r="A36" t="s">
        <v>89</v>
      </c>
      <c r="B36" t="s">
        <v>100</v>
      </c>
    </row>
    <row r="37" spans="1:2" x14ac:dyDescent="0.2">
      <c r="A37" t="s">
        <v>36</v>
      </c>
      <c r="B37" t="s">
        <v>100</v>
      </c>
    </row>
    <row r="38" spans="1:2" x14ac:dyDescent="0.2">
      <c r="A38" t="s">
        <v>49</v>
      </c>
      <c r="B38" t="s">
        <v>100</v>
      </c>
    </row>
    <row r="39" spans="1:2" x14ac:dyDescent="0.2">
      <c r="A39" t="s">
        <v>125</v>
      </c>
      <c r="B39" t="s">
        <v>116</v>
      </c>
    </row>
    <row r="40" spans="1:2" x14ac:dyDescent="0.2">
      <c r="A40" t="s">
        <v>126</v>
      </c>
      <c r="B40" t="s">
        <v>100</v>
      </c>
    </row>
    <row r="41" spans="1:2" x14ac:dyDescent="0.2">
      <c r="A41" t="s">
        <v>127</v>
      </c>
      <c r="B41" t="s">
        <v>100</v>
      </c>
    </row>
    <row r="42" spans="1:2" x14ac:dyDescent="0.2">
      <c r="A42" t="s">
        <v>128</v>
      </c>
      <c r="B42" t="s">
        <v>100</v>
      </c>
    </row>
    <row r="43" spans="1:2" x14ac:dyDescent="0.2">
      <c r="A43" t="s">
        <v>129</v>
      </c>
      <c r="B43" t="s">
        <v>100</v>
      </c>
    </row>
    <row r="44" spans="1:2" x14ac:dyDescent="0.2">
      <c r="A44" t="s">
        <v>130</v>
      </c>
      <c r="B44" t="s">
        <v>100</v>
      </c>
    </row>
    <row r="45" spans="1:2" x14ac:dyDescent="0.2">
      <c r="A45" t="s">
        <v>57</v>
      </c>
      <c r="B45" t="s">
        <v>100</v>
      </c>
    </row>
    <row r="46" spans="1:2" x14ac:dyDescent="0.2">
      <c r="A46" t="s">
        <v>131</v>
      </c>
      <c r="B46" t="s">
        <v>100</v>
      </c>
    </row>
    <row r="47" spans="1:2" x14ac:dyDescent="0.2">
      <c r="A47" t="s">
        <v>69</v>
      </c>
      <c r="B47" t="s">
        <v>100</v>
      </c>
    </row>
    <row r="48" spans="1:2" x14ac:dyDescent="0.2">
      <c r="A48" t="s">
        <v>74</v>
      </c>
      <c r="B48" t="s">
        <v>100</v>
      </c>
    </row>
    <row r="49" spans="1:2" x14ac:dyDescent="0.2">
      <c r="A49" t="s">
        <v>77</v>
      </c>
      <c r="B49" t="s">
        <v>100</v>
      </c>
    </row>
    <row r="50" spans="1:2" x14ac:dyDescent="0.2">
      <c r="A50" t="s">
        <v>80</v>
      </c>
      <c r="B50" t="s">
        <v>100</v>
      </c>
    </row>
    <row r="51" spans="1:2" x14ac:dyDescent="0.2">
      <c r="A51" t="s">
        <v>132</v>
      </c>
      <c r="B51" t="s">
        <v>100</v>
      </c>
    </row>
    <row r="52" spans="1:2" x14ac:dyDescent="0.2">
      <c r="A52" t="s">
        <v>87</v>
      </c>
      <c r="B52" t="s">
        <v>100</v>
      </c>
    </row>
    <row r="53" spans="1:2" x14ac:dyDescent="0.2">
      <c r="A53" t="s">
        <v>48</v>
      </c>
      <c r="B53" t="s">
        <v>100</v>
      </c>
    </row>
    <row r="54" spans="1:2" x14ac:dyDescent="0.2">
      <c r="A54" t="s">
        <v>51</v>
      </c>
      <c r="B54" t="s">
        <v>100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5cece13e-3376-4417-9525-be60b11a89a8" xsi:nil="true"/>
    <lcf76f155ced4ddcb4097134ff3c332f xmlns="03570766-e33a-4164-8943-6d32a7ac417a">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DC853A563ABF64B8421887057055B0F" ma:contentTypeVersion="12" ma:contentTypeDescription="Create a new document." ma:contentTypeScope="" ma:versionID="20fb1344a9bd32bc158d0d839934976b">
  <xsd:schema xmlns:xsd="http://www.w3.org/2001/XMLSchema" xmlns:xs="http://www.w3.org/2001/XMLSchema" xmlns:p="http://schemas.microsoft.com/office/2006/metadata/properties" xmlns:ns2="03570766-e33a-4164-8943-6d32a7ac417a" xmlns:ns3="5cece13e-3376-4417-9525-be60b11a89a8" xmlns:ns4="482683a9-e61d-4853-b10b-3f4a908e17aa" targetNamespace="http://schemas.microsoft.com/office/2006/metadata/properties" ma:root="true" ma:fieldsID="8d0bf3083e045cbe9fbed241fbca83e1" ns2:_="" ns3:_="" ns4:_="">
    <xsd:import namespace="03570766-e33a-4164-8943-6d32a7ac417a"/>
    <xsd:import namespace="5cece13e-3376-4417-9525-be60b11a89a8"/>
    <xsd:import namespace="482683a9-e61d-4853-b10b-3f4a908e17a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570766-e33a-4164-8943-6d32a7ac41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260f1aaf-6244-4bb9-9bf9-38bf37385302"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cece13e-3376-4417-9525-be60b11a89a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2c29049-4fc3-4a52-bb3d-4f0ab258ea96}" ma:internalName="TaxCatchAll" ma:showField="CatchAllData" ma:web="482683a9-e61d-4853-b10b-3f4a908e17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82683a9-e61d-4853-b10b-3f4a908e17a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B7F15B3-A81F-4A71-B0B7-DFC0AD11F1D1}">
  <ds:schemaRefs>
    <ds:schemaRef ds:uri="http://schemas.microsoft.com/sharepoint/v3/contenttype/forms"/>
  </ds:schemaRefs>
</ds:datastoreItem>
</file>

<file path=customXml/itemProps2.xml><?xml version="1.0" encoding="utf-8"?>
<ds:datastoreItem xmlns:ds="http://schemas.openxmlformats.org/officeDocument/2006/customXml" ds:itemID="{FF21F518-5840-4B9C-B7A7-C68FEFA76CF1}">
  <ds:schemaRefs>
    <ds:schemaRef ds:uri="http://purl.org/dc/terms/"/>
    <ds:schemaRef ds:uri="http://purl.org/dc/dcmitype/"/>
    <ds:schemaRef ds:uri="http://schemas.microsoft.com/office/infopath/2007/PartnerControls"/>
    <ds:schemaRef ds:uri="http://schemas.openxmlformats.org/package/2006/metadata/core-properties"/>
    <ds:schemaRef ds:uri="5cece13e-3376-4417-9525-be60b11a89a8"/>
    <ds:schemaRef ds:uri="http://purl.org/dc/elements/1.1/"/>
    <ds:schemaRef ds:uri="http://schemas.microsoft.com/office/2006/metadata/properties"/>
    <ds:schemaRef ds:uri="http://schemas.microsoft.com/office/2006/documentManagement/types"/>
    <ds:schemaRef ds:uri="482683a9-e61d-4853-b10b-3f4a908e17aa"/>
    <ds:schemaRef ds:uri="03570766-e33a-4164-8943-6d32a7ac417a"/>
    <ds:schemaRef ds:uri="http://www.w3.org/XML/1998/namespace"/>
  </ds:schemaRefs>
</ds:datastoreItem>
</file>

<file path=customXml/itemProps3.xml><?xml version="1.0" encoding="utf-8"?>
<ds:datastoreItem xmlns:ds="http://schemas.openxmlformats.org/officeDocument/2006/customXml" ds:itemID="{C1161128-2575-47A4-B1A9-B2C6E3FB02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70766-e33a-4164-8943-6d32a7ac417a"/>
    <ds:schemaRef ds:uri="5cece13e-3376-4417-9525-be60b11a89a8"/>
    <ds:schemaRef ds:uri="482683a9-e61d-4853-b10b-3f4a908e17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dilutions_calculations_sheet</vt:lpstr>
      <vt:lpstr>print me lab dilution sheet</vt:lpstr>
      <vt:lpstr>EMSL 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2022-08-18T21:01:11Z</dcterms:created>
  <dcterms:modified xsi:type="dcterms:W3CDTF">2023-09-06T22:46:53Z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0x0101006DC853A563ABF64B8421887057055B0F</vt:lpwstr>
  </property>
  <property fmtid="{D5CDD505-2E9C-101B-9397-08002B2CF9AE}" pid="3" name="MediaServiceImageTags">
    <vt:lpwstr/>
  </property>
</Properties>
</file>