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nicholas_ward_pnnl_gov/Documents/1 Research/1 COMPASS-FME/2.3 Disturbance/TEMPEST/Data/June 2023/TEMPEST tree GHG/"/>
    </mc:Choice>
  </mc:AlternateContent>
  <xr:revisionPtr revIDLastSave="856" documentId="11_BA1C8F7A6B28D2E944D4D017D52528E350C1297B" xr6:coauthVersionLast="47" xr6:coauthVersionMax="47" xr10:uidLastSave="{8E933243-0EFD-8D4F-B6E7-94307C4AFF22}"/>
  <bookViews>
    <workbookView xWindow="1740" yWindow="2440" windowWidth="35260" windowHeight="20040" xr2:uid="{00000000-000D-0000-FFFF-FFFF00000000}"/>
  </bookViews>
  <sheets>
    <sheet name="Sheet1" sheetId="1" r:id="rId1"/>
  </sheets>
  <definedNames>
    <definedName name="_xlnm._FilterDatabase" localSheetId="0" hidden="1">Sheet1!$E$1:$E$388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0" i="1" l="1"/>
  <c r="AJ10" i="1"/>
  <c r="AK9" i="1"/>
  <c r="AJ9" i="1"/>
  <c r="AK8" i="1"/>
  <c r="AJ8" i="1"/>
  <c r="AK7" i="1"/>
  <c r="AJ7" i="1"/>
  <c r="AK6" i="1"/>
  <c r="AJ6" i="1"/>
  <c r="AK5" i="1"/>
  <c r="AJ5" i="1"/>
  <c r="AK4" i="1"/>
  <c r="AJ4" i="1"/>
  <c r="AK3" i="1"/>
  <c r="AJ3" i="1"/>
  <c r="AK2" i="1"/>
  <c r="AJ2" i="1"/>
  <c r="AO3" i="1"/>
  <c r="AO4" i="1"/>
  <c r="AO5" i="1"/>
  <c r="AO6" i="1"/>
  <c r="AO7" i="1"/>
  <c r="AO8" i="1"/>
  <c r="AO9" i="1"/>
  <c r="AO10" i="1"/>
  <c r="AO2" i="1"/>
  <c r="AN3" i="1"/>
  <c r="AN4" i="1"/>
  <c r="AN5" i="1"/>
  <c r="AN6" i="1"/>
  <c r="AN7" i="1"/>
  <c r="AN8" i="1"/>
  <c r="AN9" i="1"/>
  <c r="AN10" i="1"/>
  <c r="AN2" i="1"/>
  <c r="Y384" i="1"/>
  <c r="Z384" i="1"/>
  <c r="AA384" i="1" s="1"/>
  <c r="AC384" i="1"/>
  <c r="Y385" i="1"/>
  <c r="Z385" i="1"/>
  <c r="AC385" i="1"/>
  <c r="Y386" i="1"/>
  <c r="Z386" i="1"/>
  <c r="AC386" i="1"/>
  <c r="Y387" i="1"/>
  <c r="Z387" i="1"/>
  <c r="AC387" i="1"/>
  <c r="Y388" i="1"/>
  <c r="Z388" i="1"/>
  <c r="AC388" i="1"/>
  <c r="AC383" i="1"/>
  <c r="Z383" i="1"/>
  <c r="Y383" i="1"/>
  <c r="AA383" i="1" s="1"/>
  <c r="AC382" i="1"/>
  <c r="Z382" i="1"/>
  <c r="Y382" i="1"/>
  <c r="AA382" i="1" s="1"/>
  <c r="Y342" i="1"/>
  <c r="Z342" i="1"/>
  <c r="AC342" i="1"/>
  <c r="Y343" i="1"/>
  <c r="Z343" i="1"/>
  <c r="AC343" i="1"/>
  <c r="Y344" i="1"/>
  <c r="Z344" i="1"/>
  <c r="AC344" i="1"/>
  <c r="Y345" i="1"/>
  <c r="Z345" i="1"/>
  <c r="AC345" i="1"/>
  <c r="Y346" i="1"/>
  <c r="Z346" i="1"/>
  <c r="AA346" i="1" s="1"/>
  <c r="AC346" i="1"/>
  <c r="Y347" i="1"/>
  <c r="Z347" i="1"/>
  <c r="AA347" i="1" s="1"/>
  <c r="AC347" i="1"/>
  <c r="Y348" i="1"/>
  <c r="Z348" i="1"/>
  <c r="AC348" i="1"/>
  <c r="Y349" i="1"/>
  <c r="Z349" i="1"/>
  <c r="AC349" i="1"/>
  <c r="Y350" i="1"/>
  <c r="Z350" i="1"/>
  <c r="AC350" i="1"/>
  <c r="Y351" i="1"/>
  <c r="Z351" i="1"/>
  <c r="AC351" i="1"/>
  <c r="Y352" i="1"/>
  <c r="Z352" i="1"/>
  <c r="AC352" i="1"/>
  <c r="Y353" i="1"/>
  <c r="Z353" i="1"/>
  <c r="AC353" i="1"/>
  <c r="Y354" i="1"/>
  <c r="Z354" i="1"/>
  <c r="AC354" i="1"/>
  <c r="Y355" i="1"/>
  <c r="Z355" i="1"/>
  <c r="AA355" i="1"/>
  <c r="AC355" i="1"/>
  <c r="Y356" i="1"/>
  <c r="Z356" i="1"/>
  <c r="AC356" i="1"/>
  <c r="Y357" i="1"/>
  <c r="Z357" i="1"/>
  <c r="AC357" i="1"/>
  <c r="Y358" i="1"/>
  <c r="Z358" i="1"/>
  <c r="AC358" i="1"/>
  <c r="Y359" i="1"/>
  <c r="Z359" i="1"/>
  <c r="AA359" i="1" s="1"/>
  <c r="AC359" i="1"/>
  <c r="Y360" i="1"/>
  <c r="Z360" i="1"/>
  <c r="AC360" i="1"/>
  <c r="Y361" i="1"/>
  <c r="Z361" i="1"/>
  <c r="AC361" i="1"/>
  <c r="Y362" i="1"/>
  <c r="Z362" i="1"/>
  <c r="AC362" i="1"/>
  <c r="Y363" i="1"/>
  <c r="Z363" i="1"/>
  <c r="AC363" i="1"/>
  <c r="Y364" i="1"/>
  <c r="Z364" i="1"/>
  <c r="AC364" i="1"/>
  <c r="Y365" i="1"/>
  <c r="Z365" i="1"/>
  <c r="AC365" i="1"/>
  <c r="Y366" i="1"/>
  <c r="Z366" i="1"/>
  <c r="AA366" i="1"/>
  <c r="AC366" i="1"/>
  <c r="Y367" i="1"/>
  <c r="Z367" i="1"/>
  <c r="AC367" i="1"/>
  <c r="Y368" i="1"/>
  <c r="Z368" i="1"/>
  <c r="AC368" i="1"/>
  <c r="Y369" i="1"/>
  <c r="Z369" i="1"/>
  <c r="AC369" i="1"/>
  <c r="Y370" i="1"/>
  <c r="Z370" i="1"/>
  <c r="AA370" i="1"/>
  <c r="AC370" i="1"/>
  <c r="Y371" i="1"/>
  <c r="Z371" i="1"/>
  <c r="AC371" i="1"/>
  <c r="Y372" i="1"/>
  <c r="Z372" i="1"/>
  <c r="AA372" i="1"/>
  <c r="AC372" i="1"/>
  <c r="Y373" i="1"/>
  <c r="Z373" i="1"/>
  <c r="AA373" i="1"/>
  <c r="AC373" i="1"/>
  <c r="Y374" i="1"/>
  <c r="Z374" i="1"/>
  <c r="AC374" i="1"/>
  <c r="Y375" i="1"/>
  <c r="Z375" i="1"/>
  <c r="AC375" i="1"/>
  <c r="Y376" i="1"/>
  <c r="Z376" i="1"/>
  <c r="AC376" i="1"/>
  <c r="Y377" i="1"/>
  <c r="Z377" i="1"/>
  <c r="AA377" i="1" s="1"/>
  <c r="AC377" i="1"/>
  <c r="Y378" i="1"/>
  <c r="Z378" i="1"/>
  <c r="AC378" i="1"/>
  <c r="Y379" i="1"/>
  <c r="Z379" i="1"/>
  <c r="AC379" i="1"/>
  <c r="Y380" i="1"/>
  <c r="Z380" i="1"/>
  <c r="AC380" i="1"/>
  <c r="Y381" i="1"/>
  <c r="Z381" i="1"/>
  <c r="AC381" i="1"/>
  <c r="AC341" i="1"/>
  <c r="Z341" i="1"/>
  <c r="Y341" i="1"/>
  <c r="AC340" i="1"/>
  <c r="Z340" i="1"/>
  <c r="Y340" i="1"/>
  <c r="AA340" i="1" s="1"/>
  <c r="AA343" i="1" l="1"/>
  <c r="AA350" i="1"/>
  <c r="AA380" i="1"/>
  <c r="AA386" i="1"/>
  <c r="AA388" i="1"/>
  <c r="AA369" i="1"/>
  <c r="AA353" i="1"/>
  <c r="AA385" i="1"/>
  <c r="AA379" i="1"/>
  <c r="AA342" i="1"/>
  <c r="AA356" i="1"/>
  <c r="AA367" i="1"/>
  <c r="AA364" i="1"/>
  <c r="AA341" i="1"/>
  <c r="AA358" i="1"/>
  <c r="AA368" i="1"/>
  <c r="AA361" i="1"/>
  <c r="AA352" i="1"/>
  <c r="AA362" i="1"/>
  <c r="AA374" i="1"/>
  <c r="AA371" i="1"/>
  <c r="AA349" i="1"/>
  <c r="AA348" i="1"/>
  <c r="AA365" i="1"/>
  <c r="AA345" i="1"/>
  <c r="AA360" i="1"/>
  <c r="AA351" i="1"/>
  <c r="AA376" i="1"/>
  <c r="AA354" i="1"/>
  <c r="AA357" i="1"/>
  <c r="AA387" i="1"/>
  <c r="AA375" i="1"/>
  <c r="AA363" i="1"/>
  <c r="AA344" i="1"/>
  <c r="AA378" i="1"/>
  <c r="AA381" i="1"/>
  <c r="Y271" i="1"/>
  <c r="Z271" i="1"/>
  <c r="AC271" i="1"/>
  <c r="Y272" i="1"/>
  <c r="Z272" i="1"/>
  <c r="AC272" i="1"/>
  <c r="Y273" i="1"/>
  <c r="Z273" i="1"/>
  <c r="AC273" i="1"/>
  <c r="Y274" i="1"/>
  <c r="Z274" i="1"/>
  <c r="AC274" i="1"/>
  <c r="Y275" i="1"/>
  <c r="Z275" i="1"/>
  <c r="AC275" i="1"/>
  <c r="Y276" i="1"/>
  <c r="Z276" i="1"/>
  <c r="AC276" i="1"/>
  <c r="Y277" i="1"/>
  <c r="Z277" i="1"/>
  <c r="AC277" i="1"/>
  <c r="Y278" i="1"/>
  <c r="Z278" i="1"/>
  <c r="AC278" i="1"/>
  <c r="Y279" i="1"/>
  <c r="Z279" i="1"/>
  <c r="AC279" i="1"/>
  <c r="Y280" i="1"/>
  <c r="Z280" i="1"/>
  <c r="AC280" i="1"/>
  <c r="Y281" i="1"/>
  <c r="Z281" i="1"/>
  <c r="AC281" i="1"/>
  <c r="Y282" i="1"/>
  <c r="Z282" i="1"/>
  <c r="AC282" i="1"/>
  <c r="Y283" i="1"/>
  <c r="Z283" i="1"/>
  <c r="AC283" i="1"/>
  <c r="Y284" i="1"/>
  <c r="Z284" i="1"/>
  <c r="AC284" i="1"/>
  <c r="Y285" i="1"/>
  <c r="Z285" i="1"/>
  <c r="AC285" i="1"/>
  <c r="Y286" i="1"/>
  <c r="Z286" i="1"/>
  <c r="AC286" i="1"/>
  <c r="Y287" i="1"/>
  <c r="Z287" i="1"/>
  <c r="AC287" i="1"/>
  <c r="Y288" i="1"/>
  <c r="Z288" i="1"/>
  <c r="AC288" i="1"/>
  <c r="Y289" i="1"/>
  <c r="Z289" i="1"/>
  <c r="AC289" i="1"/>
  <c r="Y290" i="1"/>
  <c r="Z290" i="1"/>
  <c r="AC290" i="1"/>
  <c r="Y291" i="1"/>
  <c r="Z291" i="1"/>
  <c r="AC291" i="1"/>
  <c r="Y292" i="1"/>
  <c r="Z292" i="1"/>
  <c r="AA292" i="1" s="1"/>
  <c r="AC292" i="1"/>
  <c r="Y293" i="1"/>
  <c r="Z293" i="1"/>
  <c r="AC293" i="1"/>
  <c r="Y294" i="1"/>
  <c r="Z294" i="1"/>
  <c r="AC294" i="1"/>
  <c r="Y295" i="1"/>
  <c r="Z295" i="1"/>
  <c r="AC295" i="1"/>
  <c r="Y296" i="1"/>
  <c r="Z296" i="1"/>
  <c r="AC296" i="1"/>
  <c r="Y297" i="1"/>
  <c r="Z297" i="1"/>
  <c r="AC297" i="1"/>
  <c r="Y298" i="1"/>
  <c r="Z298" i="1"/>
  <c r="AC298" i="1"/>
  <c r="Y299" i="1"/>
  <c r="Z299" i="1"/>
  <c r="AC299" i="1"/>
  <c r="Y300" i="1"/>
  <c r="Z300" i="1"/>
  <c r="AC300" i="1"/>
  <c r="Y301" i="1"/>
  <c r="Z301" i="1"/>
  <c r="AC301" i="1"/>
  <c r="Y302" i="1"/>
  <c r="Z302" i="1"/>
  <c r="AC302" i="1"/>
  <c r="Y303" i="1"/>
  <c r="Z303" i="1"/>
  <c r="AC303" i="1"/>
  <c r="Y304" i="1"/>
  <c r="Z304" i="1"/>
  <c r="AC304" i="1"/>
  <c r="AC270" i="1"/>
  <c r="Z270" i="1"/>
  <c r="Y270" i="1"/>
  <c r="AA270" i="1" s="1"/>
  <c r="Y208" i="1"/>
  <c r="Z208" i="1"/>
  <c r="AC208" i="1"/>
  <c r="Y209" i="1"/>
  <c r="Z209" i="1"/>
  <c r="AC209" i="1"/>
  <c r="Y210" i="1"/>
  <c r="Z210" i="1"/>
  <c r="AC210" i="1"/>
  <c r="Y211" i="1"/>
  <c r="Z211" i="1"/>
  <c r="AC211" i="1"/>
  <c r="Y212" i="1"/>
  <c r="Z212" i="1"/>
  <c r="AC212" i="1"/>
  <c r="Y213" i="1"/>
  <c r="Z213" i="1"/>
  <c r="AC213" i="1"/>
  <c r="Y214" i="1"/>
  <c r="Z214" i="1"/>
  <c r="AC214" i="1"/>
  <c r="Y215" i="1"/>
  <c r="Z215" i="1"/>
  <c r="AC215" i="1"/>
  <c r="Y216" i="1"/>
  <c r="Z216" i="1"/>
  <c r="AC216" i="1"/>
  <c r="Y217" i="1"/>
  <c r="Z217" i="1"/>
  <c r="AC217" i="1"/>
  <c r="Y218" i="1"/>
  <c r="Z218" i="1"/>
  <c r="AC218" i="1"/>
  <c r="Y219" i="1"/>
  <c r="Z219" i="1"/>
  <c r="AC219" i="1"/>
  <c r="Y220" i="1"/>
  <c r="Z220" i="1"/>
  <c r="AC220" i="1"/>
  <c r="Y221" i="1"/>
  <c r="Z221" i="1"/>
  <c r="AC221" i="1"/>
  <c r="Y222" i="1"/>
  <c r="Z222" i="1"/>
  <c r="AA222" i="1"/>
  <c r="AC222" i="1"/>
  <c r="Y223" i="1"/>
  <c r="Z223" i="1"/>
  <c r="AC223" i="1"/>
  <c r="Y224" i="1"/>
  <c r="Z224" i="1"/>
  <c r="AC224" i="1"/>
  <c r="Y225" i="1"/>
  <c r="Z225" i="1"/>
  <c r="AA225" i="1"/>
  <c r="AC225" i="1"/>
  <c r="Y226" i="1"/>
  <c r="Z226" i="1"/>
  <c r="AC226" i="1"/>
  <c r="Y227" i="1"/>
  <c r="Z227" i="1"/>
  <c r="AC227" i="1"/>
  <c r="Y228" i="1"/>
  <c r="Z228" i="1"/>
  <c r="AC228" i="1"/>
  <c r="Y229" i="1"/>
  <c r="Z229" i="1"/>
  <c r="AC229" i="1"/>
  <c r="Y230" i="1"/>
  <c r="Z230" i="1"/>
  <c r="AC230" i="1"/>
  <c r="Y231" i="1"/>
  <c r="Z231" i="1"/>
  <c r="AC231" i="1"/>
  <c r="Y232" i="1"/>
  <c r="AA232" i="1" s="1"/>
  <c r="Z232" i="1"/>
  <c r="AC232" i="1"/>
  <c r="Y233" i="1"/>
  <c r="Z233" i="1"/>
  <c r="AC233" i="1"/>
  <c r="Y234" i="1"/>
  <c r="Z234" i="1"/>
  <c r="AC234" i="1"/>
  <c r="Y235" i="1"/>
  <c r="Z235" i="1"/>
  <c r="AC235" i="1"/>
  <c r="Y236" i="1"/>
  <c r="Z236" i="1"/>
  <c r="AC236" i="1"/>
  <c r="Y237" i="1"/>
  <c r="Z237" i="1"/>
  <c r="AC237" i="1"/>
  <c r="Y238" i="1"/>
  <c r="Z238" i="1"/>
  <c r="AC238" i="1"/>
  <c r="Y239" i="1"/>
  <c r="Z239" i="1"/>
  <c r="AC239" i="1"/>
  <c r="Y240" i="1"/>
  <c r="Z240" i="1"/>
  <c r="AC240" i="1"/>
  <c r="Y241" i="1"/>
  <c r="Z241" i="1"/>
  <c r="AC241" i="1"/>
  <c r="Y242" i="1"/>
  <c r="Z242" i="1"/>
  <c r="AC242" i="1"/>
  <c r="Y243" i="1"/>
  <c r="Z243" i="1"/>
  <c r="AC243" i="1"/>
  <c r="Y244" i="1"/>
  <c r="Z244" i="1"/>
  <c r="AC244" i="1"/>
  <c r="Y245" i="1"/>
  <c r="Z245" i="1"/>
  <c r="AC245" i="1"/>
  <c r="Y246" i="1"/>
  <c r="Z246" i="1"/>
  <c r="AC246" i="1"/>
  <c r="Y247" i="1"/>
  <c r="Z247" i="1"/>
  <c r="AC247" i="1"/>
  <c r="Y248" i="1"/>
  <c r="Z248" i="1"/>
  <c r="AC248" i="1"/>
  <c r="Y249" i="1"/>
  <c r="Z249" i="1"/>
  <c r="AC249" i="1"/>
  <c r="Y250" i="1"/>
  <c r="Z250" i="1"/>
  <c r="AC250" i="1"/>
  <c r="Y251" i="1"/>
  <c r="Z251" i="1"/>
  <c r="AC251" i="1"/>
  <c r="Y252" i="1"/>
  <c r="Z252" i="1"/>
  <c r="AC252" i="1"/>
  <c r="Y253" i="1"/>
  <c r="Z253" i="1"/>
  <c r="AC253" i="1"/>
  <c r="Y254" i="1"/>
  <c r="Z254" i="1"/>
  <c r="AC254" i="1"/>
  <c r="Y255" i="1"/>
  <c r="Z255" i="1"/>
  <c r="AC255" i="1"/>
  <c r="Y256" i="1"/>
  <c r="Z256" i="1"/>
  <c r="AC256" i="1"/>
  <c r="Y257" i="1"/>
  <c r="Z257" i="1"/>
  <c r="AA257" i="1"/>
  <c r="AC257" i="1"/>
  <c r="Y258" i="1"/>
  <c r="Z258" i="1"/>
  <c r="AC258" i="1"/>
  <c r="Y259" i="1"/>
  <c r="Z259" i="1"/>
  <c r="AC259" i="1"/>
  <c r="Y260" i="1"/>
  <c r="Z260" i="1"/>
  <c r="AC260" i="1"/>
  <c r="Y261" i="1"/>
  <c r="Z261" i="1"/>
  <c r="AC261" i="1"/>
  <c r="Y262" i="1"/>
  <c r="Z262" i="1"/>
  <c r="AC262" i="1"/>
  <c r="Y263" i="1"/>
  <c r="Z263" i="1"/>
  <c r="AC263" i="1"/>
  <c r="Y264" i="1"/>
  <c r="Z264" i="1"/>
  <c r="AC264" i="1"/>
  <c r="Y265" i="1"/>
  <c r="Z265" i="1"/>
  <c r="AC265" i="1"/>
  <c r="Y266" i="1"/>
  <c r="Z266" i="1"/>
  <c r="AC266" i="1"/>
  <c r="Y267" i="1"/>
  <c r="Z267" i="1"/>
  <c r="AC267" i="1"/>
  <c r="Y268" i="1"/>
  <c r="Z268" i="1"/>
  <c r="AC268" i="1"/>
  <c r="Y269" i="1"/>
  <c r="Z269" i="1"/>
  <c r="AC269" i="1"/>
  <c r="AC207" i="1"/>
  <c r="Z207" i="1"/>
  <c r="Y207" i="1"/>
  <c r="AA267" i="1" l="1"/>
  <c r="AA296" i="1"/>
  <c r="AA228" i="1"/>
  <c r="AA278" i="1"/>
  <c r="AA211" i="1"/>
  <c r="AA226" i="1"/>
  <c r="AA213" i="1"/>
  <c r="AA276" i="1"/>
  <c r="AA223" i="1"/>
  <c r="AA207" i="1"/>
  <c r="AA220" i="1"/>
  <c r="AA216" i="1"/>
  <c r="AA299" i="1"/>
  <c r="AA243" i="1"/>
  <c r="AA208" i="1"/>
  <c r="AA229" i="1"/>
  <c r="AA219" i="1"/>
  <c r="AA235" i="1"/>
  <c r="AA246" i="1"/>
  <c r="AA302" i="1"/>
  <c r="AA238" i="1"/>
  <c r="AA289" i="1"/>
  <c r="AA300" i="1"/>
  <c r="AA249" i="1"/>
  <c r="AA291" i="1"/>
  <c r="AA279" i="1"/>
  <c r="AA271" i="1"/>
  <c r="AA294" i="1"/>
  <c r="AA260" i="1"/>
  <c r="AA301" i="1"/>
  <c r="AA304" i="1"/>
  <c r="AA237" i="1"/>
  <c r="AA272" i="1"/>
  <c r="AA283" i="1"/>
  <c r="AA282" i="1"/>
  <c r="AA234" i="1"/>
  <c r="AA217" i="1"/>
  <c r="AA252" i="1"/>
  <c r="AA263" i="1"/>
  <c r="AA244" i="1"/>
  <c r="AA269" i="1"/>
  <c r="AA275" i="1"/>
  <c r="AA286" i="1"/>
  <c r="AA227" i="1"/>
  <c r="AA266" i="1"/>
  <c r="AA298" i="1"/>
  <c r="AA231" i="1"/>
  <c r="AA221" i="1"/>
  <c r="AA214" i="1"/>
  <c r="AA240" i="1"/>
  <c r="AA268" i="1"/>
  <c r="AA261" i="1"/>
  <c r="AA295" i="1"/>
  <c r="AA247" i="1"/>
  <c r="AA254" i="1"/>
  <c r="AA281" i="1"/>
  <c r="AA230" i="1"/>
  <c r="AA277" i="1"/>
  <c r="AA287" i="1"/>
  <c r="AA239" i="1"/>
  <c r="AA242" i="1"/>
  <c r="AA245" i="1"/>
  <c r="AA293" i="1"/>
  <c r="AA248" i="1"/>
  <c r="AA233" i="1"/>
  <c r="AA236" i="1"/>
  <c r="AA209" i="1"/>
  <c r="AA212" i="1"/>
  <c r="AA255" i="1"/>
  <c r="AA215" i="1"/>
  <c r="AA218" i="1"/>
  <c r="AA285" i="1"/>
  <c r="AA264" i="1"/>
  <c r="AA284" i="1"/>
  <c r="AA280" i="1"/>
  <c r="AA290" i="1"/>
  <c r="AA258" i="1"/>
  <c r="AA251" i="1"/>
  <c r="AA224" i="1"/>
  <c r="AA288" i="1"/>
  <c r="AA274" i="1"/>
  <c r="AA303" i="1"/>
  <c r="AA273" i="1"/>
  <c r="AA241" i="1"/>
  <c r="AA250" i="1"/>
  <c r="AA256" i="1"/>
  <c r="AA259" i="1"/>
  <c r="AA262" i="1"/>
  <c r="AA253" i="1"/>
  <c r="AA210" i="1"/>
  <c r="AA265" i="1"/>
  <c r="AA297" i="1"/>
  <c r="K271" i="1"/>
  <c r="K272" i="1"/>
  <c r="K273" i="1"/>
  <c r="K274" i="1"/>
  <c r="K275" i="1"/>
  <c r="K276" i="1"/>
  <c r="K305" i="1"/>
  <c r="K306" i="1"/>
  <c r="K307" i="1"/>
  <c r="K308" i="1"/>
  <c r="K309" i="1"/>
  <c r="K310" i="1"/>
  <c r="K311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270" i="1"/>
  <c r="N271" i="1"/>
  <c r="N272" i="1"/>
  <c r="N273" i="1"/>
  <c r="N274" i="1"/>
  <c r="N275" i="1"/>
  <c r="N276" i="1"/>
  <c r="N305" i="1"/>
  <c r="N306" i="1"/>
  <c r="N307" i="1"/>
  <c r="N308" i="1"/>
  <c r="N309" i="1"/>
  <c r="N310" i="1"/>
  <c r="N311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R271" i="1" l="1"/>
  <c r="R272" i="1"/>
  <c r="R273" i="1"/>
  <c r="R274" i="1"/>
  <c r="R275" i="1"/>
  <c r="R276" i="1"/>
  <c r="R305" i="1"/>
  <c r="R306" i="1"/>
  <c r="R307" i="1"/>
  <c r="R308" i="1"/>
  <c r="R309" i="1"/>
  <c r="R310" i="1"/>
  <c r="R311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Q271" i="1"/>
  <c r="Q272" i="1"/>
  <c r="Q273" i="1"/>
  <c r="Q274" i="1"/>
  <c r="Q275" i="1"/>
  <c r="Q276" i="1"/>
  <c r="Q305" i="1"/>
  <c r="Q306" i="1"/>
  <c r="Q307" i="1"/>
  <c r="Q308" i="1"/>
  <c r="Q309" i="1"/>
  <c r="Q310" i="1"/>
  <c r="Q311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R270" i="1"/>
  <c r="Q270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G387" i="1" l="1"/>
  <c r="AG375" i="1"/>
  <c r="AG363" i="1"/>
  <c r="AG351" i="1"/>
  <c r="AF355" i="1"/>
  <c r="AF370" i="1"/>
  <c r="AF381" i="1"/>
  <c r="AF366" i="1"/>
  <c r="AF354" i="1"/>
  <c r="AF342" i="1"/>
  <c r="AF346" i="1"/>
  <c r="AF345" i="1"/>
  <c r="AF367" i="1"/>
  <c r="AF382" i="1"/>
  <c r="AF369" i="1"/>
  <c r="AF343" i="1"/>
  <c r="AF358" i="1"/>
  <c r="AF357" i="1"/>
  <c r="AF379" i="1"/>
  <c r="AF378" i="1"/>
  <c r="AG386" i="1"/>
  <c r="AG374" i="1"/>
  <c r="AG362" i="1"/>
  <c r="AG350" i="1"/>
  <c r="AG383" i="1"/>
  <c r="AG371" i="1"/>
  <c r="AG359" i="1"/>
  <c r="AG347" i="1"/>
  <c r="AF365" i="1"/>
  <c r="AF377" i="1"/>
  <c r="AF353" i="1"/>
  <c r="AF341" i="1"/>
  <c r="AF380" i="1"/>
  <c r="AF368" i="1"/>
  <c r="AF356" i="1"/>
  <c r="AF344" i="1"/>
  <c r="AG385" i="1"/>
  <c r="AG373" i="1"/>
  <c r="AG361" i="1"/>
  <c r="AG349" i="1"/>
  <c r="AG384" i="1"/>
  <c r="AG372" i="1"/>
  <c r="AG360" i="1"/>
  <c r="AG348" i="1"/>
  <c r="AG382" i="1"/>
  <c r="AG370" i="1"/>
  <c r="AG358" i="1"/>
  <c r="AG346" i="1"/>
  <c r="AF388" i="1"/>
  <c r="AF376" i="1"/>
  <c r="AF364" i="1"/>
  <c r="AF352" i="1"/>
  <c r="AF340" i="1"/>
  <c r="AG381" i="1"/>
  <c r="AG369" i="1"/>
  <c r="AG357" i="1"/>
  <c r="AG345" i="1"/>
  <c r="AF387" i="1"/>
  <c r="AF375" i="1"/>
  <c r="AF363" i="1"/>
  <c r="AF351" i="1"/>
  <c r="AG380" i="1"/>
  <c r="AG368" i="1"/>
  <c r="AG356" i="1"/>
  <c r="AG344" i="1"/>
  <c r="AF386" i="1"/>
  <c r="AF350" i="1"/>
  <c r="AG379" i="1"/>
  <c r="AG367" i="1"/>
  <c r="AG355" i="1"/>
  <c r="AG343" i="1"/>
  <c r="AF385" i="1"/>
  <c r="AF349" i="1"/>
  <c r="AG354" i="1"/>
  <c r="AG342" i="1"/>
  <c r="AF362" i="1"/>
  <c r="AF373" i="1"/>
  <c r="AG378" i="1"/>
  <c r="AF384" i="1"/>
  <c r="AF372" i="1"/>
  <c r="AF360" i="1"/>
  <c r="AF348" i="1"/>
  <c r="AG377" i="1"/>
  <c r="AG365" i="1"/>
  <c r="AG353" i="1"/>
  <c r="AG341" i="1"/>
  <c r="AF374" i="1"/>
  <c r="AF361" i="1"/>
  <c r="AG366" i="1"/>
  <c r="AF383" i="1"/>
  <c r="AF371" i="1"/>
  <c r="AF359" i="1"/>
  <c r="AF347" i="1"/>
  <c r="AG388" i="1"/>
  <c r="AG376" i="1"/>
  <c r="AG364" i="1"/>
  <c r="AG352" i="1"/>
  <c r="AG340" i="1"/>
  <c r="N270" i="1"/>
  <c r="AE270" i="1"/>
  <c r="AD270" i="1"/>
  <c r="AG270" i="1" l="1"/>
  <c r="AF270" i="1"/>
  <c r="AE269" i="1"/>
  <c r="AD269" i="1"/>
  <c r="AD209" i="1"/>
  <c r="AE209" i="1"/>
  <c r="AD210" i="1"/>
  <c r="AE210" i="1"/>
  <c r="AD211" i="1"/>
  <c r="AE211" i="1"/>
  <c r="AD212" i="1"/>
  <c r="AE212" i="1"/>
  <c r="AD213" i="1"/>
  <c r="AE213" i="1"/>
  <c r="AD214" i="1"/>
  <c r="AE214" i="1"/>
  <c r="AD215" i="1"/>
  <c r="AE215" i="1"/>
  <c r="AD216" i="1"/>
  <c r="AE216" i="1"/>
  <c r="AD217" i="1"/>
  <c r="AE217" i="1"/>
  <c r="AD218" i="1"/>
  <c r="AE218" i="1"/>
  <c r="AD219" i="1"/>
  <c r="AE219" i="1"/>
  <c r="AD220" i="1"/>
  <c r="AE220" i="1"/>
  <c r="AD221" i="1"/>
  <c r="AE221" i="1"/>
  <c r="AD222" i="1"/>
  <c r="AE222" i="1"/>
  <c r="AD223" i="1"/>
  <c r="AE223" i="1"/>
  <c r="AD224" i="1"/>
  <c r="AE224" i="1"/>
  <c r="AD225" i="1"/>
  <c r="AE225" i="1"/>
  <c r="AD226" i="1"/>
  <c r="AE226" i="1"/>
  <c r="AD227" i="1"/>
  <c r="AE227" i="1"/>
  <c r="AD228" i="1"/>
  <c r="AE228" i="1"/>
  <c r="AD229" i="1"/>
  <c r="AE229" i="1"/>
  <c r="AD230" i="1"/>
  <c r="AE230" i="1"/>
  <c r="AD231" i="1"/>
  <c r="AE231" i="1"/>
  <c r="AD232" i="1"/>
  <c r="AE232" i="1"/>
  <c r="AD233" i="1"/>
  <c r="AE233" i="1"/>
  <c r="AD234" i="1"/>
  <c r="AE234" i="1"/>
  <c r="AD235" i="1"/>
  <c r="AE235" i="1"/>
  <c r="AD236" i="1"/>
  <c r="AE236" i="1"/>
  <c r="AD237" i="1"/>
  <c r="AE237" i="1"/>
  <c r="AD238" i="1"/>
  <c r="AE238" i="1"/>
  <c r="AD239" i="1"/>
  <c r="AE239" i="1"/>
  <c r="AD240" i="1"/>
  <c r="AE240" i="1"/>
  <c r="AD241" i="1"/>
  <c r="AE241" i="1"/>
  <c r="AD242" i="1"/>
  <c r="AE242" i="1"/>
  <c r="AD243" i="1"/>
  <c r="AE243" i="1"/>
  <c r="AD244" i="1"/>
  <c r="AE244" i="1"/>
  <c r="AD245" i="1"/>
  <c r="AE245" i="1"/>
  <c r="AD246" i="1"/>
  <c r="AE246" i="1"/>
  <c r="AD247" i="1"/>
  <c r="AE247" i="1"/>
  <c r="AD248" i="1"/>
  <c r="AE248" i="1"/>
  <c r="AD249" i="1"/>
  <c r="AE249" i="1"/>
  <c r="AD250" i="1"/>
  <c r="AE250" i="1"/>
  <c r="AD251" i="1"/>
  <c r="AE251" i="1"/>
  <c r="AD252" i="1"/>
  <c r="AE252" i="1"/>
  <c r="AD253" i="1"/>
  <c r="AE253" i="1"/>
  <c r="AD254" i="1"/>
  <c r="AE254" i="1"/>
  <c r="AD255" i="1"/>
  <c r="AE255" i="1"/>
  <c r="AD256" i="1"/>
  <c r="AE256" i="1"/>
  <c r="AD257" i="1"/>
  <c r="AE257" i="1"/>
  <c r="AD258" i="1"/>
  <c r="AE258" i="1"/>
  <c r="AD259" i="1"/>
  <c r="AE259" i="1"/>
  <c r="AD260" i="1"/>
  <c r="AE260" i="1"/>
  <c r="AD261" i="1"/>
  <c r="AE261" i="1"/>
  <c r="AD262" i="1"/>
  <c r="AE262" i="1"/>
  <c r="AD263" i="1"/>
  <c r="AE263" i="1"/>
  <c r="AD264" i="1"/>
  <c r="AE264" i="1"/>
  <c r="AD265" i="1"/>
  <c r="AE265" i="1"/>
  <c r="AD266" i="1"/>
  <c r="AE266" i="1"/>
  <c r="AD267" i="1"/>
  <c r="AE267" i="1"/>
  <c r="AD268" i="1"/>
  <c r="AE268" i="1"/>
  <c r="AE208" i="1"/>
  <c r="AD208" i="1"/>
  <c r="AE207" i="1"/>
  <c r="AD207" i="1"/>
  <c r="AD41" i="1"/>
  <c r="AE41" i="1"/>
  <c r="AD42" i="1"/>
  <c r="AE42" i="1"/>
  <c r="AD43" i="1"/>
  <c r="AE43" i="1"/>
  <c r="AD44" i="1"/>
  <c r="AE44" i="1"/>
  <c r="AD45" i="1"/>
  <c r="AE45" i="1"/>
  <c r="AE46" i="1"/>
  <c r="AD47" i="1"/>
  <c r="AE47" i="1"/>
  <c r="AD48" i="1"/>
  <c r="AE48" i="1"/>
  <c r="AD49" i="1"/>
  <c r="AE49" i="1"/>
  <c r="AE50" i="1"/>
  <c r="AD51" i="1"/>
  <c r="AE51" i="1"/>
  <c r="AD52" i="1"/>
  <c r="AE52" i="1"/>
  <c r="AD53" i="1"/>
  <c r="AE53" i="1"/>
  <c r="AD54" i="1"/>
  <c r="AE54" i="1"/>
  <c r="AD55" i="1"/>
  <c r="AE55" i="1"/>
  <c r="AD56" i="1"/>
  <c r="AE56" i="1"/>
  <c r="AD57" i="1"/>
  <c r="AE57" i="1"/>
  <c r="AD58" i="1"/>
  <c r="AE58" i="1"/>
  <c r="AD59" i="1"/>
  <c r="AE59" i="1"/>
  <c r="AD60" i="1"/>
  <c r="AE60" i="1"/>
  <c r="AE61" i="1"/>
  <c r="AD62" i="1"/>
  <c r="AE62" i="1"/>
  <c r="AD63" i="1"/>
  <c r="AE63" i="1"/>
  <c r="AE64" i="1"/>
  <c r="AD65" i="1"/>
  <c r="AE65" i="1"/>
  <c r="AD66" i="1"/>
  <c r="AE66" i="1"/>
  <c r="AD67" i="1"/>
  <c r="AE67" i="1"/>
  <c r="AD68" i="1"/>
  <c r="AE68" i="1"/>
  <c r="AD69" i="1"/>
  <c r="AE69" i="1"/>
  <c r="AD70" i="1"/>
  <c r="AE70" i="1"/>
  <c r="AD71" i="1"/>
  <c r="AE71" i="1"/>
  <c r="AD72" i="1"/>
  <c r="AE72" i="1"/>
  <c r="AD73" i="1"/>
  <c r="AE73" i="1"/>
  <c r="AD74" i="1"/>
  <c r="AE74" i="1"/>
  <c r="AD75" i="1"/>
  <c r="AE75" i="1"/>
  <c r="AD76" i="1"/>
  <c r="AE76" i="1"/>
  <c r="AD77" i="1"/>
  <c r="AE77" i="1"/>
  <c r="AD78" i="1"/>
  <c r="AE78" i="1"/>
  <c r="AD79" i="1"/>
  <c r="AE79" i="1"/>
  <c r="AD80" i="1"/>
  <c r="AE80" i="1"/>
  <c r="AD81" i="1"/>
  <c r="AE81" i="1"/>
  <c r="AD82" i="1"/>
  <c r="AE82" i="1"/>
  <c r="AD83" i="1"/>
  <c r="AE83" i="1"/>
  <c r="AD84" i="1"/>
  <c r="AE84" i="1"/>
  <c r="AD85" i="1"/>
  <c r="AE85" i="1"/>
  <c r="AD86" i="1"/>
  <c r="AE86" i="1"/>
  <c r="AD87" i="1"/>
  <c r="AE87" i="1"/>
  <c r="AD88" i="1"/>
  <c r="AE88" i="1"/>
  <c r="AD89" i="1"/>
  <c r="AE89" i="1"/>
  <c r="AD90" i="1"/>
  <c r="AE90" i="1"/>
  <c r="AD91" i="1"/>
  <c r="AE91" i="1"/>
  <c r="AD92" i="1"/>
  <c r="AE92" i="1"/>
  <c r="AD93" i="1"/>
  <c r="AE93" i="1"/>
  <c r="AD94" i="1"/>
  <c r="AE94" i="1"/>
  <c r="AD95" i="1"/>
  <c r="AE95" i="1"/>
  <c r="AD96" i="1"/>
  <c r="AE96" i="1"/>
  <c r="AE97" i="1"/>
  <c r="AD98" i="1"/>
  <c r="AE98" i="1"/>
  <c r="AD99" i="1"/>
  <c r="AE99" i="1"/>
  <c r="AD100" i="1"/>
  <c r="AE100" i="1"/>
  <c r="AD101" i="1"/>
  <c r="AE101" i="1"/>
  <c r="AD102" i="1"/>
  <c r="AE102" i="1"/>
  <c r="AD103" i="1"/>
  <c r="AE103" i="1"/>
  <c r="AD104" i="1"/>
  <c r="AE104" i="1"/>
  <c r="AD105" i="1"/>
  <c r="AE105" i="1"/>
  <c r="AD106" i="1"/>
  <c r="AE106" i="1"/>
  <c r="AD107" i="1"/>
  <c r="AE107" i="1"/>
  <c r="AD108" i="1"/>
  <c r="AE108" i="1"/>
  <c r="AD109" i="1"/>
  <c r="AE109" i="1"/>
  <c r="AD110" i="1"/>
  <c r="AE110" i="1"/>
  <c r="AD111" i="1"/>
  <c r="AE111" i="1"/>
  <c r="AD112" i="1"/>
  <c r="AE112" i="1"/>
  <c r="AD113" i="1"/>
  <c r="AE113" i="1"/>
  <c r="AD114" i="1"/>
  <c r="AE114" i="1"/>
  <c r="AD115" i="1"/>
  <c r="AE115" i="1"/>
  <c r="AD116" i="1"/>
  <c r="AE116" i="1"/>
  <c r="AD117" i="1"/>
  <c r="AE117" i="1"/>
  <c r="AD118" i="1"/>
  <c r="AE118" i="1"/>
  <c r="AD119" i="1"/>
  <c r="AE119" i="1"/>
  <c r="AD120" i="1"/>
  <c r="AE120" i="1"/>
  <c r="AD121" i="1"/>
  <c r="AE121" i="1"/>
  <c r="AD122" i="1"/>
  <c r="AE122" i="1"/>
  <c r="AD123" i="1"/>
  <c r="AE123" i="1"/>
  <c r="AD124" i="1"/>
  <c r="AE124" i="1"/>
  <c r="AD125" i="1"/>
  <c r="AE125" i="1"/>
  <c r="AE126" i="1"/>
  <c r="AD127" i="1"/>
  <c r="AE127" i="1"/>
  <c r="AD128" i="1"/>
  <c r="AE128" i="1"/>
  <c r="AD129" i="1"/>
  <c r="AE129" i="1"/>
  <c r="AD130" i="1"/>
  <c r="AE130" i="1"/>
  <c r="AD131" i="1"/>
  <c r="AE131" i="1"/>
  <c r="AD132" i="1"/>
  <c r="AE132" i="1"/>
  <c r="AE133" i="1"/>
  <c r="AD134" i="1"/>
  <c r="AE134" i="1"/>
  <c r="AD135" i="1"/>
  <c r="AE135" i="1"/>
  <c r="AD136" i="1"/>
  <c r="AE136" i="1"/>
  <c r="AD137" i="1"/>
  <c r="AE137" i="1"/>
  <c r="AD138" i="1"/>
  <c r="AE138" i="1"/>
  <c r="AD139" i="1"/>
  <c r="AE139" i="1"/>
  <c r="AD140" i="1"/>
  <c r="AE140" i="1"/>
  <c r="AD141" i="1"/>
  <c r="AE141" i="1"/>
  <c r="AD142" i="1"/>
  <c r="AE142" i="1"/>
  <c r="AD143" i="1"/>
  <c r="AE143" i="1"/>
  <c r="AE144" i="1"/>
  <c r="AD145" i="1"/>
  <c r="AE145" i="1"/>
  <c r="AD146" i="1"/>
  <c r="AE146" i="1"/>
  <c r="AD147" i="1"/>
  <c r="AE147" i="1"/>
  <c r="AE148" i="1"/>
  <c r="AD149" i="1"/>
  <c r="AE149" i="1"/>
  <c r="AD150" i="1"/>
  <c r="AE150" i="1"/>
  <c r="AD151" i="1"/>
  <c r="AE151" i="1"/>
  <c r="AD152" i="1"/>
  <c r="AE152" i="1"/>
  <c r="AD153" i="1"/>
  <c r="AE153" i="1"/>
  <c r="AD154" i="1"/>
  <c r="AE154" i="1"/>
  <c r="AD155" i="1"/>
  <c r="AE155" i="1"/>
  <c r="AD156" i="1"/>
  <c r="AE156" i="1"/>
  <c r="AD157" i="1"/>
  <c r="AE157" i="1"/>
  <c r="AD158" i="1"/>
  <c r="AE158" i="1"/>
  <c r="AD159" i="1"/>
  <c r="AE159" i="1"/>
  <c r="AD160" i="1"/>
  <c r="AE160" i="1"/>
  <c r="AD161" i="1"/>
  <c r="AE161" i="1"/>
  <c r="AD162" i="1"/>
  <c r="AE162" i="1"/>
  <c r="AE163" i="1"/>
  <c r="AD164" i="1"/>
  <c r="AE164" i="1"/>
  <c r="AD165" i="1"/>
  <c r="AE165" i="1"/>
  <c r="AE166" i="1"/>
  <c r="AD167" i="1"/>
  <c r="AE167" i="1"/>
  <c r="AD168" i="1"/>
  <c r="AE168" i="1"/>
  <c r="AD169" i="1"/>
  <c r="AE169" i="1"/>
  <c r="AD170" i="1"/>
  <c r="AE170" i="1"/>
  <c r="AD171" i="1"/>
  <c r="AE171" i="1"/>
  <c r="AD172" i="1"/>
  <c r="AE172" i="1"/>
  <c r="AD173" i="1"/>
  <c r="AE173" i="1"/>
  <c r="AD174" i="1"/>
  <c r="AE174" i="1"/>
  <c r="AD175" i="1"/>
  <c r="AE175" i="1"/>
  <c r="AD176" i="1"/>
  <c r="AE176" i="1"/>
  <c r="AD177" i="1"/>
  <c r="AE177" i="1"/>
  <c r="AD178" i="1"/>
  <c r="AE178" i="1"/>
  <c r="AD179" i="1"/>
  <c r="AE179" i="1"/>
  <c r="AD180" i="1"/>
  <c r="AE180" i="1"/>
  <c r="AD181" i="1"/>
  <c r="AE181" i="1"/>
  <c r="AD182" i="1"/>
  <c r="AE182" i="1"/>
  <c r="AD183" i="1"/>
  <c r="AE183" i="1"/>
  <c r="AD184" i="1"/>
  <c r="AE184" i="1"/>
  <c r="AD185" i="1"/>
  <c r="AE185" i="1"/>
  <c r="AD186" i="1"/>
  <c r="AE186" i="1"/>
  <c r="AD187" i="1"/>
  <c r="AE187" i="1"/>
  <c r="AD188" i="1"/>
  <c r="AE188" i="1"/>
  <c r="AD189" i="1"/>
  <c r="AE189" i="1"/>
  <c r="AD190" i="1"/>
  <c r="AE190" i="1"/>
  <c r="AD191" i="1"/>
  <c r="AE191" i="1"/>
  <c r="AD192" i="1"/>
  <c r="AE192" i="1"/>
  <c r="AD193" i="1"/>
  <c r="AE193" i="1"/>
  <c r="AD194" i="1"/>
  <c r="AE194" i="1"/>
  <c r="AD195" i="1"/>
  <c r="AE195" i="1"/>
  <c r="AD196" i="1"/>
  <c r="AE196" i="1"/>
  <c r="AD197" i="1"/>
  <c r="AE197" i="1"/>
  <c r="AD198" i="1"/>
  <c r="AE198" i="1"/>
  <c r="AE199" i="1"/>
  <c r="AD200" i="1"/>
  <c r="AE200" i="1"/>
  <c r="AD201" i="1"/>
  <c r="AE201" i="1"/>
  <c r="AD202" i="1"/>
  <c r="AE202" i="1"/>
  <c r="AD203" i="1"/>
  <c r="AE203" i="1"/>
  <c r="AD204" i="1"/>
  <c r="AE204" i="1"/>
  <c r="AD205" i="1"/>
  <c r="AE205" i="1"/>
  <c r="AD206" i="1"/>
  <c r="AE206" i="1"/>
  <c r="AE40" i="1"/>
  <c r="AD40" i="1"/>
  <c r="AE39" i="1"/>
  <c r="AD39" i="1"/>
  <c r="AD37" i="1"/>
  <c r="AE37" i="1"/>
  <c r="AD38" i="1"/>
  <c r="AE38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E24" i="1"/>
  <c r="AD25" i="1"/>
  <c r="AE25" i="1"/>
  <c r="AD26" i="1"/>
  <c r="AE26" i="1"/>
  <c r="AD27" i="1"/>
  <c r="AE27" i="1"/>
  <c r="AD28" i="1"/>
  <c r="AE28" i="1"/>
  <c r="AD29" i="1"/>
  <c r="AE29" i="1"/>
  <c r="AE30" i="1"/>
  <c r="AD31" i="1"/>
  <c r="AE31" i="1"/>
  <c r="AD32" i="1"/>
  <c r="AE32" i="1"/>
  <c r="AD33" i="1"/>
  <c r="AE33" i="1"/>
  <c r="AD34" i="1"/>
  <c r="AE34" i="1"/>
  <c r="AD35" i="1"/>
  <c r="AE35" i="1"/>
  <c r="AD36" i="1"/>
  <c r="AE36" i="1"/>
  <c r="AE12" i="1"/>
  <c r="AD12" i="1"/>
  <c r="AE11" i="1"/>
  <c r="AD11" i="1"/>
  <c r="AG11" i="1" s="1"/>
  <c r="AD273" i="1"/>
  <c r="AE273" i="1"/>
  <c r="AD274" i="1"/>
  <c r="AE274" i="1"/>
  <c r="AD275" i="1"/>
  <c r="AE275" i="1"/>
  <c r="AD276" i="1"/>
  <c r="AE276" i="1"/>
  <c r="AE305" i="1"/>
  <c r="AD306" i="1"/>
  <c r="AE306" i="1"/>
  <c r="AD307" i="1"/>
  <c r="AE307" i="1"/>
  <c r="AE308" i="1"/>
  <c r="AD309" i="1"/>
  <c r="AE309" i="1"/>
  <c r="AD310" i="1"/>
  <c r="AE310" i="1"/>
  <c r="AE311" i="1"/>
  <c r="AD277" i="1"/>
  <c r="AE277" i="1"/>
  <c r="AD278" i="1"/>
  <c r="AE278" i="1"/>
  <c r="AD279" i="1"/>
  <c r="AE279" i="1"/>
  <c r="AD280" i="1"/>
  <c r="AE280" i="1"/>
  <c r="AD281" i="1"/>
  <c r="AE281" i="1"/>
  <c r="AD282" i="1"/>
  <c r="AE282" i="1"/>
  <c r="AD283" i="1"/>
  <c r="AE283" i="1"/>
  <c r="AD284" i="1"/>
  <c r="AE284" i="1"/>
  <c r="AE285" i="1"/>
  <c r="AD286" i="1"/>
  <c r="AE286" i="1"/>
  <c r="AD287" i="1"/>
  <c r="AE287" i="1"/>
  <c r="AE288" i="1"/>
  <c r="AD289" i="1"/>
  <c r="AE289" i="1"/>
  <c r="AD290" i="1"/>
  <c r="AE290" i="1"/>
  <c r="AD312" i="1"/>
  <c r="AE312" i="1"/>
  <c r="AD313" i="1"/>
  <c r="AE313" i="1"/>
  <c r="AD314" i="1"/>
  <c r="AE314" i="1"/>
  <c r="AD315" i="1"/>
  <c r="AE315" i="1"/>
  <c r="AD316" i="1"/>
  <c r="AE316" i="1"/>
  <c r="AD317" i="1"/>
  <c r="AE317" i="1"/>
  <c r="AE318" i="1"/>
  <c r="AD319" i="1"/>
  <c r="AE319" i="1"/>
  <c r="AD320" i="1"/>
  <c r="AE320" i="1"/>
  <c r="AE321" i="1"/>
  <c r="AD322" i="1"/>
  <c r="AE322" i="1"/>
  <c r="AD323" i="1"/>
  <c r="AE323" i="1"/>
  <c r="AD324" i="1"/>
  <c r="AE324" i="1"/>
  <c r="AD325" i="1"/>
  <c r="AE325" i="1"/>
  <c r="AD291" i="1"/>
  <c r="AE291" i="1"/>
  <c r="AE292" i="1"/>
  <c r="AD293" i="1"/>
  <c r="AE293" i="1"/>
  <c r="AD294" i="1"/>
  <c r="AE294" i="1"/>
  <c r="AE295" i="1"/>
  <c r="AD296" i="1"/>
  <c r="AE296" i="1"/>
  <c r="AD297" i="1"/>
  <c r="AE297" i="1"/>
  <c r="AD298" i="1"/>
  <c r="AE298" i="1"/>
  <c r="AD299" i="1"/>
  <c r="AE299" i="1"/>
  <c r="AD300" i="1"/>
  <c r="AE300" i="1"/>
  <c r="AD301" i="1"/>
  <c r="AE301" i="1"/>
  <c r="AD302" i="1"/>
  <c r="AE302" i="1"/>
  <c r="AD303" i="1"/>
  <c r="AE303" i="1"/>
  <c r="AD304" i="1"/>
  <c r="AE304" i="1"/>
  <c r="AD326" i="1"/>
  <c r="AE326" i="1"/>
  <c r="AD327" i="1"/>
  <c r="AE327" i="1"/>
  <c r="AD328" i="1"/>
  <c r="AE328" i="1"/>
  <c r="AD329" i="1"/>
  <c r="AE329" i="1"/>
  <c r="AD330" i="1"/>
  <c r="AE330" i="1"/>
  <c r="AD331" i="1"/>
  <c r="AE331" i="1"/>
  <c r="AD332" i="1"/>
  <c r="AE332" i="1"/>
  <c r="AD333" i="1"/>
  <c r="AE333" i="1"/>
  <c r="AD334" i="1"/>
  <c r="AE334" i="1"/>
  <c r="AD335" i="1"/>
  <c r="AE335" i="1"/>
  <c r="AD336" i="1"/>
  <c r="AE336" i="1"/>
  <c r="AD337" i="1"/>
  <c r="AE337" i="1"/>
  <c r="AD338" i="1"/>
  <c r="AE338" i="1"/>
  <c r="AD339" i="1"/>
  <c r="AE339" i="1"/>
  <c r="AE272" i="1"/>
  <c r="AD272" i="1"/>
  <c r="AE271" i="1"/>
  <c r="AD271" i="1"/>
  <c r="AG17" i="1" l="1"/>
  <c r="AG272" i="1"/>
  <c r="AF272" i="1"/>
  <c r="AG336" i="1"/>
  <c r="AF336" i="1"/>
  <c r="AG332" i="1"/>
  <c r="AF332" i="1"/>
  <c r="AG328" i="1"/>
  <c r="AF328" i="1"/>
  <c r="AG303" i="1"/>
  <c r="AF303" i="1"/>
  <c r="AF299" i="1"/>
  <c r="AG299" i="1"/>
  <c r="AG291" i="1"/>
  <c r="AF291" i="1"/>
  <c r="AG322" i="1"/>
  <c r="AF322" i="1"/>
  <c r="AG314" i="1"/>
  <c r="AF314" i="1"/>
  <c r="AF289" i="1"/>
  <c r="AG289" i="1"/>
  <c r="AF281" i="1"/>
  <c r="AG281" i="1"/>
  <c r="AF277" i="1"/>
  <c r="AG277" i="1"/>
  <c r="AF276" i="1"/>
  <c r="AG276" i="1"/>
  <c r="AF11" i="1"/>
  <c r="AF34" i="1"/>
  <c r="AG34" i="1"/>
  <c r="AF26" i="1"/>
  <c r="AG26" i="1"/>
  <c r="AF22" i="1"/>
  <c r="AG22" i="1"/>
  <c r="AG18" i="1"/>
  <c r="AF18" i="1"/>
  <c r="AF14" i="1"/>
  <c r="AG14" i="1"/>
  <c r="AF39" i="1"/>
  <c r="AG39" i="1"/>
  <c r="AF204" i="1"/>
  <c r="AG204" i="1"/>
  <c r="AF200" i="1"/>
  <c r="AG200" i="1"/>
  <c r="AG196" i="1"/>
  <c r="AF196" i="1"/>
  <c r="AG192" i="1"/>
  <c r="AF192" i="1"/>
  <c r="AF188" i="1"/>
  <c r="AG188" i="1"/>
  <c r="AG184" i="1"/>
  <c r="AF184" i="1"/>
  <c r="AG180" i="1"/>
  <c r="AF180" i="1"/>
  <c r="AG176" i="1"/>
  <c r="AF176" i="1"/>
  <c r="AG172" i="1"/>
  <c r="AF172" i="1"/>
  <c r="AF168" i="1"/>
  <c r="AG168" i="1"/>
  <c r="AF164" i="1"/>
  <c r="AG164" i="1"/>
  <c r="AG160" i="1"/>
  <c r="AF160" i="1"/>
  <c r="AG156" i="1"/>
  <c r="AF156" i="1"/>
  <c r="AF152" i="1"/>
  <c r="AG152" i="1"/>
  <c r="AF140" i="1"/>
  <c r="AG140" i="1"/>
  <c r="AG136" i="1"/>
  <c r="AF136" i="1"/>
  <c r="AG132" i="1"/>
  <c r="AF132" i="1"/>
  <c r="AF128" i="1"/>
  <c r="AG128" i="1"/>
  <c r="AG124" i="1"/>
  <c r="AF124" i="1"/>
  <c r="AF120" i="1"/>
  <c r="AG120" i="1"/>
  <c r="AG116" i="1"/>
  <c r="AF116" i="1"/>
  <c r="AF112" i="1"/>
  <c r="AG112" i="1"/>
  <c r="AG108" i="1"/>
  <c r="AF108" i="1"/>
  <c r="AG104" i="1"/>
  <c r="AF104" i="1"/>
  <c r="AF100" i="1"/>
  <c r="AG100" i="1"/>
  <c r="AF96" i="1"/>
  <c r="AG96" i="1"/>
  <c r="AF92" i="1"/>
  <c r="AG92" i="1"/>
  <c r="AF88" i="1"/>
  <c r="AG88" i="1"/>
  <c r="AF84" i="1"/>
  <c r="AG84" i="1"/>
  <c r="AG80" i="1"/>
  <c r="AF80" i="1"/>
  <c r="AG76" i="1"/>
  <c r="AF76" i="1"/>
  <c r="AF72" i="1"/>
  <c r="AG72" i="1"/>
  <c r="AF68" i="1"/>
  <c r="AG68" i="1"/>
  <c r="AF60" i="1"/>
  <c r="AG60" i="1"/>
  <c r="AF56" i="1"/>
  <c r="AG56" i="1"/>
  <c r="AG52" i="1"/>
  <c r="AF52" i="1"/>
  <c r="AG48" i="1"/>
  <c r="AF48" i="1"/>
  <c r="AG44" i="1"/>
  <c r="AF44" i="1"/>
  <c r="AF207" i="1"/>
  <c r="AG207" i="1"/>
  <c r="AG266" i="1"/>
  <c r="AF266" i="1"/>
  <c r="AF262" i="1"/>
  <c r="AG262" i="1"/>
  <c r="AF258" i="1"/>
  <c r="AG258" i="1"/>
  <c r="AG254" i="1"/>
  <c r="AF254" i="1"/>
  <c r="AG250" i="1"/>
  <c r="AF250" i="1"/>
  <c r="AG246" i="1"/>
  <c r="AF246" i="1"/>
  <c r="AG242" i="1"/>
  <c r="AF242" i="1"/>
  <c r="AG238" i="1"/>
  <c r="AF238" i="1"/>
  <c r="AG234" i="1"/>
  <c r="AF234" i="1"/>
  <c r="AF230" i="1"/>
  <c r="AG230" i="1"/>
  <c r="AF226" i="1"/>
  <c r="AG226" i="1"/>
  <c r="AG222" i="1"/>
  <c r="AF222" i="1"/>
  <c r="AF218" i="1"/>
  <c r="AG218" i="1"/>
  <c r="AF214" i="1"/>
  <c r="AG214" i="1"/>
  <c r="AG210" i="1"/>
  <c r="AF210" i="1"/>
  <c r="AG307" i="1"/>
  <c r="AF307" i="1"/>
  <c r="AG29" i="1"/>
  <c r="AF29" i="1"/>
  <c r="AG40" i="1"/>
  <c r="AF40" i="1"/>
  <c r="AG203" i="1"/>
  <c r="AF203" i="1"/>
  <c r="AG195" i="1"/>
  <c r="AF195" i="1"/>
  <c r="AG191" i="1"/>
  <c r="AF191" i="1"/>
  <c r="AF187" i="1"/>
  <c r="AG187" i="1"/>
  <c r="AF183" i="1"/>
  <c r="AG183" i="1"/>
  <c r="AG179" i="1"/>
  <c r="AF179" i="1"/>
  <c r="AG175" i="1"/>
  <c r="AF175" i="1"/>
  <c r="AG171" i="1"/>
  <c r="AF171" i="1"/>
  <c r="AG167" i="1"/>
  <c r="AF167" i="1"/>
  <c r="AG159" i="1"/>
  <c r="AF159" i="1"/>
  <c r="AF155" i="1"/>
  <c r="AG155" i="1"/>
  <c r="AG151" i="1"/>
  <c r="AF151" i="1"/>
  <c r="AG147" i="1"/>
  <c r="AF147" i="1"/>
  <c r="AF143" i="1"/>
  <c r="AG143" i="1"/>
  <c r="AG139" i="1"/>
  <c r="AF139" i="1"/>
  <c r="AG135" i="1"/>
  <c r="AF135" i="1"/>
  <c r="AF131" i="1"/>
  <c r="AG131" i="1"/>
  <c r="AG127" i="1"/>
  <c r="AF127" i="1"/>
  <c r="AG123" i="1"/>
  <c r="AF123" i="1"/>
  <c r="AG119" i="1"/>
  <c r="AF119" i="1"/>
  <c r="AG115" i="1"/>
  <c r="AF115" i="1"/>
  <c r="AG111" i="1"/>
  <c r="AF111" i="1"/>
  <c r="AF107" i="1"/>
  <c r="AG107" i="1"/>
  <c r="AF103" i="1"/>
  <c r="AG103" i="1"/>
  <c r="AF99" i="1"/>
  <c r="AG99" i="1"/>
  <c r="AF95" i="1"/>
  <c r="AG95" i="1"/>
  <c r="AF91" i="1"/>
  <c r="AG91" i="1"/>
  <c r="AG87" i="1"/>
  <c r="AF87" i="1"/>
  <c r="AG83" i="1"/>
  <c r="AF83" i="1"/>
  <c r="AF79" i="1"/>
  <c r="AG79" i="1"/>
  <c r="AF75" i="1"/>
  <c r="AG75" i="1"/>
  <c r="AG71" i="1"/>
  <c r="AF71" i="1"/>
  <c r="AF67" i="1"/>
  <c r="AG67" i="1"/>
  <c r="AF63" i="1"/>
  <c r="AG63" i="1"/>
  <c r="AG59" i="1"/>
  <c r="AF59" i="1"/>
  <c r="AF55" i="1"/>
  <c r="AG55" i="1"/>
  <c r="AF51" i="1"/>
  <c r="AG51" i="1"/>
  <c r="AG47" i="1"/>
  <c r="AF47" i="1"/>
  <c r="AF43" i="1"/>
  <c r="AG43" i="1"/>
  <c r="AG208" i="1"/>
  <c r="AF208" i="1"/>
  <c r="AG265" i="1"/>
  <c r="AF265" i="1"/>
  <c r="AG261" i="1"/>
  <c r="AF261" i="1"/>
  <c r="AG257" i="1"/>
  <c r="AF257" i="1"/>
  <c r="AG253" i="1"/>
  <c r="AF253" i="1"/>
  <c r="AG249" i="1"/>
  <c r="AF249" i="1"/>
  <c r="AG245" i="1"/>
  <c r="AF245" i="1"/>
  <c r="AG241" i="1"/>
  <c r="AF241" i="1"/>
  <c r="AF237" i="1"/>
  <c r="AG237" i="1"/>
  <c r="AG233" i="1"/>
  <c r="AF233" i="1"/>
  <c r="AG229" i="1"/>
  <c r="AF229" i="1"/>
  <c r="AF225" i="1"/>
  <c r="AG225" i="1"/>
  <c r="AF221" i="1"/>
  <c r="AG221" i="1"/>
  <c r="AG217" i="1"/>
  <c r="AF217" i="1"/>
  <c r="AF213" i="1"/>
  <c r="AG213" i="1"/>
  <c r="AG335" i="1"/>
  <c r="AF335" i="1"/>
  <c r="AG25" i="1"/>
  <c r="AF25" i="1"/>
  <c r="AG209" i="1"/>
  <c r="AF209" i="1"/>
  <c r="AF21" i="1"/>
  <c r="AG21" i="1"/>
  <c r="AF339" i="1"/>
  <c r="AG339" i="1"/>
  <c r="AF331" i="1"/>
  <c r="AG331" i="1"/>
  <c r="AF327" i="1"/>
  <c r="AG327" i="1"/>
  <c r="AF302" i="1"/>
  <c r="AG302" i="1"/>
  <c r="AG298" i="1"/>
  <c r="AF298" i="1"/>
  <c r="AF313" i="1"/>
  <c r="AG313" i="1"/>
  <c r="AG280" i="1"/>
  <c r="AF280" i="1"/>
  <c r="AG275" i="1"/>
  <c r="AF275" i="1"/>
  <c r="AF338" i="1"/>
  <c r="AG338" i="1"/>
  <c r="AF334" i="1"/>
  <c r="AG334" i="1"/>
  <c r="AF330" i="1"/>
  <c r="AG330" i="1"/>
  <c r="AF326" i="1"/>
  <c r="AG326" i="1"/>
  <c r="AG301" i="1"/>
  <c r="AF301" i="1"/>
  <c r="AF293" i="1"/>
  <c r="AG293" i="1"/>
  <c r="AF324" i="1"/>
  <c r="AG324" i="1"/>
  <c r="AF320" i="1"/>
  <c r="AG320" i="1"/>
  <c r="AG316" i="1"/>
  <c r="AF316" i="1"/>
  <c r="AG312" i="1"/>
  <c r="AF312" i="1"/>
  <c r="AF287" i="1"/>
  <c r="AG287" i="1"/>
  <c r="AF283" i="1"/>
  <c r="AG283" i="1"/>
  <c r="AG279" i="1"/>
  <c r="AF279" i="1"/>
  <c r="AF310" i="1"/>
  <c r="AG310" i="1"/>
  <c r="AF306" i="1"/>
  <c r="AG306" i="1"/>
  <c r="AG274" i="1"/>
  <c r="AF274" i="1"/>
  <c r="AG36" i="1"/>
  <c r="AF36" i="1"/>
  <c r="AF32" i="1"/>
  <c r="AG32" i="1"/>
  <c r="AG28" i="1"/>
  <c r="AF28" i="1"/>
  <c r="AF20" i="1"/>
  <c r="AG20" i="1"/>
  <c r="AF16" i="1"/>
  <c r="AG16" i="1"/>
  <c r="AG38" i="1"/>
  <c r="AF38" i="1"/>
  <c r="AF206" i="1"/>
  <c r="AG206" i="1"/>
  <c r="AF202" i="1"/>
  <c r="AG202" i="1"/>
  <c r="AG198" i="1"/>
  <c r="AF198" i="1"/>
  <c r="AF194" i="1"/>
  <c r="AG194" i="1"/>
  <c r="AF190" i="1"/>
  <c r="AG190" i="1"/>
  <c r="AG186" i="1"/>
  <c r="AF186" i="1"/>
  <c r="AF182" i="1"/>
  <c r="AG182" i="1"/>
  <c r="AF178" i="1"/>
  <c r="AG178" i="1"/>
  <c r="AG174" i="1"/>
  <c r="AF174" i="1"/>
  <c r="AF170" i="1"/>
  <c r="AG170" i="1"/>
  <c r="AG162" i="1"/>
  <c r="AF162" i="1"/>
  <c r="AF158" i="1"/>
  <c r="AG158" i="1"/>
  <c r="AG154" i="1"/>
  <c r="AF154" i="1"/>
  <c r="AF150" i="1"/>
  <c r="AG150" i="1"/>
  <c r="AF146" i="1"/>
  <c r="AG146" i="1"/>
  <c r="AF142" i="1"/>
  <c r="AG142" i="1"/>
  <c r="AF138" i="1"/>
  <c r="AG138" i="1"/>
  <c r="AG134" i="1"/>
  <c r="AF134" i="1"/>
  <c r="AF130" i="1"/>
  <c r="AG130" i="1"/>
  <c r="AG122" i="1"/>
  <c r="AF122" i="1"/>
  <c r="AF118" i="1"/>
  <c r="AG118" i="1"/>
  <c r="AF114" i="1"/>
  <c r="AG114" i="1"/>
  <c r="AG110" i="1"/>
  <c r="AF110" i="1"/>
  <c r="AG106" i="1"/>
  <c r="AF106" i="1"/>
  <c r="AG102" i="1"/>
  <c r="AF102" i="1"/>
  <c r="AG98" i="1"/>
  <c r="AF98" i="1"/>
  <c r="AG94" i="1"/>
  <c r="AF94" i="1"/>
  <c r="AG90" i="1"/>
  <c r="AF90" i="1"/>
  <c r="AF86" i="1"/>
  <c r="AG86" i="1"/>
  <c r="AF82" i="1"/>
  <c r="AG82" i="1"/>
  <c r="AG78" i="1"/>
  <c r="AF78" i="1"/>
  <c r="AF74" i="1"/>
  <c r="AG74" i="1"/>
  <c r="AF70" i="1"/>
  <c r="AG70" i="1"/>
  <c r="AG66" i="1"/>
  <c r="AF66" i="1"/>
  <c r="AF62" i="1"/>
  <c r="AG62" i="1"/>
  <c r="AF58" i="1"/>
  <c r="AG58" i="1"/>
  <c r="AG54" i="1"/>
  <c r="AF54" i="1"/>
  <c r="AG42" i="1"/>
  <c r="AF42" i="1"/>
  <c r="AF268" i="1"/>
  <c r="AG268" i="1"/>
  <c r="AF264" i="1"/>
  <c r="AG264" i="1"/>
  <c r="AG260" i="1"/>
  <c r="AF260" i="1"/>
  <c r="AG256" i="1"/>
  <c r="AF256" i="1"/>
  <c r="AG252" i="1"/>
  <c r="AF252" i="1"/>
  <c r="AG248" i="1"/>
  <c r="AF248" i="1"/>
  <c r="AF244" i="1"/>
  <c r="AG244" i="1"/>
  <c r="AG240" i="1"/>
  <c r="AF240" i="1"/>
  <c r="AG236" i="1"/>
  <c r="AF236" i="1"/>
  <c r="AF232" i="1"/>
  <c r="AG232" i="1"/>
  <c r="AF228" i="1"/>
  <c r="AG228" i="1"/>
  <c r="AG224" i="1"/>
  <c r="AF224" i="1"/>
  <c r="AG220" i="1"/>
  <c r="AF220" i="1"/>
  <c r="AF216" i="1"/>
  <c r="AG216" i="1"/>
  <c r="AG284" i="1"/>
  <c r="AF284" i="1"/>
  <c r="AF17" i="1"/>
  <c r="AF297" i="1"/>
  <c r="AG297" i="1"/>
  <c r="AF212" i="1"/>
  <c r="AG212" i="1"/>
  <c r="AG269" i="1"/>
  <c r="AF269" i="1"/>
  <c r="AF317" i="1"/>
  <c r="AG317" i="1"/>
  <c r="AF13" i="1"/>
  <c r="AG13" i="1"/>
  <c r="AF325" i="1"/>
  <c r="AG325" i="1"/>
  <c r="AG12" i="1"/>
  <c r="AF12" i="1"/>
  <c r="AF271" i="1"/>
  <c r="AG271" i="1"/>
  <c r="AF337" i="1"/>
  <c r="AG337" i="1"/>
  <c r="AF329" i="1"/>
  <c r="AG329" i="1"/>
  <c r="AF304" i="1"/>
  <c r="AG304" i="1"/>
  <c r="AF296" i="1"/>
  <c r="AG296" i="1"/>
  <c r="AG323" i="1"/>
  <c r="AF323" i="1"/>
  <c r="AF319" i="1"/>
  <c r="AG319" i="1"/>
  <c r="AG315" i="1"/>
  <c r="AF315" i="1"/>
  <c r="AF290" i="1"/>
  <c r="AG290" i="1"/>
  <c r="AF286" i="1"/>
  <c r="AG286" i="1"/>
  <c r="AG282" i="1"/>
  <c r="AF282" i="1"/>
  <c r="AF278" i="1"/>
  <c r="AG278" i="1"/>
  <c r="AF309" i="1"/>
  <c r="AG309" i="1"/>
  <c r="AF273" i="1"/>
  <c r="AG273" i="1"/>
  <c r="AG35" i="1"/>
  <c r="AF35" i="1"/>
  <c r="AG31" i="1"/>
  <c r="AF31" i="1"/>
  <c r="AG27" i="1"/>
  <c r="AF27" i="1"/>
  <c r="AG23" i="1"/>
  <c r="AF23" i="1"/>
  <c r="AG19" i="1"/>
  <c r="AF19" i="1"/>
  <c r="AG15" i="1"/>
  <c r="AF15" i="1"/>
  <c r="AG37" i="1"/>
  <c r="AF37" i="1"/>
  <c r="AG205" i="1"/>
  <c r="AF205" i="1"/>
  <c r="AG201" i="1"/>
  <c r="AF201" i="1"/>
  <c r="AG197" i="1"/>
  <c r="AF197" i="1"/>
  <c r="AG193" i="1"/>
  <c r="AF193" i="1"/>
  <c r="AG189" i="1"/>
  <c r="AF189" i="1"/>
  <c r="AG185" i="1"/>
  <c r="AF185" i="1"/>
  <c r="AG181" i="1"/>
  <c r="AF181" i="1"/>
  <c r="AG177" i="1"/>
  <c r="AF177" i="1"/>
  <c r="AF173" i="1"/>
  <c r="AG173" i="1"/>
  <c r="AG169" i="1"/>
  <c r="AF169" i="1"/>
  <c r="AG165" i="1"/>
  <c r="AF165" i="1"/>
  <c r="AF161" i="1"/>
  <c r="AG161" i="1"/>
  <c r="AF157" i="1"/>
  <c r="AG157" i="1"/>
  <c r="AF153" i="1"/>
  <c r="AG153" i="1"/>
  <c r="AF149" i="1"/>
  <c r="AG149" i="1"/>
  <c r="AF145" i="1"/>
  <c r="AG145" i="1"/>
  <c r="AF141" i="1"/>
  <c r="AG141" i="1"/>
  <c r="AF137" i="1"/>
  <c r="AG137" i="1"/>
  <c r="AG129" i="1"/>
  <c r="AF129" i="1"/>
  <c r="AF125" i="1"/>
  <c r="AG125" i="1"/>
  <c r="AF121" i="1"/>
  <c r="AG121" i="1"/>
  <c r="AF117" i="1"/>
  <c r="AG117" i="1"/>
  <c r="AF113" i="1"/>
  <c r="AG113" i="1"/>
  <c r="AF109" i="1"/>
  <c r="AG109" i="1"/>
  <c r="AF105" i="1"/>
  <c r="AG105" i="1"/>
  <c r="AF101" i="1"/>
  <c r="AG101" i="1"/>
  <c r="AF93" i="1"/>
  <c r="AG93" i="1"/>
  <c r="AG89" i="1"/>
  <c r="AF89" i="1"/>
  <c r="AF85" i="1"/>
  <c r="AG85" i="1"/>
  <c r="AF81" i="1"/>
  <c r="AG81" i="1"/>
  <c r="AF77" i="1"/>
  <c r="AG77" i="1"/>
  <c r="AF73" i="1"/>
  <c r="AG73" i="1"/>
  <c r="AF69" i="1"/>
  <c r="AG69" i="1"/>
  <c r="AF65" i="1"/>
  <c r="AG65" i="1"/>
  <c r="AG57" i="1"/>
  <c r="AF57" i="1"/>
  <c r="AF53" i="1"/>
  <c r="AG53" i="1"/>
  <c r="AG49" i="1"/>
  <c r="AF49" i="1"/>
  <c r="AF45" i="1"/>
  <c r="AG45" i="1"/>
  <c r="AG41" i="1"/>
  <c r="AF41" i="1"/>
  <c r="AF267" i="1"/>
  <c r="AG267" i="1"/>
  <c r="AF263" i="1"/>
  <c r="AG263" i="1"/>
  <c r="AF259" i="1"/>
  <c r="AG259" i="1"/>
  <c r="AG255" i="1"/>
  <c r="AF255" i="1"/>
  <c r="AF251" i="1"/>
  <c r="AG251" i="1"/>
  <c r="AF247" i="1"/>
  <c r="AG247" i="1"/>
  <c r="AF243" i="1"/>
  <c r="AG243" i="1"/>
  <c r="AF239" i="1"/>
  <c r="AG239" i="1"/>
  <c r="AG235" i="1"/>
  <c r="AF235" i="1"/>
  <c r="AF231" i="1"/>
  <c r="AG231" i="1"/>
  <c r="AG227" i="1"/>
  <c r="AF227" i="1"/>
  <c r="AG223" i="1"/>
  <c r="AF223" i="1"/>
  <c r="AF219" i="1"/>
  <c r="AG219" i="1"/>
  <c r="AG215" i="1"/>
  <c r="AF215" i="1"/>
  <c r="AF294" i="1"/>
  <c r="AG294" i="1"/>
  <c r="AF33" i="1"/>
  <c r="AG33" i="1"/>
  <c r="AG333" i="1"/>
  <c r="AF333" i="1"/>
  <c r="AG300" i="1"/>
  <c r="AF300" i="1"/>
  <c r="AF211" i="1"/>
  <c r="AG211" i="1"/>
  <c r="AD199" i="1"/>
  <c r="AD163" i="1"/>
  <c r="AD24" i="1"/>
  <c r="AD166" i="1"/>
  <c r="AD126" i="1"/>
  <c r="AD292" i="1"/>
  <c r="AD305" i="1"/>
  <c r="AD30" i="1"/>
  <c r="AD133" i="1"/>
  <c r="AD50" i="1"/>
  <c r="AD295" i="1"/>
  <c r="AD318" i="1"/>
  <c r="AD285" i="1"/>
  <c r="AD308" i="1"/>
  <c r="AD46" i="1"/>
  <c r="AD148" i="1"/>
  <c r="AD144" i="1"/>
  <c r="AD64" i="1"/>
  <c r="AD97" i="1"/>
  <c r="AD61" i="1"/>
  <c r="AD321" i="1"/>
  <c r="AD288" i="1"/>
  <c r="AD311" i="1"/>
  <c r="AF46" i="1" l="1"/>
  <c r="AG46" i="1"/>
  <c r="AG61" i="1"/>
  <c r="AF61" i="1"/>
  <c r="AF133" i="1"/>
  <c r="AG133" i="1"/>
  <c r="AF126" i="1"/>
  <c r="AG126" i="1"/>
  <c r="AF285" i="1"/>
  <c r="AG285" i="1"/>
  <c r="AG24" i="1"/>
  <c r="AF24" i="1"/>
  <c r="AF50" i="1"/>
  <c r="AG50" i="1"/>
  <c r="AG305" i="1"/>
  <c r="AF305" i="1"/>
  <c r="AF166" i="1"/>
  <c r="AG166" i="1"/>
  <c r="AF318" i="1"/>
  <c r="AG318" i="1"/>
  <c r="AF144" i="1"/>
  <c r="AG144" i="1"/>
  <c r="AG288" i="1"/>
  <c r="AF288" i="1"/>
  <c r="AF295" i="1"/>
  <c r="AG295" i="1"/>
  <c r="AF199" i="1"/>
  <c r="AG199" i="1"/>
  <c r="AG321" i="1"/>
  <c r="AF321" i="1"/>
  <c r="AF308" i="1"/>
  <c r="AG308" i="1"/>
  <c r="AF97" i="1"/>
  <c r="AG97" i="1"/>
  <c r="AG30" i="1"/>
  <c r="AF30" i="1"/>
  <c r="AG64" i="1"/>
  <c r="AF64" i="1"/>
  <c r="AG311" i="1"/>
  <c r="AF311" i="1"/>
  <c r="AG163" i="1"/>
  <c r="AF163" i="1"/>
  <c r="AG148" i="1"/>
  <c r="AF148" i="1"/>
  <c r="AF292" i="1"/>
  <c r="AG292" i="1"/>
</calcChain>
</file>

<file path=xl/sharedStrings.xml><?xml version="1.0" encoding="utf-8"?>
<sst xmlns="http://schemas.openxmlformats.org/spreadsheetml/2006/main" count="3905" uniqueCount="215">
  <si>
    <t>plot</t>
  </si>
  <si>
    <t>grid_cell</t>
  </si>
  <si>
    <t>ID</t>
  </si>
  <si>
    <t>timepoint</t>
  </si>
  <si>
    <t>collection_date</t>
  </si>
  <si>
    <t>start_time</t>
  </si>
  <si>
    <t>end_time</t>
  </si>
  <si>
    <t>timezone</t>
  </si>
  <si>
    <t>notes</t>
  </si>
  <si>
    <t>instrument</t>
  </si>
  <si>
    <t>personnel</t>
  </si>
  <si>
    <t>Control</t>
  </si>
  <si>
    <t>F5</t>
  </si>
  <si>
    <t>C2</t>
  </si>
  <si>
    <t>T0</t>
  </si>
  <si>
    <t>EDT</t>
  </si>
  <si>
    <t>TG10-01286</t>
  </si>
  <si>
    <t>KAM</t>
  </si>
  <si>
    <t>C1</t>
  </si>
  <si>
    <t>F6</t>
  </si>
  <si>
    <t>C17</t>
  </si>
  <si>
    <t>F2</t>
  </si>
  <si>
    <t>C11</t>
  </si>
  <si>
    <t>E4</t>
  </si>
  <si>
    <t>C16</t>
  </si>
  <si>
    <t>Louise #5 check data</t>
  </si>
  <si>
    <t>D4</t>
  </si>
  <si>
    <t>C10</t>
  </si>
  <si>
    <t>false start w/o tubing inserted</t>
  </si>
  <si>
    <t>C5</t>
  </si>
  <si>
    <t>C3</t>
  </si>
  <si>
    <t>B7</t>
  </si>
  <si>
    <t>C6</t>
  </si>
  <si>
    <t>C14</t>
  </si>
  <si>
    <t>B8</t>
  </si>
  <si>
    <t>C13</t>
  </si>
  <si>
    <t>A4</t>
  </si>
  <si>
    <t>C15</t>
  </si>
  <si>
    <t>?</t>
  </si>
  <si>
    <t>C9</t>
  </si>
  <si>
    <t>A1</t>
  </si>
  <si>
    <t>C19</t>
  </si>
  <si>
    <t>B3</t>
  </si>
  <si>
    <t>C7</t>
  </si>
  <si>
    <t>C18</t>
  </si>
  <si>
    <t>H4</t>
  </si>
  <si>
    <t>C4</t>
  </si>
  <si>
    <t>I3</t>
  </si>
  <si>
    <t>G3</t>
  </si>
  <si>
    <t>C12</t>
  </si>
  <si>
    <t>Louise #5 found to have a taped over pat on June 5, Check data</t>
  </si>
  <si>
    <t>Freshwater</t>
  </si>
  <si>
    <t>A6</t>
  </si>
  <si>
    <t>F15</t>
  </si>
  <si>
    <t>TG10-01448</t>
  </si>
  <si>
    <t>Kaizad Patel, Cooper Norris</t>
  </si>
  <si>
    <t>B4</t>
  </si>
  <si>
    <t>F8</t>
  </si>
  <si>
    <t>E2</t>
  </si>
  <si>
    <t>F4</t>
  </si>
  <si>
    <t>F12</t>
  </si>
  <si>
    <t>B5</t>
  </si>
  <si>
    <t>F7</t>
  </si>
  <si>
    <t>D6</t>
  </si>
  <si>
    <t>F13</t>
  </si>
  <si>
    <t>D5</t>
  </si>
  <si>
    <t>F3</t>
  </si>
  <si>
    <t>F9</t>
  </si>
  <si>
    <t>F16</t>
  </si>
  <si>
    <t>H5</t>
  </si>
  <si>
    <t>F1</t>
  </si>
  <si>
    <t>I6</t>
  </si>
  <si>
    <t>F17</t>
  </si>
  <si>
    <t>G6</t>
  </si>
  <si>
    <t>H8</t>
  </si>
  <si>
    <t>F18</t>
  </si>
  <si>
    <t>F10</t>
  </si>
  <si>
    <t>F11</t>
  </si>
  <si>
    <t>D7</t>
  </si>
  <si>
    <t>F14</t>
  </si>
  <si>
    <t>Seawater</t>
  </si>
  <si>
    <t>I2</t>
  </si>
  <si>
    <t>S14</t>
  </si>
  <si>
    <t>TG10-01028</t>
  </si>
  <si>
    <t>Nick W</t>
  </si>
  <si>
    <t>S9</t>
  </si>
  <si>
    <t>calculated in excel</t>
  </si>
  <si>
    <t>D1</t>
  </si>
  <si>
    <t>S17</t>
  </si>
  <si>
    <t>S5</t>
  </si>
  <si>
    <t>S16</t>
  </si>
  <si>
    <t>A2</t>
  </si>
  <si>
    <t>S13</t>
  </si>
  <si>
    <t>S15</t>
  </si>
  <si>
    <t>S12</t>
  </si>
  <si>
    <t>G5</t>
  </si>
  <si>
    <t>S10</t>
  </si>
  <si>
    <t>S6</t>
  </si>
  <si>
    <t>E6</t>
  </si>
  <si>
    <t>S4</t>
  </si>
  <si>
    <t>E5</t>
  </si>
  <si>
    <t>S18</t>
  </si>
  <si>
    <t>S3</t>
  </si>
  <si>
    <t>S2</t>
  </si>
  <si>
    <t>S8</t>
  </si>
  <si>
    <t>S7</t>
  </si>
  <si>
    <t>S11</t>
  </si>
  <si>
    <t>S1</t>
  </si>
  <si>
    <t>T1</t>
  </si>
  <si>
    <t>Cooper Norris, Vanessa Bailey</t>
  </si>
  <si>
    <t>redo b/c port seemed weird/plugged, found wasp nest in C12 AFTER measurement</t>
  </si>
  <si>
    <t>frayed bungee on top box</t>
  </si>
  <si>
    <t>gas sample was hard to pull</t>
  </si>
  <si>
    <t>had to A...//No gas sample</t>
  </si>
  <si>
    <t>...1mL...</t>
  </si>
  <si>
    <t>Kaizad Patel</t>
  </si>
  <si>
    <t>T2</t>
  </si>
  <si>
    <t>Cooper Norris, Kendal</t>
  </si>
  <si>
    <t>data not plotting on tablet</t>
  </si>
  <si>
    <t>Kaizad Patel, Vanessa Bailey</t>
  </si>
  <si>
    <t>fully flooded</t>
  </si>
  <si>
    <t>1/3 flooded</t>
  </si>
  <si>
    <t>1/2 flooded</t>
  </si>
  <si>
    <t>1/3 - 1/2 flooded</t>
  </si>
  <si>
    <t>3/4 flooded</t>
  </si>
  <si>
    <t>1/4 flooded ... barely</t>
  </si>
  <si>
    <t>not at all flooded</t>
  </si>
  <si>
    <t>T3A</t>
  </si>
  <si>
    <t>Data not plotting consistently</t>
  </si>
  <si>
    <t>Kaizad Patel, Julia</t>
  </si>
  <si>
    <t>no visible ponding water near tree</t>
  </si>
  <si>
    <t>non linear</t>
  </si>
  <si>
    <t>flooded</t>
  </si>
  <si>
    <t>not flooded</t>
  </si>
  <si>
    <t>f7</t>
  </si>
  <si>
    <t>T3B</t>
  </si>
  <si>
    <t>KAM, CGN</t>
  </si>
  <si>
    <t>T4</t>
  </si>
  <si>
    <t>TG10-01453</t>
  </si>
  <si>
    <t>TG10-01462</t>
  </si>
  <si>
    <t>TG10-01455</t>
  </si>
  <si>
    <t>TG10-01460</t>
  </si>
  <si>
    <t>TG10-01454</t>
  </si>
  <si>
    <t>TG10-01463</t>
  </si>
  <si>
    <t>TG10-01451</t>
  </si>
  <si>
    <t>TG10-01450</t>
  </si>
  <si>
    <t>TG10-01458</t>
  </si>
  <si>
    <t>TG10-01459</t>
  </si>
  <si>
    <t>TG10-01456</t>
  </si>
  <si>
    <t>TG10-01449</t>
  </si>
  <si>
    <t>TG10-01464</t>
  </si>
  <si>
    <t>TG10-01457</t>
  </si>
  <si>
    <t>TG10-01452</t>
  </si>
  <si>
    <t>TG10-01465</t>
  </si>
  <si>
    <t>TG10-01461</t>
  </si>
  <si>
    <t>TG10-01032</t>
  </si>
  <si>
    <t>Nick W, Cooper Norris</t>
  </si>
  <si>
    <t>TG10-01035</t>
  </si>
  <si>
    <t>TG10-01041</t>
  </si>
  <si>
    <t>TG10-01033</t>
  </si>
  <si>
    <t>TG10-01031</t>
  </si>
  <si>
    <t>TG10-01040</t>
  </si>
  <si>
    <t>TG10-01045</t>
  </si>
  <si>
    <t>TG10-01038</t>
  </si>
  <si>
    <t>TG10-01037</t>
  </si>
  <si>
    <t>TG10-01042</t>
  </si>
  <si>
    <t>TG10-01030</t>
  </si>
  <si>
    <t>TG10-01029</t>
  </si>
  <si>
    <t>TG10-01043</t>
  </si>
  <si>
    <t>TG10-01044</t>
  </si>
  <si>
    <t>TG10-01034</t>
  </si>
  <si>
    <t>TG10-01036</t>
  </si>
  <si>
    <t>TG10-01039</t>
  </si>
  <si>
    <t>T5</t>
  </si>
  <si>
    <t>Species</t>
  </si>
  <si>
    <t>Chamber size class</t>
  </si>
  <si>
    <t>Tulip Poplar</t>
  </si>
  <si>
    <t>Red Maple</t>
  </si>
  <si>
    <t>BC</t>
  </si>
  <si>
    <t>Beech</t>
  </si>
  <si>
    <t>Length (cm)</t>
  </si>
  <si>
    <t>Width (cm)</t>
  </si>
  <si>
    <t>Height (cm)</t>
  </si>
  <si>
    <t>Surface Area (cm2)</t>
  </si>
  <si>
    <t>Volume (cm3)</t>
  </si>
  <si>
    <t>SA:Volume Ratio</t>
  </si>
  <si>
    <t>Quantity</t>
  </si>
  <si>
    <t>Surface Area of Tree Covered (cm2)</t>
  </si>
  <si>
    <t>Temperature_F</t>
  </si>
  <si>
    <t>Temperature_C</t>
  </si>
  <si>
    <t>Volume (L)</t>
  </si>
  <si>
    <t>Surface Area of Tree Covered (m2)</t>
  </si>
  <si>
    <t>flux_CO2_ppm_min</t>
  </si>
  <si>
    <t>flux_CH4_ppm_min</t>
  </si>
  <si>
    <t>flux_CO2_ppm_ss</t>
  </si>
  <si>
    <t>flux_CH4_ppb_s</t>
  </si>
  <si>
    <t>flux_CO2_umol_m2_min</t>
  </si>
  <si>
    <t>flux_CH4_nmol_m2_min</t>
  </si>
  <si>
    <t>Rounded time</t>
  </si>
  <si>
    <t>1a</t>
  </si>
  <si>
    <t>1b</t>
  </si>
  <si>
    <t>NA</t>
  </si>
  <si>
    <t>Note</t>
  </si>
  <si>
    <t>condition</t>
  </si>
  <si>
    <t>pre-flood</t>
  </si>
  <si>
    <t>post-flood</t>
  </si>
  <si>
    <t>flux_CH4_nmol_m2_min_SE</t>
  </si>
  <si>
    <t>flux_CH4_nmol_m2_min_SE2</t>
  </si>
  <si>
    <t>flux_CH4_nmol_m2_min_MEAN</t>
  </si>
  <si>
    <t>This is for all species considered together</t>
  </si>
  <si>
    <t>flux_CH4_nmol_m2_min_SE1</t>
  </si>
  <si>
    <t>flux_CO2_umol_m2_min_MEAN</t>
  </si>
  <si>
    <t>flux_CO2_umol_m2_min_SE</t>
  </si>
  <si>
    <t>flux_CO2_umol_m2_min_SE1</t>
  </si>
  <si>
    <t>flux_CO2_umol_m2_min_SE2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</si>
</sst>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&quot;:&quot;mm"/>
    <numFmt numFmtId="165" formatCode="yyyy\-mm\-dd"/>
    <numFmt numFmtId="166" formatCode="0.000"/>
  </numFmts>
  <fonts count="10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rgb="FFFF0000"/>
      <name val="Arial (Body)"/>
    </font>
    <font>
      <sz val="10"/>
      <color rgb="FFFF0000"/>
      <name val="Arial"/>
      <family val="2"/>
      <scheme val="minor"/>
    </font>
    <font>
      <sz val="8"/>
      <name val="Arial"/>
      <family val="2"/>
      <scheme val="minor"/>
    </font>
    <font>
      <sz val="9"/>
      <color rgb="FF000000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5" fontId="2" fillId="0" borderId="0" xfId="0" applyNumberFormat="1" applyFont="1"/>
    <xf numFmtId="164" fontId="2" fillId="0" borderId="0" xfId="0" applyNumberFormat="1" applyFont="1"/>
    <xf numFmtId="0" fontId="2" fillId="2" borderId="0" xfId="0" applyFont="1" applyFill="1"/>
    <xf numFmtId="0" fontId="0" fillId="0" borderId="0" xfId="0" applyAlignment="1">
      <alignment horizontal="center"/>
    </xf>
    <xf numFmtId="166" fontId="2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164" fontId="2" fillId="2" borderId="0" xfId="0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4" borderId="5" xfId="0" applyFill="1" applyBorder="1"/>
    <xf numFmtId="0" fontId="0" fillId="4" borderId="6" xfId="0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0" fillId="4" borderId="1" xfId="0" applyFill="1" applyBorder="1"/>
    <xf numFmtId="0" fontId="0" fillId="0" borderId="5" xfId="0" applyBorder="1"/>
    <xf numFmtId="0" fontId="0" fillId="4" borderId="2" xfId="0" applyFill="1" applyBorder="1"/>
    <xf numFmtId="0" fontId="0" fillId="0" borderId="6" xfId="0" applyBorder="1"/>
    <xf numFmtId="0" fontId="6" fillId="0" borderId="0" xfId="0" applyFont="1"/>
    <xf numFmtId="0" fontId="6" fillId="0" borderId="0" xfId="0" applyFont="1" applyAlignment="1">
      <alignment horizontal="center"/>
    </xf>
    <xf numFmtId="165" fontId="6" fillId="0" borderId="0" xfId="0" applyNumberFormat="1" applyFont="1"/>
    <xf numFmtId="164" fontId="6" fillId="0" borderId="0" xfId="0" applyNumberFormat="1" applyFont="1"/>
    <xf numFmtId="0" fontId="6" fillId="0" borderId="1" xfId="0" applyFont="1" applyBorder="1"/>
    <xf numFmtId="0" fontId="6" fillId="3" borderId="0" xfId="0" applyFont="1" applyFill="1" applyAlignment="1">
      <alignment horizontal="left"/>
    </xf>
    <xf numFmtId="166" fontId="6" fillId="0" borderId="0" xfId="0" applyNumberFormat="1" applyFont="1"/>
    <xf numFmtId="0" fontId="7" fillId="0" borderId="0" xfId="0" applyFont="1"/>
    <xf numFmtId="165" fontId="7" fillId="0" borderId="0" xfId="0" applyNumberFormat="1" applyFont="1"/>
    <xf numFmtId="164" fontId="7" fillId="0" borderId="0" xfId="0" applyNumberFormat="1" applyFont="1"/>
    <xf numFmtId="0" fontId="7" fillId="0" borderId="1" xfId="0" applyFont="1" applyBorder="1"/>
    <xf numFmtId="0" fontId="0" fillId="0" borderId="4" xfId="0" applyBorder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388"/>
  <sheetViews>
    <sheetView tabSelected="1" topLeftCell="AF1" zoomScale="130" zoomScaleNormal="130" workbookViewId="0">
      <selection activeCell="AF2" sqref="A2:XFD10"/>
    </sheetView>
  </sheetViews>
  <sheetFormatPr baseColWidth="10" defaultColWidth="12.6640625" defaultRowHeight="15.75" customHeight="1" x14ac:dyDescent="0.15"/>
  <cols>
    <col min="4" max="4" width="17.5" bestFit="1" customWidth="1"/>
    <col min="13" max="13" width="13.5" bestFit="1" customWidth="1"/>
    <col min="14" max="14" width="13.5" customWidth="1"/>
    <col min="15" max="15" width="16.33203125" bestFit="1" customWidth="1"/>
    <col min="16" max="16" width="13.5" bestFit="1" customWidth="1"/>
    <col min="17" max="17" width="17.33203125" bestFit="1" customWidth="1"/>
    <col min="18" max="18" width="17.1640625" bestFit="1" customWidth="1"/>
    <col min="19" max="19" width="28.6640625" customWidth="1"/>
    <col min="21" max="21" width="23.6640625" customWidth="1"/>
    <col min="25" max="25" width="17" bestFit="1" customWidth="1"/>
    <col min="27" max="27" width="14.83203125" bestFit="1" customWidth="1"/>
    <col min="29" max="29" width="30.83203125" bestFit="1" customWidth="1"/>
    <col min="31" max="31" width="30.83203125" customWidth="1"/>
    <col min="32" max="32" width="21.5" bestFit="1" customWidth="1"/>
    <col min="33" max="33" width="21.1640625" bestFit="1" customWidth="1"/>
    <col min="34" max="34" width="27.5" bestFit="1" customWidth="1"/>
    <col min="35" max="35" width="24.6640625" bestFit="1" customWidth="1"/>
    <col min="36" max="37" width="24.6640625" customWidth="1"/>
  </cols>
  <sheetData>
    <row r="1" spans="1:42" ht="13" x14ac:dyDescent="0.15">
      <c r="A1" s="1" t="s">
        <v>0</v>
      </c>
      <c r="B1" s="1" t="s">
        <v>1</v>
      </c>
      <c r="C1" s="1" t="s">
        <v>174</v>
      </c>
      <c r="D1" s="1" t="s">
        <v>175</v>
      </c>
      <c r="E1" s="1" t="s">
        <v>2</v>
      </c>
      <c r="F1" s="1" t="s">
        <v>3</v>
      </c>
      <c r="G1" s="1" t="s">
        <v>203</v>
      </c>
      <c r="H1" s="1" t="s">
        <v>4</v>
      </c>
      <c r="I1" s="2" t="s">
        <v>5</v>
      </c>
      <c r="J1" s="2" t="s">
        <v>6</v>
      </c>
      <c r="K1" s="2" t="s">
        <v>198</v>
      </c>
      <c r="L1" s="1" t="s">
        <v>7</v>
      </c>
      <c r="M1" s="1" t="s">
        <v>188</v>
      </c>
      <c r="N1" s="1" t="s">
        <v>189</v>
      </c>
      <c r="O1" s="1" t="s">
        <v>194</v>
      </c>
      <c r="P1" s="1" t="s">
        <v>195</v>
      </c>
      <c r="Q1" s="1" t="s">
        <v>192</v>
      </c>
      <c r="R1" s="1" t="s">
        <v>193</v>
      </c>
      <c r="S1" s="1" t="s">
        <v>8</v>
      </c>
      <c r="T1" s="1" t="s">
        <v>9</v>
      </c>
      <c r="U1" s="1" t="s">
        <v>10</v>
      </c>
      <c r="V1" s="1" t="s">
        <v>180</v>
      </c>
      <c r="W1" s="1" t="s">
        <v>181</v>
      </c>
      <c r="X1" s="1" t="s">
        <v>182</v>
      </c>
      <c r="Y1" s="1" t="s">
        <v>183</v>
      </c>
      <c r="Z1" s="1" t="s">
        <v>184</v>
      </c>
      <c r="AA1" s="1" t="s">
        <v>185</v>
      </c>
      <c r="AB1" s="1" t="s">
        <v>186</v>
      </c>
      <c r="AC1" s="1" t="s">
        <v>187</v>
      </c>
      <c r="AD1" s="1" t="s">
        <v>190</v>
      </c>
      <c r="AE1" s="1" t="s">
        <v>191</v>
      </c>
      <c r="AF1" s="1" t="s">
        <v>196</v>
      </c>
      <c r="AG1" s="1" t="s">
        <v>197</v>
      </c>
      <c r="AH1" s="1" t="s">
        <v>211</v>
      </c>
      <c r="AI1" s="1" t="s">
        <v>212</v>
      </c>
      <c r="AJ1" s="1" t="s">
        <v>213</v>
      </c>
      <c r="AK1" s="1" t="s">
        <v>214</v>
      </c>
      <c r="AL1" s="1" t="s">
        <v>208</v>
      </c>
      <c r="AM1" s="1" t="s">
        <v>206</v>
      </c>
      <c r="AN1" s="1" t="s">
        <v>210</v>
      </c>
      <c r="AO1" t="s">
        <v>207</v>
      </c>
      <c r="AP1" s="1" t="s">
        <v>202</v>
      </c>
    </row>
    <row r="2" spans="1:42" s="18" customFormat="1" ht="13" x14ac:dyDescent="0.15">
      <c r="A2" s="36" t="s">
        <v>11</v>
      </c>
      <c r="B2" s="3"/>
      <c r="C2" s="3" t="s">
        <v>201</v>
      </c>
      <c r="D2" s="3" t="s">
        <v>201</v>
      </c>
      <c r="E2" s="3" t="s">
        <v>201</v>
      </c>
      <c r="F2" s="3" t="s">
        <v>201</v>
      </c>
      <c r="G2" s="36" t="s">
        <v>204</v>
      </c>
      <c r="H2" s="3" t="s">
        <v>201</v>
      </c>
      <c r="I2" s="3" t="s">
        <v>201</v>
      </c>
      <c r="J2" s="3" t="s">
        <v>201</v>
      </c>
      <c r="K2" s="3" t="s">
        <v>201</v>
      </c>
      <c r="L2" s="3" t="s">
        <v>201</v>
      </c>
      <c r="M2" s="3" t="s">
        <v>201</v>
      </c>
      <c r="N2" s="3" t="s">
        <v>201</v>
      </c>
      <c r="O2" s="3" t="s">
        <v>201</v>
      </c>
      <c r="P2" s="3" t="s">
        <v>201</v>
      </c>
      <c r="Q2" s="3" t="s">
        <v>201</v>
      </c>
      <c r="R2" s="3" t="s">
        <v>201</v>
      </c>
      <c r="S2" s="3"/>
      <c r="T2" s="3" t="s">
        <v>201</v>
      </c>
      <c r="U2" s="3" t="s">
        <v>201</v>
      </c>
      <c r="V2" s="3" t="s">
        <v>201</v>
      </c>
      <c r="W2" s="3" t="s">
        <v>201</v>
      </c>
      <c r="X2" s="3" t="s">
        <v>201</v>
      </c>
      <c r="Y2" s="3" t="s">
        <v>201</v>
      </c>
      <c r="Z2" s="3" t="s">
        <v>201</v>
      </c>
      <c r="AA2" s="3" t="s">
        <v>201</v>
      </c>
      <c r="AB2" s="3" t="s">
        <v>201</v>
      </c>
      <c r="AC2" s="3" t="s">
        <v>201</v>
      </c>
      <c r="AD2" s="3" t="s">
        <v>201</v>
      </c>
      <c r="AE2" s="3" t="s">
        <v>201</v>
      </c>
      <c r="AF2" s="3" t="s">
        <v>201</v>
      </c>
      <c r="AG2" s="3" t="s">
        <v>201</v>
      </c>
      <c r="AH2" s="36">
        <v>67.575320000000005</v>
      </c>
      <c r="AI2" s="36">
        <v>5.4962010000000001</v>
      </c>
      <c r="AJ2" s="36">
        <f>AH2+AI2</f>
        <v>73.071521000000004</v>
      </c>
      <c r="AK2" s="18">
        <f>AH2-AI2</f>
        <v>62.079119000000006</v>
      </c>
      <c r="AL2" s="36">
        <v>3.5761340000000001</v>
      </c>
      <c r="AM2" s="36">
        <v>1.2390608000000001</v>
      </c>
      <c r="AN2" s="36">
        <f>AL2+AM2</f>
        <v>4.8151948000000004</v>
      </c>
      <c r="AO2" s="18">
        <f>AL2-AM2</f>
        <v>2.3370731999999999</v>
      </c>
      <c r="AP2" s="3" t="s">
        <v>209</v>
      </c>
    </row>
    <row r="3" spans="1:42" s="18" customFormat="1" ht="13" x14ac:dyDescent="0.15">
      <c r="A3" s="36" t="s">
        <v>11</v>
      </c>
      <c r="B3" s="3"/>
      <c r="C3" s="3" t="s">
        <v>201</v>
      </c>
      <c r="D3" s="3" t="s">
        <v>201</v>
      </c>
      <c r="E3" s="3" t="s">
        <v>201</v>
      </c>
      <c r="F3" s="3" t="s">
        <v>201</v>
      </c>
      <c r="G3" s="36" t="s">
        <v>132</v>
      </c>
      <c r="H3" s="3" t="s">
        <v>201</v>
      </c>
      <c r="I3" s="3" t="s">
        <v>201</v>
      </c>
      <c r="J3" s="3" t="s">
        <v>201</v>
      </c>
      <c r="K3" s="3" t="s">
        <v>201</v>
      </c>
      <c r="L3" s="3" t="s">
        <v>201</v>
      </c>
      <c r="M3" s="3" t="s">
        <v>201</v>
      </c>
      <c r="N3" s="3" t="s">
        <v>201</v>
      </c>
      <c r="O3" s="3" t="s">
        <v>201</v>
      </c>
      <c r="P3" s="3" t="s">
        <v>201</v>
      </c>
      <c r="Q3" s="3" t="s">
        <v>201</v>
      </c>
      <c r="R3" s="3" t="s">
        <v>201</v>
      </c>
      <c r="S3" s="3"/>
      <c r="T3" s="3" t="s">
        <v>201</v>
      </c>
      <c r="U3" s="3" t="s">
        <v>201</v>
      </c>
      <c r="V3" s="3" t="s">
        <v>201</v>
      </c>
      <c r="W3" s="3" t="s">
        <v>201</v>
      </c>
      <c r="X3" s="3" t="s">
        <v>201</v>
      </c>
      <c r="Y3" s="3" t="s">
        <v>201</v>
      </c>
      <c r="Z3" s="3" t="s">
        <v>201</v>
      </c>
      <c r="AA3" s="3" t="s">
        <v>201</v>
      </c>
      <c r="AB3" s="3" t="s">
        <v>201</v>
      </c>
      <c r="AC3" s="3" t="s">
        <v>201</v>
      </c>
      <c r="AD3" s="3" t="s">
        <v>201</v>
      </c>
      <c r="AE3" s="3" t="s">
        <v>201</v>
      </c>
      <c r="AF3" s="3" t="s">
        <v>201</v>
      </c>
      <c r="AG3" s="3" t="s">
        <v>201</v>
      </c>
      <c r="AH3" s="36">
        <v>68.490759999999995</v>
      </c>
      <c r="AI3" s="36">
        <v>4.8022109999999998</v>
      </c>
      <c r="AJ3" s="36">
        <f t="shared" ref="AJ3:AJ10" si="0">AH3+AI3</f>
        <v>73.292970999999994</v>
      </c>
      <c r="AK3" s="18">
        <f t="shared" ref="AK3:AK10" si="1">AH3-AI3</f>
        <v>63.688548999999995</v>
      </c>
      <c r="AL3" s="36">
        <v>3.5430640000000002</v>
      </c>
      <c r="AM3" s="36">
        <v>0.99150749999999999</v>
      </c>
      <c r="AN3" s="36">
        <f t="shared" ref="AN3:AN10" si="2">AL3+AM3</f>
        <v>4.5345715000000002</v>
      </c>
      <c r="AO3" s="18">
        <f t="shared" ref="AO3:AO10" si="3">AL3-AM3</f>
        <v>2.5515565000000002</v>
      </c>
      <c r="AP3" s="3" t="s">
        <v>209</v>
      </c>
    </row>
    <row r="4" spans="1:42" s="18" customFormat="1" ht="13" x14ac:dyDescent="0.15">
      <c r="A4" s="36" t="s">
        <v>11</v>
      </c>
      <c r="B4" s="3"/>
      <c r="C4" s="3" t="s">
        <v>201</v>
      </c>
      <c r="D4" s="3" t="s">
        <v>201</v>
      </c>
      <c r="E4" s="3" t="s">
        <v>201</v>
      </c>
      <c r="F4" s="3" t="s">
        <v>201</v>
      </c>
      <c r="G4" s="36" t="s">
        <v>205</v>
      </c>
      <c r="H4" s="3" t="s">
        <v>201</v>
      </c>
      <c r="I4" s="3" t="s">
        <v>201</v>
      </c>
      <c r="J4" s="3" t="s">
        <v>201</v>
      </c>
      <c r="K4" s="3" t="s">
        <v>201</v>
      </c>
      <c r="L4" s="3" t="s">
        <v>201</v>
      </c>
      <c r="M4" s="3" t="s">
        <v>201</v>
      </c>
      <c r="N4" s="3" t="s">
        <v>201</v>
      </c>
      <c r="O4" s="3" t="s">
        <v>201</v>
      </c>
      <c r="P4" s="3" t="s">
        <v>201</v>
      </c>
      <c r="Q4" s="3" t="s">
        <v>201</v>
      </c>
      <c r="R4" s="3" t="s">
        <v>201</v>
      </c>
      <c r="S4" s="3"/>
      <c r="T4" s="3" t="s">
        <v>201</v>
      </c>
      <c r="U4" s="3" t="s">
        <v>201</v>
      </c>
      <c r="V4" s="3" t="s">
        <v>201</v>
      </c>
      <c r="W4" s="3" t="s">
        <v>201</v>
      </c>
      <c r="X4" s="3" t="s">
        <v>201</v>
      </c>
      <c r="Y4" s="3" t="s">
        <v>201</v>
      </c>
      <c r="Z4" s="3" t="s">
        <v>201</v>
      </c>
      <c r="AA4" s="3" t="s">
        <v>201</v>
      </c>
      <c r="AB4" s="3" t="s">
        <v>201</v>
      </c>
      <c r="AC4" s="3" t="s">
        <v>201</v>
      </c>
      <c r="AD4" s="3" t="s">
        <v>201</v>
      </c>
      <c r="AE4" s="3" t="s">
        <v>201</v>
      </c>
      <c r="AF4" s="3" t="s">
        <v>201</v>
      </c>
      <c r="AG4" s="3" t="s">
        <v>201</v>
      </c>
      <c r="AH4" s="36">
        <v>65.427449999999993</v>
      </c>
      <c r="AI4" s="36">
        <v>5.6531209999999996</v>
      </c>
      <c r="AJ4" s="36">
        <f t="shared" si="0"/>
        <v>71.080570999999992</v>
      </c>
      <c r="AK4" s="18">
        <f t="shared" si="1"/>
        <v>59.774328999999994</v>
      </c>
      <c r="AL4" s="36">
        <v>3.4461349999999999</v>
      </c>
      <c r="AM4" s="36">
        <v>1.2065286</v>
      </c>
      <c r="AN4" s="36">
        <f t="shared" si="2"/>
        <v>4.6526636000000003</v>
      </c>
      <c r="AO4" s="18">
        <f t="shared" si="3"/>
        <v>2.2396064</v>
      </c>
      <c r="AP4" s="3" t="s">
        <v>209</v>
      </c>
    </row>
    <row r="5" spans="1:42" s="18" customFormat="1" ht="13" x14ac:dyDescent="0.15">
      <c r="A5" s="3" t="s">
        <v>51</v>
      </c>
      <c r="B5" s="3"/>
      <c r="C5" s="3" t="s">
        <v>201</v>
      </c>
      <c r="D5" s="3" t="s">
        <v>201</v>
      </c>
      <c r="E5" s="3" t="s">
        <v>201</v>
      </c>
      <c r="F5" s="3" t="s">
        <v>201</v>
      </c>
      <c r="G5" s="36" t="s">
        <v>204</v>
      </c>
      <c r="H5" s="3" t="s">
        <v>201</v>
      </c>
      <c r="I5" s="3" t="s">
        <v>201</v>
      </c>
      <c r="J5" s="3" t="s">
        <v>201</v>
      </c>
      <c r="K5" s="3" t="s">
        <v>201</v>
      </c>
      <c r="L5" s="3" t="s">
        <v>201</v>
      </c>
      <c r="M5" s="3" t="s">
        <v>201</v>
      </c>
      <c r="N5" s="3" t="s">
        <v>201</v>
      </c>
      <c r="O5" s="3" t="s">
        <v>201</v>
      </c>
      <c r="P5" s="3" t="s">
        <v>201</v>
      </c>
      <c r="Q5" s="3" t="s">
        <v>201</v>
      </c>
      <c r="R5" s="3" t="s">
        <v>201</v>
      </c>
      <c r="S5" s="3"/>
      <c r="T5" s="3" t="s">
        <v>201</v>
      </c>
      <c r="U5" s="3" t="s">
        <v>201</v>
      </c>
      <c r="V5" s="3" t="s">
        <v>201</v>
      </c>
      <c r="W5" s="3" t="s">
        <v>201</v>
      </c>
      <c r="X5" s="3" t="s">
        <v>201</v>
      </c>
      <c r="Y5" s="3" t="s">
        <v>201</v>
      </c>
      <c r="Z5" s="3" t="s">
        <v>201</v>
      </c>
      <c r="AA5" s="3" t="s">
        <v>201</v>
      </c>
      <c r="AB5" s="3" t="s">
        <v>201</v>
      </c>
      <c r="AC5" s="3" t="s">
        <v>201</v>
      </c>
      <c r="AD5" s="3" t="s">
        <v>201</v>
      </c>
      <c r="AE5" s="3" t="s">
        <v>201</v>
      </c>
      <c r="AF5" s="3" t="s">
        <v>201</v>
      </c>
      <c r="AG5" s="3" t="s">
        <v>201</v>
      </c>
      <c r="AH5" s="36">
        <v>71.482140000000001</v>
      </c>
      <c r="AI5" s="36">
        <v>5.416601</v>
      </c>
      <c r="AJ5" s="36">
        <f t="shared" si="0"/>
        <v>76.898741000000001</v>
      </c>
      <c r="AK5" s="18">
        <f t="shared" si="1"/>
        <v>66.065539000000001</v>
      </c>
      <c r="AL5" s="36">
        <v>1.3813839999999999</v>
      </c>
      <c r="AM5" s="36">
        <v>0.31017749999999999</v>
      </c>
      <c r="AN5" s="36">
        <f t="shared" si="2"/>
        <v>1.6915614999999999</v>
      </c>
      <c r="AO5" s="18">
        <f t="shared" si="3"/>
        <v>1.0712065</v>
      </c>
      <c r="AP5" s="3" t="s">
        <v>209</v>
      </c>
    </row>
    <row r="6" spans="1:42" s="18" customFormat="1" ht="13" x14ac:dyDescent="0.15">
      <c r="A6" s="3" t="s">
        <v>51</v>
      </c>
      <c r="B6" s="3"/>
      <c r="C6" s="3" t="s">
        <v>201</v>
      </c>
      <c r="D6" s="3" t="s">
        <v>201</v>
      </c>
      <c r="E6" s="3" t="s">
        <v>201</v>
      </c>
      <c r="F6" s="3" t="s">
        <v>201</v>
      </c>
      <c r="G6" s="36" t="s">
        <v>132</v>
      </c>
      <c r="H6" s="3" t="s">
        <v>201</v>
      </c>
      <c r="I6" s="3" t="s">
        <v>201</v>
      </c>
      <c r="J6" s="3" t="s">
        <v>201</v>
      </c>
      <c r="K6" s="3" t="s">
        <v>201</v>
      </c>
      <c r="L6" s="3" t="s">
        <v>201</v>
      </c>
      <c r="M6" s="3" t="s">
        <v>201</v>
      </c>
      <c r="N6" s="3" t="s">
        <v>201</v>
      </c>
      <c r="O6" s="3" t="s">
        <v>201</v>
      </c>
      <c r="P6" s="3" t="s">
        <v>201</v>
      </c>
      <c r="Q6" s="3" t="s">
        <v>201</v>
      </c>
      <c r="R6" s="3" t="s">
        <v>201</v>
      </c>
      <c r="S6" s="3"/>
      <c r="T6" s="3" t="s">
        <v>201</v>
      </c>
      <c r="U6" s="3" t="s">
        <v>201</v>
      </c>
      <c r="V6" s="3" t="s">
        <v>201</v>
      </c>
      <c r="W6" s="3" t="s">
        <v>201</v>
      </c>
      <c r="X6" s="3" t="s">
        <v>201</v>
      </c>
      <c r="Y6" s="3" t="s">
        <v>201</v>
      </c>
      <c r="Z6" s="3" t="s">
        <v>201</v>
      </c>
      <c r="AA6" s="3" t="s">
        <v>201</v>
      </c>
      <c r="AB6" s="3" t="s">
        <v>201</v>
      </c>
      <c r="AC6" s="3" t="s">
        <v>201</v>
      </c>
      <c r="AD6" s="3" t="s">
        <v>201</v>
      </c>
      <c r="AE6" s="3" t="s">
        <v>201</v>
      </c>
      <c r="AF6" s="3" t="s">
        <v>201</v>
      </c>
      <c r="AG6" s="3" t="s">
        <v>201</v>
      </c>
      <c r="AH6" s="36">
        <v>79.272239999999996</v>
      </c>
      <c r="AI6" s="36">
        <v>5.065944</v>
      </c>
      <c r="AJ6" s="36">
        <f t="shared" si="0"/>
        <v>84.338183999999998</v>
      </c>
      <c r="AK6" s="18">
        <f t="shared" si="1"/>
        <v>74.206295999999995</v>
      </c>
      <c r="AL6" s="36">
        <v>1.6218109999999999</v>
      </c>
      <c r="AM6" s="36">
        <v>0.3397577</v>
      </c>
      <c r="AN6" s="36">
        <f t="shared" si="2"/>
        <v>1.9615686999999999</v>
      </c>
      <c r="AO6" s="18">
        <f t="shared" si="3"/>
        <v>1.2820532999999998</v>
      </c>
      <c r="AP6" s="3" t="s">
        <v>209</v>
      </c>
    </row>
    <row r="7" spans="1:42" s="18" customFormat="1" ht="13" x14ac:dyDescent="0.15">
      <c r="A7" s="3" t="s">
        <v>51</v>
      </c>
      <c r="B7" s="3"/>
      <c r="C7" s="3" t="s">
        <v>201</v>
      </c>
      <c r="D7" s="3" t="s">
        <v>201</v>
      </c>
      <c r="E7" s="3" t="s">
        <v>201</v>
      </c>
      <c r="F7" s="3" t="s">
        <v>201</v>
      </c>
      <c r="G7" s="36" t="s">
        <v>205</v>
      </c>
      <c r="H7" s="3" t="s">
        <v>201</v>
      </c>
      <c r="I7" s="3" t="s">
        <v>201</v>
      </c>
      <c r="J7" s="3" t="s">
        <v>201</v>
      </c>
      <c r="K7" s="3" t="s">
        <v>201</v>
      </c>
      <c r="L7" s="3" t="s">
        <v>201</v>
      </c>
      <c r="M7" s="3" t="s">
        <v>201</v>
      </c>
      <c r="N7" s="3" t="s">
        <v>201</v>
      </c>
      <c r="O7" s="3" t="s">
        <v>201</v>
      </c>
      <c r="P7" s="3" t="s">
        <v>201</v>
      </c>
      <c r="Q7" s="3" t="s">
        <v>201</v>
      </c>
      <c r="R7" s="3" t="s">
        <v>201</v>
      </c>
      <c r="S7" s="3"/>
      <c r="T7" s="3" t="s">
        <v>201</v>
      </c>
      <c r="U7" s="3" t="s">
        <v>201</v>
      </c>
      <c r="V7" s="3" t="s">
        <v>201</v>
      </c>
      <c r="W7" s="3" t="s">
        <v>201</v>
      </c>
      <c r="X7" s="3" t="s">
        <v>201</v>
      </c>
      <c r="Y7" s="3" t="s">
        <v>201</v>
      </c>
      <c r="Z7" s="3" t="s">
        <v>201</v>
      </c>
      <c r="AA7" s="3" t="s">
        <v>201</v>
      </c>
      <c r="AB7" s="3" t="s">
        <v>201</v>
      </c>
      <c r="AC7" s="3" t="s">
        <v>201</v>
      </c>
      <c r="AD7" s="3" t="s">
        <v>201</v>
      </c>
      <c r="AE7" s="3" t="s">
        <v>201</v>
      </c>
      <c r="AF7" s="3" t="s">
        <v>201</v>
      </c>
      <c r="AG7" s="3" t="s">
        <v>201</v>
      </c>
      <c r="AH7" s="36">
        <v>80.41283</v>
      </c>
      <c r="AI7" s="36">
        <v>6.295083</v>
      </c>
      <c r="AJ7" s="36">
        <f t="shared" si="0"/>
        <v>86.707913000000005</v>
      </c>
      <c r="AK7" s="18">
        <f t="shared" si="1"/>
        <v>74.117746999999994</v>
      </c>
      <c r="AL7" s="36">
        <v>2.4029600000000002</v>
      </c>
      <c r="AM7" s="36">
        <v>0.6307045</v>
      </c>
      <c r="AN7" s="36">
        <f t="shared" si="2"/>
        <v>3.0336645000000004</v>
      </c>
      <c r="AO7" s="18">
        <f t="shared" si="3"/>
        <v>1.7722555000000002</v>
      </c>
      <c r="AP7" s="3" t="s">
        <v>209</v>
      </c>
    </row>
    <row r="8" spans="1:42" s="18" customFormat="1" ht="13" x14ac:dyDescent="0.15">
      <c r="A8" s="3" t="s">
        <v>80</v>
      </c>
      <c r="B8" s="3"/>
      <c r="C8" s="3" t="s">
        <v>201</v>
      </c>
      <c r="D8" s="3" t="s">
        <v>201</v>
      </c>
      <c r="E8" s="3" t="s">
        <v>201</v>
      </c>
      <c r="F8" s="3" t="s">
        <v>201</v>
      </c>
      <c r="G8" s="36" t="s">
        <v>204</v>
      </c>
      <c r="H8" s="3" t="s">
        <v>201</v>
      </c>
      <c r="I8" s="3" t="s">
        <v>201</v>
      </c>
      <c r="J8" s="3" t="s">
        <v>201</v>
      </c>
      <c r="K8" s="3" t="s">
        <v>201</v>
      </c>
      <c r="L8" s="3" t="s">
        <v>201</v>
      </c>
      <c r="M8" s="3" t="s">
        <v>201</v>
      </c>
      <c r="N8" s="3" t="s">
        <v>201</v>
      </c>
      <c r="O8" s="3" t="s">
        <v>201</v>
      </c>
      <c r="P8" s="3" t="s">
        <v>201</v>
      </c>
      <c r="Q8" s="3" t="s">
        <v>201</v>
      </c>
      <c r="R8" s="3" t="s">
        <v>201</v>
      </c>
      <c r="S8" s="3"/>
      <c r="T8" s="3" t="s">
        <v>201</v>
      </c>
      <c r="U8" s="3" t="s">
        <v>201</v>
      </c>
      <c r="V8" s="3" t="s">
        <v>201</v>
      </c>
      <c r="W8" s="3" t="s">
        <v>201</v>
      </c>
      <c r="X8" s="3" t="s">
        <v>201</v>
      </c>
      <c r="Y8" s="3" t="s">
        <v>201</v>
      </c>
      <c r="Z8" s="3" t="s">
        <v>201</v>
      </c>
      <c r="AA8" s="3" t="s">
        <v>201</v>
      </c>
      <c r="AB8" s="3" t="s">
        <v>201</v>
      </c>
      <c r="AC8" s="3" t="s">
        <v>201</v>
      </c>
      <c r="AD8" s="3" t="s">
        <v>201</v>
      </c>
      <c r="AE8" s="3" t="s">
        <v>201</v>
      </c>
      <c r="AF8" s="3" t="s">
        <v>201</v>
      </c>
      <c r="AG8" s="3" t="s">
        <v>201</v>
      </c>
      <c r="AH8" s="36">
        <v>73.985579999999999</v>
      </c>
      <c r="AI8" s="36">
        <v>4.6232040000000003</v>
      </c>
      <c r="AJ8" s="36">
        <f t="shared" si="0"/>
        <v>78.608784</v>
      </c>
      <c r="AK8" s="18">
        <f t="shared" si="1"/>
        <v>69.362375999999998</v>
      </c>
      <c r="AL8" s="36">
        <v>2.883276</v>
      </c>
      <c r="AM8" s="36">
        <v>2.2065769</v>
      </c>
      <c r="AN8" s="36">
        <f t="shared" si="2"/>
        <v>5.0898529000000003</v>
      </c>
      <c r="AO8" s="18">
        <f t="shared" si="3"/>
        <v>0.6766991</v>
      </c>
      <c r="AP8" s="3" t="s">
        <v>209</v>
      </c>
    </row>
    <row r="9" spans="1:42" s="18" customFormat="1" ht="13" x14ac:dyDescent="0.15">
      <c r="A9" s="3" t="s">
        <v>80</v>
      </c>
      <c r="B9" s="3"/>
      <c r="C9" s="3" t="s">
        <v>201</v>
      </c>
      <c r="D9" s="3" t="s">
        <v>201</v>
      </c>
      <c r="E9" s="3" t="s">
        <v>201</v>
      </c>
      <c r="F9" s="3" t="s">
        <v>201</v>
      </c>
      <c r="G9" s="36" t="s">
        <v>132</v>
      </c>
      <c r="H9" s="3" t="s">
        <v>201</v>
      </c>
      <c r="I9" s="3" t="s">
        <v>201</v>
      </c>
      <c r="J9" s="3" t="s">
        <v>201</v>
      </c>
      <c r="K9" s="3" t="s">
        <v>201</v>
      </c>
      <c r="L9" s="3" t="s">
        <v>201</v>
      </c>
      <c r="M9" s="3" t="s">
        <v>201</v>
      </c>
      <c r="N9" s="3" t="s">
        <v>201</v>
      </c>
      <c r="O9" s="3" t="s">
        <v>201</v>
      </c>
      <c r="P9" s="3" t="s">
        <v>201</v>
      </c>
      <c r="Q9" s="3" t="s">
        <v>201</v>
      </c>
      <c r="R9" s="3" t="s">
        <v>201</v>
      </c>
      <c r="S9" s="3"/>
      <c r="T9" s="3" t="s">
        <v>201</v>
      </c>
      <c r="U9" s="3" t="s">
        <v>201</v>
      </c>
      <c r="V9" s="3" t="s">
        <v>201</v>
      </c>
      <c r="W9" s="3" t="s">
        <v>201</v>
      </c>
      <c r="X9" s="3" t="s">
        <v>201</v>
      </c>
      <c r="Y9" s="3" t="s">
        <v>201</v>
      </c>
      <c r="Z9" s="3" t="s">
        <v>201</v>
      </c>
      <c r="AA9" s="3" t="s">
        <v>201</v>
      </c>
      <c r="AB9" s="3" t="s">
        <v>201</v>
      </c>
      <c r="AC9" s="3" t="s">
        <v>201</v>
      </c>
      <c r="AD9" s="3" t="s">
        <v>201</v>
      </c>
      <c r="AE9" s="3" t="s">
        <v>201</v>
      </c>
      <c r="AF9" s="3" t="s">
        <v>201</v>
      </c>
      <c r="AG9" s="3" t="s">
        <v>201</v>
      </c>
      <c r="AH9" s="36">
        <v>77.862889999999993</v>
      </c>
      <c r="AI9" s="36">
        <v>4.1227070000000001</v>
      </c>
      <c r="AJ9" s="36">
        <f t="shared" si="0"/>
        <v>81.985596999999999</v>
      </c>
      <c r="AK9" s="18">
        <f t="shared" si="1"/>
        <v>73.740182999999988</v>
      </c>
      <c r="AL9" s="36">
        <v>6.6704470000000002</v>
      </c>
      <c r="AM9" s="36">
        <v>2.7240907999999999</v>
      </c>
      <c r="AN9" s="36">
        <f t="shared" si="2"/>
        <v>9.3945378000000002</v>
      </c>
      <c r="AO9" s="18">
        <f t="shared" si="3"/>
        <v>3.9463562000000003</v>
      </c>
      <c r="AP9" s="3" t="s">
        <v>209</v>
      </c>
    </row>
    <row r="10" spans="1:42" s="18" customFormat="1" ht="13" x14ac:dyDescent="0.15">
      <c r="A10" s="3" t="s">
        <v>80</v>
      </c>
      <c r="B10" s="3"/>
      <c r="C10" s="3" t="s">
        <v>201</v>
      </c>
      <c r="D10" s="3" t="s">
        <v>201</v>
      </c>
      <c r="E10" s="3" t="s">
        <v>201</v>
      </c>
      <c r="F10" s="3" t="s">
        <v>201</v>
      </c>
      <c r="G10" s="36" t="s">
        <v>205</v>
      </c>
      <c r="H10" s="3" t="s">
        <v>201</v>
      </c>
      <c r="I10" s="3" t="s">
        <v>201</v>
      </c>
      <c r="J10" s="3" t="s">
        <v>201</v>
      </c>
      <c r="K10" s="3" t="s">
        <v>201</v>
      </c>
      <c r="L10" s="3" t="s">
        <v>201</v>
      </c>
      <c r="M10" s="3" t="s">
        <v>201</v>
      </c>
      <c r="N10" s="3" t="s">
        <v>201</v>
      </c>
      <c r="O10" s="3" t="s">
        <v>201</v>
      </c>
      <c r="P10" s="3" t="s">
        <v>201</v>
      </c>
      <c r="Q10" s="3" t="s">
        <v>201</v>
      </c>
      <c r="R10" s="3" t="s">
        <v>201</v>
      </c>
      <c r="S10" s="3"/>
      <c r="T10" s="3" t="s">
        <v>201</v>
      </c>
      <c r="U10" s="3" t="s">
        <v>201</v>
      </c>
      <c r="V10" s="3" t="s">
        <v>201</v>
      </c>
      <c r="W10" s="3" t="s">
        <v>201</v>
      </c>
      <c r="X10" s="3" t="s">
        <v>201</v>
      </c>
      <c r="Y10" s="3" t="s">
        <v>201</v>
      </c>
      <c r="Z10" s="3" t="s">
        <v>201</v>
      </c>
      <c r="AA10" s="3" t="s">
        <v>201</v>
      </c>
      <c r="AB10" s="3" t="s">
        <v>201</v>
      </c>
      <c r="AC10" s="3" t="s">
        <v>201</v>
      </c>
      <c r="AD10" s="3" t="s">
        <v>201</v>
      </c>
      <c r="AE10" s="3" t="s">
        <v>201</v>
      </c>
      <c r="AF10" s="3" t="s">
        <v>201</v>
      </c>
      <c r="AG10" s="3" t="s">
        <v>201</v>
      </c>
      <c r="AH10" s="36">
        <v>78.796360000000007</v>
      </c>
      <c r="AI10" s="36">
        <v>5.5548780000000004</v>
      </c>
      <c r="AJ10" s="36">
        <f t="shared" si="0"/>
        <v>84.351238000000009</v>
      </c>
      <c r="AK10" s="18">
        <f t="shared" si="1"/>
        <v>73.241482000000005</v>
      </c>
      <c r="AL10" s="36">
        <v>6.6908950000000003</v>
      </c>
      <c r="AM10" s="36">
        <v>2.9707270000000001</v>
      </c>
      <c r="AN10" s="36">
        <f t="shared" si="2"/>
        <v>9.6616220000000013</v>
      </c>
      <c r="AO10" s="18">
        <f t="shared" si="3"/>
        <v>3.7201680000000001</v>
      </c>
      <c r="AP10" s="3" t="s">
        <v>209</v>
      </c>
    </row>
    <row r="11" spans="1:42" ht="13" x14ac:dyDescent="0.15">
      <c r="A11" s="3" t="s">
        <v>11</v>
      </c>
      <c r="B11" s="3" t="s">
        <v>12</v>
      </c>
      <c r="C11" t="s">
        <v>176</v>
      </c>
      <c r="D11" s="7">
        <v>2</v>
      </c>
      <c r="E11" s="3" t="s">
        <v>18</v>
      </c>
      <c r="F11" s="3" t="s">
        <v>14</v>
      </c>
      <c r="G11" s="3" t="s">
        <v>204</v>
      </c>
      <c r="H11" s="4">
        <v>45081</v>
      </c>
      <c r="I11" s="5">
        <v>0.5493055555555556</v>
      </c>
      <c r="J11" s="5">
        <v>0.55347222222222225</v>
      </c>
      <c r="K11" s="5">
        <f t="shared" ref="K11:K74" si="4">MROUND(I11, "1:00")</f>
        <v>0.54166666666666663</v>
      </c>
      <c r="L11" s="3" t="s">
        <v>15</v>
      </c>
      <c r="M11" s="3">
        <v>73</v>
      </c>
      <c r="N11" s="3">
        <f t="shared" ref="N11:N74" si="5">((M11-32)*5)/9</f>
        <v>22.777777777777779</v>
      </c>
      <c r="O11" s="3">
        <v>0.63900000000000001</v>
      </c>
      <c r="P11" s="3">
        <v>0.16500000000000001</v>
      </c>
      <c r="Q11" s="3">
        <f t="shared" ref="Q11:Q74" si="6">O11*60</f>
        <v>38.340000000000003</v>
      </c>
      <c r="R11" s="3">
        <f t="shared" ref="R11:R74" si="7">(P11*60)/1000</f>
        <v>9.9000000000000008E-3</v>
      </c>
      <c r="T11" s="3" t="s">
        <v>16</v>
      </c>
      <c r="U11" s="3" t="s">
        <v>17</v>
      </c>
      <c r="V11" s="20">
        <v>28</v>
      </c>
      <c r="W11" s="20">
        <v>20.5</v>
      </c>
      <c r="X11" s="20">
        <v>7.6</v>
      </c>
      <c r="Y11" s="20">
        <v>1885.1999999999998</v>
      </c>
      <c r="Z11" s="20">
        <v>4362.3999999999996</v>
      </c>
      <c r="AA11" s="20">
        <v>0.43214744177516962</v>
      </c>
      <c r="AB11" s="20">
        <v>4</v>
      </c>
      <c r="AC11" s="22">
        <v>574</v>
      </c>
      <c r="AD11" s="13">
        <f t="shared" ref="AD11:AD74" si="8">Z11/1000</f>
        <v>4.3624000000000001</v>
      </c>
      <c r="AE11">
        <f t="shared" ref="AE11:AE74" si="9">AC11/10000</f>
        <v>5.74E-2</v>
      </c>
      <c r="AF11">
        <f t="shared" ref="AF11:AF74" si="10">(Q11*10^-6)*AD11/(0.082057*(N11+273.15))/AE11*10^6</f>
        <v>119.99532678881232</v>
      </c>
      <c r="AG11">
        <f t="shared" ref="AG11:AG74" si="11">(R11*10^-6)*AD11/(0.082057*(N11+273.15))/AE11*10^6*10^3</f>
        <v>30.984708795233232</v>
      </c>
    </row>
    <row r="12" spans="1:42" ht="18" customHeight="1" x14ac:dyDescent="0.15">
      <c r="A12" s="3" t="s">
        <v>11</v>
      </c>
      <c r="B12" s="3" t="s">
        <v>12</v>
      </c>
      <c r="C12" t="s">
        <v>176</v>
      </c>
      <c r="D12" s="7">
        <v>2</v>
      </c>
      <c r="E12" s="3" t="s">
        <v>18</v>
      </c>
      <c r="F12" s="3" t="s">
        <v>108</v>
      </c>
      <c r="G12" s="3" t="s">
        <v>204</v>
      </c>
      <c r="H12" s="4">
        <v>45082</v>
      </c>
      <c r="I12" s="5">
        <v>0.62777777777777777</v>
      </c>
      <c r="J12" s="5">
        <v>0.63263888888888886</v>
      </c>
      <c r="K12" s="5">
        <f t="shared" si="4"/>
        <v>0.625</v>
      </c>
      <c r="L12" s="3" t="s">
        <v>15</v>
      </c>
      <c r="M12" s="3">
        <v>81</v>
      </c>
      <c r="N12" s="3">
        <f t="shared" si="5"/>
        <v>27.222222222222221</v>
      </c>
      <c r="O12" s="3">
        <v>0.68500000000000005</v>
      </c>
      <c r="P12" s="3">
        <v>0.17499999999999999</v>
      </c>
      <c r="Q12" s="3">
        <f t="shared" si="6"/>
        <v>41.1</v>
      </c>
      <c r="R12" s="3">
        <f t="shared" si="7"/>
        <v>1.0500000000000001E-2</v>
      </c>
      <c r="S12" s="6" t="s">
        <v>114</v>
      </c>
      <c r="T12" s="3" t="s">
        <v>16</v>
      </c>
      <c r="U12" s="3" t="s">
        <v>109</v>
      </c>
      <c r="V12" s="20">
        <v>28</v>
      </c>
      <c r="W12" s="20">
        <v>20.5</v>
      </c>
      <c r="X12" s="20">
        <v>7.6</v>
      </c>
      <c r="Y12" s="20">
        <v>1885.1999999999998</v>
      </c>
      <c r="Z12" s="20">
        <v>4362.3999999999996</v>
      </c>
      <c r="AA12" s="20">
        <v>0.43214744177516962</v>
      </c>
      <c r="AB12" s="20">
        <v>4</v>
      </c>
      <c r="AC12" s="22">
        <v>574</v>
      </c>
      <c r="AD12" s="13">
        <f t="shared" si="8"/>
        <v>4.3624000000000001</v>
      </c>
      <c r="AE12">
        <f t="shared" si="9"/>
        <v>5.74E-2</v>
      </c>
      <c r="AF12">
        <f t="shared" si="10"/>
        <v>126.73016825095763</v>
      </c>
      <c r="AG12">
        <f t="shared" si="11"/>
        <v>32.376320356084058</v>
      </c>
    </row>
    <row r="13" spans="1:42" ht="13" x14ac:dyDescent="0.15">
      <c r="A13" s="3" t="s">
        <v>11</v>
      </c>
      <c r="B13" s="3" t="s">
        <v>12</v>
      </c>
      <c r="C13" t="s">
        <v>176</v>
      </c>
      <c r="D13" s="7">
        <v>2</v>
      </c>
      <c r="E13" s="3" t="s">
        <v>18</v>
      </c>
      <c r="F13" s="3" t="s">
        <v>116</v>
      </c>
      <c r="G13" s="3" t="s">
        <v>132</v>
      </c>
      <c r="H13" s="4">
        <v>45083</v>
      </c>
      <c r="I13" s="5">
        <v>0.53680555555555554</v>
      </c>
      <c r="J13" s="5">
        <v>0.54027777777777775</v>
      </c>
      <c r="K13" s="5">
        <f t="shared" si="4"/>
        <v>0.54166666666666663</v>
      </c>
      <c r="L13" s="3" t="s">
        <v>15</v>
      </c>
      <c r="M13" s="3">
        <v>82</v>
      </c>
      <c r="N13" s="3">
        <f t="shared" si="5"/>
        <v>27.777777777777779</v>
      </c>
      <c r="O13" s="3">
        <v>0.69499999999999995</v>
      </c>
      <c r="P13" s="3">
        <v>0.18</v>
      </c>
      <c r="Q13" s="3">
        <f t="shared" si="6"/>
        <v>41.699999999999996</v>
      </c>
      <c r="R13" s="3">
        <f t="shared" si="7"/>
        <v>1.0799999999999999E-2</v>
      </c>
      <c r="T13" s="3" t="s">
        <v>16</v>
      </c>
      <c r="U13" s="3" t="s">
        <v>117</v>
      </c>
      <c r="V13" s="20">
        <v>28</v>
      </c>
      <c r="W13" s="20">
        <v>20.5</v>
      </c>
      <c r="X13" s="20">
        <v>7.6</v>
      </c>
      <c r="Y13" s="20">
        <v>1885.1999999999998</v>
      </c>
      <c r="Z13" s="20">
        <v>4362.3999999999996</v>
      </c>
      <c r="AA13" s="20">
        <v>0.43214744177516962</v>
      </c>
      <c r="AB13" s="20">
        <v>4</v>
      </c>
      <c r="AC13" s="22">
        <v>574</v>
      </c>
      <c r="AD13" s="13">
        <f t="shared" si="8"/>
        <v>4.3624000000000001</v>
      </c>
      <c r="AE13">
        <f t="shared" si="9"/>
        <v>5.74E-2</v>
      </c>
      <c r="AF13">
        <f t="shared" si="10"/>
        <v>128.34286624921506</v>
      </c>
      <c r="AG13">
        <f t="shared" si="11"/>
        <v>33.239879028573689</v>
      </c>
    </row>
    <row r="14" spans="1:42" ht="13" x14ac:dyDescent="0.15">
      <c r="A14" s="3" t="s">
        <v>11</v>
      </c>
      <c r="B14" s="3" t="s">
        <v>12</v>
      </c>
      <c r="C14" t="s">
        <v>176</v>
      </c>
      <c r="D14" s="7">
        <v>2</v>
      </c>
      <c r="E14" s="3" t="s">
        <v>18</v>
      </c>
      <c r="F14" s="3" t="s">
        <v>127</v>
      </c>
      <c r="G14" s="3" t="s">
        <v>132</v>
      </c>
      <c r="H14" s="4">
        <v>45084</v>
      </c>
      <c r="I14" s="5">
        <v>0.37152777777777779</v>
      </c>
      <c r="J14" s="5">
        <v>0.375</v>
      </c>
      <c r="K14" s="5">
        <f t="shared" si="4"/>
        <v>0.375</v>
      </c>
      <c r="L14" s="3" t="s">
        <v>15</v>
      </c>
      <c r="M14" s="3">
        <v>72</v>
      </c>
      <c r="N14" s="3">
        <f t="shared" si="5"/>
        <v>22.222222222222221</v>
      </c>
      <c r="O14" s="3">
        <v>0.60499999999999998</v>
      </c>
      <c r="P14" s="3">
        <v>0.13500000000000001</v>
      </c>
      <c r="Q14" s="3">
        <f t="shared" si="6"/>
        <v>36.299999999999997</v>
      </c>
      <c r="R14" s="3">
        <f t="shared" si="7"/>
        <v>8.1000000000000013E-3</v>
      </c>
      <c r="T14" s="3" t="s">
        <v>16</v>
      </c>
      <c r="U14" s="3" t="s">
        <v>109</v>
      </c>
      <c r="V14" s="20">
        <v>28</v>
      </c>
      <c r="W14" s="20">
        <v>20.5</v>
      </c>
      <c r="X14" s="20">
        <v>7.6</v>
      </c>
      <c r="Y14" s="20">
        <v>1885.1999999999998</v>
      </c>
      <c r="Z14" s="20">
        <v>4362.3999999999996</v>
      </c>
      <c r="AA14" s="20">
        <v>0.43214744177516962</v>
      </c>
      <c r="AB14" s="20">
        <v>4</v>
      </c>
      <c r="AC14" s="22">
        <v>574</v>
      </c>
      <c r="AD14" s="13">
        <f t="shared" si="8"/>
        <v>4.3624000000000001</v>
      </c>
      <c r="AE14">
        <f t="shared" si="9"/>
        <v>5.74E-2</v>
      </c>
      <c r="AF14">
        <f t="shared" si="10"/>
        <v>113.82428522299277</v>
      </c>
      <c r="AG14">
        <f t="shared" si="11"/>
        <v>25.398807446452935</v>
      </c>
    </row>
    <row r="15" spans="1:42" ht="13" x14ac:dyDescent="0.15">
      <c r="A15" s="3" t="s">
        <v>11</v>
      </c>
      <c r="B15" s="3" t="s">
        <v>12</v>
      </c>
      <c r="C15" t="s">
        <v>176</v>
      </c>
      <c r="D15" s="7">
        <v>2</v>
      </c>
      <c r="E15" s="3" t="s">
        <v>18</v>
      </c>
      <c r="F15" s="3" t="s">
        <v>135</v>
      </c>
      <c r="G15" s="3" t="s">
        <v>132</v>
      </c>
      <c r="H15" s="4">
        <v>45084</v>
      </c>
      <c r="I15" s="5">
        <v>0.57777777777777772</v>
      </c>
      <c r="J15" s="5">
        <v>0.58263888888888893</v>
      </c>
      <c r="K15" s="5">
        <f t="shared" si="4"/>
        <v>0.58333333333333326</v>
      </c>
      <c r="L15" s="3" t="s">
        <v>15</v>
      </c>
      <c r="M15" s="3">
        <v>78</v>
      </c>
      <c r="N15" s="3">
        <f t="shared" si="5"/>
        <v>25.555555555555557</v>
      </c>
      <c r="O15" s="3">
        <v>0.69699999999999995</v>
      </c>
      <c r="P15" s="3">
        <v>0.18099999999999999</v>
      </c>
      <c r="Q15" s="3">
        <f t="shared" si="6"/>
        <v>41.82</v>
      </c>
      <c r="R15" s="3">
        <f t="shared" si="7"/>
        <v>1.086E-2</v>
      </c>
      <c r="T15" s="3" t="s">
        <v>16</v>
      </c>
      <c r="U15" s="3" t="s">
        <v>136</v>
      </c>
      <c r="V15" s="20">
        <v>28</v>
      </c>
      <c r="W15" s="20">
        <v>20.5</v>
      </c>
      <c r="X15" s="20">
        <v>7.6</v>
      </c>
      <c r="Y15" s="20">
        <v>1885.1999999999998</v>
      </c>
      <c r="Z15" s="20">
        <v>4362.3999999999996</v>
      </c>
      <c r="AA15" s="20">
        <v>0.43214744177516962</v>
      </c>
      <c r="AB15" s="20">
        <v>4</v>
      </c>
      <c r="AC15" s="22">
        <v>574</v>
      </c>
      <c r="AD15" s="13">
        <f t="shared" si="8"/>
        <v>4.3624000000000001</v>
      </c>
      <c r="AE15">
        <f t="shared" si="9"/>
        <v>5.74E-2</v>
      </c>
      <c r="AF15">
        <f t="shared" si="10"/>
        <v>129.66975360315016</v>
      </c>
      <c r="AG15">
        <f t="shared" si="11"/>
        <v>33.673207176714747</v>
      </c>
    </row>
    <row r="16" spans="1:42" ht="13" x14ac:dyDescent="0.15">
      <c r="A16" s="3" t="s">
        <v>11</v>
      </c>
      <c r="B16" s="3" t="s">
        <v>12</v>
      </c>
      <c r="C16" t="s">
        <v>176</v>
      </c>
      <c r="D16" s="7">
        <v>2</v>
      </c>
      <c r="E16" s="3" t="s">
        <v>18</v>
      </c>
      <c r="F16" s="3" t="s">
        <v>137</v>
      </c>
      <c r="G16" s="3" t="s">
        <v>205</v>
      </c>
      <c r="H16" s="4">
        <v>45085</v>
      </c>
      <c r="I16" s="5">
        <v>0.58611111111111114</v>
      </c>
      <c r="J16" s="5">
        <v>0.58958333333333335</v>
      </c>
      <c r="K16" s="5">
        <f t="shared" si="4"/>
        <v>0.58333333333333326</v>
      </c>
      <c r="L16" s="3" t="s">
        <v>15</v>
      </c>
      <c r="M16" s="3">
        <v>79</v>
      </c>
      <c r="N16" s="3">
        <f t="shared" si="5"/>
        <v>26.111111111111111</v>
      </c>
      <c r="O16" s="3">
        <v>0.69399999999999995</v>
      </c>
      <c r="P16" s="3">
        <v>0.17699999999999999</v>
      </c>
      <c r="Q16" s="3">
        <f t="shared" si="6"/>
        <v>41.64</v>
      </c>
      <c r="R16" s="3">
        <f t="shared" si="7"/>
        <v>1.0619999999999999E-2</v>
      </c>
      <c r="T16" s="3" t="s">
        <v>16</v>
      </c>
      <c r="U16" s="3" t="s">
        <v>17</v>
      </c>
      <c r="V16" s="20">
        <v>28</v>
      </c>
      <c r="W16" s="20">
        <v>20.5</v>
      </c>
      <c r="X16" s="20">
        <v>7.6</v>
      </c>
      <c r="Y16" s="20">
        <v>1885.1999999999998</v>
      </c>
      <c r="Z16" s="20">
        <v>4362.3999999999996</v>
      </c>
      <c r="AA16" s="20">
        <v>0.43214744177516962</v>
      </c>
      <c r="AB16" s="20">
        <v>4</v>
      </c>
      <c r="AC16" s="22">
        <v>574</v>
      </c>
      <c r="AD16" s="13">
        <f t="shared" si="8"/>
        <v>4.3624000000000001</v>
      </c>
      <c r="AE16">
        <f t="shared" si="9"/>
        <v>5.74E-2</v>
      </c>
      <c r="AF16">
        <f t="shared" si="10"/>
        <v>128.87194819075805</v>
      </c>
      <c r="AG16">
        <f t="shared" si="11"/>
        <v>32.867917622138563</v>
      </c>
    </row>
    <row r="17" spans="1:33" ht="13" x14ac:dyDescent="0.15">
      <c r="A17" s="3" t="s">
        <v>11</v>
      </c>
      <c r="B17" s="3" t="s">
        <v>12</v>
      </c>
      <c r="C17" t="s">
        <v>176</v>
      </c>
      <c r="D17" s="7">
        <v>2</v>
      </c>
      <c r="E17" s="3" t="s">
        <v>18</v>
      </c>
      <c r="F17" s="3" t="s">
        <v>173</v>
      </c>
      <c r="G17" s="3" t="s">
        <v>205</v>
      </c>
      <c r="H17" s="4">
        <v>45086</v>
      </c>
      <c r="I17" s="5">
        <v>0.49652777777777779</v>
      </c>
      <c r="J17" s="5">
        <v>0.5</v>
      </c>
      <c r="K17" s="5">
        <f t="shared" si="4"/>
        <v>0.5</v>
      </c>
      <c r="L17" s="3" t="s">
        <v>15</v>
      </c>
      <c r="M17" s="3">
        <v>74</v>
      </c>
      <c r="N17" s="3">
        <f t="shared" si="5"/>
        <v>23.333333333333332</v>
      </c>
      <c r="O17" s="3">
        <v>0.61199999999999999</v>
      </c>
      <c r="P17" s="3">
        <v>0.157</v>
      </c>
      <c r="Q17" s="3">
        <f t="shared" si="6"/>
        <v>36.72</v>
      </c>
      <c r="R17" s="3">
        <f t="shared" si="7"/>
        <v>9.4199999999999996E-3</v>
      </c>
      <c r="T17" s="3" t="s">
        <v>16</v>
      </c>
      <c r="U17" s="3" t="s">
        <v>17</v>
      </c>
      <c r="V17" s="20">
        <v>28</v>
      </c>
      <c r="W17" s="20">
        <v>20.5</v>
      </c>
      <c r="X17" s="20">
        <v>7.6</v>
      </c>
      <c r="Y17" s="20">
        <v>1885.2</v>
      </c>
      <c r="Z17" s="20">
        <v>4362.3999999999996</v>
      </c>
      <c r="AA17" s="20">
        <v>0.43214744177517</v>
      </c>
      <c r="AB17" s="20">
        <v>4</v>
      </c>
      <c r="AC17" s="22">
        <v>574</v>
      </c>
      <c r="AD17" s="13">
        <f t="shared" si="8"/>
        <v>4.3624000000000001</v>
      </c>
      <c r="AE17">
        <f t="shared" si="9"/>
        <v>5.74E-2</v>
      </c>
      <c r="AF17">
        <f t="shared" si="10"/>
        <v>114.7097530863371</v>
      </c>
      <c r="AG17">
        <f>(R17*10^-6)*AD17/(0.082057*(N17+273.15))/AE17*10^6*10^3</f>
        <v>29.427175219860999</v>
      </c>
    </row>
    <row r="18" spans="1:33" ht="13" x14ac:dyDescent="0.15">
      <c r="A18" s="3" t="s">
        <v>11</v>
      </c>
      <c r="B18" s="3" t="s">
        <v>29</v>
      </c>
      <c r="C18" t="s">
        <v>176</v>
      </c>
      <c r="D18" s="7">
        <v>2</v>
      </c>
      <c r="E18" s="3" t="s">
        <v>30</v>
      </c>
      <c r="F18" s="3" t="s">
        <v>14</v>
      </c>
      <c r="G18" s="3" t="s">
        <v>204</v>
      </c>
      <c r="H18" s="4">
        <v>45081</v>
      </c>
      <c r="I18" s="5">
        <v>0.58819444444444446</v>
      </c>
      <c r="J18" s="5">
        <v>0.59236111111111112</v>
      </c>
      <c r="K18" s="5">
        <f t="shared" si="4"/>
        <v>0.58333333333333326</v>
      </c>
      <c r="L18" s="3" t="s">
        <v>15</v>
      </c>
      <c r="M18" s="3">
        <v>75</v>
      </c>
      <c r="N18" s="3">
        <f t="shared" si="5"/>
        <v>23.888888888888889</v>
      </c>
      <c r="O18" s="3">
        <v>0.70899999999999996</v>
      </c>
      <c r="P18" s="3">
        <v>-2E-3</v>
      </c>
      <c r="Q18" s="3">
        <f t="shared" si="6"/>
        <v>42.54</v>
      </c>
      <c r="R18" s="3">
        <f t="shared" si="7"/>
        <v>-1.1999999999999999E-4</v>
      </c>
      <c r="T18" s="3" t="s">
        <v>16</v>
      </c>
      <c r="U18" s="3" t="s">
        <v>17</v>
      </c>
      <c r="V18" s="20">
        <v>28</v>
      </c>
      <c r="W18" s="20">
        <v>20.5</v>
      </c>
      <c r="X18" s="20">
        <v>7.6</v>
      </c>
      <c r="Y18" s="20">
        <v>1885.2</v>
      </c>
      <c r="Z18" s="20">
        <v>4362.3999999999996</v>
      </c>
      <c r="AA18" s="20">
        <v>0.43214744177517</v>
      </c>
      <c r="AB18" s="20">
        <v>4</v>
      </c>
      <c r="AC18" s="22">
        <v>574</v>
      </c>
      <c r="AD18" s="13">
        <f t="shared" si="8"/>
        <v>4.3624000000000001</v>
      </c>
      <c r="AE18">
        <f t="shared" si="9"/>
        <v>5.74E-2</v>
      </c>
      <c r="AF18">
        <f t="shared" si="10"/>
        <v>132.64232661523226</v>
      </c>
      <c r="AG18">
        <f t="shared" si="11"/>
        <v>-0.37416735293436454</v>
      </c>
    </row>
    <row r="19" spans="1:33" ht="13" x14ac:dyDescent="0.15">
      <c r="A19" s="3" t="s">
        <v>11</v>
      </c>
      <c r="B19" s="3" t="s">
        <v>29</v>
      </c>
      <c r="C19" t="s">
        <v>176</v>
      </c>
      <c r="D19" s="7">
        <v>2</v>
      </c>
      <c r="E19" s="3" t="s">
        <v>30</v>
      </c>
      <c r="F19" s="3" t="s">
        <v>108</v>
      </c>
      <c r="G19" s="3" t="s">
        <v>204</v>
      </c>
      <c r="H19" s="4">
        <v>45082</v>
      </c>
      <c r="I19" s="5">
        <v>0.55625000000000002</v>
      </c>
      <c r="J19" s="5">
        <v>0.55972222222222223</v>
      </c>
      <c r="K19" s="5">
        <f t="shared" si="4"/>
        <v>0.54166666666666663</v>
      </c>
      <c r="L19" s="3" t="s">
        <v>15</v>
      </c>
      <c r="M19" s="3">
        <v>78</v>
      </c>
      <c r="N19" s="3">
        <f t="shared" si="5"/>
        <v>25.555555555555557</v>
      </c>
      <c r="O19" s="3">
        <v>0.70799999999999996</v>
      </c>
      <c r="P19" s="3">
        <v>-1E-3</v>
      </c>
      <c r="Q19" s="3">
        <f t="shared" si="6"/>
        <v>42.48</v>
      </c>
      <c r="R19" s="3">
        <f t="shared" si="7"/>
        <v>-5.9999999999999995E-5</v>
      </c>
      <c r="S19" s="3" t="s">
        <v>111</v>
      </c>
      <c r="T19" s="3" t="s">
        <v>16</v>
      </c>
      <c r="U19" s="3" t="s">
        <v>109</v>
      </c>
      <c r="V19" s="20">
        <v>28</v>
      </c>
      <c r="W19" s="20">
        <v>20.5</v>
      </c>
      <c r="X19" s="20">
        <v>7.6</v>
      </c>
      <c r="Y19" s="20">
        <v>1885.2</v>
      </c>
      <c r="Z19" s="20">
        <v>4362.3999999999996</v>
      </c>
      <c r="AA19" s="20">
        <v>0.43214744177517</v>
      </c>
      <c r="AB19" s="20">
        <v>4</v>
      </c>
      <c r="AC19" s="22">
        <v>574</v>
      </c>
      <c r="AD19" s="13">
        <f t="shared" si="8"/>
        <v>4.3624000000000001</v>
      </c>
      <c r="AE19">
        <f t="shared" si="9"/>
        <v>5.74E-2</v>
      </c>
      <c r="AF19">
        <f t="shared" si="10"/>
        <v>131.71619160836488</v>
      </c>
      <c r="AG19">
        <f t="shared" si="11"/>
        <v>-0.18603981865588257</v>
      </c>
    </row>
    <row r="20" spans="1:33" ht="13" x14ac:dyDescent="0.15">
      <c r="A20" s="3" t="s">
        <v>11</v>
      </c>
      <c r="B20" s="3" t="s">
        <v>29</v>
      </c>
      <c r="C20" t="s">
        <v>176</v>
      </c>
      <c r="D20" s="7">
        <v>2</v>
      </c>
      <c r="E20" s="3" t="s">
        <v>30</v>
      </c>
      <c r="F20" s="3" t="s">
        <v>116</v>
      </c>
      <c r="G20" s="3" t="s">
        <v>132</v>
      </c>
      <c r="H20" s="4">
        <v>45083</v>
      </c>
      <c r="I20" s="5">
        <v>0.54791666666666672</v>
      </c>
      <c r="J20" s="5">
        <v>0.55138888888888893</v>
      </c>
      <c r="K20" s="5">
        <f t="shared" si="4"/>
        <v>0.54166666666666663</v>
      </c>
      <c r="L20" s="3" t="s">
        <v>15</v>
      </c>
      <c r="M20" s="3">
        <v>82</v>
      </c>
      <c r="N20" s="3">
        <f t="shared" si="5"/>
        <v>27.777777777777779</v>
      </c>
      <c r="O20" s="3">
        <v>0.69</v>
      </c>
      <c r="P20" s="3">
        <v>0</v>
      </c>
      <c r="Q20" s="3">
        <f t="shared" si="6"/>
        <v>41.4</v>
      </c>
      <c r="R20" s="3">
        <f t="shared" si="7"/>
        <v>0</v>
      </c>
      <c r="T20" s="3" t="s">
        <v>16</v>
      </c>
      <c r="U20" s="3" t="s">
        <v>117</v>
      </c>
      <c r="V20" s="20">
        <v>28</v>
      </c>
      <c r="W20" s="20">
        <v>20.5</v>
      </c>
      <c r="X20" s="20">
        <v>7.6</v>
      </c>
      <c r="Y20" s="20">
        <v>1885.2</v>
      </c>
      <c r="Z20" s="20">
        <v>4362.3999999999996</v>
      </c>
      <c r="AA20" s="20">
        <v>0.43214744177517</v>
      </c>
      <c r="AB20" s="20">
        <v>4</v>
      </c>
      <c r="AC20" s="22">
        <v>574</v>
      </c>
      <c r="AD20" s="13">
        <f t="shared" si="8"/>
        <v>4.3624000000000001</v>
      </c>
      <c r="AE20">
        <f t="shared" si="9"/>
        <v>5.74E-2</v>
      </c>
      <c r="AF20">
        <f t="shared" si="10"/>
        <v>127.41953627619912</v>
      </c>
      <c r="AG20">
        <f t="shared" si="11"/>
        <v>0</v>
      </c>
    </row>
    <row r="21" spans="1:33" ht="13" x14ac:dyDescent="0.15">
      <c r="A21" s="3" t="s">
        <v>11</v>
      </c>
      <c r="B21" s="3" t="s">
        <v>29</v>
      </c>
      <c r="C21" t="s">
        <v>176</v>
      </c>
      <c r="D21" s="7">
        <v>2</v>
      </c>
      <c r="E21" s="3" t="s">
        <v>30</v>
      </c>
      <c r="F21" s="3" t="s">
        <v>127</v>
      </c>
      <c r="G21" s="3" t="s">
        <v>132</v>
      </c>
      <c r="H21" s="4">
        <v>45084</v>
      </c>
      <c r="I21" s="5">
        <v>0.38194444444444442</v>
      </c>
      <c r="J21" s="5">
        <v>0.38541666666666669</v>
      </c>
      <c r="K21" s="5">
        <f t="shared" si="4"/>
        <v>0.375</v>
      </c>
      <c r="L21" s="3" t="s">
        <v>15</v>
      </c>
      <c r="M21" s="3">
        <v>72</v>
      </c>
      <c r="N21" s="3">
        <f t="shared" si="5"/>
        <v>22.222222222222221</v>
      </c>
      <c r="O21" s="3">
        <v>0.64</v>
      </c>
      <c r="P21" s="3">
        <v>-1E-3</v>
      </c>
      <c r="Q21" s="3">
        <f t="shared" si="6"/>
        <v>38.4</v>
      </c>
      <c r="R21" s="3">
        <f t="shared" si="7"/>
        <v>-5.9999999999999995E-5</v>
      </c>
      <c r="T21" s="3" t="s">
        <v>16</v>
      </c>
      <c r="U21" s="3" t="s">
        <v>109</v>
      </c>
      <c r="V21" s="20">
        <v>28</v>
      </c>
      <c r="W21" s="20">
        <v>20.5</v>
      </c>
      <c r="X21" s="20">
        <v>7.6</v>
      </c>
      <c r="Y21" s="20">
        <v>1885.2</v>
      </c>
      <c r="Z21" s="20">
        <v>4362.3999999999996</v>
      </c>
      <c r="AA21" s="20">
        <v>0.43214744177517</v>
      </c>
      <c r="AB21" s="20">
        <v>4</v>
      </c>
      <c r="AC21" s="22">
        <v>574</v>
      </c>
      <c r="AD21" s="13">
        <f t="shared" si="8"/>
        <v>4.3624000000000001</v>
      </c>
      <c r="AE21">
        <f t="shared" si="9"/>
        <v>5.74E-2</v>
      </c>
      <c r="AF21">
        <f t="shared" si="10"/>
        <v>120.40916122762872</v>
      </c>
      <c r="AG21">
        <f t="shared" si="11"/>
        <v>-0.18813931441816983</v>
      </c>
    </row>
    <row r="22" spans="1:33" ht="13" x14ac:dyDescent="0.15">
      <c r="A22" s="3" t="s">
        <v>11</v>
      </c>
      <c r="B22" s="3" t="s">
        <v>29</v>
      </c>
      <c r="C22" t="s">
        <v>176</v>
      </c>
      <c r="D22" s="7">
        <v>2</v>
      </c>
      <c r="E22" s="3" t="s">
        <v>30</v>
      </c>
      <c r="F22" s="3" t="s">
        <v>135</v>
      </c>
      <c r="G22" s="3" t="s">
        <v>132</v>
      </c>
      <c r="H22" s="4">
        <v>45084</v>
      </c>
      <c r="I22" s="5">
        <v>0.60069444444444442</v>
      </c>
      <c r="J22" s="5">
        <v>0.60416666666666663</v>
      </c>
      <c r="K22" s="5">
        <f t="shared" si="4"/>
        <v>0.58333333333333326</v>
      </c>
      <c r="L22" s="3" t="s">
        <v>15</v>
      </c>
      <c r="M22" s="3">
        <v>78</v>
      </c>
      <c r="N22" s="3">
        <f t="shared" si="5"/>
        <v>25.555555555555557</v>
      </c>
      <c r="O22" s="3">
        <v>0.67500000000000004</v>
      </c>
      <c r="P22" s="3">
        <v>-1E-3</v>
      </c>
      <c r="Q22" s="3">
        <f t="shared" si="6"/>
        <v>40.5</v>
      </c>
      <c r="R22" s="3">
        <f t="shared" si="7"/>
        <v>-5.9999999999999995E-5</v>
      </c>
      <c r="T22" s="3" t="s">
        <v>16</v>
      </c>
      <c r="U22" s="3" t="s">
        <v>136</v>
      </c>
      <c r="V22" s="20">
        <v>28</v>
      </c>
      <c r="W22" s="20">
        <v>20.5</v>
      </c>
      <c r="X22" s="20">
        <v>7.6</v>
      </c>
      <c r="Y22" s="20">
        <v>1885.2</v>
      </c>
      <c r="Z22" s="20">
        <v>4362.3999999999996</v>
      </c>
      <c r="AA22" s="20">
        <v>0.43214744177517</v>
      </c>
      <c r="AB22" s="20">
        <v>4</v>
      </c>
      <c r="AC22" s="22">
        <v>574</v>
      </c>
      <c r="AD22" s="13">
        <f t="shared" si="8"/>
        <v>4.3624000000000001</v>
      </c>
      <c r="AE22">
        <f t="shared" si="9"/>
        <v>5.74E-2</v>
      </c>
      <c r="AF22">
        <f t="shared" si="10"/>
        <v>125.57687759272076</v>
      </c>
      <c r="AG22">
        <f t="shared" si="11"/>
        <v>-0.18603981865588257</v>
      </c>
    </row>
    <row r="23" spans="1:33" ht="13" x14ac:dyDescent="0.15">
      <c r="A23" s="3" t="s">
        <v>11</v>
      </c>
      <c r="B23" s="3" t="s">
        <v>29</v>
      </c>
      <c r="C23" t="s">
        <v>176</v>
      </c>
      <c r="D23" s="7">
        <v>2</v>
      </c>
      <c r="E23" s="3" t="s">
        <v>30</v>
      </c>
      <c r="F23" s="3" t="s">
        <v>137</v>
      </c>
      <c r="G23" s="3" t="s">
        <v>205</v>
      </c>
      <c r="H23" s="4">
        <v>45085</v>
      </c>
      <c r="I23" s="5">
        <v>0.53888888888888886</v>
      </c>
      <c r="J23" s="5">
        <v>0.54236111111111107</v>
      </c>
      <c r="K23" s="5">
        <f t="shared" si="4"/>
        <v>0.54166666666666663</v>
      </c>
      <c r="L23" s="3" t="s">
        <v>15</v>
      </c>
      <c r="M23" s="3">
        <v>78</v>
      </c>
      <c r="N23" s="3">
        <f t="shared" si="5"/>
        <v>25.555555555555557</v>
      </c>
      <c r="O23" s="8">
        <v>0.72</v>
      </c>
      <c r="P23" s="3">
        <v>-1E-3</v>
      </c>
      <c r="Q23" s="3">
        <f t="shared" si="6"/>
        <v>43.199999999999996</v>
      </c>
      <c r="R23" s="3">
        <f t="shared" si="7"/>
        <v>-5.9999999999999995E-5</v>
      </c>
      <c r="T23" s="3" t="s">
        <v>16</v>
      </c>
      <c r="U23" s="3" t="s">
        <v>17</v>
      </c>
      <c r="V23" s="20">
        <v>28</v>
      </c>
      <c r="W23" s="20">
        <v>20.5</v>
      </c>
      <c r="X23" s="20">
        <v>7.6</v>
      </c>
      <c r="Y23" s="20">
        <v>1885.2</v>
      </c>
      <c r="Z23" s="20">
        <v>4362.3999999999996</v>
      </c>
      <c r="AA23" s="20">
        <v>0.43214744177517</v>
      </c>
      <c r="AB23" s="20">
        <v>4</v>
      </c>
      <c r="AC23" s="22">
        <v>574</v>
      </c>
      <c r="AD23" s="13">
        <f t="shared" si="8"/>
        <v>4.3624000000000001</v>
      </c>
      <c r="AE23">
        <f t="shared" si="9"/>
        <v>5.74E-2</v>
      </c>
      <c r="AF23">
        <f t="shared" si="10"/>
        <v>133.94866943223545</v>
      </c>
      <c r="AG23">
        <f t="shared" si="11"/>
        <v>-0.18603981865588257</v>
      </c>
    </row>
    <row r="24" spans="1:33" ht="13" x14ac:dyDescent="0.15">
      <c r="A24" s="3" t="s">
        <v>11</v>
      </c>
      <c r="B24" s="3" t="s">
        <v>29</v>
      </c>
      <c r="C24" t="s">
        <v>176</v>
      </c>
      <c r="D24" s="7">
        <v>2</v>
      </c>
      <c r="E24" s="3" t="s">
        <v>30</v>
      </c>
      <c r="F24" s="3" t="s">
        <v>173</v>
      </c>
      <c r="G24" s="3" t="s">
        <v>205</v>
      </c>
      <c r="H24" s="4">
        <v>45086</v>
      </c>
      <c r="I24" s="5">
        <v>0.46805555555555556</v>
      </c>
      <c r="J24" s="5">
        <v>0.47430555555555554</v>
      </c>
      <c r="K24" s="5">
        <f t="shared" si="4"/>
        <v>0.45833333333333331</v>
      </c>
      <c r="L24" s="3" t="s">
        <v>15</v>
      </c>
      <c r="M24" s="3">
        <v>74</v>
      </c>
      <c r="N24" s="3">
        <f t="shared" si="5"/>
        <v>23.333333333333332</v>
      </c>
      <c r="O24" s="3">
        <v>0.56899999999999995</v>
      </c>
      <c r="P24" s="3">
        <v>-1E-3</v>
      </c>
      <c r="Q24" s="3">
        <f t="shared" si="6"/>
        <v>34.14</v>
      </c>
      <c r="R24" s="3">
        <f t="shared" si="7"/>
        <v>-5.9999999999999995E-5</v>
      </c>
      <c r="T24" s="3" t="s">
        <v>16</v>
      </c>
      <c r="U24" s="3" t="s">
        <v>17</v>
      </c>
      <c r="V24" s="20">
        <v>28</v>
      </c>
      <c r="W24" s="20">
        <v>20.5</v>
      </c>
      <c r="X24" s="20">
        <v>7.6</v>
      </c>
      <c r="Y24" s="20">
        <v>1885.2</v>
      </c>
      <c r="Z24" s="20">
        <v>4362.3999999999996</v>
      </c>
      <c r="AA24" s="20">
        <v>0.43214744177517</v>
      </c>
      <c r="AB24" s="20">
        <v>4</v>
      </c>
      <c r="AC24" s="22">
        <v>574</v>
      </c>
      <c r="AD24" s="13">
        <f t="shared" si="8"/>
        <v>4.3624000000000001</v>
      </c>
      <c r="AE24">
        <f t="shared" si="9"/>
        <v>5.74E-2</v>
      </c>
      <c r="AF24">
        <f t="shared" si="10"/>
        <v>106.65008089236247</v>
      </c>
      <c r="AG24">
        <f t="shared" si="11"/>
        <v>-0.18743423706917828</v>
      </c>
    </row>
    <row r="25" spans="1:33" ht="13" x14ac:dyDescent="0.15">
      <c r="A25" s="3" t="s">
        <v>80</v>
      </c>
      <c r="B25" s="3" t="s">
        <v>62</v>
      </c>
      <c r="C25" t="s">
        <v>176</v>
      </c>
      <c r="D25" s="7">
        <v>2</v>
      </c>
      <c r="E25" s="3" t="s">
        <v>107</v>
      </c>
      <c r="F25" s="3" t="s">
        <v>14</v>
      </c>
      <c r="G25" s="3" t="s">
        <v>204</v>
      </c>
      <c r="H25" s="4">
        <v>45081</v>
      </c>
      <c r="I25" s="5">
        <v>0.66874999999999996</v>
      </c>
      <c r="J25" s="5">
        <v>0.67152777777777772</v>
      </c>
      <c r="K25" s="5">
        <f t="shared" si="4"/>
        <v>0.66666666666666663</v>
      </c>
      <c r="L25" s="3" t="s">
        <v>15</v>
      </c>
      <c r="M25" s="3">
        <v>78</v>
      </c>
      <c r="N25" s="3">
        <f t="shared" si="5"/>
        <v>25.555555555555557</v>
      </c>
      <c r="O25" s="3">
        <v>0.55400000000000005</v>
      </c>
      <c r="P25" s="3">
        <v>3.0000000000000001E-3</v>
      </c>
      <c r="Q25" s="3">
        <f t="shared" si="6"/>
        <v>33.24</v>
      </c>
      <c r="R25" s="3">
        <f t="shared" si="7"/>
        <v>1.7999999999999998E-4</v>
      </c>
      <c r="T25" s="3" t="s">
        <v>83</v>
      </c>
      <c r="U25" s="3" t="s">
        <v>84</v>
      </c>
      <c r="V25" s="20">
        <v>28</v>
      </c>
      <c r="W25" s="20">
        <v>20.5</v>
      </c>
      <c r="X25" s="20">
        <v>7.6</v>
      </c>
      <c r="Y25" s="20">
        <v>1885.2</v>
      </c>
      <c r="Z25" s="20">
        <v>4362.3999999999996</v>
      </c>
      <c r="AA25" s="20">
        <v>0.43214744177517</v>
      </c>
      <c r="AB25" s="20">
        <v>4</v>
      </c>
      <c r="AC25" s="22">
        <v>574</v>
      </c>
      <c r="AD25" s="13">
        <f t="shared" si="8"/>
        <v>4.3624000000000001</v>
      </c>
      <c r="AE25">
        <f t="shared" si="9"/>
        <v>5.74E-2</v>
      </c>
      <c r="AF25">
        <f t="shared" si="10"/>
        <v>103.06605953535897</v>
      </c>
      <c r="AG25">
        <f t="shared" si="11"/>
        <v>0.55811945596764778</v>
      </c>
    </row>
    <row r="26" spans="1:33" ht="13" x14ac:dyDescent="0.15">
      <c r="A26" s="3" t="s">
        <v>80</v>
      </c>
      <c r="B26" s="3" t="s">
        <v>62</v>
      </c>
      <c r="C26" t="s">
        <v>176</v>
      </c>
      <c r="D26" s="7">
        <v>2</v>
      </c>
      <c r="E26" s="3" t="s">
        <v>107</v>
      </c>
      <c r="F26" s="3" t="s">
        <v>108</v>
      </c>
      <c r="G26" s="3" t="s">
        <v>204</v>
      </c>
      <c r="H26" s="4">
        <v>45082</v>
      </c>
      <c r="I26" s="5">
        <v>0.6020833333333333</v>
      </c>
      <c r="J26" s="5">
        <v>0.60555555555555551</v>
      </c>
      <c r="K26" s="5">
        <f t="shared" si="4"/>
        <v>0.58333333333333326</v>
      </c>
      <c r="L26" s="3" t="s">
        <v>15</v>
      </c>
      <c r="M26" s="3">
        <v>80</v>
      </c>
      <c r="N26" s="3">
        <f t="shared" si="5"/>
        <v>26.666666666666668</v>
      </c>
      <c r="O26" s="3">
        <v>0.65200000000000002</v>
      </c>
      <c r="P26" s="3">
        <v>5.0000000000000001E-3</v>
      </c>
      <c r="Q26" s="3">
        <f t="shared" si="6"/>
        <v>39.120000000000005</v>
      </c>
      <c r="R26" s="3">
        <f t="shared" si="7"/>
        <v>2.9999999999999997E-4</v>
      </c>
      <c r="T26" s="3" t="s">
        <v>83</v>
      </c>
      <c r="U26" s="3" t="s">
        <v>84</v>
      </c>
      <c r="V26" s="20">
        <v>28</v>
      </c>
      <c r="W26" s="20">
        <v>20.5</v>
      </c>
      <c r="X26" s="20">
        <v>7.6</v>
      </c>
      <c r="Y26" s="20">
        <v>1885.2</v>
      </c>
      <c r="Z26" s="20">
        <v>4362.3999999999996</v>
      </c>
      <c r="AA26" s="20">
        <v>0.43214744177517</v>
      </c>
      <c r="AB26" s="20">
        <v>4</v>
      </c>
      <c r="AC26" s="22">
        <v>574</v>
      </c>
      <c r="AD26" s="13">
        <f t="shared" si="8"/>
        <v>4.3624000000000001</v>
      </c>
      <c r="AE26">
        <f t="shared" si="9"/>
        <v>5.74E-2</v>
      </c>
      <c r="AF26">
        <f t="shared" si="10"/>
        <v>120.84843534280925</v>
      </c>
      <c r="AG26">
        <f t="shared" si="11"/>
        <v>0.92675180477614449</v>
      </c>
    </row>
    <row r="27" spans="1:33" ht="13" x14ac:dyDescent="0.15">
      <c r="A27" s="3" t="s">
        <v>80</v>
      </c>
      <c r="B27" s="3" t="s">
        <v>62</v>
      </c>
      <c r="C27" t="s">
        <v>176</v>
      </c>
      <c r="D27" s="7">
        <v>2</v>
      </c>
      <c r="E27" s="3" t="s">
        <v>107</v>
      </c>
      <c r="F27" s="3" t="s">
        <v>116</v>
      </c>
      <c r="G27" s="3" t="s">
        <v>132</v>
      </c>
      <c r="H27" s="4">
        <v>45083</v>
      </c>
      <c r="I27" s="5">
        <v>0.55069444444444449</v>
      </c>
      <c r="J27" s="5">
        <v>0.55555555555555558</v>
      </c>
      <c r="K27" s="5">
        <f t="shared" si="4"/>
        <v>0.54166666666666663</v>
      </c>
      <c r="L27" s="3" t="s">
        <v>15</v>
      </c>
      <c r="M27" s="3">
        <v>82</v>
      </c>
      <c r="N27" s="3">
        <f t="shared" si="5"/>
        <v>27.777777777777779</v>
      </c>
      <c r="O27" s="3">
        <v>0.55400000000000005</v>
      </c>
      <c r="P27" s="3">
        <v>3.0000000000000001E-3</v>
      </c>
      <c r="Q27" s="3">
        <f t="shared" si="6"/>
        <v>33.24</v>
      </c>
      <c r="R27" s="3">
        <f t="shared" si="7"/>
        <v>1.7999999999999998E-4</v>
      </c>
      <c r="T27" s="3" t="s">
        <v>83</v>
      </c>
      <c r="U27" s="11" t="s">
        <v>84</v>
      </c>
      <c r="V27" s="20">
        <v>28</v>
      </c>
      <c r="W27" s="20">
        <v>20.5</v>
      </c>
      <c r="X27" s="20">
        <v>7.6</v>
      </c>
      <c r="Y27" s="20">
        <v>1885.2</v>
      </c>
      <c r="Z27" s="20">
        <v>4362.3999999999996</v>
      </c>
      <c r="AA27" s="20">
        <v>0.43214744177517</v>
      </c>
      <c r="AB27" s="20">
        <v>4</v>
      </c>
      <c r="AC27" s="22">
        <v>574</v>
      </c>
      <c r="AD27" s="13">
        <f t="shared" si="8"/>
        <v>4.3624000000000001</v>
      </c>
      <c r="AE27">
        <f t="shared" si="9"/>
        <v>5.74E-2</v>
      </c>
      <c r="AF27">
        <f t="shared" si="10"/>
        <v>102.30496101016571</v>
      </c>
      <c r="AG27">
        <f t="shared" si="11"/>
        <v>0.55399798380956145</v>
      </c>
    </row>
    <row r="28" spans="1:33" ht="13" x14ac:dyDescent="0.15">
      <c r="A28" s="3" t="s">
        <v>80</v>
      </c>
      <c r="B28" s="3" t="s">
        <v>134</v>
      </c>
      <c r="C28" t="s">
        <v>176</v>
      </c>
      <c r="D28" s="7">
        <v>2</v>
      </c>
      <c r="E28" s="3" t="s">
        <v>107</v>
      </c>
      <c r="F28" s="3" t="s">
        <v>127</v>
      </c>
      <c r="G28" s="3" t="s">
        <v>132</v>
      </c>
      <c r="H28" s="4">
        <v>45084</v>
      </c>
      <c r="I28" s="5">
        <v>0.44027777777777777</v>
      </c>
      <c r="J28" s="5">
        <v>0.44305555555555554</v>
      </c>
      <c r="K28" s="5">
        <f t="shared" si="4"/>
        <v>0.45833333333333331</v>
      </c>
      <c r="L28" s="3" t="s">
        <v>15</v>
      </c>
      <c r="M28" s="3">
        <v>76</v>
      </c>
      <c r="N28" s="3">
        <f t="shared" si="5"/>
        <v>24.444444444444443</v>
      </c>
      <c r="O28" s="3">
        <v>0.54200000000000004</v>
      </c>
      <c r="P28" s="3">
        <v>1E-3</v>
      </c>
      <c r="Q28" s="3">
        <f t="shared" si="6"/>
        <v>32.520000000000003</v>
      </c>
      <c r="R28" s="3">
        <f t="shared" si="7"/>
        <v>5.9999999999999995E-5</v>
      </c>
      <c r="T28" s="3" t="s">
        <v>83</v>
      </c>
      <c r="U28" s="3" t="s">
        <v>84</v>
      </c>
      <c r="V28" s="20">
        <v>28</v>
      </c>
      <c r="W28" s="20">
        <v>20.5</v>
      </c>
      <c r="X28" s="20">
        <v>7.6</v>
      </c>
      <c r="Y28" s="20">
        <v>1885.2</v>
      </c>
      <c r="Z28" s="20">
        <v>4362.3999999999996</v>
      </c>
      <c r="AA28" s="20">
        <v>0.43214744177517</v>
      </c>
      <c r="AB28" s="20">
        <v>4</v>
      </c>
      <c r="AC28" s="22">
        <v>574</v>
      </c>
      <c r="AD28" s="13">
        <f t="shared" si="8"/>
        <v>4.3624000000000001</v>
      </c>
      <c r="AE28">
        <f t="shared" si="9"/>
        <v>5.74E-2</v>
      </c>
      <c r="AF28">
        <f t="shared" si="10"/>
        <v>101.21005820526807</v>
      </c>
      <c r="AG28">
        <f t="shared" si="11"/>
        <v>0.18673442473296686</v>
      </c>
    </row>
    <row r="29" spans="1:33" ht="13" x14ac:dyDescent="0.15">
      <c r="A29" s="3" t="s">
        <v>80</v>
      </c>
      <c r="B29" s="3" t="s">
        <v>62</v>
      </c>
      <c r="C29" t="s">
        <v>176</v>
      </c>
      <c r="D29" s="7">
        <v>2</v>
      </c>
      <c r="E29" s="3" t="s">
        <v>107</v>
      </c>
      <c r="F29" s="3" t="s">
        <v>135</v>
      </c>
      <c r="G29" s="3" t="s">
        <v>132</v>
      </c>
      <c r="H29" s="4">
        <v>45084</v>
      </c>
      <c r="I29" s="5">
        <v>0.55625000000000002</v>
      </c>
      <c r="J29" s="5">
        <v>0.56041666666666667</v>
      </c>
      <c r="K29" s="5">
        <f t="shared" si="4"/>
        <v>0.54166666666666663</v>
      </c>
      <c r="L29" s="3" t="s">
        <v>15</v>
      </c>
      <c r="M29" s="18">
        <v>78</v>
      </c>
      <c r="N29" s="3">
        <f t="shared" si="5"/>
        <v>25.555555555555557</v>
      </c>
      <c r="O29" s="3">
        <v>0.61799999999999999</v>
      </c>
      <c r="P29" s="3">
        <v>5.0000000000000001E-3</v>
      </c>
      <c r="Q29" s="3">
        <f t="shared" si="6"/>
        <v>37.08</v>
      </c>
      <c r="R29" s="3">
        <f t="shared" si="7"/>
        <v>2.9999999999999997E-4</v>
      </c>
      <c r="T29" s="3" t="s">
        <v>83</v>
      </c>
      <c r="U29" s="3" t="s">
        <v>84</v>
      </c>
      <c r="V29" s="20">
        <v>28</v>
      </c>
      <c r="W29" s="20">
        <v>20.5</v>
      </c>
      <c r="X29" s="20">
        <v>7.6</v>
      </c>
      <c r="Y29" s="20">
        <v>1885.2</v>
      </c>
      <c r="Z29" s="20">
        <v>4362.3999999999996</v>
      </c>
      <c r="AA29" s="20">
        <v>0.43214744177517</v>
      </c>
      <c r="AB29" s="20">
        <v>4</v>
      </c>
      <c r="AC29" s="22">
        <v>574</v>
      </c>
      <c r="AD29" s="13">
        <f t="shared" si="8"/>
        <v>4.3624000000000001</v>
      </c>
      <c r="AE29">
        <f t="shared" si="9"/>
        <v>5.74E-2</v>
      </c>
      <c r="AF29">
        <f t="shared" si="10"/>
        <v>114.97260792933544</v>
      </c>
      <c r="AG29">
        <f t="shared" si="11"/>
        <v>0.93019909327941286</v>
      </c>
    </row>
    <row r="30" spans="1:33" ht="13" x14ac:dyDescent="0.15">
      <c r="A30" s="3" t="s">
        <v>80</v>
      </c>
      <c r="B30" s="3" t="s">
        <v>62</v>
      </c>
      <c r="C30" t="s">
        <v>176</v>
      </c>
      <c r="D30" s="7">
        <v>2</v>
      </c>
      <c r="E30" s="3" t="s">
        <v>107</v>
      </c>
      <c r="F30" s="3" t="s">
        <v>137</v>
      </c>
      <c r="G30" s="3" t="s">
        <v>205</v>
      </c>
      <c r="H30" s="4">
        <v>45085</v>
      </c>
      <c r="I30" s="5">
        <v>0.56874999999999998</v>
      </c>
      <c r="J30" s="5">
        <v>0.57222222222222219</v>
      </c>
      <c r="K30" s="5">
        <f t="shared" si="4"/>
        <v>0.58333333333333326</v>
      </c>
      <c r="L30" s="3" t="s">
        <v>15</v>
      </c>
      <c r="M30" s="3">
        <v>79</v>
      </c>
      <c r="N30" s="3">
        <f t="shared" si="5"/>
        <v>26.111111111111111</v>
      </c>
      <c r="O30" s="3">
        <v>0.70399999999999996</v>
      </c>
      <c r="P30" s="3">
        <v>-1E-3</v>
      </c>
      <c r="Q30" s="3">
        <f t="shared" si="6"/>
        <v>42.239999999999995</v>
      </c>
      <c r="R30" s="3">
        <f t="shared" si="7"/>
        <v>-5.9999999999999995E-5</v>
      </c>
      <c r="T30" s="3" t="s">
        <v>83</v>
      </c>
      <c r="U30" s="3" t="s">
        <v>156</v>
      </c>
      <c r="V30" s="20">
        <v>28</v>
      </c>
      <c r="W30" s="20">
        <v>20.5</v>
      </c>
      <c r="X30" s="20">
        <v>7.6</v>
      </c>
      <c r="Y30" s="20">
        <v>1885.2</v>
      </c>
      <c r="Z30" s="20">
        <v>4362.3999999999996</v>
      </c>
      <c r="AA30" s="20">
        <v>0.43214744177517</v>
      </c>
      <c r="AB30" s="20">
        <v>4</v>
      </c>
      <c r="AC30" s="22">
        <v>574</v>
      </c>
      <c r="AD30" s="13">
        <f t="shared" si="8"/>
        <v>4.3624000000000001</v>
      </c>
      <c r="AE30">
        <f t="shared" si="9"/>
        <v>5.74E-2</v>
      </c>
      <c r="AF30">
        <f t="shared" si="10"/>
        <v>130.72889268918394</v>
      </c>
      <c r="AG30">
        <f t="shared" si="11"/>
        <v>-0.18569444984259081</v>
      </c>
    </row>
    <row r="31" spans="1:33" ht="13" x14ac:dyDescent="0.15">
      <c r="A31" s="3" t="s">
        <v>80</v>
      </c>
      <c r="B31" s="3" t="s">
        <v>62</v>
      </c>
      <c r="C31" t="s">
        <v>176</v>
      </c>
      <c r="D31" s="7">
        <v>2</v>
      </c>
      <c r="E31" s="3" t="s">
        <v>107</v>
      </c>
      <c r="F31" s="3" t="s">
        <v>173</v>
      </c>
      <c r="G31" s="3" t="s">
        <v>205</v>
      </c>
      <c r="H31" s="4">
        <v>45086</v>
      </c>
      <c r="I31" s="5">
        <v>0.46319444444444446</v>
      </c>
      <c r="J31" s="5">
        <v>0.46666666666666667</v>
      </c>
      <c r="K31" s="5">
        <f t="shared" si="4"/>
        <v>0.45833333333333331</v>
      </c>
      <c r="L31" s="3" t="s">
        <v>15</v>
      </c>
      <c r="M31" s="3">
        <v>74</v>
      </c>
      <c r="N31" s="3">
        <f t="shared" si="5"/>
        <v>23.333333333333332</v>
      </c>
      <c r="O31" s="3">
        <v>0.57599999999999996</v>
      </c>
      <c r="P31" s="3">
        <v>5.0000000000000001E-3</v>
      </c>
      <c r="Q31" s="3">
        <f t="shared" si="6"/>
        <v>34.559999999999995</v>
      </c>
      <c r="R31" s="3">
        <f t="shared" si="7"/>
        <v>2.9999999999999997E-4</v>
      </c>
      <c r="T31" s="3" t="s">
        <v>83</v>
      </c>
      <c r="U31" s="3" t="s">
        <v>84</v>
      </c>
      <c r="V31" s="20">
        <v>28</v>
      </c>
      <c r="W31" s="20">
        <v>20.5</v>
      </c>
      <c r="X31" s="20">
        <v>7.6</v>
      </c>
      <c r="Y31" s="20">
        <v>1885.2</v>
      </c>
      <c r="Z31" s="20">
        <v>4362.3999999999996</v>
      </c>
      <c r="AA31" s="20">
        <v>0.43214744177517</v>
      </c>
      <c r="AB31" s="20">
        <v>4</v>
      </c>
      <c r="AC31" s="22">
        <v>574</v>
      </c>
      <c r="AD31" s="13">
        <f t="shared" si="8"/>
        <v>4.3624000000000001</v>
      </c>
      <c r="AE31">
        <f t="shared" si="9"/>
        <v>5.74E-2</v>
      </c>
      <c r="AF31">
        <f t="shared" si="10"/>
        <v>107.96212055184668</v>
      </c>
      <c r="AG31">
        <f t="shared" si="11"/>
        <v>0.93717118534589139</v>
      </c>
    </row>
    <row r="32" spans="1:33" ht="15" x14ac:dyDescent="0.2">
      <c r="A32" s="3" t="s">
        <v>80</v>
      </c>
      <c r="B32" s="3" t="s">
        <v>73</v>
      </c>
      <c r="C32" s="9" t="s">
        <v>176</v>
      </c>
      <c r="D32" s="10">
        <v>2</v>
      </c>
      <c r="E32" s="3" t="s">
        <v>97</v>
      </c>
      <c r="F32" s="3" t="s">
        <v>14</v>
      </c>
      <c r="G32" s="3" t="s">
        <v>204</v>
      </c>
      <c r="H32" s="4">
        <v>45081</v>
      </c>
      <c r="I32" s="5">
        <v>0.62291666666666667</v>
      </c>
      <c r="J32" s="5">
        <v>0.62569444444444444</v>
      </c>
      <c r="K32" s="5">
        <f t="shared" si="4"/>
        <v>0.625</v>
      </c>
      <c r="L32" s="3" t="s">
        <v>15</v>
      </c>
      <c r="M32" s="3">
        <v>76</v>
      </c>
      <c r="N32" s="3">
        <f t="shared" si="5"/>
        <v>24.444444444444443</v>
      </c>
      <c r="O32" s="3">
        <v>0.53400000000000003</v>
      </c>
      <c r="P32" s="3">
        <v>1E-3</v>
      </c>
      <c r="Q32" s="3">
        <f t="shared" si="6"/>
        <v>32.04</v>
      </c>
      <c r="R32" s="3">
        <f t="shared" si="7"/>
        <v>5.9999999999999995E-5</v>
      </c>
      <c r="T32" s="3" t="s">
        <v>83</v>
      </c>
      <c r="U32" s="3" t="s">
        <v>84</v>
      </c>
      <c r="V32" s="20">
        <v>28</v>
      </c>
      <c r="W32" s="20">
        <v>20.5</v>
      </c>
      <c r="X32" s="20">
        <v>7.6</v>
      </c>
      <c r="Y32" s="20">
        <v>1885.2</v>
      </c>
      <c r="Z32" s="20">
        <v>4362.3999999999996</v>
      </c>
      <c r="AA32" s="20">
        <v>0.43214744177517</v>
      </c>
      <c r="AB32" s="20">
        <v>4</v>
      </c>
      <c r="AC32" s="22">
        <v>574</v>
      </c>
      <c r="AD32" s="13">
        <f t="shared" si="8"/>
        <v>4.3624000000000001</v>
      </c>
      <c r="AE32">
        <f t="shared" si="9"/>
        <v>5.74E-2</v>
      </c>
      <c r="AF32">
        <f t="shared" si="10"/>
        <v>99.716182807404323</v>
      </c>
      <c r="AG32">
        <f t="shared" si="11"/>
        <v>0.18673442473296686</v>
      </c>
    </row>
    <row r="33" spans="1:33" ht="15" x14ac:dyDescent="0.2">
      <c r="A33" s="3" t="s">
        <v>80</v>
      </c>
      <c r="B33" s="3" t="s">
        <v>73</v>
      </c>
      <c r="C33" s="9" t="s">
        <v>176</v>
      </c>
      <c r="D33" s="10">
        <v>2</v>
      </c>
      <c r="E33" s="3" t="s">
        <v>97</v>
      </c>
      <c r="F33" s="3" t="s">
        <v>108</v>
      </c>
      <c r="G33" s="3" t="s">
        <v>204</v>
      </c>
      <c r="H33" s="4">
        <v>45082</v>
      </c>
      <c r="I33" s="5">
        <v>0.59722222222222221</v>
      </c>
      <c r="J33" s="5">
        <v>0.60069444444444442</v>
      </c>
      <c r="K33" s="5">
        <f t="shared" si="4"/>
        <v>0.58333333333333326</v>
      </c>
      <c r="L33" s="3" t="s">
        <v>15</v>
      </c>
      <c r="M33" s="3">
        <v>80</v>
      </c>
      <c r="N33" s="3">
        <f t="shared" si="5"/>
        <v>26.666666666666668</v>
      </c>
      <c r="O33" s="3">
        <v>0.63900000000000001</v>
      </c>
      <c r="P33" s="3">
        <v>1E-3</v>
      </c>
      <c r="Q33" s="3">
        <f t="shared" si="6"/>
        <v>38.340000000000003</v>
      </c>
      <c r="R33" s="3">
        <f t="shared" si="7"/>
        <v>5.9999999999999995E-5</v>
      </c>
      <c r="T33" s="3" t="s">
        <v>83</v>
      </c>
      <c r="U33" s="3" t="s">
        <v>84</v>
      </c>
      <c r="V33" s="20">
        <v>28</v>
      </c>
      <c r="W33" s="20">
        <v>20.5</v>
      </c>
      <c r="X33" s="20">
        <v>7.6</v>
      </c>
      <c r="Y33" s="20">
        <v>1885.2</v>
      </c>
      <c r="Z33" s="20">
        <v>4362.3999999999996</v>
      </c>
      <c r="AA33" s="20">
        <v>0.43214744177517</v>
      </c>
      <c r="AB33" s="20">
        <v>4</v>
      </c>
      <c r="AC33" s="22">
        <v>574</v>
      </c>
      <c r="AD33" s="13">
        <f t="shared" si="8"/>
        <v>4.3624000000000001</v>
      </c>
      <c r="AE33">
        <f t="shared" si="9"/>
        <v>5.74E-2</v>
      </c>
      <c r="AF33">
        <f t="shared" si="10"/>
        <v>118.43888065039127</v>
      </c>
      <c r="AG33">
        <f t="shared" si="11"/>
        <v>0.18535036095522886</v>
      </c>
    </row>
    <row r="34" spans="1:33" ht="15" x14ac:dyDescent="0.2">
      <c r="A34" s="3" t="s">
        <v>80</v>
      </c>
      <c r="B34" s="3" t="s">
        <v>73</v>
      </c>
      <c r="C34" s="9" t="s">
        <v>176</v>
      </c>
      <c r="D34" s="10">
        <v>2</v>
      </c>
      <c r="E34" s="3" t="s">
        <v>97</v>
      </c>
      <c r="F34" s="3" t="s">
        <v>116</v>
      </c>
      <c r="G34" s="3" t="s">
        <v>132</v>
      </c>
      <c r="H34" s="4">
        <v>45083</v>
      </c>
      <c r="I34" s="5">
        <v>0.56388888888888888</v>
      </c>
      <c r="J34" s="5">
        <v>0.56874999999999998</v>
      </c>
      <c r="K34" s="5">
        <f t="shared" si="4"/>
        <v>0.58333333333333326</v>
      </c>
      <c r="L34" s="3" t="s">
        <v>15</v>
      </c>
      <c r="M34" s="3">
        <v>82</v>
      </c>
      <c r="N34" s="3">
        <f t="shared" si="5"/>
        <v>27.777777777777779</v>
      </c>
      <c r="O34" s="3">
        <v>0.56200000000000006</v>
      </c>
      <c r="P34" s="3">
        <v>1E-3</v>
      </c>
      <c r="Q34" s="3">
        <f t="shared" si="6"/>
        <v>33.720000000000006</v>
      </c>
      <c r="R34" s="3">
        <f t="shared" si="7"/>
        <v>5.9999999999999995E-5</v>
      </c>
      <c r="S34" s="3" t="s">
        <v>125</v>
      </c>
      <c r="T34" s="3" t="s">
        <v>83</v>
      </c>
      <c r="U34" s="11" t="s">
        <v>84</v>
      </c>
      <c r="V34" s="20">
        <v>28</v>
      </c>
      <c r="W34" s="20">
        <v>20.5</v>
      </c>
      <c r="X34" s="20">
        <v>7.6</v>
      </c>
      <c r="Y34" s="20">
        <v>1885.2</v>
      </c>
      <c r="Z34" s="20">
        <v>4362.3999999999996</v>
      </c>
      <c r="AA34" s="20">
        <v>0.43214744177517</v>
      </c>
      <c r="AB34" s="20">
        <v>4</v>
      </c>
      <c r="AC34" s="22">
        <v>574</v>
      </c>
      <c r="AD34" s="13">
        <f t="shared" si="8"/>
        <v>4.3624000000000001</v>
      </c>
      <c r="AE34">
        <f t="shared" si="9"/>
        <v>5.74E-2</v>
      </c>
      <c r="AF34">
        <f t="shared" si="10"/>
        <v>103.78228896699119</v>
      </c>
      <c r="AG34">
        <f t="shared" si="11"/>
        <v>0.18466599460318711</v>
      </c>
    </row>
    <row r="35" spans="1:33" ht="15" x14ac:dyDescent="0.2">
      <c r="A35" s="3" t="s">
        <v>80</v>
      </c>
      <c r="B35" s="3" t="s">
        <v>73</v>
      </c>
      <c r="C35" s="9" t="s">
        <v>176</v>
      </c>
      <c r="D35" s="10">
        <v>2</v>
      </c>
      <c r="E35" s="3" t="s">
        <v>97</v>
      </c>
      <c r="F35" s="3" t="s">
        <v>127</v>
      </c>
      <c r="G35" s="3" t="s">
        <v>132</v>
      </c>
      <c r="H35" s="4">
        <v>45084</v>
      </c>
      <c r="I35" s="5">
        <v>0.42291666666666666</v>
      </c>
      <c r="J35" s="5">
        <v>0.42638888888888887</v>
      </c>
      <c r="K35" s="5">
        <f t="shared" si="4"/>
        <v>0.41666666666666663</v>
      </c>
      <c r="L35" s="3" t="s">
        <v>15</v>
      </c>
      <c r="M35" s="3">
        <v>74</v>
      </c>
      <c r="N35" s="3">
        <f t="shared" si="5"/>
        <v>23.333333333333332</v>
      </c>
      <c r="O35" s="3">
        <v>0.54200000000000004</v>
      </c>
      <c r="P35" s="3">
        <v>0</v>
      </c>
      <c r="Q35" s="3">
        <f t="shared" si="6"/>
        <v>32.520000000000003</v>
      </c>
      <c r="R35" s="3">
        <f t="shared" si="7"/>
        <v>0</v>
      </c>
      <c r="S35" s="3" t="s">
        <v>133</v>
      </c>
      <c r="T35" s="3" t="s">
        <v>83</v>
      </c>
      <c r="U35" s="3" t="s">
        <v>84</v>
      </c>
      <c r="V35" s="20">
        <v>28</v>
      </c>
      <c r="W35" s="20">
        <v>20.5</v>
      </c>
      <c r="X35" s="20">
        <v>7.6</v>
      </c>
      <c r="Y35" s="20">
        <v>1885.2</v>
      </c>
      <c r="Z35" s="20">
        <v>4362.3999999999996</v>
      </c>
      <c r="AA35" s="20">
        <v>0.43214744177517</v>
      </c>
      <c r="AB35" s="20">
        <v>4</v>
      </c>
      <c r="AC35" s="22">
        <v>574</v>
      </c>
      <c r="AD35" s="13">
        <f t="shared" si="8"/>
        <v>4.3624000000000001</v>
      </c>
      <c r="AE35">
        <f t="shared" si="9"/>
        <v>5.74E-2</v>
      </c>
      <c r="AF35">
        <f t="shared" si="10"/>
        <v>101.58935649149466</v>
      </c>
      <c r="AG35">
        <f t="shared" si="11"/>
        <v>0</v>
      </c>
    </row>
    <row r="36" spans="1:33" ht="15" x14ac:dyDescent="0.2">
      <c r="A36" s="3" t="s">
        <v>80</v>
      </c>
      <c r="B36" s="3" t="s">
        <v>73</v>
      </c>
      <c r="C36" s="9" t="s">
        <v>176</v>
      </c>
      <c r="D36" s="10">
        <v>2</v>
      </c>
      <c r="E36" s="3" t="s">
        <v>97</v>
      </c>
      <c r="F36" s="3" t="s">
        <v>135</v>
      </c>
      <c r="G36" s="3" t="s">
        <v>132</v>
      </c>
      <c r="H36" s="4">
        <v>45084</v>
      </c>
      <c r="I36" s="5">
        <v>0.625</v>
      </c>
      <c r="J36" s="5">
        <v>0.62847222222222221</v>
      </c>
      <c r="K36" s="5">
        <f t="shared" si="4"/>
        <v>0.625</v>
      </c>
      <c r="L36" s="3" t="s">
        <v>15</v>
      </c>
      <c r="M36" s="3">
        <v>79</v>
      </c>
      <c r="N36" s="3">
        <f t="shared" si="5"/>
        <v>26.111111111111111</v>
      </c>
      <c r="O36" s="3">
        <v>0.70399999999999996</v>
      </c>
      <c r="P36" s="3">
        <v>0</v>
      </c>
      <c r="Q36" s="3">
        <f t="shared" si="6"/>
        <v>42.239999999999995</v>
      </c>
      <c r="R36" s="3">
        <f t="shared" si="7"/>
        <v>0</v>
      </c>
      <c r="T36" s="3" t="s">
        <v>83</v>
      </c>
      <c r="U36" s="3" t="s">
        <v>84</v>
      </c>
      <c r="V36" s="20">
        <v>28</v>
      </c>
      <c r="W36" s="20">
        <v>20.5</v>
      </c>
      <c r="X36" s="20">
        <v>7.6</v>
      </c>
      <c r="Y36" s="20">
        <v>1885.2</v>
      </c>
      <c r="Z36" s="20">
        <v>4362.3999999999996</v>
      </c>
      <c r="AA36" s="20">
        <v>0.43214744177517</v>
      </c>
      <c r="AB36" s="20">
        <v>4</v>
      </c>
      <c r="AC36" s="22">
        <v>574</v>
      </c>
      <c r="AD36" s="13">
        <f t="shared" si="8"/>
        <v>4.3624000000000001</v>
      </c>
      <c r="AE36">
        <f t="shared" si="9"/>
        <v>5.74E-2</v>
      </c>
      <c r="AF36">
        <f t="shared" si="10"/>
        <v>130.72889268918394</v>
      </c>
      <c r="AG36">
        <f t="shared" si="11"/>
        <v>0</v>
      </c>
    </row>
    <row r="37" spans="1:33" ht="15" x14ac:dyDescent="0.2">
      <c r="A37" s="3" t="s">
        <v>80</v>
      </c>
      <c r="B37" s="3" t="s">
        <v>73</v>
      </c>
      <c r="C37" s="9" t="s">
        <v>176</v>
      </c>
      <c r="D37" s="10">
        <v>2</v>
      </c>
      <c r="E37" s="3" t="s">
        <v>97</v>
      </c>
      <c r="F37" s="3" t="s">
        <v>137</v>
      </c>
      <c r="G37" s="3" t="s">
        <v>205</v>
      </c>
      <c r="H37" s="4">
        <v>45085</v>
      </c>
      <c r="I37" s="5">
        <v>0.58750000000000002</v>
      </c>
      <c r="J37" s="5">
        <v>0.59097222222222223</v>
      </c>
      <c r="K37" s="5">
        <f t="shared" si="4"/>
        <v>0.58333333333333326</v>
      </c>
      <c r="L37" s="3" t="s">
        <v>15</v>
      </c>
      <c r="M37" s="3">
        <v>79</v>
      </c>
      <c r="N37" s="3">
        <f t="shared" si="5"/>
        <v>26.111111111111111</v>
      </c>
      <c r="O37" s="3">
        <v>0.71699999999999997</v>
      </c>
      <c r="P37" s="3">
        <v>-5.0000000000000001E-3</v>
      </c>
      <c r="Q37" s="3">
        <f t="shared" si="6"/>
        <v>43.019999999999996</v>
      </c>
      <c r="R37" s="3">
        <f t="shared" si="7"/>
        <v>-2.9999999999999997E-4</v>
      </c>
      <c r="T37" s="3" t="s">
        <v>172</v>
      </c>
      <c r="U37" s="3" t="s">
        <v>156</v>
      </c>
      <c r="V37" s="20">
        <v>28</v>
      </c>
      <c r="W37" s="20">
        <v>20.5</v>
      </c>
      <c r="X37" s="20">
        <v>7.6</v>
      </c>
      <c r="Y37" s="20">
        <v>1885.2</v>
      </c>
      <c r="Z37" s="20">
        <v>4362.3999999999996</v>
      </c>
      <c r="AA37" s="20">
        <v>0.43214744177517</v>
      </c>
      <c r="AB37" s="20">
        <v>4</v>
      </c>
      <c r="AC37" s="22">
        <v>574</v>
      </c>
      <c r="AD37" s="13">
        <f t="shared" si="8"/>
        <v>4.3624000000000001</v>
      </c>
      <c r="AE37">
        <f t="shared" si="9"/>
        <v>5.74E-2</v>
      </c>
      <c r="AF37">
        <f t="shared" si="10"/>
        <v>133.1429205371376</v>
      </c>
      <c r="AG37">
        <f t="shared" si="11"/>
        <v>-0.9284722492129539</v>
      </c>
    </row>
    <row r="38" spans="1:33" ht="15" x14ac:dyDescent="0.2">
      <c r="A38" s="3" t="s">
        <v>80</v>
      </c>
      <c r="B38" s="3" t="s">
        <v>73</v>
      </c>
      <c r="C38" s="9" t="s">
        <v>176</v>
      </c>
      <c r="D38" s="10">
        <v>2</v>
      </c>
      <c r="E38" s="3" t="s">
        <v>97</v>
      </c>
      <c r="F38" s="3" t="s">
        <v>173</v>
      </c>
      <c r="G38" s="3" t="s">
        <v>205</v>
      </c>
      <c r="H38" s="4">
        <v>45086</v>
      </c>
      <c r="I38" s="5">
        <v>0.46805555555555556</v>
      </c>
      <c r="J38" s="5">
        <v>0.47152777777777777</v>
      </c>
      <c r="K38" s="5">
        <f t="shared" si="4"/>
        <v>0.45833333333333331</v>
      </c>
      <c r="L38" s="3" t="s">
        <v>15</v>
      </c>
      <c r="M38" s="3">
        <v>74</v>
      </c>
      <c r="N38" s="3">
        <f t="shared" si="5"/>
        <v>23.333333333333332</v>
      </c>
      <c r="O38" s="3">
        <v>0.57699999999999996</v>
      </c>
      <c r="P38" s="3">
        <v>-1E-3</v>
      </c>
      <c r="Q38" s="3">
        <f t="shared" si="6"/>
        <v>34.619999999999997</v>
      </c>
      <c r="R38" s="3">
        <f t="shared" si="7"/>
        <v>-5.9999999999999995E-5</v>
      </c>
      <c r="T38" s="3" t="s">
        <v>83</v>
      </c>
      <c r="U38" s="3" t="s">
        <v>84</v>
      </c>
      <c r="V38" s="20">
        <v>28</v>
      </c>
      <c r="W38" s="20">
        <v>20.5</v>
      </c>
      <c r="X38" s="20">
        <v>7.6</v>
      </c>
      <c r="Y38" s="20">
        <v>1885.2</v>
      </c>
      <c r="Z38" s="20">
        <v>4362.3999999999996</v>
      </c>
      <c r="AA38" s="20">
        <v>0.43214744177517</v>
      </c>
      <c r="AB38" s="20">
        <v>4</v>
      </c>
      <c r="AC38" s="22">
        <v>574</v>
      </c>
      <c r="AD38" s="13">
        <f t="shared" si="8"/>
        <v>4.3624000000000001</v>
      </c>
      <c r="AE38">
        <f t="shared" si="9"/>
        <v>5.74E-2</v>
      </c>
      <c r="AF38">
        <f t="shared" si="10"/>
        <v>108.14955478891589</v>
      </c>
      <c r="AG38">
        <f t="shared" si="11"/>
        <v>-0.18743423706917828</v>
      </c>
    </row>
    <row r="39" spans="1:33" ht="13" x14ac:dyDescent="0.15">
      <c r="A39" s="3" t="s">
        <v>11</v>
      </c>
      <c r="B39" s="3" t="s">
        <v>26</v>
      </c>
      <c r="C39" t="s">
        <v>177</v>
      </c>
      <c r="D39" s="7">
        <v>3</v>
      </c>
      <c r="E39" s="3" t="s">
        <v>27</v>
      </c>
      <c r="F39" s="3" t="s">
        <v>14</v>
      </c>
      <c r="G39" s="3" t="s">
        <v>204</v>
      </c>
      <c r="H39" s="4">
        <v>45081</v>
      </c>
      <c r="I39" s="5">
        <v>0.58125000000000004</v>
      </c>
      <c r="J39" s="5">
        <v>0.58472222222222225</v>
      </c>
      <c r="K39" s="5">
        <f t="shared" si="4"/>
        <v>0.58333333333333326</v>
      </c>
      <c r="L39" s="3" t="s">
        <v>15</v>
      </c>
      <c r="M39" s="3">
        <v>75</v>
      </c>
      <c r="N39" s="3">
        <f t="shared" si="5"/>
        <v>23.888888888888889</v>
      </c>
      <c r="O39" s="3">
        <v>0.33900000000000002</v>
      </c>
      <c r="P39" s="3">
        <v>3.0000000000000001E-3</v>
      </c>
      <c r="Q39" s="3">
        <f t="shared" si="6"/>
        <v>20.34</v>
      </c>
      <c r="R39" s="3">
        <f t="shared" si="7"/>
        <v>1.7999999999999998E-4</v>
      </c>
      <c r="S39" s="3" t="s">
        <v>28</v>
      </c>
      <c r="T39" s="3" t="s">
        <v>16</v>
      </c>
      <c r="U39" s="3" t="s">
        <v>17</v>
      </c>
      <c r="V39" s="13">
        <v>28</v>
      </c>
      <c r="W39" s="13">
        <v>15.5</v>
      </c>
      <c r="X39" s="13">
        <v>5</v>
      </c>
      <c r="Y39" s="13">
        <v>1303</v>
      </c>
      <c r="Z39" s="13">
        <v>2170</v>
      </c>
      <c r="AA39" s="13">
        <v>0.60046082949308754</v>
      </c>
      <c r="AB39" s="13">
        <v>24</v>
      </c>
      <c r="AC39" s="14">
        <v>434</v>
      </c>
      <c r="AD39" s="13">
        <f t="shared" si="8"/>
        <v>2.17</v>
      </c>
      <c r="AE39">
        <f t="shared" si="9"/>
        <v>4.3400000000000001E-2</v>
      </c>
      <c r="AF39">
        <f t="shared" si="10"/>
        <v>41.724583106825527</v>
      </c>
      <c r="AG39">
        <f t="shared" si="11"/>
        <v>0.36924409829049137</v>
      </c>
    </row>
    <row r="40" spans="1:33" ht="13" x14ac:dyDescent="0.15">
      <c r="A40" s="3" t="s">
        <v>11</v>
      </c>
      <c r="B40" s="3" t="s">
        <v>26</v>
      </c>
      <c r="C40" t="s">
        <v>177</v>
      </c>
      <c r="D40" s="7">
        <v>3</v>
      </c>
      <c r="E40" s="3" t="s">
        <v>27</v>
      </c>
      <c r="F40" s="3" t="s">
        <v>108</v>
      </c>
      <c r="G40" s="3" t="s">
        <v>204</v>
      </c>
      <c r="H40" s="4">
        <v>45082</v>
      </c>
      <c r="I40" s="5">
        <v>0.55069444444444449</v>
      </c>
      <c r="J40" s="5">
        <v>0.5541666666666667</v>
      </c>
      <c r="K40" s="5">
        <f t="shared" si="4"/>
        <v>0.54166666666666663</v>
      </c>
      <c r="L40" s="3" t="s">
        <v>15</v>
      </c>
      <c r="M40" s="3">
        <v>78</v>
      </c>
      <c r="N40" s="3">
        <f t="shared" si="5"/>
        <v>25.555555555555557</v>
      </c>
      <c r="O40" s="3">
        <v>0.36399999999999999</v>
      </c>
      <c r="P40" s="3">
        <v>4.0000000000000001E-3</v>
      </c>
      <c r="Q40" s="3">
        <f t="shared" si="6"/>
        <v>21.84</v>
      </c>
      <c r="R40" s="3">
        <f t="shared" si="7"/>
        <v>2.3999999999999998E-4</v>
      </c>
      <c r="T40" s="3" t="s">
        <v>16</v>
      </c>
      <c r="U40" s="3" t="s">
        <v>109</v>
      </c>
      <c r="V40" s="13">
        <v>28</v>
      </c>
      <c r="W40" s="13">
        <v>15.5</v>
      </c>
      <c r="X40" s="13">
        <v>5</v>
      </c>
      <c r="Y40" s="13">
        <v>1303</v>
      </c>
      <c r="Z40" s="13">
        <v>2170</v>
      </c>
      <c r="AA40" s="13">
        <v>0.60046082949308754</v>
      </c>
      <c r="AB40" s="13">
        <v>24</v>
      </c>
      <c r="AC40" s="14">
        <v>434</v>
      </c>
      <c r="AD40" s="13">
        <f t="shared" si="8"/>
        <v>2.17</v>
      </c>
      <c r="AE40">
        <f t="shared" si="9"/>
        <v>4.3400000000000001E-2</v>
      </c>
      <c r="AF40">
        <f t="shared" si="10"/>
        <v>44.551640783382403</v>
      </c>
      <c r="AG40">
        <f t="shared" si="11"/>
        <v>0.48957847014705935</v>
      </c>
    </row>
    <row r="41" spans="1:33" ht="13" x14ac:dyDescent="0.15">
      <c r="A41" s="3" t="s">
        <v>11</v>
      </c>
      <c r="B41" s="3" t="s">
        <v>26</v>
      </c>
      <c r="C41" t="s">
        <v>177</v>
      </c>
      <c r="D41" s="7">
        <v>3</v>
      </c>
      <c r="E41" s="3" t="s">
        <v>27</v>
      </c>
      <c r="F41" s="3" t="s">
        <v>116</v>
      </c>
      <c r="G41" s="3" t="s">
        <v>132</v>
      </c>
      <c r="H41" s="4">
        <v>45083</v>
      </c>
      <c r="I41" s="5">
        <v>0.59236111111111112</v>
      </c>
      <c r="J41" s="5">
        <v>0.59583333333333333</v>
      </c>
      <c r="K41" s="5">
        <f t="shared" si="4"/>
        <v>0.58333333333333326</v>
      </c>
      <c r="L41" s="3" t="s">
        <v>15</v>
      </c>
      <c r="M41" s="3">
        <v>82</v>
      </c>
      <c r="N41" s="3">
        <f t="shared" si="5"/>
        <v>27.777777777777779</v>
      </c>
      <c r="O41" s="3">
        <v>0.35399999999999998</v>
      </c>
      <c r="P41" s="3">
        <v>3.0000000000000001E-3</v>
      </c>
      <c r="Q41" s="3">
        <f t="shared" si="6"/>
        <v>21.24</v>
      </c>
      <c r="R41" s="3">
        <f t="shared" si="7"/>
        <v>1.7999999999999998E-4</v>
      </c>
      <c r="T41" s="3" t="s">
        <v>16</v>
      </c>
      <c r="U41" s="3" t="s">
        <v>117</v>
      </c>
      <c r="V41" s="13">
        <v>28</v>
      </c>
      <c r="W41" s="13">
        <v>15.5</v>
      </c>
      <c r="X41" s="13">
        <v>5</v>
      </c>
      <c r="Y41" s="13">
        <v>1303</v>
      </c>
      <c r="Z41" s="13">
        <v>2170</v>
      </c>
      <c r="AA41" s="13">
        <v>0.60046082949308754</v>
      </c>
      <c r="AB41" s="13">
        <v>24</v>
      </c>
      <c r="AC41" s="14">
        <v>434</v>
      </c>
      <c r="AD41" s="13">
        <f t="shared" si="8"/>
        <v>2.17</v>
      </c>
      <c r="AE41">
        <f t="shared" si="9"/>
        <v>4.3400000000000001E-2</v>
      </c>
      <c r="AF41">
        <f t="shared" si="10"/>
        <v>43.007738216794891</v>
      </c>
      <c r="AG41">
        <f t="shared" si="11"/>
        <v>0.36447235776944831</v>
      </c>
    </row>
    <row r="42" spans="1:33" ht="13" x14ac:dyDescent="0.15">
      <c r="A42" s="3" t="s">
        <v>11</v>
      </c>
      <c r="B42" s="3" t="s">
        <v>26</v>
      </c>
      <c r="C42" t="s">
        <v>177</v>
      </c>
      <c r="D42" s="7">
        <v>3</v>
      </c>
      <c r="E42" s="3" t="s">
        <v>27</v>
      </c>
      <c r="F42" s="3" t="s">
        <v>127</v>
      </c>
      <c r="G42" s="3" t="s">
        <v>132</v>
      </c>
      <c r="H42" s="4">
        <v>45084</v>
      </c>
      <c r="I42" s="5">
        <v>0.42986111111111114</v>
      </c>
      <c r="J42" s="5">
        <v>0.43333333333333335</v>
      </c>
      <c r="K42" s="5">
        <f t="shared" si="4"/>
        <v>0.41666666666666663</v>
      </c>
      <c r="L42" s="3" t="s">
        <v>15</v>
      </c>
      <c r="M42" s="3">
        <v>74</v>
      </c>
      <c r="N42" s="3">
        <f t="shared" si="5"/>
        <v>23.333333333333332</v>
      </c>
      <c r="O42" s="3">
        <v>0.32800000000000001</v>
      </c>
      <c r="P42" s="3">
        <v>3.0000000000000001E-3</v>
      </c>
      <c r="Q42" s="3">
        <f t="shared" si="6"/>
        <v>19.68</v>
      </c>
      <c r="R42" s="3">
        <f t="shared" si="7"/>
        <v>1.7999999999999998E-4</v>
      </c>
      <c r="T42" s="3" t="s">
        <v>16</v>
      </c>
      <c r="U42" s="3" t="s">
        <v>109</v>
      </c>
      <c r="V42" s="13">
        <v>28</v>
      </c>
      <c r="W42" s="13">
        <v>15.5</v>
      </c>
      <c r="X42" s="13">
        <v>5</v>
      </c>
      <c r="Y42" s="13">
        <v>1303</v>
      </c>
      <c r="Z42" s="13">
        <v>2170</v>
      </c>
      <c r="AA42" s="13">
        <v>0.60046082949308754</v>
      </c>
      <c r="AB42" s="13">
        <v>24</v>
      </c>
      <c r="AC42" s="14">
        <v>434</v>
      </c>
      <c r="AD42" s="13">
        <f t="shared" si="8"/>
        <v>2.17</v>
      </c>
      <c r="AE42">
        <f t="shared" si="9"/>
        <v>4.3400000000000001E-2</v>
      </c>
      <c r="AF42">
        <f t="shared" si="10"/>
        <v>40.446335367559527</v>
      </c>
      <c r="AG42">
        <f t="shared" si="11"/>
        <v>0.36993599421548351</v>
      </c>
    </row>
    <row r="43" spans="1:33" ht="13" x14ac:dyDescent="0.15">
      <c r="A43" s="3" t="s">
        <v>11</v>
      </c>
      <c r="B43" s="3" t="s">
        <v>26</v>
      </c>
      <c r="C43" t="s">
        <v>177</v>
      </c>
      <c r="D43" s="7">
        <v>3</v>
      </c>
      <c r="E43" s="3" t="s">
        <v>27</v>
      </c>
      <c r="F43" s="3" t="s">
        <v>135</v>
      </c>
      <c r="G43" s="3" t="s">
        <v>132</v>
      </c>
      <c r="H43" s="4">
        <v>45084</v>
      </c>
      <c r="I43" s="5">
        <v>0.59513888888888888</v>
      </c>
      <c r="J43" s="5">
        <v>0.59861111111111109</v>
      </c>
      <c r="K43" s="5">
        <f t="shared" si="4"/>
        <v>0.58333333333333326</v>
      </c>
      <c r="L43" s="3" t="s">
        <v>15</v>
      </c>
      <c r="M43" s="3">
        <v>78</v>
      </c>
      <c r="N43" s="3">
        <f t="shared" si="5"/>
        <v>25.555555555555557</v>
      </c>
      <c r="O43" s="3">
        <v>0.36699999999999999</v>
      </c>
      <c r="P43" s="3">
        <v>3.0000000000000001E-3</v>
      </c>
      <c r="Q43" s="3">
        <f t="shared" si="6"/>
        <v>22.02</v>
      </c>
      <c r="R43" s="3">
        <f t="shared" si="7"/>
        <v>1.7999999999999998E-4</v>
      </c>
      <c r="T43" s="3" t="s">
        <v>16</v>
      </c>
      <c r="U43" s="3" t="s">
        <v>136</v>
      </c>
      <c r="V43" s="13">
        <v>28</v>
      </c>
      <c r="W43" s="13">
        <v>15.5</v>
      </c>
      <c r="X43" s="13">
        <v>5</v>
      </c>
      <c r="Y43" s="13">
        <v>1303</v>
      </c>
      <c r="Z43" s="13">
        <v>2170</v>
      </c>
      <c r="AA43" s="13">
        <v>0.60046082949308754</v>
      </c>
      <c r="AB43" s="13">
        <v>24</v>
      </c>
      <c r="AC43" s="14">
        <v>434</v>
      </c>
      <c r="AD43" s="13">
        <f t="shared" si="8"/>
        <v>2.17</v>
      </c>
      <c r="AE43">
        <f t="shared" si="9"/>
        <v>4.3400000000000001E-2</v>
      </c>
      <c r="AF43">
        <f t="shared" si="10"/>
        <v>44.918824635992699</v>
      </c>
      <c r="AG43">
        <f t="shared" si="11"/>
        <v>0.36718385261029446</v>
      </c>
    </row>
    <row r="44" spans="1:33" ht="13" x14ac:dyDescent="0.15">
      <c r="A44" s="3" t="s">
        <v>11</v>
      </c>
      <c r="B44" s="3" t="s">
        <v>26</v>
      </c>
      <c r="C44" t="s">
        <v>177</v>
      </c>
      <c r="D44" s="7">
        <v>3</v>
      </c>
      <c r="E44" s="3" t="s">
        <v>27</v>
      </c>
      <c r="F44" s="3" t="s">
        <v>137</v>
      </c>
      <c r="G44" s="3" t="s">
        <v>205</v>
      </c>
      <c r="H44" s="4">
        <v>45085</v>
      </c>
      <c r="I44" s="5">
        <v>0.56388888888888888</v>
      </c>
      <c r="J44" s="5">
        <v>0.5708333333333333</v>
      </c>
      <c r="K44" s="5">
        <f t="shared" si="4"/>
        <v>0.58333333333333326</v>
      </c>
      <c r="L44" s="3" t="s">
        <v>15</v>
      </c>
      <c r="M44" s="3">
        <v>79</v>
      </c>
      <c r="N44" s="3">
        <f t="shared" si="5"/>
        <v>26.111111111111111</v>
      </c>
      <c r="O44" s="3">
        <v>0.34499999999999997</v>
      </c>
      <c r="P44" s="3">
        <v>2E-3</v>
      </c>
      <c r="Q44" s="3">
        <f t="shared" si="6"/>
        <v>20.7</v>
      </c>
      <c r="R44" s="3">
        <f t="shared" si="7"/>
        <v>1.1999999999999999E-4</v>
      </c>
      <c r="T44" s="3" t="s">
        <v>16</v>
      </c>
      <c r="U44" s="3" t="s">
        <v>17</v>
      </c>
      <c r="V44" s="13">
        <v>28</v>
      </c>
      <c r="W44" s="13">
        <v>15.5</v>
      </c>
      <c r="X44" s="13">
        <v>5</v>
      </c>
      <c r="Y44" s="13">
        <v>1303</v>
      </c>
      <c r="Z44" s="13">
        <v>2170</v>
      </c>
      <c r="AA44" s="13">
        <v>0.60046082949308754</v>
      </c>
      <c r="AB44" s="13">
        <v>24</v>
      </c>
      <c r="AC44" s="14">
        <v>434</v>
      </c>
      <c r="AD44" s="13">
        <f t="shared" si="8"/>
        <v>2.17</v>
      </c>
      <c r="AE44">
        <f t="shared" si="9"/>
        <v>4.3400000000000001E-2</v>
      </c>
      <c r="AF44">
        <f t="shared" si="10"/>
        <v>42.147753418219622</v>
      </c>
      <c r="AG44">
        <f t="shared" si="11"/>
        <v>0.24433480242446159</v>
      </c>
    </row>
    <row r="45" spans="1:33" ht="13" x14ac:dyDescent="0.15">
      <c r="A45" s="3" t="s">
        <v>11</v>
      </c>
      <c r="B45" s="3" t="s">
        <v>26</v>
      </c>
      <c r="C45" t="s">
        <v>177</v>
      </c>
      <c r="D45" s="7">
        <v>3</v>
      </c>
      <c r="E45" s="3" t="s">
        <v>27</v>
      </c>
      <c r="F45" s="3" t="s">
        <v>173</v>
      </c>
      <c r="G45" s="3" t="s">
        <v>205</v>
      </c>
      <c r="H45" s="4">
        <v>45086</v>
      </c>
      <c r="I45" s="5">
        <v>0.4777777777777778</v>
      </c>
      <c r="J45" s="5">
        <v>0.4826388888888889</v>
      </c>
      <c r="K45" s="5">
        <f t="shared" si="4"/>
        <v>0.45833333333333331</v>
      </c>
      <c r="L45" s="3" t="s">
        <v>15</v>
      </c>
      <c r="M45" s="3">
        <v>74</v>
      </c>
      <c r="N45" s="3">
        <f t="shared" si="5"/>
        <v>23.333333333333332</v>
      </c>
      <c r="O45" s="3">
        <v>0.30099999999999999</v>
      </c>
      <c r="P45" s="3">
        <v>3.0000000000000001E-3</v>
      </c>
      <c r="Q45" s="3">
        <f t="shared" si="6"/>
        <v>18.059999999999999</v>
      </c>
      <c r="R45" s="3">
        <f t="shared" si="7"/>
        <v>1.7999999999999998E-4</v>
      </c>
      <c r="T45" s="3" t="s">
        <v>16</v>
      </c>
      <c r="U45" s="3" t="s">
        <v>17</v>
      </c>
      <c r="V45" s="13">
        <v>28</v>
      </c>
      <c r="W45" s="13">
        <v>15.5</v>
      </c>
      <c r="X45" s="13">
        <v>5</v>
      </c>
      <c r="Y45" s="13">
        <v>1303</v>
      </c>
      <c r="Z45" s="13">
        <v>2170</v>
      </c>
      <c r="AA45" s="13">
        <v>0.60046082949308754</v>
      </c>
      <c r="AB45" s="13">
        <v>24</v>
      </c>
      <c r="AC45" s="14">
        <v>434</v>
      </c>
      <c r="AD45" s="13">
        <f t="shared" si="8"/>
        <v>2.17</v>
      </c>
      <c r="AE45">
        <f t="shared" si="9"/>
        <v>4.3400000000000001E-2</v>
      </c>
      <c r="AF45">
        <f t="shared" si="10"/>
        <v>37.116911419620173</v>
      </c>
      <c r="AG45">
        <f t="shared" si="11"/>
        <v>0.36993599421548351</v>
      </c>
    </row>
    <row r="46" spans="1:33" ht="13" x14ac:dyDescent="0.15">
      <c r="A46" s="3" t="s">
        <v>11</v>
      </c>
      <c r="B46" s="3" t="s">
        <v>34</v>
      </c>
      <c r="C46" t="s">
        <v>179</v>
      </c>
      <c r="D46" s="7">
        <v>3</v>
      </c>
      <c r="E46" s="3" t="s">
        <v>35</v>
      </c>
      <c r="F46" s="3" t="s">
        <v>14</v>
      </c>
      <c r="G46" s="3" t="s">
        <v>204</v>
      </c>
      <c r="H46" s="4">
        <v>45081</v>
      </c>
      <c r="I46" s="5">
        <v>0.60624999999999996</v>
      </c>
      <c r="J46" s="5">
        <v>0.61041666666666672</v>
      </c>
      <c r="K46" s="5">
        <f t="shared" si="4"/>
        <v>0.625</v>
      </c>
      <c r="L46" s="3" t="s">
        <v>15</v>
      </c>
      <c r="M46" s="3">
        <v>76</v>
      </c>
      <c r="N46" s="3">
        <f t="shared" si="5"/>
        <v>24.444444444444443</v>
      </c>
      <c r="O46" s="3">
        <v>0.38800000000000001</v>
      </c>
      <c r="P46" s="3">
        <v>3.5999999999999997E-2</v>
      </c>
      <c r="Q46" s="3">
        <f t="shared" si="6"/>
        <v>23.28</v>
      </c>
      <c r="R46" s="3">
        <f t="shared" si="7"/>
        <v>2.1599999999999996E-3</v>
      </c>
      <c r="T46" s="3" t="s">
        <v>16</v>
      </c>
      <c r="U46" s="3" t="s">
        <v>17</v>
      </c>
      <c r="V46" s="13">
        <v>28</v>
      </c>
      <c r="W46" s="13">
        <v>15.5</v>
      </c>
      <c r="X46" s="13">
        <v>5</v>
      </c>
      <c r="Y46" s="13">
        <v>1303</v>
      </c>
      <c r="Z46" s="13">
        <v>2170</v>
      </c>
      <c r="AA46" s="13">
        <v>0.60046082949308754</v>
      </c>
      <c r="AB46" s="13">
        <v>24</v>
      </c>
      <c r="AC46" s="14">
        <v>434</v>
      </c>
      <c r="AD46" s="13">
        <f t="shared" si="8"/>
        <v>2.17</v>
      </c>
      <c r="AE46">
        <f t="shared" si="9"/>
        <v>4.3400000000000001E-2</v>
      </c>
      <c r="AF46">
        <f t="shared" si="10"/>
        <v>47.666418944994177</v>
      </c>
      <c r="AG46">
        <f t="shared" si="11"/>
        <v>4.4226574278860573</v>
      </c>
    </row>
    <row r="47" spans="1:33" ht="13" x14ac:dyDescent="0.15">
      <c r="A47" s="3" t="s">
        <v>11</v>
      </c>
      <c r="B47" s="3" t="s">
        <v>34</v>
      </c>
      <c r="C47" t="s">
        <v>179</v>
      </c>
      <c r="D47" s="7">
        <v>3</v>
      </c>
      <c r="E47" s="3" t="s">
        <v>35</v>
      </c>
      <c r="F47" s="3" t="s">
        <v>108</v>
      </c>
      <c r="G47" s="3" t="s">
        <v>204</v>
      </c>
      <c r="H47" s="4">
        <v>45082</v>
      </c>
      <c r="I47" s="5">
        <v>0.57499999999999996</v>
      </c>
      <c r="J47" s="5">
        <v>0.57847222222222228</v>
      </c>
      <c r="K47" s="5">
        <f t="shared" si="4"/>
        <v>0.58333333333333326</v>
      </c>
      <c r="L47" s="3" t="s">
        <v>15</v>
      </c>
      <c r="M47" s="3">
        <v>80</v>
      </c>
      <c r="N47" s="3">
        <f t="shared" si="5"/>
        <v>26.666666666666668</v>
      </c>
      <c r="O47" s="3">
        <v>0.41199999999999998</v>
      </c>
      <c r="P47" s="3">
        <v>5.1999999999999998E-2</v>
      </c>
      <c r="Q47" s="3">
        <f t="shared" si="6"/>
        <v>24.72</v>
      </c>
      <c r="R47" s="3">
        <f t="shared" si="7"/>
        <v>3.1199999999999995E-3</v>
      </c>
      <c r="T47" s="3" t="s">
        <v>16</v>
      </c>
      <c r="U47" s="3" t="s">
        <v>109</v>
      </c>
      <c r="V47" s="13">
        <v>28</v>
      </c>
      <c r="W47" s="13">
        <v>15.5</v>
      </c>
      <c r="X47" s="13">
        <v>5</v>
      </c>
      <c r="Y47" s="13">
        <v>1303</v>
      </c>
      <c r="Z47" s="13">
        <v>2170</v>
      </c>
      <c r="AA47" s="13">
        <v>0.60046082949308754</v>
      </c>
      <c r="AB47" s="13">
        <v>24</v>
      </c>
      <c r="AC47" s="14">
        <v>434</v>
      </c>
      <c r="AD47" s="13">
        <f t="shared" si="8"/>
        <v>2.17</v>
      </c>
      <c r="AE47">
        <f t="shared" si="9"/>
        <v>4.3400000000000001E-2</v>
      </c>
      <c r="AF47">
        <f t="shared" si="10"/>
        <v>50.239703101022563</v>
      </c>
      <c r="AG47">
        <f t="shared" si="11"/>
        <v>6.3409334010999343</v>
      </c>
    </row>
    <row r="48" spans="1:33" ht="13" x14ac:dyDescent="0.15">
      <c r="A48" s="3" t="s">
        <v>11</v>
      </c>
      <c r="B48" s="3" t="s">
        <v>34</v>
      </c>
      <c r="C48" t="s">
        <v>179</v>
      </c>
      <c r="D48" s="7">
        <v>3</v>
      </c>
      <c r="E48" s="3" t="s">
        <v>35</v>
      </c>
      <c r="F48" s="3" t="s">
        <v>116</v>
      </c>
      <c r="G48" s="3" t="s">
        <v>132</v>
      </c>
      <c r="H48" s="4">
        <v>45083</v>
      </c>
      <c r="I48" s="5">
        <v>0.56527777777777777</v>
      </c>
      <c r="J48" s="5">
        <v>0.56874999999999998</v>
      </c>
      <c r="K48" s="5">
        <f t="shared" si="4"/>
        <v>0.58333333333333326</v>
      </c>
      <c r="L48" s="3" t="s">
        <v>15</v>
      </c>
      <c r="M48" s="3">
        <v>82</v>
      </c>
      <c r="N48" s="3">
        <f t="shared" si="5"/>
        <v>27.777777777777779</v>
      </c>
      <c r="O48" s="3">
        <v>0.36</v>
      </c>
      <c r="P48" s="3">
        <v>3.3000000000000002E-2</v>
      </c>
      <c r="Q48" s="3">
        <f t="shared" si="6"/>
        <v>21.599999999999998</v>
      </c>
      <c r="R48" s="3">
        <f t="shared" si="7"/>
        <v>1.98E-3</v>
      </c>
      <c r="T48" s="3" t="s">
        <v>16</v>
      </c>
      <c r="U48" s="3" t="s">
        <v>117</v>
      </c>
      <c r="V48" s="13">
        <v>28</v>
      </c>
      <c r="W48" s="13">
        <v>15.5</v>
      </c>
      <c r="X48" s="13">
        <v>5</v>
      </c>
      <c r="Y48" s="13">
        <v>1303</v>
      </c>
      <c r="Z48" s="13">
        <v>2170</v>
      </c>
      <c r="AA48" s="13">
        <v>0.60046082949308754</v>
      </c>
      <c r="AB48" s="13">
        <v>24</v>
      </c>
      <c r="AC48" s="14">
        <v>434</v>
      </c>
      <c r="AD48" s="13">
        <f t="shared" si="8"/>
        <v>2.17</v>
      </c>
      <c r="AE48">
        <f t="shared" si="9"/>
        <v>4.3400000000000001E-2</v>
      </c>
      <c r="AF48">
        <f t="shared" si="10"/>
        <v>43.736682932333792</v>
      </c>
      <c r="AG48">
        <f t="shared" si="11"/>
        <v>4.0091959354639313</v>
      </c>
    </row>
    <row r="49" spans="1:33" ht="13" x14ac:dyDescent="0.15">
      <c r="A49" s="3" t="s">
        <v>11</v>
      </c>
      <c r="B49" s="3" t="s">
        <v>34</v>
      </c>
      <c r="C49" t="s">
        <v>179</v>
      </c>
      <c r="D49" s="7">
        <v>3</v>
      </c>
      <c r="E49" s="3" t="s">
        <v>35</v>
      </c>
      <c r="F49" s="3" t="s">
        <v>127</v>
      </c>
      <c r="G49" s="3" t="s">
        <v>132</v>
      </c>
      <c r="H49" s="4">
        <v>45084</v>
      </c>
      <c r="I49" s="5">
        <v>0.40277777777777779</v>
      </c>
      <c r="J49" s="5">
        <v>0.40625</v>
      </c>
      <c r="K49" s="5">
        <f t="shared" si="4"/>
        <v>0.41666666666666663</v>
      </c>
      <c r="L49" s="3" t="s">
        <v>15</v>
      </c>
      <c r="M49" s="18">
        <v>74</v>
      </c>
      <c r="N49" s="3">
        <f t="shared" si="5"/>
        <v>23.333333333333332</v>
      </c>
      <c r="O49" s="3">
        <v>0.373</v>
      </c>
      <c r="P49" s="3">
        <v>3.5999999999999997E-2</v>
      </c>
      <c r="Q49" s="3">
        <f t="shared" si="6"/>
        <v>22.38</v>
      </c>
      <c r="R49" s="3">
        <f t="shared" si="7"/>
        <v>2.1599999999999996E-3</v>
      </c>
      <c r="T49" s="3" t="s">
        <v>16</v>
      </c>
      <c r="U49" s="3" t="s">
        <v>109</v>
      </c>
      <c r="V49" s="13">
        <v>28</v>
      </c>
      <c r="W49" s="13">
        <v>15.5</v>
      </c>
      <c r="X49" s="13">
        <v>5</v>
      </c>
      <c r="Y49" s="13">
        <v>1303</v>
      </c>
      <c r="Z49" s="13">
        <v>2170</v>
      </c>
      <c r="AA49" s="13">
        <v>0.60046082949308754</v>
      </c>
      <c r="AB49" s="13">
        <v>24</v>
      </c>
      <c r="AC49" s="14">
        <v>434</v>
      </c>
      <c r="AD49" s="13">
        <f t="shared" si="8"/>
        <v>2.17</v>
      </c>
      <c r="AE49">
        <f t="shared" si="9"/>
        <v>4.3400000000000001E-2</v>
      </c>
      <c r="AF49">
        <f t="shared" si="10"/>
        <v>45.995375280791784</v>
      </c>
      <c r="AG49">
        <f t="shared" si="11"/>
        <v>4.4392319305858017</v>
      </c>
    </row>
    <row r="50" spans="1:33" ht="13" x14ac:dyDescent="0.15">
      <c r="A50" s="3" t="s">
        <v>11</v>
      </c>
      <c r="B50" s="3" t="s">
        <v>34</v>
      </c>
      <c r="C50" t="s">
        <v>179</v>
      </c>
      <c r="D50" s="7">
        <v>3</v>
      </c>
      <c r="E50" s="3" t="s">
        <v>35</v>
      </c>
      <c r="F50" s="3" t="s">
        <v>135</v>
      </c>
      <c r="G50" s="3" t="s">
        <v>132</v>
      </c>
      <c r="H50" s="4">
        <v>45084</v>
      </c>
      <c r="I50" s="5">
        <v>0.61388888888888893</v>
      </c>
      <c r="J50" s="5">
        <v>0.61736111111111114</v>
      </c>
      <c r="K50" s="5">
        <f t="shared" si="4"/>
        <v>0.625</v>
      </c>
      <c r="L50" s="3" t="s">
        <v>15</v>
      </c>
      <c r="M50" s="3">
        <v>79</v>
      </c>
      <c r="N50" s="3">
        <f t="shared" si="5"/>
        <v>26.111111111111111</v>
      </c>
      <c r="O50" s="3">
        <v>0.41799999999999998</v>
      </c>
      <c r="P50" s="3">
        <v>3.5999999999999997E-2</v>
      </c>
      <c r="Q50" s="3">
        <f t="shared" si="6"/>
        <v>25.08</v>
      </c>
      <c r="R50" s="3">
        <f t="shared" si="7"/>
        <v>2.1599999999999996E-3</v>
      </c>
      <c r="T50" s="3" t="s">
        <v>16</v>
      </c>
      <c r="U50" s="3" t="s">
        <v>136</v>
      </c>
      <c r="V50" s="13">
        <v>28</v>
      </c>
      <c r="W50" s="13">
        <v>15.5</v>
      </c>
      <c r="X50" s="13">
        <v>5</v>
      </c>
      <c r="Y50" s="13">
        <v>1303</v>
      </c>
      <c r="Z50" s="13">
        <v>2170</v>
      </c>
      <c r="AA50" s="13">
        <v>0.60046082949308754</v>
      </c>
      <c r="AB50" s="13">
        <v>24</v>
      </c>
      <c r="AC50" s="14">
        <v>434</v>
      </c>
      <c r="AD50" s="13">
        <f t="shared" si="8"/>
        <v>2.17</v>
      </c>
      <c r="AE50">
        <f t="shared" si="9"/>
        <v>4.3400000000000001E-2</v>
      </c>
      <c r="AF50">
        <f t="shared" si="10"/>
        <v>51.065973706712477</v>
      </c>
      <c r="AG50">
        <f t="shared" si="11"/>
        <v>4.3980264436403083</v>
      </c>
    </row>
    <row r="51" spans="1:33" ht="13" x14ac:dyDescent="0.15">
      <c r="A51" s="3" t="s">
        <v>11</v>
      </c>
      <c r="B51" s="3" t="s">
        <v>34</v>
      </c>
      <c r="C51" t="s">
        <v>179</v>
      </c>
      <c r="D51" s="7">
        <v>3</v>
      </c>
      <c r="E51" s="3" t="s">
        <v>35</v>
      </c>
      <c r="F51" s="3" t="s">
        <v>137</v>
      </c>
      <c r="G51" s="3" t="s">
        <v>205</v>
      </c>
      <c r="H51" s="4">
        <v>45085</v>
      </c>
      <c r="I51" s="5">
        <v>0.52986111111111112</v>
      </c>
      <c r="J51" s="5">
        <v>0.53611111111111109</v>
      </c>
      <c r="K51" s="5">
        <f t="shared" si="4"/>
        <v>0.54166666666666663</v>
      </c>
      <c r="L51" s="3" t="s">
        <v>15</v>
      </c>
      <c r="M51" s="3">
        <v>78</v>
      </c>
      <c r="N51" s="3">
        <f t="shared" si="5"/>
        <v>25.555555555555557</v>
      </c>
      <c r="O51" s="3">
        <v>0.379</v>
      </c>
      <c r="P51" s="3">
        <v>3.5000000000000003E-2</v>
      </c>
      <c r="Q51" s="3">
        <f t="shared" si="6"/>
        <v>22.740000000000002</v>
      </c>
      <c r="R51" s="3">
        <f t="shared" si="7"/>
        <v>2.1000000000000003E-3</v>
      </c>
      <c r="T51" s="3" t="s">
        <v>16</v>
      </c>
      <c r="U51" s="3" t="s">
        <v>17</v>
      </c>
      <c r="V51" s="13">
        <v>28</v>
      </c>
      <c r="W51" s="13">
        <v>15.5</v>
      </c>
      <c r="X51" s="13">
        <v>5</v>
      </c>
      <c r="Y51" s="13">
        <v>1303</v>
      </c>
      <c r="Z51" s="13">
        <v>2170</v>
      </c>
      <c r="AA51" s="13">
        <v>0.60046082949308754</v>
      </c>
      <c r="AB51" s="13">
        <v>24</v>
      </c>
      <c r="AC51" s="14">
        <v>434</v>
      </c>
      <c r="AD51" s="13">
        <f t="shared" si="8"/>
        <v>2.17</v>
      </c>
      <c r="AE51">
        <f t="shared" si="9"/>
        <v>4.3400000000000001E-2</v>
      </c>
      <c r="AF51">
        <f t="shared" si="10"/>
        <v>46.38756004643389</v>
      </c>
      <c r="AG51">
        <f t="shared" si="11"/>
        <v>4.2838116137867699</v>
      </c>
    </row>
    <row r="52" spans="1:33" ht="13" x14ac:dyDescent="0.15">
      <c r="A52" s="3" t="s">
        <v>11</v>
      </c>
      <c r="B52" s="3" t="s">
        <v>34</v>
      </c>
      <c r="C52" t="s">
        <v>179</v>
      </c>
      <c r="D52" s="7">
        <v>3</v>
      </c>
      <c r="E52" s="3" t="s">
        <v>35</v>
      </c>
      <c r="F52" s="3" t="s">
        <v>173</v>
      </c>
      <c r="G52" s="3" t="s">
        <v>205</v>
      </c>
      <c r="H52" s="4">
        <v>45086</v>
      </c>
      <c r="I52" s="5">
        <v>0.4201388888888889</v>
      </c>
      <c r="J52" s="5">
        <v>0.4236111111111111</v>
      </c>
      <c r="K52" s="5">
        <f t="shared" si="4"/>
        <v>0.41666666666666663</v>
      </c>
      <c r="L52" s="3" t="s">
        <v>15</v>
      </c>
      <c r="M52" s="3">
        <v>72</v>
      </c>
      <c r="N52" s="3">
        <f t="shared" si="5"/>
        <v>22.222222222222221</v>
      </c>
      <c r="O52" s="3">
        <v>0.33700000000000002</v>
      </c>
      <c r="P52" s="3">
        <v>4.1000000000000002E-2</v>
      </c>
      <c r="Q52" s="3">
        <f t="shared" si="6"/>
        <v>20.220000000000002</v>
      </c>
      <c r="R52" s="3">
        <f t="shared" si="7"/>
        <v>2.4599999999999999E-3</v>
      </c>
      <c r="T52" s="3" t="s">
        <v>16</v>
      </c>
      <c r="U52" s="3" t="s">
        <v>17</v>
      </c>
      <c r="V52" s="13">
        <v>28</v>
      </c>
      <c r="W52" s="13">
        <v>15.5</v>
      </c>
      <c r="X52" s="13">
        <v>5</v>
      </c>
      <c r="Y52" s="13">
        <v>1303</v>
      </c>
      <c r="Z52" s="13">
        <v>2170</v>
      </c>
      <c r="AA52" s="13">
        <v>0.60046082949308754</v>
      </c>
      <c r="AB52" s="13">
        <v>24</v>
      </c>
      <c r="AC52" s="14">
        <v>434</v>
      </c>
      <c r="AD52" s="13">
        <f t="shared" si="8"/>
        <v>2.17</v>
      </c>
      <c r="AE52">
        <f t="shared" si="9"/>
        <v>4.3400000000000001E-2</v>
      </c>
      <c r="AF52">
        <f t="shared" si="10"/>
        <v>41.712466420344249</v>
      </c>
      <c r="AG52">
        <f t="shared" si="11"/>
        <v>5.0748104547006339</v>
      </c>
    </row>
    <row r="53" spans="1:33" ht="15" x14ac:dyDescent="0.2">
      <c r="A53" s="3" t="s">
        <v>11</v>
      </c>
      <c r="B53" s="3" t="s">
        <v>36</v>
      </c>
      <c r="C53" s="9" t="s">
        <v>179</v>
      </c>
      <c r="D53" s="10">
        <v>3</v>
      </c>
      <c r="E53" s="3" t="s">
        <v>37</v>
      </c>
      <c r="F53" s="3" t="s">
        <v>14</v>
      </c>
      <c r="G53" s="3" t="s">
        <v>204</v>
      </c>
      <c r="H53" s="4">
        <v>45081</v>
      </c>
      <c r="I53" s="5">
        <v>0.61250000000000004</v>
      </c>
      <c r="J53" s="5">
        <v>0.6166666666666667</v>
      </c>
      <c r="K53" s="5">
        <f t="shared" si="4"/>
        <v>0.625</v>
      </c>
      <c r="L53" s="3" t="s">
        <v>15</v>
      </c>
      <c r="M53" s="3">
        <v>76</v>
      </c>
      <c r="N53" s="3">
        <f t="shared" si="5"/>
        <v>24.444444444444443</v>
      </c>
      <c r="O53" s="3">
        <v>0.52400000000000002</v>
      </c>
      <c r="P53" s="3">
        <v>3.4000000000000002E-2</v>
      </c>
      <c r="Q53" s="3">
        <f t="shared" si="6"/>
        <v>31.44</v>
      </c>
      <c r="R53" s="3">
        <f t="shared" si="7"/>
        <v>2.0400000000000001E-3</v>
      </c>
      <c r="T53" s="3" t="s">
        <v>16</v>
      </c>
      <c r="U53" s="3" t="s">
        <v>17</v>
      </c>
      <c r="V53" s="13">
        <v>28</v>
      </c>
      <c r="W53" s="13">
        <v>15.5</v>
      </c>
      <c r="X53" s="13">
        <v>5</v>
      </c>
      <c r="Y53" s="13">
        <v>1303</v>
      </c>
      <c r="Z53" s="13">
        <v>2170</v>
      </c>
      <c r="AA53" s="13">
        <v>0.60046082949308754</v>
      </c>
      <c r="AB53" s="13">
        <v>24</v>
      </c>
      <c r="AC53" s="14">
        <v>434</v>
      </c>
      <c r="AD53" s="13">
        <f t="shared" si="8"/>
        <v>2.17</v>
      </c>
      <c r="AE53">
        <f t="shared" si="9"/>
        <v>4.3400000000000001E-2</v>
      </c>
      <c r="AF53">
        <f t="shared" si="10"/>
        <v>64.374235894785954</v>
      </c>
      <c r="AG53">
        <f t="shared" si="11"/>
        <v>4.1769542374479434</v>
      </c>
    </row>
    <row r="54" spans="1:33" ht="15" x14ac:dyDescent="0.2">
      <c r="A54" s="3" t="s">
        <v>11</v>
      </c>
      <c r="B54" s="3" t="s">
        <v>36</v>
      </c>
      <c r="C54" s="9" t="s">
        <v>179</v>
      </c>
      <c r="D54" s="10">
        <v>3</v>
      </c>
      <c r="E54" s="3" t="s">
        <v>37</v>
      </c>
      <c r="F54" s="3" t="s">
        <v>108</v>
      </c>
      <c r="G54" s="3" t="s">
        <v>204</v>
      </c>
      <c r="H54" s="4">
        <v>45082</v>
      </c>
      <c r="I54" s="5">
        <v>0.5805555555555556</v>
      </c>
      <c r="J54" s="5">
        <v>0.58472222222222225</v>
      </c>
      <c r="K54" s="5">
        <f t="shared" si="4"/>
        <v>0.58333333333333326</v>
      </c>
      <c r="L54" s="3" t="s">
        <v>15</v>
      </c>
      <c r="M54" s="3">
        <v>80</v>
      </c>
      <c r="N54" s="3">
        <f t="shared" si="5"/>
        <v>26.666666666666668</v>
      </c>
      <c r="O54" s="3">
        <v>0.58699999999999997</v>
      </c>
      <c r="P54" s="3">
        <v>3.6999999999999998E-2</v>
      </c>
      <c r="Q54" s="3">
        <f t="shared" si="6"/>
        <v>35.22</v>
      </c>
      <c r="R54" s="3">
        <f t="shared" si="7"/>
        <v>2.2199999999999998E-3</v>
      </c>
      <c r="S54" s="6" t="s">
        <v>113</v>
      </c>
      <c r="T54" s="3" t="s">
        <v>16</v>
      </c>
      <c r="U54" s="3" t="s">
        <v>109</v>
      </c>
      <c r="V54" s="13">
        <v>28</v>
      </c>
      <c r="W54" s="13">
        <v>15.5</v>
      </c>
      <c r="X54" s="13">
        <v>5</v>
      </c>
      <c r="Y54" s="13">
        <v>1303</v>
      </c>
      <c r="Z54" s="13">
        <v>2170</v>
      </c>
      <c r="AA54" s="13">
        <v>0.60046082949308754</v>
      </c>
      <c r="AB54" s="13">
        <v>24</v>
      </c>
      <c r="AC54" s="14">
        <v>434</v>
      </c>
      <c r="AD54" s="13">
        <f t="shared" si="8"/>
        <v>2.17</v>
      </c>
      <c r="AE54">
        <f t="shared" si="9"/>
        <v>4.3400000000000001E-2</v>
      </c>
      <c r="AF54">
        <f t="shared" si="10"/>
        <v>71.579382816262722</v>
      </c>
      <c r="AG54">
        <f t="shared" si="11"/>
        <v>4.5118179969364922</v>
      </c>
    </row>
    <row r="55" spans="1:33" ht="15" x14ac:dyDescent="0.2">
      <c r="A55" s="3" t="s">
        <v>11</v>
      </c>
      <c r="B55" s="3" t="s">
        <v>36</v>
      </c>
      <c r="C55" s="9" t="s">
        <v>179</v>
      </c>
      <c r="D55" s="10">
        <v>3</v>
      </c>
      <c r="E55" s="3" t="s">
        <v>37</v>
      </c>
      <c r="F55" s="3" t="s">
        <v>116</v>
      </c>
      <c r="G55" s="3" t="s">
        <v>132</v>
      </c>
      <c r="H55" s="4">
        <v>45083</v>
      </c>
      <c r="I55" s="5">
        <v>0.57013888888888886</v>
      </c>
      <c r="J55" s="5">
        <v>0.57361111111111107</v>
      </c>
      <c r="K55" s="5">
        <f t="shared" si="4"/>
        <v>0.58333333333333326</v>
      </c>
      <c r="L55" s="3" t="s">
        <v>15</v>
      </c>
      <c r="M55" s="3">
        <v>82</v>
      </c>
      <c r="N55" s="3">
        <f t="shared" si="5"/>
        <v>27.777777777777779</v>
      </c>
      <c r="O55" s="3">
        <v>0.503</v>
      </c>
      <c r="P55" s="3">
        <v>2.8000000000000001E-2</v>
      </c>
      <c r="Q55" s="3">
        <f t="shared" si="6"/>
        <v>30.18</v>
      </c>
      <c r="R55" s="3">
        <f t="shared" si="7"/>
        <v>1.6799999999999999E-3</v>
      </c>
      <c r="T55" s="3" t="s">
        <v>16</v>
      </c>
      <c r="U55" s="3" t="s">
        <v>117</v>
      </c>
      <c r="V55" s="13">
        <v>28</v>
      </c>
      <c r="W55" s="13">
        <v>15.5</v>
      </c>
      <c r="X55" s="13">
        <v>5</v>
      </c>
      <c r="Y55" s="13">
        <v>1303</v>
      </c>
      <c r="Z55" s="13">
        <v>2170</v>
      </c>
      <c r="AA55" s="13">
        <v>0.60046082949308754</v>
      </c>
      <c r="AB55" s="13">
        <v>24</v>
      </c>
      <c r="AC55" s="14">
        <v>434</v>
      </c>
      <c r="AD55" s="13">
        <f t="shared" si="8"/>
        <v>2.17</v>
      </c>
      <c r="AE55">
        <f t="shared" si="9"/>
        <v>4.3400000000000001E-2</v>
      </c>
      <c r="AF55">
        <f t="shared" si="10"/>
        <v>61.109865319344173</v>
      </c>
      <c r="AG55">
        <f t="shared" si="11"/>
        <v>3.4017420058481842</v>
      </c>
    </row>
    <row r="56" spans="1:33" ht="15" x14ac:dyDescent="0.2">
      <c r="A56" s="3" t="s">
        <v>11</v>
      </c>
      <c r="B56" s="3" t="s">
        <v>36</v>
      </c>
      <c r="C56" s="9" t="s">
        <v>179</v>
      </c>
      <c r="D56" s="10">
        <v>3</v>
      </c>
      <c r="E56" s="3" t="s">
        <v>37</v>
      </c>
      <c r="F56" s="3" t="s">
        <v>127</v>
      </c>
      <c r="G56" s="3" t="s">
        <v>132</v>
      </c>
      <c r="H56" s="4">
        <v>45084</v>
      </c>
      <c r="I56" s="5">
        <v>0.40833333333333333</v>
      </c>
      <c r="J56" s="5">
        <v>0.41180555555555554</v>
      </c>
      <c r="K56" s="5">
        <f t="shared" si="4"/>
        <v>0.41666666666666663</v>
      </c>
      <c r="L56" s="3" t="s">
        <v>15</v>
      </c>
      <c r="M56" s="18">
        <v>74</v>
      </c>
      <c r="N56" s="3">
        <f t="shared" si="5"/>
        <v>23.333333333333332</v>
      </c>
      <c r="O56" s="3">
        <v>0.55700000000000005</v>
      </c>
      <c r="P56" s="3">
        <v>3.5000000000000003E-2</v>
      </c>
      <c r="Q56" s="3">
        <f t="shared" si="6"/>
        <v>33.42</v>
      </c>
      <c r="R56" s="3">
        <f t="shared" si="7"/>
        <v>2.1000000000000003E-3</v>
      </c>
      <c r="T56" s="3" t="s">
        <v>16</v>
      </c>
      <c r="U56" s="3" t="s">
        <v>109</v>
      </c>
      <c r="V56" s="13">
        <v>28</v>
      </c>
      <c r="W56" s="13">
        <v>15.5</v>
      </c>
      <c r="X56" s="13">
        <v>5</v>
      </c>
      <c r="Y56" s="13">
        <v>1303</v>
      </c>
      <c r="Z56" s="13">
        <v>2170</v>
      </c>
      <c r="AA56" s="13">
        <v>0.60046082949308754</v>
      </c>
      <c r="AB56" s="13">
        <v>24</v>
      </c>
      <c r="AC56" s="14">
        <v>434</v>
      </c>
      <c r="AD56" s="13">
        <f t="shared" si="8"/>
        <v>2.17</v>
      </c>
      <c r="AE56">
        <f t="shared" si="9"/>
        <v>4.3400000000000001E-2</v>
      </c>
      <c r="AF56">
        <f t="shared" si="10"/>
        <v>68.684782926008111</v>
      </c>
      <c r="AG56">
        <f t="shared" si="11"/>
        <v>4.3159199325139745</v>
      </c>
    </row>
    <row r="57" spans="1:33" ht="15" x14ac:dyDescent="0.2">
      <c r="A57" s="3" t="s">
        <v>11</v>
      </c>
      <c r="B57" s="3" t="s">
        <v>36</v>
      </c>
      <c r="C57" s="9" t="s">
        <v>179</v>
      </c>
      <c r="D57" s="10">
        <v>3</v>
      </c>
      <c r="E57" s="3" t="s">
        <v>37</v>
      </c>
      <c r="F57" s="3" t="s">
        <v>135</v>
      </c>
      <c r="G57" s="3" t="s">
        <v>132</v>
      </c>
      <c r="H57" s="4">
        <v>45084</v>
      </c>
      <c r="I57" s="5">
        <v>0.61875000000000002</v>
      </c>
      <c r="J57" s="5">
        <v>0.62222222222222223</v>
      </c>
      <c r="K57" s="5">
        <f t="shared" si="4"/>
        <v>0.625</v>
      </c>
      <c r="L57" s="3" t="s">
        <v>15</v>
      </c>
      <c r="M57" s="3">
        <v>79</v>
      </c>
      <c r="N57" s="3">
        <f t="shared" si="5"/>
        <v>26.111111111111111</v>
      </c>
      <c r="O57" s="3">
        <v>0.626</v>
      </c>
      <c r="P57" s="3">
        <v>3.5999999999999997E-2</v>
      </c>
      <c r="Q57" s="3">
        <f t="shared" si="6"/>
        <v>37.56</v>
      </c>
      <c r="R57" s="3">
        <f t="shared" si="7"/>
        <v>2.1599999999999996E-3</v>
      </c>
      <c r="T57" s="3" t="s">
        <v>16</v>
      </c>
      <c r="U57" s="3" t="s">
        <v>136</v>
      </c>
      <c r="V57" s="13">
        <v>28</v>
      </c>
      <c r="W57" s="13">
        <v>15.5</v>
      </c>
      <c r="X57" s="13">
        <v>5</v>
      </c>
      <c r="Y57" s="13">
        <v>1303</v>
      </c>
      <c r="Z57" s="13">
        <v>2170</v>
      </c>
      <c r="AA57" s="13">
        <v>0.60046082949308754</v>
      </c>
      <c r="AB57" s="13">
        <v>24</v>
      </c>
      <c r="AC57" s="14">
        <v>434</v>
      </c>
      <c r="AD57" s="13">
        <f t="shared" si="8"/>
        <v>2.17</v>
      </c>
      <c r="AE57">
        <f t="shared" si="9"/>
        <v>4.3400000000000001E-2</v>
      </c>
      <c r="AF57">
        <f t="shared" si="10"/>
        <v>76.476793158856481</v>
      </c>
      <c r="AG57">
        <f t="shared" si="11"/>
        <v>4.3980264436403083</v>
      </c>
    </row>
    <row r="58" spans="1:33" ht="15" x14ac:dyDescent="0.2">
      <c r="A58" s="3" t="s">
        <v>11</v>
      </c>
      <c r="B58" s="3" t="s">
        <v>36</v>
      </c>
      <c r="C58" s="9" t="s">
        <v>179</v>
      </c>
      <c r="D58" s="10">
        <v>3</v>
      </c>
      <c r="E58" s="3" t="s">
        <v>37</v>
      </c>
      <c r="F58" s="3" t="s">
        <v>137</v>
      </c>
      <c r="G58" s="3" t="s">
        <v>205</v>
      </c>
      <c r="H58" s="4">
        <v>45085</v>
      </c>
      <c r="I58" s="5">
        <v>0.51041666666666663</v>
      </c>
      <c r="J58" s="5">
        <v>0.51597222222222228</v>
      </c>
      <c r="K58" s="5">
        <f t="shared" si="4"/>
        <v>0.5</v>
      </c>
      <c r="L58" s="3" t="s">
        <v>15</v>
      </c>
      <c r="M58" s="3">
        <v>77</v>
      </c>
      <c r="N58" s="3">
        <f t="shared" si="5"/>
        <v>25</v>
      </c>
      <c r="O58" s="3">
        <v>0.57799999999999996</v>
      </c>
      <c r="P58" s="3">
        <v>3.6999999999999998E-2</v>
      </c>
      <c r="Q58" s="3">
        <f t="shared" si="6"/>
        <v>34.68</v>
      </c>
      <c r="R58" s="3">
        <f t="shared" si="7"/>
        <v>2.2199999999999998E-3</v>
      </c>
      <c r="T58" s="3" t="s">
        <v>16</v>
      </c>
      <c r="U58" s="3" t="s">
        <v>17</v>
      </c>
      <c r="V58" s="13">
        <v>28</v>
      </c>
      <c r="W58" s="13">
        <v>15.5</v>
      </c>
      <c r="X58" s="13">
        <v>5</v>
      </c>
      <c r="Y58" s="13">
        <v>1303</v>
      </c>
      <c r="Z58" s="13">
        <v>2170</v>
      </c>
      <c r="AA58" s="13">
        <v>0.60046082949308754</v>
      </c>
      <c r="AB58" s="13">
        <v>24</v>
      </c>
      <c r="AC58" s="14">
        <v>434</v>
      </c>
      <c r="AD58" s="13">
        <f t="shared" si="8"/>
        <v>2.17</v>
      </c>
      <c r="AE58">
        <f t="shared" si="9"/>
        <v>4.3400000000000001E-2</v>
      </c>
      <c r="AF58">
        <f t="shared" si="10"/>
        <v>70.875909401221577</v>
      </c>
      <c r="AG58">
        <f t="shared" si="11"/>
        <v>4.5370391831231807</v>
      </c>
    </row>
    <row r="59" spans="1:33" ht="15" x14ac:dyDescent="0.2">
      <c r="A59" s="3" t="s">
        <v>11</v>
      </c>
      <c r="B59" s="3" t="s">
        <v>36</v>
      </c>
      <c r="C59" s="9" t="s">
        <v>179</v>
      </c>
      <c r="D59" s="10">
        <v>3</v>
      </c>
      <c r="E59" s="3" t="s">
        <v>37</v>
      </c>
      <c r="F59" s="3" t="s">
        <v>173</v>
      </c>
      <c r="G59" s="3" t="s">
        <v>205</v>
      </c>
      <c r="H59" s="4">
        <v>45086</v>
      </c>
      <c r="I59" s="5">
        <v>0.44027777777777777</v>
      </c>
      <c r="J59" s="5">
        <v>0.44583333333333336</v>
      </c>
      <c r="K59" s="5">
        <f t="shared" si="4"/>
        <v>0.45833333333333331</v>
      </c>
      <c r="L59" s="3" t="s">
        <v>15</v>
      </c>
      <c r="M59" s="3">
        <v>74</v>
      </c>
      <c r="N59" s="3">
        <f t="shared" si="5"/>
        <v>23.333333333333332</v>
      </c>
      <c r="O59" s="3">
        <v>0.57599999999999996</v>
      </c>
      <c r="P59" s="3">
        <v>3.5999999999999997E-2</v>
      </c>
      <c r="Q59" s="3">
        <f t="shared" si="6"/>
        <v>34.559999999999995</v>
      </c>
      <c r="R59" s="3">
        <f t="shared" si="7"/>
        <v>2.1599999999999996E-3</v>
      </c>
      <c r="T59" s="3" t="s">
        <v>16</v>
      </c>
      <c r="U59" s="3" t="s">
        <v>17</v>
      </c>
      <c r="V59" s="13">
        <v>28</v>
      </c>
      <c r="W59" s="13">
        <v>15.5</v>
      </c>
      <c r="X59" s="13">
        <v>5</v>
      </c>
      <c r="Y59" s="13">
        <v>1303</v>
      </c>
      <c r="Z59" s="13">
        <v>2170</v>
      </c>
      <c r="AA59" s="13">
        <v>0.60046082949308754</v>
      </c>
      <c r="AB59" s="13">
        <v>24</v>
      </c>
      <c r="AC59" s="14">
        <v>434</v>
      </c>
      <c r="AD59" s="13">
        <f t="shared" si="8"/>
        <v>2.17</v>
      </c>
      <c r="AE59">
        <f t="shared" si="9"/>
        <v>4.3400000000000001E-2</v>
      </c>
      <c r="AF59">
        <f t="shared" si="10"/>
        <v>71.027710889372827</v>
      </c>
      <c r="AG59">
        <f t="shared" si="11"/>
        <v>4.4392319305858017</v>
      </c>
    </row>
    <row r="60" spans="1:33" ht="13" x14ac:dyDescent="0.15">
      <c r="A60" s="3" t="s">
        <v>11</v>
      </c>
      <c r="B60" s="3" t="s">
        <v>19</v>
      </c>
      <c r="C60" t="s">
        <v>179</v>
      </c>
      <c r="D60" s="7">
        <v>3</v>
      </c>
      <c r="E60" s="3" t="s">
        <v>20</v>
      </c>
      <c r="F60" s="3" t="s">
        <v>14</v>
      </c>
      <c r="G60" s="3" t="s">
        <v>204</v>
      </c>
      <c r="H60" s="4">
        <v>45081</v>
      </c>
      <c r="I60" s="5">
        <v>0.55486111111111114</v>
      </c>
      <c r="J60" s="5">
        <v>0.55902777777777779</v>
      </c>
      <c r="K60" s="5">
        <f t="shared" si="4"/>
        <v>0.54166666666666663</v>
      </c>
      <c r="L60" s="3" t="s">
        <v>15</v>
      </c>
      <c r="M60" s="3">
        <v>73</v>
      </c>
      <c r="N60" s="3">
        <f t="shared" si="5"/>
        <v>22.777777777777779</v>
      </c>
      <c r="O60" s="3">
        <v>0.53</v>
      </c>
      <c r="P60" s="3">
        <v>5.0000000000000001E-3</v>
      </c>
      <c r="Q60" s="3">
        <f t="shared" si="6"/>
        <v>31.8</v>
      </c>
      <c r="R60" s="3">
        <f t="shared" si="7"/>
        <v>2.9999999999999997E-4</v>
      </c>
      <c r="T60" s="3" t="s">
        <v>16</v>
      </c>
      <c r="U60" s="3" t="s">
        <v>17</v>
      </c>
      <c r="V60" s="13">
        <v>28</v>
      </c>
      <c r="W60" s="13">
        <v>15.5</v>
      </c>
      <c r="X60" s="13">
        <v>5</v>
      </c>
      <c r="Y60" s="13">
        <v>1303</v>
      </c>
      <c r="Z60" s="13">
        <v>2170</v>
      </c>
      <c r="AA60" s="13">
        <v>0.60046082949308754</v>
      </c>
      <c r="AB60" s="13">
        <v>24</v>
      </c>
      <c r="AC60" s="14">
        <v>434</v>
      </c>
      <c r="AD60" s="13">
        <f t="shared" si="8"/>
        <v>2.17</v>
      </c>
      <c r="AE60">
        <f t="shared" si="9"/>
        <v>4.3400000000000001E-2</v>
      </c>
      <c r="AF60">
        <f t="shared" si="10"/>
        <v>65.478052876689048</v>
      </c>
      <c r="AG60">
        <f t="shared" si="11"/>
        <v>0.61771747996876436</v>
      </c>
    </row>
    <row r="61" spans="1:33" ht="13" x14ac:dyDescent="0.15">
      <c r="A61" s="3" t="s">
        <v>11</v>
      </c>
      <c r="B61" s="3" t="s">
        <v>19</v>
      </c>
      <c r="C61" t="s">
        <v>179</v>
      </c>
      <c r="D61" s="7">
        <v>3</v>
      </c>
      <c r="E61" s="3" t="s">
        <v>20</v>
      </c>
      <c r="F61" s="3" t="s">
        <v>108</v>
      </c>
      <c r="G61" s="3" t="s">
        <v>204</v>
      </c>
      <c r="H61" s="4">
        <v>45082</v>
      </c>
      <c r="I61" s="5">
        <v>0.6166666666666667</v>
      </c>
      <c r="J61" s="5">
        <v>0.62013888888888891</v>
      </c>
      <c r="K61" s="5">
        <f t="shared" si="4"/>
        <v>0.625</v>
      </c>
      <c r="L61" s="3" t="s">
        <v>15</v>
      </c>
      <c r="M61" s="3">
        <v>81</v>
      </c>
      <c r="N61" s="3">
        <f t="shared" si="5"/>
        <v>27.222222222222221</v>
      </c>
      <c r="O61" s="3">
        <v>0.61</v>
      </c>
      <c r="P61" s="3">
        <v>5.0000000000000001E-3</v>
      </c>
      <c r="Q61" s="3">
        <f t="shared" si="6"/>
        <v>36.6</v>
      </c>
      <c r="R61" s="3">
        <f t="shared" si="7"/>
        <v>2.9999999999999997E-4</v>
      </c>
      <c r="T61" s="3" t="s">
        <v>16</v>
      </c>
      <c r="U61" s="3" t="s">
        <v>109</v>
      </c>
      <c r="V61" s="13">
        <v>28</v>
      </c>
      <c r="W61" s="13">
        <v>15.5</v>
      </c>
      <c r="X61" s="13">
        <v>5</v>
      </c>
      <c r="Y61" s="13">
        <v>1303</v>
      </c>
      <c r="Z61" s="13">
        <v>2170</v>
      </c>
      <c r="AA61" s="13">
        <v>0.60046082949308754</v>
      </c>
      <c r="AB61" s="13">
        <v>24</v>
      </c>
      <c r="AC61" s="14">
        <v>434</v>
      </c>
      <c r="AD61" s="13">
        <f t="shared" si="8"/>
        <v>2.17</v>
      </c>
      <c r="AE61">
        <f t="shared" si="9"/>
        <v>4.3400000000000001E-2</v>
      </c>
      <c r="AF61">
        <f t="shared" si="10"/>
        <v>74.246448936884505</v>
      </c>
      <c r="AG61">
        <f t="shared" si="11"/>
        <v>0.60857745030233168</v>
      </c>
    </row>
    <row r="62" spans="1:33" ht="13" x14ac:dyDescent="0.15">
      <c r="A62" s="3" t="s">
        <v>11</v>
      </c>
      <c r="B62" s="3" t="s">
        <v>19</v>
      </c>
      <c r="C62" t="s">
        <v>179</v>
      </c>
      <c r="D62" s="7">
        <v>3</v>
      </c>
      <c r="E62" s="3" t="s">
        <v>20</v>
      </c>
      <c r="F62" s="3" t="s">
        <v>116</v>
      </c>
      <c r="G62" s="3" t="s">
        <v>132</v>
      </c>
      <c r="H62" s="4">
        <v>45083</v>
      </c>
      <c r="I62" s="5">
        <v>0.54166666666666663</v>
      </c>
      <c r="J62" s="5">
        <v>0.54513888888888884</v>
      </c>
      <c r="K62" s="5">
        <f t="shared" si="4"/>
        <v>0.54166666666666663</v>
      </c>
      <c r="L62" s="3" t="s">
        <v>15</v>
      </c>
      <c r="M62" s="3">
        <v>82</v>
      </c>
      <c r="N62" s="3">
        <f t="shared" si="5"/>
        <v>27.777777777777779</v>
      </c>
      <c r="O62" s="3">
        <v>0.60299999999999998</v>
      </c>
      <c r="P62" s="3">
        <v>7.0000000000000001E-3</v>
      </c>
      <c r="Q62" s="3">
        <f t="shared" si="6"/>
        <v>36.18</v>
      </c>
      <c r="R62" s="3">
        <f t="shared" si="7"/>
        <v>4.1999999999999996E-4</v>
      </c>
      <c r="S62" s="3" t="s">
        <v>118</v>
      </c>
      <c r="T62" s="3" t="s">
        <v>16</v>
      </c>
      <c r="U62" s="3" t="s">
        <v>117</v>
      </c>
      <c r="V62" s="13">
        <v>28</v>
      </c>
      <c r="W62" s="13">
        <v>15.5</v>
      </c>
      <c r="X62" s="13">
        <v>5</v>
      </c>
      <c r="Y62" s="13">
        <v>1303</v>
      </c>
      <c r="Z62" s="13">
        <v>2170</v>
      </c>
      <c r="AA62" s="13">
        <v>0.60046082949308754</v>
      </c>
      <c r="AB62" s="13">
        <v>24</v>
      </c>
      <c r="AC62" s="14">
        <v>434</v>
      </c>
      <c r="AD62" s="13">
        <f t="shared" si="8"/>
        <v>2.17</v>
      </c>
      <c r="AE62">
        <f t="shared" si="9"/>
        <v>4.3400000000000001E-2</v>
      </c>
      <c r="AF62">
        <f t="shared" si="10"/>
        <v>73.258943911659117</v>
      </c>
      <c r="AG62">
        <f t="shared" si="11"/>
        <v>0.85043550146204605</v>
      </c>
    </row>
    <row r="63" spans="1:33" ht="13" x14ac:dyDescent="0.15">
      <c r="A63" s="3" t="s">
        <v>11</v>
      </c>
      <c r="B63" s="3" t="s">
        <v>19</v>
      </c>
      <c r="C63" t="s">
        <v>179</v>
      </c>
      <c r="D63" s="7">
        <v>3</v>
      </c>
      <c r="E63" s="3" t="s">
        <v>20</v>
      </c>
      <c r="F63" s="3" t="s">
        <v>127</v>
      </c>
      <c r="G63" s="3" t="s">
        <v>132</v>
      </c>
      <c r="H63" s="4">
        <v>45084</v>
      </c>
      <c r="I63" s="5">
        <v>0.37638888888888888</v>
      </c>
      <c r="J63" s="5">
        <v>0.37986111111111109</v>
      </c>
      <c r="K63" s="5">
        <f t="shared" si="4"/>
        <v>0.375</v>
      </c>
      <c r="L63" s="3" t="s">
        <v>15</v>
      </c>
      <c r="M63" s="3">
        <v>72</v>
      </c>
      <c r="N63" s="3">
        <f t="shared" si="5"/>
        <v>22.222222222222221</v>
      </c>
      <c r="O63" s="3">
        <v>0.55300000000000005</v>
      </c>
      <c r="P63" s="3">
        <v>6.0000000000000001E-3</v>
      </c>
      <c r="Q63" s="3">
        <f t="shared" si="6"/>
        <v>33.18</v>
      </c>
      <c r="R63" s="3">
        <f t="shared" si="7"/>
        <v>3.5999999999999997E-4</v>
      </c>
      <c r="T63" s="3" t="s">
        <v>16</v>
      </c>
      <c r="U63" s="3" t="s">
        <v>109</v>
      </c>
      <c r="V63" s="13">
        <v>28</v>
      </c>
      <c r="W63" s="13">
        <v>15.5</v>
      </c>
      <c r="X63" s="13">
        <v>5</v>
      </c>
      <c r="Y63" s="13">
        <v>1303</v>
      </c>
      <c r="Z63" s="13">
        <v>2170</v>
      </c>
      <c r="AA63" s="13">
        <v>0.60046082949308754</v>
      </c>
      <c r="AB63" s="13">
        <v>24</v>
      </c>
      <c r="AC63" s="14">
        <v>434</v>
      </c>
      <c r="AD63" s="13">
        <f t="shared" si="8"/>
        <v>2.17</v>
      </c>
      <c r="AE63">
        <f t="shared" si="9"/>
        <v>4.3400000000000001E-2</v>
      </c>
      <c r="AF63">
        <f t="shared" si="10"/>
        <v>68.448053206084154</v>
      </c>
      <c r="AG63">
        <f t="shared" si="11"/>
        <v>0.74265518849277556</v>
      </c>
    </row>
    <row r="64" spans="1:33" ht="13" x14ac:dyDescent="0.15">
      <c r="A64" s="3" t="s">
        <v>11</v>
      </c>
      <c r="B64" s="3" t="s">
        <v>19</v>
      </c>
      <c r="C64" t="s">
        <v>179</v>
      </c>
      <c r="D64" s="7">
        <v>3</v>
      </c>
      <c r="E64" s="3" t="s">
        <v>20</v>
      </c>
      <c r="F64" s="3" t="s">
        <v>135</v>
      </c>
      <c r="G64" s="3" t="s">
        <v>132</v>
      </c>
      <c r="H64" s="4">
        <v>45084</v>
      </c>
      <c r="I64" s="5">
        <v>0.57222222222222219</v>
      </c>
      <c r="J64" s="5">
        <v>0.5756944444444444</v>
      </c>
      <c r="K64" s="5">
        <f t="shared" si="4"/>
        <v>0.58333333333333326</v>
      </c>
      <c r="L64" s="3" t="s">
        <v>15</v>
      </c>
      <c r="M64" s="3">
        <v>78</v>
      </c>
      <c r="N64" s="3">
        <f t="shared" si="5"/>
        <v>25.555555555555557</v>
      </c>
      <c r="O64" s="3">
        <v>0.63900000000000001</v>
      </c>
      <c r="P64" s="3">
        <v>6.0000000000000001E-3</v>
      </c>
      <c r="Q64" s="3">
        <f t="shared" si="6"/>
        <v>38.340000000000003</v>
      </c>
      <c r="R64" s="3">
        <f t="shared" si="7"/>
        <v>3.5999999999999997E-4</v>
      </c>
      <c r="T64" s="3" t="s">
        <v>16</v>
      </c>
      <c r="U64" s="3" t="s">
        <v>136</v>
      </c>
      <c r="V64" s="13">
        <v>28</v>
      </c>
      <c r="W64" s="13">
        <v>15.5</v>
      </c>
      <c r="X64" s="13">
        <v>5</v>
      </c>
      <c r="Y64" s="13">
        <v>1303</v>
      </c>
      <c r="Z64" s="13">
        <v>2170</v>
      </c>
      <c r="AA64" s="13">
        <v>0.60046082949308754</v>
      </c>
      <c r="AB64" s="13">
        <v>24</v>
      </c>
      <c r="AC64" s="14">
        <v>434</v>
      </c>
      <c r="AD64" s="13">
        <f t="shared" si="8"/>
        <v>2.17</v>
      </c>
      <c r="AE64">
        <f t="shared" si="9"/>
        <v>4.3400000000000001E-2</v>
      </c>
      <c r="AF64">
        <f t="shared" si="10"/>
        <v>78.210160605992741</v>
      </c>
      <c r="AG64">
        <f t="shared" si="11"/>
        <v>0.73436770522058892</v>
      </c>
    </row>
    <row r="65" spans="1:33" ht="13" x14ac:dyDescent="0.15">
      <c r="A65" s="3" t="s">
        <v>11</v>
      </c>
      <c r="B65" s="3" t="s">
        <v>19</v>
      </c>
      <c r="C65" t="s">
        <v>179</v>
      </c>
      <c r="D65" s="7">
        <v>3</v>
      </c>
      <c r="E65" s="3" t="s">
        <v>20</v>
      </c>
      <c r="F65" s="3" t="s">
        <v>137</v>
      </c>
      <c r="G65" s="3" t="s">
        <v>205</v>
      </c>
      <c r="H65" s="4">
        <v>45085</v>
      </c>
      <c r="I65" s="5">
        <v>0.57986111111111116</v>
      </c>
      <c r="J65" s="5">
        <v>0.58402777777777781</v>
      </c>
      <c r="K65" s="5">
        <f t="shared" si="4"/>
        <v>0.58333333333333326</v>
      </c>
      <c r="L65" s="3" t="s">
        <v>15</v>
      </c>
      <c r="M65" s="3">
        <v>79</v>
      </c>
      <c r="N65" s="3">
        <f t="shared" si="5"/>
        <v>26.111111111111111</v>
      </c>
      <c r="O65" s="3">
        <v>0.60699999999999998</v>
      </c>
      <c r="P65" s="3">
        <v>6.0000000000000001E-3</v>
      </c>
      <c r="Q65" s="3">
        <f t="shared" si="6"/>
        <v>36.42</v>
      </c>
      <c r="R65" s="3">
        <f t="shared" si="7"/>
        <v>3.5999999999999997E-4</v>
      </c>
      <c r="T65" s="3" t="s">
        <v>16</v>
      </c>
      <c r="U65" s="3" t="s">
        <v>17</v>
      </c>
      <c r="V65" s="13">
        <v>28</v>
      </c>
      <c r="W65" s="13">
        <v>15.5</v>
      </c>
      <c r="X65" s="13">
        <v>5</v>
      </c>
      <c r="Y65" s="13">
        <v>1303</v>
      </c>
      <c r="Z65" s="13">
        <v>2170</v>
      </c>
      <c r="AA65" s="13">
        <v>0.60046082949308754</v>
      </c>
      <c r="AB65" s="13">
        <v>24</v>
      </c>
      <c r="AC65" s="14">
        <v>434</v>
      </c>
      <c r="AD65" s="13">
        <f t="shared" si="8"/>
        <v>2.17</v>
      </c>
      <c r="AE65">
        <f t="shared" si="9"/>
        <v>4.3400000000000001E-2</v>
      </c>
      <c r="AF65">
        <f t="shared" si="10"/>
        <v>74.155612535824105</v>
      </c>
      <c r="AG65">
        <f t="shared" si="11"/>
        <v>0.73300440727338467</v>
      </c>
    </row>
    <row r="66" spans="1:33" ht="13" x14ac:dyDescent="0.15">
      <c r="A66" s="3" t="s">
        <v>11</v>
      </c>
      <c r="B66" s="3" t="s">
        <v>19</v>
      </c>
      <c r="C66" t="s">
        <v>179</v>
      </c>
      <c r="D66" s="7">
        <v>3</v>
      </c>
      <c r="E66" s="3" t="s">
        <v>20</v>
      </c>
      <c r="F66" s="3" t="s">
        <v>173</v>
      </c>
      <c r="G66" s="3" t="s">
        <v>205</v>
      </c>
      <c r="H66" s="4">
        <v>45086</v>
      </c>
      <c r="I66" s="5">
        <v>0.49166666666666664</v>
      </c>
      <c r="J66" s="5">
        <v>0.49513888888888891</v>
      </c>
      <c r="K66" s="5">
        <f t="shared" si="4"/>
        <v>0.5</v>
      </c>
      <c r="L66" s="3" t="s">
        <v>15</v>
      </c>
      <c r="M66" s="3">
        <v>74</v>
      </c>
      <c r="N66" s="3">
        <f t="shared" si="5"/>
        <v>23.333333333333332</v>
      </c>
      <c r="O66" s="3">
        <v>0.55900000000000005</v>
      </c>
      <c r="P66" s="3">
        <v>6.0000000000000001E-3</v>
      </c>
      <c r="Q66" s="3">
        <f t="shared" si="6"/>
        <v>33.540000000000006</v>
      </c>
      <c r="R66" s="3">
        <f t="shared" si="7"/>
        <v>3.5999999999999997E-4</v>
      </c>
      <c r="T66" s="3" t="s">
        <v>16</v>
      </c>
      <c r="U66" s="3" t="s">
        <v>17</v>
      </c>
      <c r="V66" s="13">
        <v>28</v>
      </c>
      <c r="W66" s="13">
        <v>15.5</v>
      </c>
      <c r="X66" s="13">
        <v>5</v>
      </c>
      <c r="Y66" s="13">
        <v>1303</v>
      </c>
      <c r="Z66" s="13">
        <v>2170</v>
      </c>
      <c r="AA66" s="13">
        <v>0.60046082949308754</v>
      </c>
      <c r="AB66" s="13">
        <v>24</v>
      </c>
      <c r="AC66" s="14">
        <v>434</v>
      </c>
      <c r="AD66" s="13">
        <f t="shared" si="8"/>
        <v>2.17</v>
      </c>
      <c r="AE66">
        <f t="shared" si="9"/>
        <v>4.3400000000000001E-2</v>
      </c>
      <c r="AF66">
        <f t="shared" si="10"/>
        <v>68.931406922151766</v>
      </c>
      <c r="AG66">
        <f t="shared" si="11"/>
        <v>0.73987198843096702</v>
      </c>
    </row>
    <row r="67" spans="1:33" ht="13" x14ac:dyDescent="0.15">
      <c r="A67" s="3" t="s">
        <v>11</v>
      </c>
      <c r="B67" s="3" t="s">
        <v>38</v>
      </c>
      <c r="C67" t="s">
        <v>179</v>
      </c>
      <c r="D67" s="7">
        <v>3</v>
      </c>
      <c r="E67" s="3" t="s">
        <v>44</v>
      </c>
      <c r="F67" s="3" t="s">
        <v>14</v>
      </c>
      <c r="G67" s="3" t="s">
        <v>204</v>
      </c>
      <c r="H67" s="4">
        <v>45081</v>
      </c>
      <c r="I67" s="5">
        <v>0.63749999999999996</v>
      </c>
      <c r="J67" s="5">
        <v>0.64722222222222225</v>
      </c>
      <c r="K67" s="5">
        <f t="shared" si="4"/>
        <v>0.625</v>
      </c>
      <c r="L67" s="3" t="s">
        <v>15</v>
      </c>
      <c r="M67" s="3">
        <v>76</v>
      </c>
      <c r="N67" s="3">
        <f t="shared" si="5"/>
        <v>24.444444444444443</v>
      </c>
      <c r="O67" s="3">
        <v>0.42</v>
      </c>
      <c r="P67" s="3">
        <v>8.9999999999999993E-3</v>
      </c>
      <c r="Q67" s="3">
        <f t="shared" si="6"/>
        <v>25.2</v>
      </c>
      <c r="R67" s="3">
        <f t="shared" si="7"/>
        <v>5.399999999999999E-4</v>
      </c>
      <c r="T67" s="3" t="s">
        <v>16</v>
      </c>
      <c r="U67" s="3" t="s">
        <v>17</v>
      </c>
      <c r="V67" s="13">
        <v>28</v>
      </c>
      <c r="W67" s="13">
        <v>15.5</v>
      </c>
      <c r="X67" s="13">
        <v>5</v>
      </c>
      <c r="Y67" s="13">
        <v>1303</v>
      </c>
      <c r="Z67" s="13">
        <v>2170</v>
      </c>
      <c r="AA67" s="13">
        <v>0.60046082949308754</v>
      </c>
      <c r="AB67" s="13">
        <v>24</v>
      </c>
      <c r="AC67" s="14">
        <v>434</v>
      </c>
      <c r="AD67" s="13">
        <f t="shared" si="8"/>
        <v>2.17</v>
      </c>
      <c r="AE67">
        <f t="shared" si="9"/>
        <v>4.3400000000000001E-2</v>
      </c>
      <c r="AF67">
        <f t="shared" si="10"/>
        <v>51.597669992004008</v>
      </c>
      <c r="AG67">
        <f t="shared" si="11"/>
        <v>1.1056643569715143</v>
      </c>
    </row>
    <row r="68" spans="1:33" ht="13" x14ac:dyDescent="0.15">
      <c r="A68" s="3" t="s">
        <v>11</v>
      </c>
      <c r="B68" s="3" t="s">
        <v>38</v>
      </c>
      <c r="C68" t="s">
        <v>179</v>
      </c>
      <c r="D68" s="7">
        <v>3</v>
      </c>
      <c r="E68" s="3" t="s">
        <v>44</v>
      </c>
      <c r="F68" s="3" t="s">
        <v>108</v>
      </c>
      <c r="G68" s="3" t="s">
        <v>204</v>
      </c>
      <c r="H68" s="4">
        <v>45082</v>
      </c>
      <c r="I68" s="5">
        <v>0.64027777777777772</v>
      </c>
      <c r="J68" s="5">
        <v>0.64375000000000004</v>
      </c>
      <c r="K68" s="5">
        <f t="shared" si="4"/>
        <v>0.625</v>
      </c>
      <c r="L68" s="3" t="s">
        <v>15</v>
      </c>
      <c r="M68" s="3">
        <v>81</v>
      </c>
      <c r="N68" s="3">
        <f t="shared" si="5"/>
        <v>27.222222222222221</v>
      </c>
      <c r="O68" s="3">
        <v>0.48399999999999999</v>
      </c>
      <c r="P68" s="3">
        <v>1.0999999999999999E-2</v>
      </c>
      <c r="Q68" s="3">
        <f t="shared" si="6"/>
        <v>29.04</v>
      </c>
      <c r="R68" s="3">
        <f t="shared" si="7"/>
        <v>6.5999999999999989E-4</v>
      </c>
      <c r="T68" s="3" t="s">
        <v>16</v>
      </c>
      <c r="U68" s="3" t="s">
        <v>109</v>
      </c>
      <c r="V68" s="13">
        <v>28</v>
      </c>
      <c r="W68" s="13">
        <v>15.5</v>
      </c>
      <c r="X68" s="13">
        <v>5</v>
      </c>
      <c r="Y68" s="13">
        <v>1303</v>
      </c>
      <c r="Z68" s="13">
        <v>2170</v>
      </c>
      <c r="AA68" s="13">
        <v>0.60046082949308754</v>
      </c>
      <c r="AB68" s="13">
        <v>24</v>
      </c>
      <c r="AC68" s="14">
        <v>434</v>
      </c>
      <c r="AD68" s="13">
        <f t="shared" si="8"/>
        <v>2.17</v>
      </c>
      <c r="AE68">
        <f t="shared" si="9"/>
        <v>4.3400000000000001E-2</v>
      </c>
      <c r="AF68">
        <f t="shared" si="10"/>
        <v>58.910297189265727</v>
      </c>
      <c r="AG68">
        <f t="shared" si="11"/>
        <v>1.33887039066513</v>
      </c>
    </row>
    <row r="69" spans="1:33" ht="13" x14ac:dyDescent="0.15">
      <c r="A69" s="3" t="s">
        <v>11</v>
      </c>
      <c r="B69" s="3" t="s">
        <v>38</v>
      </c>
      <c r="C69" t="s">
        <v>179</v>
      </c>
      <c r="D69" s="7">
        <v>3</v>
      </c>
      <c r="E69" s="3" t="s">
        <v>44</v>
      </c>
      <c r="F69" s="3" t="s">
        <v>116</v>
      </c>
      <c r="G69" s="3" t="s">
        <v>132</v>
      </c>
      <c r="H69" s="4">
        <v>45083</v>
      </c>
      <c r="I69" s="5">
        <v>0.52430555555555558</v>
      </c>
      <c r="J69" s="5">
        <v>0.52777777777777779</v>
      </c>
      <c r="K69" s="5">
        <f t="shared" si="4"/>
        <v>0.54166666666666663</v>
      </c>
      <c r="L69" s="3" t="s">
        <v>15</v>
      </c>
      <c r="M69" s="3">
        <v>82</v>
      </c>
      <c r="N69" s="3">
        <f t="shared" si="5"/>
        <v>27.777777777777779</v>
      </c>
      <c r="O69" s="3">
        <v>0.44600000000000001</v>
      </c>
      <c r="P69" s="3">
        <v>0.01</v>
      </c>
      <c r="Q69" s="3">
        <f t="shared" si="6"/>
        <v>26.76</v>
      </c>
      <c r="R69" s="3">
        <f t="shared" si="7"/>
        <v>5.9999999999999995E-4</v>
      </c>
      <c r="T69" s="3" t="s">
        <v>16</v>
      </c>
      <c r="U69" s="3" t="s">
        <v>117</v>
      </c>
      <c r="V69" s="13">
        <v>28</v>
      </c>
      <c r="W69" s="13">
        <v>15.5</v>
      </c>
      <c r="X69" s="13">
        <v>5</v>
      </c>
      <c r="Y69" s="13">
        <v>1303</v>
      </c>
      <c r="Z69" s="13">
        <v>2170</v>
      </c>
      <c r="AA69" s="13">
        <v>0.60046082949308754</v>
      </c>
      <c r="AB69" s="13">
        <v>24</v>
      </c>
      <c r="AC69" s="14">
        <v>434</v>
      </c>
      <c r="AD69" s="13">
        <f t="shared" si="8"/>
        <v>2.17</v>
      </c>
      <c r="AE69">
        <f t="shared" si="9"/>
        <v>4.3400000000000001E-2</v>
      </c>
      <c r="AF69">
        <f t="shared" si="10"/>
        <v>54.184890521724654</v>
      </c>
      <c r="AG69">
        <f t="shared" si="11"/>
        <v>1.2149078592314939</v>
      </c>
    </row>
    <row r="70" spans="1:33" ht="13" x14ac:dyDescent="0.15">
      <c r="A70" s="3" t="s">
        <v>11</v>
      </c>
      <c r="B70" s="3" t="s">
        <v>38</v>
      </c>
      <c r="C70" t="s">
        <v>179</v>
      </c>
      <c r="D70" s="7">
        <v>3</v>
      </c>
      <c r="E70" s="3" t="s">
        <v>44</v>
      </c>
      <c r="F70" s="3" t="s">
        <v>127</v>
      </c>
      <c r="G70" s="3" t="s">
        <v>132</v>
      </c>
      <c r="H70" s="4">
        <v>45084</v>
      </c>
      <c r="I70" s="5">
        <v>0.33958333333333335</v>
      </c>
      <c r="J70" s="5">
        <v>0.34305555555555556</v>
      </c>
      <c r="K70" s="5">
        <f t="shared" si="4"/>
        <v>0.33333333333333331</v>
      </c>
      <c r="L70" s="3" t="s">
        <v>15</v>
      </c>
      <c r="M70" s="3">
        <v>68</v>
      </c>
      <c r="N70" s="3">
        <f t="shared" si="5"/>
        <v>20</v>
      </c>
      <c r="O70" s="3">
        <v>0.434</v>
      </c>
      <c r="P70" s="3">
        <v>1.0999999999999999E-2</v>
      </c>
      <c r="Q70" s="3">
        <f t="shared" si="6"/>
        <v>26.04</v>
      </c>
      <c r="R70" s="3">
        <f t="shared" si="7"/>
        <v>6.5999999999999989E-4</v>
      </c>
      <c r="T70" s="3" t="s">
        <v>16</v>
      </c>
      <c r="U70" s="3" t="s">
        <v>109</v>
      </c>
      <c r="V70" s="13">
        <v>28</v>
      </c>
      <c r="W70" s="13">
        <v>15.5</v>
      </c>
      <c r="X70" s="13">
        <v>5</v>
      </c>
      <c r="Y70" s="13">
        <v>1303</v>
      </c>
      <c r="Z70" s="13">
        <v>2170</v>
      </c>
      <c r="AA70" s="13">
        <v>0.60046082949308754</v>
      </c>
      <c r="AB70" s="13">
        <v>24</v>
      </c>
      <c r="AC70" s="14">
        <v>434</v>
      </c>
      <c r="AD70" s="13">
        <f t="shared" si="8"/>
        <v>2.17</v>
      </c>
      <c r="AE70">
        <f t="shared" si="9"/>
        <v>4.3400000000000001E-2</v>
      </c>
      <c r="AF70">
        <f t="shared" si="10"/>
        <v>54.125939850229649</v>
      </c>
      <c r="AG70">
        <f t="shared" si="11"/>
        <v>1.3718556183237929</v>
      </c>
    </row>
    <row r="71" spans="1:33" ht="13" x14ac:dyDescent="0.15">
      <c r="A71" s="3" t="s">
        <v>11</v>
      </c>
      <c r="B71" s="3" t="s">
        <v>38</v>
      </c>
      <c r="C71" t="s">
        <v>179</v>
      </c>
      <c r="D71" s="7">
        <v>3</v>
      </c>
      <c r="E71" s="3" t="s">
        <v>44</v>
      </c>
      <c r="F71" s="3" t="s">
        <v>135</v>
      </c>
      <c r="G71" s="3" t="s">
        <v>132</v>
      </c>
      <c r="H71" s="4">
        <v>45084</v>
      </c>
      <c r="I71" s="5">
        <v>0.54374999999999996</v>
      </c>
      <c r="J71" s="5">
        <v>0.54722222222222228</v>
      </c>
      <c r="K71" s="5">
        <f t="shared" si="4"/>
        <v>0.54166666666666663</v>
      </c>
      <c r="L71" s="3" t="s">
        <v>15</v>
      </c>
      <c r="M71" s="18">
        <v>78</v>
      </c>
      <c r="N71" s="3">
        <f t="shared" si="5"/>
        <v>25.555555555555557</v>
      </c>
      <c r="O71" s="3">
        <v>0.49099999999999999</v>
      </c>
      <c r="P71" s="3">
        <v>1.2E-2</v>
      </c>
      <c r="Q71" s="3">
        <f t="shared" si="6"/>
        <v>29.46</v>
      </c>
      <c r="R71" s="3">
        <f t="shared" si="7"/>
        <v>7.1999999999999994E-4</v>
      </c>
      <c r="T71" s="3" t="s">
        <v>16</v>
      </c>
      <c r="U71" s="3" t="s">
        <v>136</v>
      </c>
      <c r="V71" s="13">
        <v>28</v>
      </c>
      <c r="W71" s="13">
        <v>15.5</v>
      </c>
      <c r="X71" s="13">
        <v>5</v>
      </c>
      <c r="Y71" s="13">
        <v>1303</v>
      </c>
      <c r="Z71" s="13">
        <v>2170</v>
      </c>
      <c r="AA71" s="13">
        <v>0.60046082949308754</v>
      </c>
      <c r="AB71" s="13">
        <v>24</v>
      </c>
      <c r="AC71" s="14">
        <v>434</v>
      </c>
      <c r="AD71" s="13">
        <f t="shared" si="8"/>
        <v>2.17</v>
      </c>
      <c r="AE71">
        <f t="shared" si="9"/>
        <v>4.3400000000000001E-2</v>
      </c>
      <c r="AF71">
        <f t="shared" si="10"/>
        <v>60.095757210551554</v>
      </c>
      <c r="AG71">
        <f t="shared" si="11"/>
        <v>1.4687354104411778</v>
      </c>
    </row>
    <row r="72" spans="1:33" ht="13" x14ac:dyDescent="0.15">
      <c r="A72" s="3" t="s">
        <v>11</v>
      </c>
      <c r="B72" s="3" t="s">
        <v>38</v>
      </c>
      <c r="C72" t="s">
        <v>179</v>
      </c>
      <c r="D72" s="7">
        <v>3</v>
      </c>
      <c r="E72" s="3" t="s">
        <v>44</v>
      </c>
      <c r="F72" s="3" t="s">
        <v>137</v>
      </c>
      <c r="G72" s="3" t="s">
        <v>205</v>
      </c>
      <c r="H72" s="4">
        <v>45085</v>
      </c>
      <c r="I72" s="5">
        <v>0.55138888888888893</v>
      </c>
      <c r="J72" s="5">
        <v>0.55555555555555558</v>
      </c>
      <c r="K72" s="5">
        <f t="shared" si="4"/>
        <v>0.54166666666666663</v>
      </c>
      <c r="L72" s="3" t="s">
        <v>15</v>
      </c>
      <c r="M72" s="3">
        <v>78</v>
      </c>
      <c r="N72" s="3">
        <f t="shared" si="5"/>
        <v>25.555555555555557</v>
      </c>
      <c r="O72" s="3">
        <v>0.46899999999999997</v>
      </c>
      <c r="P72" s="3">
        <v>1.0999999999999999E-2</v>
      </c>
      <c r="Q72" s="3">
        <f t="shared" si="6"/>
        <v>28.139999999999997</v>
      </c>
      <c r="R72" s="3">
        <f t="shared" si="7"/>
        <v>6.5999999999999989E-4</v>
      </c>
      <c r="T72" s="3" t="s">
        <v>16</v>
      </c>
      <c r="U72" s="3" t="s">
        <v>17</v>
      </c>
      <c r="V72" s="13">
        <v>28</v>
      </c>
      <c r="W72" s="13">
        <v>15.5</v>
      </c>
      <c r="X72" s="13">
        <v>5</v>
      </c>
      <c r="Y72" s="13">
        <v>1303</v>
      </c>
      <c r="Z72" s="13">
        <v>2170</v>
      </c>
      <c r="AA72" s="13">
        <v>0.60046082949308754</v>
      </c>
      <c r="AB72" s="13">
        <v>24</v>
      </c>
      <c r="AC72" s="14">
        <v>434</v>
      </c>
      <c r="AD72" s="13">
        <f t="shared" si="8"/>
        <v>2.17</v>
      </c>
      <c r="AE72">
        <f t="shared" si="9"/>
        <v>4.3400000000000001E-2</v>
      </c>
      <c r="AF72">
        <f t="shared" si="10"/>
        <v>57.403075624742698</v>
      </c>
      <c r="AG72">
        <f t="shared" si="11"/>
        <v>1.3463407929044131</v>
      </c>
    </row>
    <row r="73" spans="1:33" ht="13" x14ac:dyDescent="0.15">
      <c r="A73" s="3" t="s">
        <v>11</v>
      </c>
      <c r="B73" s="3" t="s">
        <v>38</v>
      </c>
      <c r="C73" t="s">
        <v>179</v>
      </c>
      <c r="D73" s="7">
        <v>3</v>
      </c>
      <c r="E73" s="3" t="s">
        <v>44</v>
      </c>
      <c r="F73" s="3" t="s">
        <v>173</v>
      </c>
      <c r="G73" s="3" t="s">
        <v>205</v>
      </c>
      <c r="H73" s="4">
        <v>45086</v>
      </c>
      <c r="I73" s="5">
        <v>0.50763888888888886</v>
      </c>
      <c r="J73" s="5">
        <v>0.51111111111111107</v>
      </c>
      <c r="K73" s="5">
        <f t="shared" si="4"/>
        <v>0.5</v>
      </c>
      <c r="L73" s="3" t="s">
        <v>15</v>
      </c>
      <c r="M73" s="3">
        <v>74</v>
      </c>
      <c r="N73" s="3">
        <f t="shared" si="5"/>
        <v>23.333333333333332</v>
      </c>
      <c r="O73" s="3">
        <v>0.434</v>
      </c>
      <c r="P73" s="3">
        <v>1.0999999999999999E-2</v>
      </c>
      <c r="Q73" s="3">
        <f t="shared" si="6"/>
        <v>26.04</v>
      </c>
      <c r="R73" s="3">
        <f t="shared" si="7"/>
        <v>6.5999999999999989E-4</v>
      </c>
      <c r="T73" s="3" t="s">
        <v>16</v>
      </c>
      <c r="U73" s="3" t="s">
        <v>17</v>
      </c>
      <c r="V73" s="13">
        <v>28</v>
      </c>
      <c r="W73" s="13">
        <v>15.5</v>
      </c>
      <c r="X73" s="13">
        <v>5</v>
      </c>
      <c r="Y73" s="13">
        <v>1303</v>
      </c>
      <c r="Z73" s="13">
        <v>2170</v>
      </c>
      <c r="AA73" s="13">
        <v>0.60046082949308754</v>
      </c>
      <c r="AB73" s="13">
        <v>24</v>
      </c>
      <c r="AC73" s="14">
        <v>434</v>
      </c>
      <c r="AD73" s="13">
        <f t="shared" si="8"/>
        <v>2.17</v>
      </c>
      <c r="AE73">
        <f t="shared" si="9"/>
        <v>4.3400000000000001E-2</v>
      </c>
      <c r="AF73">
        <f t="shared" si="10"/>
        <v>53.517407163173267</v>
      </c>
      <c r="AG73">
        <f t="shared" si="11"/>
        <v>1.356431978790106</v>
      </c>
    </row>
    <row r="74" spans="1:33" ht="13" x14ac:dyDescent="0.15">
      <c r="A74" s="3" t="s">
        <v>11</v>
      </c>
      <c r="B74" s="3" t="s">
        <v>12</v>
      </c>
      <c r="C74" t="s">
        <v>176</v>
      </c>
      <c r="D74" s="7">
        <v>3</v>
      </c>
      <c r="E74" s="3" t="s">
        <v>13</v>
      </c>
      <c r="F74" s="3" t="s">
        <v>14</v>
      </c>
      <c r="G74" s="3" t="s">
        <v>204</v>
      </c>
      <c r="H74" s="4">
        <v>45081</v>
      </c>
      <c r="I74" s="5">
        <v>0.54374999999999996</v>
      </c>
      <c r="J74" s="5">
        <v>0.54722222222222228</v>
      </c>
      <c r="K74" s="5">
        <f t="shared" si="4"/>
        <v>0.54166666666666663</v>
      </c>
      <c r="L74" s="3" t="s">
        <v>15</v>
      </c>
      <c r="M74" s="3">
        <v>73</v>
      </c>
      <c r="N74" s="3">
        <f t="shared" si="5"/>
        <v>22.777777777777779</v>
      </c>
      <c r="O74" s="3">
        <v>0.46899999999999997</v>
      </c>
      <c r="P74" s="3">
        <v>8.0000000000000002E-3</v>
      </c>
      <c r="Q74" s="3">
        <f t="shared" si="6"/>
        <v>28.139999999999997</v>
      </c>
      <c r="R74" s="3">
        <f t="shared" si="7"/>
        <v>4.7999999999999996E-4</v>
      </c>
      <c r="T74" s="3" t="s">
        <v>16</v>
      </c>
      <c r="U74" s="3" t="s">
        <v>17</v>
      </c>
      <c r="V74" s="13">
        <v>28</v>
      </c>
      <c r="W74" s="13">
        <v>15.5</v>
      </c>
      <c r="X74" s="13">
        <v>5</v>
      </c>
      <c r="Y74" s="13">
        <v>1303</v>
      </c>
      <c r="Z74" s="13">
        <v>2170</v>
      </c>
      <c r="AA74" s="13">
        <v>0.60046082949308754</v>
      </c>
      <c r="AB74" s="13">
        <v>24</v>
      </c>
      <c r="AC74" s="14">
        <v>434</v>
      </c>
      <c r="AD74" s="13">
        <f t="shared" si="8"/>
        <v>2.17</v>
      </c>
      <c r="AE74">
        <f t="shared" si="9"/>
        <v>4.3400000000000001E-2</v>
      </c>
      <c r="AF74">
        <f t="shared" si="10"/>
        <v>57.941899621070085</v>
      </c>
      <c r="AG74">
        <f t="shared" si="11"/>
        <v>0.988347967950023</v>
      </c>
    </row>
    <row r="75" spans="1:33" ht="13" x14ac:dyDescent="0.15">
      <c r="A75" s="3" t="s">
        <v>11</v>
      </c>
      <c r="B75" s="3" t="s">
        <v>12</v>
      </c>
      <c r="C75" t="s">
        <v>176</v>
      </c>
      <c r="D75" s="7">
        <v>3</v>
      </c>
      <c r="E75" s="3" t="s">
        <v>13</v>
      </c>
      <c r="F75" s="3" t="s">
        <v>108</v>
      </c>
      <c r="G75" s="3" t="s">
        <v>204</v>
      </c>
      <c r="H75" s="4">
        <v>45082</v>
      </c>
      <c r="I75" s="5">
        <v>0.62152777777777779</v>
      </c>
      <c r="J75" s="5">
        <v>0.62569444444444444</v>
      </c>
      <c r="K75" s="5">
        <f t="shared" ref="K75:K138" si="12">MROUND(I75, "1:00")</f>
        <v>0.625</v>
      </c>
      <c r="L75" s="3" t="s">
        <v>15</v>
      </c>
      <c r="M75" s="3">
        <v>81</v>
      </c>
      <c r="N75" s="3">
        <f t="shared" ref="N75:N138" si="13">((M75-32)*5)/9</f>
        <v>27.222222222222221</v>
      </c>
      <c r="O75" s="3">
        <v>0.60199999999999998</v>
      </c>
      <c r="P75" s="3">
        <v>0.01</v>
      </c>
      <c r="Q75" s="3">
        <f t="shared" ref="Q75:Q138" si="14">O75*60</f>
        <v>36.119999999999997</v>
      </c>
      <c r="R75" s="3">
        <f t="shared" ref="R75:R138" si="15">(P75*60)/1000</f>
        <v>5.9999999999999995E-4</v>
      </c>
      <c r="T75" s="3" t="s">
        <v>16</v>
      </c>
      <c r="U75" s="3" t="s">
        <v>109</v>
      </c>
      <c r="V75" s="13">
        <v>28</v>
      </c>
      <c r="W75" s="13">
        <v>15.5</v>
      </c>
      <c r="X75" s="13">
        <v>5</v>
      </c>
      <c r="Y75" s="13">
        <v>1303</v>
      </c>
      <c r="Z75" s="13">
        <v>2170</v>
      </c>
      <c r="AA75" s="13">
        <v>0.60046082949308754</v>
      </c>
      <c r="AB75" s="13">
        <v>24</v>
      </c>
      <c r="AC75" s="14">
        <v>434</v>
      </c>
      <c r="AD75" s="13">
        <f t="shared" ref="AD75:AD138" si="16">Z75/1000</f>
        <v>2.17</v>
      </c>
      <c r="AE75">
        <f t="shared" ref="AE75:AE138" si="17">AC75/10000</f>
        <v>4.3400000000000001E-2</v>
      </c>
      <c r="AF75">
        <f t="shared" ref="AF75:AF138" si="18">(Q75*10^-6)*AD75/(0.082057*(N75+273.15))/AE75*10^6</f>
        <v>73.272725016400742</v>
      </c>
      <c r="AG75">
        <f t="shared" ref="AG75:AG138" si="19">(R75*10^-6)*AD75/(0.082057*(N75+273.15))/AE75*10^6*10^3</f>
        <v>1.2171549006046634</v>
      </c>
    </row>
    <row r="76" spans="1:33" ht="13" x14ac:dyDescent="0.15">
      <c r="A76" s="3" t="s">
        <v>11</v>
      </c>
      <c r="B76" s="3" t="s">
        <v>12</v>
      </c>
      <c r="C76" t="s">
        <v>176</v>
      </c>
      <c r="D76" s="7">
        <v>3</v>
      </c>
      <c r="E76" s="3" t="s">
        <v>13</v>
      </c>
      <c r="F76" s="3" t="s">
        <v>116</v>
      </c>
      <c r="G76" s="3" t="s">
        <v>132</v>
      </c>
      <c r="H76" s="4">
        <v>45083</v>
      </c>
      <c r="I76" s="5">
        <v>0.53055555555555556</v>
      </c>
      <c r="J76" s="5">
        <v>0.53541666666666665</v>
      </c>
      <c r="K76" s="5">
        <f t="shared" si="12"/>
        <v>0.54166666666666663</v>
      </c>
      <c r="L76" s="3" t="s">
        <v>15</v>
      </c>
      <c r="M76" s="3">
        <v>82</v>
      </c>
      <c r="N76" s="3">
        <f t="shared" si="13"/>
        <v>27.777777777777779</v>
      </c>
      <c r="O76" s="3">
        <v>0.55600000000000005</v>
      </c>
      <c r="P76" s="3">
        <v>8.9999999999999993E-3</v>
      </c>
      <c r="Q76" s="3">
        <f t="shared" si="14"/>
        <v>33.36</v>
      </c>
      <c r="R76" s="3">
        <f t="shared" si="15"/>
        <v>5.399999999999999E-4</v>
      </c>
      <c r="T76" s="3" t="s">
        <v>16</v>
      </c>
      <c r="U76" s="3" t="s">
        <v>117</v>
      </c>
      <c r="V76" s="13">
        <v>28</v>
      </c>
      <c r="W76" s="13">
        <v>15.5</v>
      </c>
      <c r="X76" s="13">
        <v>5</v>
      </c>
      <c r="Y76" s="13">
        <v>1303</v>
      </c>
      <c r="Z76" s="13">
        <v>2170</v>
      </c>
      <c r="AA76" s="13">
        <v>0.60046082949308754</v>
      </c>
      <c r="AB76" s="13">
        <v>24</v>
      </c>
      <c r="AC76" s="14">
        <v>434</v>
      </c>
      <c r="AD76" s="13">
        <f t="shared" si="16"/>
        <v>2.17</v>
      </c>
      <c r="AE76">
        <f t="shared" si="17"/>
        <v>4.3400000000000001E-2</v>
      </c>
      <c r="AF76">
        <f t="shared" si="18"/>
        <v>67.548876973271092</v>
      </c>
      <c r="AG76">
        <f t="shared" si="19"/>
        <v>1.0934170733083448</v>
      </c>
    </row>
    <row r="77" spans="1:33" ht="13" x14ac:dyDescent="0.15">
      <c r="A77" s="3" t="s">
        <v>11</v>
      </c>
      <c r="B77" s="3" t="s">
        <v>12</v>
      </c>
      <c r="C77" t="s">
        <v>176</v>
      </c>
      <c r="D77" s="7">
        <v>3</v>
      </c>
      <c r="E77" s="3" t="s">
        <v>13</v>
      </c>
      <c r="F77" s="3" t="s">
        <v>127</v>
      </c>
      <c r="G77" s="3" t="s">
        <v>132</v>
      </c>
      <c r="H77" s="4">
        <v>45084</v>
      </c>
      <c r="I77" s="5">
        <v>0.36666666666666664</v>
      </c>
      <c r="J77" s="5">
        <v>0.37013888888888891</v>
      </c>
      <c r="K77" s="5">
        <f t="shared" si="12"/>
        <v>0.375</v>
      </c>
      <c r="L77" s="3" t="s">
        <v>15</v>
      </c>
      <c r="M77" s="18">
        <v>72</v>
      </c>
      <c r="N77" s="3">
        <f t="shared" si="13"/>
        <v>22.222222222222221</v>
      </c>
      <c r="O77" s="3">
        <v>0.38200000000000001</v>
      </c>
      <c r="P77" s="3">
        <v>0.01</v>
      </c>
      <c r="Q77" s="3">
        <f t="shared" si="14"/>
        <v>22.92</v>
      </c>
      <c r="R77" s="3">
        <f t="shared" si="15"/>
        <v>5.9999999999999995E-4</v>
      </c>
      <c r="T77" s="3" t="s">
        <v>16</v>
      </c>
      <c r="U77" s="3" t="s">
        <v>109</v>
      </c>
      <c r="V77" s="13">
        <v>28</v>
      </c>
      <c r="W77" s="13">
        <v>15.5</v>
      </c>
      <c r="X77" s="13">
        <v>5</v>
      </c>
      <c r="Y77" s="13">
        <v>1303</v>
      </c>
      <c r="Z77" s="13">
        <v>2170</v>
      </c>
      <c r="AA77" s="13">
        <v>0.60046082949308754</v>
      </c>
      <c r="AB77" s="13">
        <v>24</v>
      </c>
      <c r="AC77" s="14">
        <v>434</v>
      </c>
      <c r="AD77" s="13">
        <f t="shared" si="16"/>
        <v>2.17</v>
      </c>
      <c r="AE77">
        <f t="shared" si="17"/>
        <v>4.3400000000000001E-2</v>
      </c>
      <c r="AF77">
        <f t="shared" si="18"/>
        <v>47.282380334040063</v>
      </c>
      <c r="AG77">
        <f t="shared" si="19"/>
        <v>1.2377586474879596</v>
      </c>
    </row>
    <row r="78" spans="1:33" ht="13" x14ac:dyDescent="0.15">
      <c r="A78" s="3" t="s">
        <v>11</v>
      </c>
      <c r="B78" s="3" t="s">
        <v>12</v>
      </c>
      <c r="C78" t="s">
        <v>176</v>
      </c>
      <c r="D78" s="7">
        <v>3</v>
      </c>
      <c r="E78" s="3" t="s">
        <v>13</v>
      </c>
      <c r="F78" s="3" t="s">
        <v>135</v>
      </c>
      <c r="G78" s="3" t="s">
        <v>132</v>
      </c>
      <c r="H78" s="4">
        <v>45084</v>
      </c>
      <c r="I78" s="5">
        <v>0.58402777777777781</v>
      </c>
      <c r="J78" s="5">
        <v>0.58819444444444446</v>
      </c>
      <c r="K78" s="5">
        <f t="shared" si="12"/>
        <v>0.58333333333333326</v>
      </c>
      <c r="L78" s="3" t="s">
        <v>15</v>
      </c>
      <c r="M78" s="3">
        <v>78</v>
      </c>
      <c r="N78" s="3">
        <f t="shared" si="13"/>
        <v>25.555555555555557</v>
      </c>
      <c r="O78" s="3">
        <v>0.59899999999999998</v>
      </c>
      <c r="P78" s="3">
        <v>0.01</v>
      </c>
      <c r="Q78" s="3">
        <f t="shared" si="14"/>
        <v>35.94</v>
      </c>
      <c r="R78" s="3">
        <f t="shared" si="15"/>
        <v>5.9999999999999995E-4</v>
      </c>
      <c r="T78" s="3" t="s">
        <v>16</v>
      </c>
      <c r="U78" s="3" t="s">
        <v>136</v>
      </c>
      <c r="V78" s="13">
        <v>28</v>
      </c>
      <c r="W78" s="13">
        <v>15.5</v>
      </c>
      <c r="X78" s="13">
        <v>5</v>
      </c>
      <c r="Y78" s="13">
        <v>1303</v>
      </c>
      <c r="Z78" s="13">
        <v>2170</v>
      </c>
      <c r="AA78" s="13">
        <v>0.60046082949308754</v>
      </c>
      <c r="AB78" s="13">
        <v>24</v>
      </c>
      <c r="AC78" s="14">
        <v>434</v>
      </c>
      <c r="AD78" s="13">
        <f t="shared" si="16"/>
        <v>2.17</v>
      </c>
      <c r="AE78">
        <f t="shared" si="17"/>
        <v>4.3400000000000001E-2</v>
      </c>
      <c r="AF78">
        <f t="shared" si="18"/>
        <v>73.314375904522151</v>
      </c>
      <c r="AG78">
        <f t="shared" si="19"/>
        <v>1.2239461753676484</v>
      </c>
    </row>
    <row r="79" spans="1:33" ht="13" x14ac:dyDescent="0.15">
      <c r="A79" s="3" t="s">
        <v>11</v>
      </c>
      <c r="B79" s="3" t="s">
        <v>12</v>
      </c>
      <c r="C79" t="s">
        <v>176</v>
      </c>
      <c r="D79" s="7">
        <v>3</v>
      </c>
      <c r="E79" s="3" t="s">
        <v>13</v>
      </c>
      <c r="F79" s="3" t="s">
        <v>137</v>
      </c>
      <c r="G79" s="3" t="s">
        <v>205</v>
      </c>
      <c r="H79" s="4">
        <v>45085</v>
      </c>
      <c r="I79" s="5">
        <v>0.59166666666666667</v>
      </c>
      <c r="J79" s="5">
        <v>0.59513888888888888</v>
      </c>
      <c r="K79" s="5">
        <f t="shared" si="12"/>
        <v>0.58333333333333326</v>
      </c>
      <c r="L79" s="3" t="s">
        <v>15</v>
      </c>
      <c r="M79" s="3">
        <v>79</v>
      </c>
      <c r="N79" s="3">
        <f t="shared" si="13"/>
        <v>26.111111111111111</v>
      </c>
      <c r="O79" s="3">
        <v>0.55800000000000005</v>
      </c>
      <c r="P79" s="3">
        <v>8.9999999999999993E-3</v>
      </c>
      <c r="Q79" s="3">
        <f t="shared" si="14"/>
        <v>33.480000000000004</v>
      </c>
      <c r="R79" s="3">
        <f t="shared" si="15"/>
        <v>5.399999999999999E-4</v>
      </c>
      <c r="T79" s="3" t="s">
        <v>16</v>
      </c>
      <c r="U79" s="3" t="s">
        <v>17</v>
      </c>
      <c r="V79" s="13">
        <v>28</v>
      </c>
      <c r="W79" s="13">
        <v>15.5</v>
      </c>
      <c r="X79" s="13">
        <v>5</v>
      </c>
      <c r="Y79" s="13">
        <v>1303</v>
      </c>
      <c r="Z79" s="13">
        <v>2170</v>
      </c>
      <c r="AA79" s="13">
        <v>0.60046082949308754</v>
      </c>
      <c r="AB79" s="13">
        <v>24</v>
      </c>
      <c r="AC79" s="14">
        <v>434</v>
      </c>
      <c r="AD79" s="13">
        <f t="shared" si="16"/>
        <v>2.17</v>
      </c>
      <c r="AE79">
        <f t="shared" si="17"/>
        <v>4.3400000000000001E-2</v>
      </c>
      <c r="AF79">
        <f t="shared" si="18"/>
        <v>68.169409876424794</v>
      </c>
      <c r="AG79">
        <f t="shared" si="19"/>
        <v>1.0995066109100771</v>
      </c>
    </row>
    <row r="80" spans="1:33" ht="13" x14ac:dyDescent="0.15">
      <c r="A80" s="3" t="s">
        <v>11</v>
      </c>
      <c r="B80" s="3" t="s">
        <v>12</v>
      </c>
      <c r="C80" t="s">
        <v>176</v>
      </c>
      <c r="D80" s="7">
        <v>3</v>
      </c>
      <c r="E80" s="3" t="s">
        <v>13</v>
      </c>
      <c r="F80" s="3" t="s">
        <v>173</v>
      </c>
      <c r="G80" s="3" t="s">
        <v>205</v>
      </c>
      <c r="H80" s="4">
        <v>45086</v>
      </c>
      <c r="I80" s="5">
        <v>0.50208333333333333</v>
      </c>
      <c r="J80" s="5">
        <v>0.50555555555555554</v>
      </c>
      <c r="K80" s="5">
        <f t="shared" si="12"/>
        <v>0.5</v>
      </c>
      <c r="L80" s="3" t="s">
        <v>15</v>
      </c>
      <c r="M80" s="3">
        <v>74</v>
      </c>
      <c r="N80" s="3">
        <f t="shared" si="13"/>
        <v>23.333333333333332</v>
      </c>
      <c r="O80" s="3">
        <v>0.50600000000000001</v>
      </c>
      <c r="P80" s="3">
        <v>8.9999999999999993E-3</v>
      </c>
      <c r="Q80" s="3">
        <f t="shared" si="14"/>
        <v>30.36</v>
      </c>
      <c r="R80" s="3">
        <f t="shared" si="15"/>
        <v>5.399999999999999E-4</v>
      </c>
      <c r="T80" s="3" t="s">
        <v>16</v>
      </c>
      <c r="U80" s="3" t="s">
        <v>17</v>
      </c>
      <c r="V80" s="13">
        <v>28</v>
      </c>
      <c r="W80" s="13">
        <v>15.5</v>
      </c>
      <c r="X80" s="13">
        <v>5</v>
      </c>
      <c r="Y80" s="13">
        <v>1303</v>
      </c>
      <c r="Z80" s="13">
        <v>2170</v>
      </c>
      <c r="AA80" s="13">
        <v>0.60046082949308754</v>
      </c>
      <c r="AB80" s="13">
        <v>24</v>
      </c>
      <c r="AC80" s="14">
        <v>434</v>
      </c>
      <c r="AD80" s="13">
        <f t="shared" si="16"/>
        <v>2.17</v>
      </c>
      <c r="AE80">
        <f t="shared" si="17"/>
        <v>4.3400000000000001E-2</v>
      </c>
      <c r="AF80">
        <f t="shared" si="18"/>
        <v>62.395871024344885</v>
      </c>
      <c r="AG80">
        <f t="shared" si="19"/>
        <v>1.1098079826464504</v>
      </c>
    </row>
    <row r="81" spans="1:33" ht="13" x14ac:dyDescent="0.15">
      <c r="A81" s="3" t="s">
        <v>11</v>
      </c>
      <c r="B81" s="3" t="s">
        <v>47</v>
      </c>
      <c r="C81" t="s">
        <v>176</v>
      </c>
      <c r="D81" s="7">
        <v>3</v>
      </c>
      <c r="E81" s="3" t="s">
        <v>29</v>
      </c>
      <c r="F81" s="3" t="s">
        <v>14</v>
      </c>
      <c r="G81" s="3" t="s">
        <v>204</v>
      </c>
      <c r="H81" s="4">
        <v>45081</v>
      </c>
      <c r="I81" s="5">
        <v>0.53055555555555556</v>
      </c>
      <c r="J81" s="5">
        <v>0.53472222222222221</v>
      </c>
      <c r="K81" s="5">
        <f t="shared" si="12"/>
        <v>0.54166666666666663</v>
      </c>
      <c r="L81" s="3" t="s">
        <v>15</v>
      </c>
      <c r="M81" s="3">
        <v>73</v>
      </c>
      <c r="N81" s="3">
        <f t="shared" si="13"/>
        <v>22.777777777777779</v>
      </c>
      <c r="O81" s="3">
        <v>0.26100000000000001</v>
      </c>
      <c r="P81" s="3">
        <v>0</v>
      </c>
      <c r="Q81" s="3">
        <f t="shared" si="14"/>
        <v>15.66</v>
      </c>
      <c r="R81" s="3">
        <f t="shared" si="15"/>
        <v>0</v>
      </c>
      <c r="T81" s="3" t="s">
        <v>16</v>
      </c>
      <c r="U81" s="3" t="s">
        <v>17</v>
      </c>
      <c r="V81" s="13">
        <v>28</v>
      </c>
      <c r="W81" s="13">
        <v>15.5</v>
      </c>
      <c r="X81" s="13">
        <v>5</v>
      </c>
      <c r="Y81" s="13">
        <v>1303</v>
      </c>
      <c r="Z81" s="13">
        <v>2170</v>
      </c>
      <c r="AA81" s="13">
        <v>0.60046082949308754</v>
      </c>
      <c r="AB81" s="13">
        <v>24</v>
      </c>
      <c r="AC81" s="14">
        <v>434</v>
      </c>
      <c r="AD81" s="13">
        <f t="shared" si="16"/>
        <v>2.17</v>
      </c>
      <c r="AE81">
        <f t="shared" si="17"/>
        <v>4.3400000000000001E-2</v>
      </c>
      <c r="AF81">
        <f t="shared" si="18"/>
        <v>32.2448524543695</v>
      </c>
      <c r="AG81">
        <f t="shared" si="19"/>
        <v>0</v>
      </c>
    </row>
    <row r="82" spans="1:33" ht="13" x14ac:dyDescent="0.15">
      <c r="A82" s="3" t="s">
        <v>11</v>
      </c>
      <c r="B82" s="3" t="s">
        <v>47</v>
      </c>
      <c r="C82" t="s">
        <v>176</v>
      </c>
      <c r="D82" s="7">
        <v>3</v>
      </c>
      <c r="E82" s="3" t="s">
        <v>29</v>
      </c>
      <c r="F82" s="3" t="s">
        <v>108</v>
      </c>
      <c r="G82" s="3" t="s">
        <v>204</v>
      </c>
      <c r="H82" s="4">
        <v>45082</v>
      </c>
      <c r="I82" s="5">
        <v>0.51666666666666672</v>
      </c>
      <c r="J82" s="5">
        <v>0.52013888888888893</v>
      </c>
      <c r="K82" s="5">
        <f t="shared" si="12"/>
        <v>0.5</v>
      </c>
      <c r="L82" s="3" t="s">
        <v>15</v>
      </c>
      <c r="M82" s="3">
        <v>78</v>
      </c>
      <c r="N82" s="3">
        <f t="shared" si="13"/>
        <v>25.555555555555557</v>
      </c>
      <c r="O82" s="3">
        <v>0.28499999999999998</v>
      </c>
      <c r="P82" s="3">
        <v>-4.0000000000000001E-3</v>
      </c>
      <c r="Q82" s="3">
        <f t="shared" si="14"/>
        <v>17.099999999999998</v>
      </c>
      <c r="R82" s="3">
        <f t="shared" si="15"/>
        <v>-2.3999999999999998E-4</v>
      </c>
      <c r="T82" s="3" t="s">
        <v>16</v>
      </c>
      <c r="U82" s="3" t="s">
        <v>109</v>
      </c>
      <c r="V82" s="13">
        <v>28</v>
      </c>
      <c r="W82" s="13">
        <v>15.5</v>
      </c>
      <c r="X82" s="13">
        <v>5</v>
      </c>
      <c r="Y82" s="13">
        <v>1303</v>
      </c>
      <c r="Z82" s="13">
        <v>2170</v>
      </c>
      <c r="AA82" s="13">
        <v>0.60046082949308754</v>
      </c>
      <c r="AB82" s="13">
        <v>24</v>
      </c>
      <c r="AC82" s="14">
        <v>434</v>
      </c>
      <c r="AD82" s="13">
        <f t="shared" si="16"/>
        <v>2.17</v>
      </c>
      <c r="AE82">
        <f t="shared" si="17"/>
        <v>4.3400000000000001E-2</v>
      </c>
      <c r="AF82">
        <f t="shared" si="18"/>
        <v>34.882465997977974</v>
      </c>
      <c r="AG82">
        <f t="shared" si="19"/>
        <v>-0.48957847014705935</v>
      </c>
    </row>
    <row r="83" spans="1:33" ht="13" x14ac:dyDescent="0.15">
      <c r="A83" s="3" t="s">
        <v>11</v>
      </c>
      <c r="B83" s="3" t="s">
        <v>47</v>
      </c>
      <c r="C83" t="s">
        <v>176</v>
      </c>
      <c r="D83" s="7">
        <v>3</v>
      </c>
      <c r="E83" s="3" t="s">
        <v>29</v>
      </c>
      <c r="F83" s="3" t="s">
        <v>116</v>
      </c>
      <c r="G83" s="3" t="s">
        <v>132</v>
      </c>
      <c r="H83" s="4">
        <v>45083</v>
      </c>
      <c r="I83" s="5">
        <v>0.50347222222222221</v>
      </c>
      <c r="J83" s="5">
        <v>0.50694444444444442</v>
      </c>
      <c r="K83" s="5">
        <f t="shared" si="12"/>
        <v>0.5</v>
      </c>
      <c r="L83" s="3" t="s">
        <v>15</v>
      </c>
      <c r="M83" s="3">
        <v>80</v>
      </c>
      <c r="N83" s="3">
        <f t="shared" si="13"/>
        <v>26.666666666666668</v>
      </c>
      <c r="O83" s="3">
        <v>0.27200000000000002</v>
      </c>
      <c r="P83" s="3">
        <v>1E-3</v>
      </c>
      <c r="Q83" s="3">
        <f t="shared" si="14"/>
        <v>16.32</v>
      </c>
      <c r="R83" s="3">
        <f t="shared" si="15"/>
        <v>5.9999999999999995E-5</v>
      </c>
      <c r="T83" s="3" t="s">
        <v>16</v>
      </c>
      <c r="U83" s="3" t="s">
        <v>117</v>
      </c>
      <c r="V83" s="13">
        <v>28</v>
      </c>
      <c r="W83" s="13">
        <v>15.5</v>
      </c>
      <c r="X83" s="13">
        <v>5</v>
      </c>
      <c r="Y83" s="13">
        <v>1303</v>
      </c>
      <c r="Z83" s="13">
        <v>2170</v>
      </c>
      <c r="AA83" s="13">
        <v>0.60046082949308754</v>
      </c>
      <c r="AB83" s="13">
        <v>24</v>
      </c>
      <c r="AC83" s="14">
        <v>434</v>
      </c>
      <c r="AD83" s="13">
        <f t="shared" si="16"/>
        <v>2.17</v>
      </c>
      <c r="AE83">
        <f t="shared" si="17"/>
        <v>4.3400000000000001E-2</v>
      </c>
      <c r="AF83">
        <f t="shared" si="18"/>
        <v>33.167959328830435</v>
      </c>
      <c r="AG83">
        <f t="shared" si="19"/>
        <v>0.12194102694422951</v>
      </c>
    </row>
    <row r="84" spans="1:33" ht="13" x14ac:dyDescent="0.15">
      <c r="A84" s="3" t="s">
        <v>11</v>
      </c>
      <c r="B84" s="3" t="s">
        <v>47</v>
      </c>
      <c r="C84" t="s">
        <v>176</v>
      </c>
      <c r="D84" s="7">
        <v>3</v>
      </c>
      <c r="E84" s="3" t="s">
        <v>29</v>
      </c>
      <c r="F84" s="3" t="s">
        <v>127</v>
      </c>
      <c r="G84" s="3" t="s">
        <v>132</v>
      </c>
      <c r="H84" s="4">
        <v>45084</v>
      </c>
      <c r="I84" s="5">
        <v>0.35486111111111113</v>
      </c>
      <c r="J84" s="5">
        <v>0.35833333333333334</v>
      </c>
      <c r="K84" s="5">
        <f t="shared" si="12"/>
        <v>0.375</v>
      </c>
      <c r="L84" s="3" t="s">
        <v>15</v>
      </c>
      <c r="M84" s="18">
        <v>72</v>
      </c>
      <c r="N84" s="3">
        <f t="shared" si="13"/>
        <v>22.222222222222221</v>
      </c>
      <c r="O84" s="3">
        <v>0.26300000000000001</v>
      </c>
      <c r="P84" s="3">
        <v>1E-3</v>
      </c>
      <c r="Q84" s="3">
        <f t="shared" si="14"/>
        <v>15.780000000000001</v>
      </c>
      <c r="R84" s="3">
        <f t="shared" si="15"/>
        <v>5.9999999999999995E-5</v>
      </c>
      <c r="S84" s="3" t="s">
        <v>128</v>
      </c>
      <c r="T84" s="3" t="s">
        <v>16</v>
      </c>
      <c r="U84" s="3" t="s">
        <v>109</v>
      </c>
      <c r="V84" s="13">
        <v>28</v>
      </c>
      <c r="W84" s="13">
        <v>15.5</v>
      </c>
      <c r="X84" s="13">
        <v>5</v>
      </c>
      <c r="Y84" s="13">
        <v>1303</v>
      </c>
      <c r="Z84" s="13">
        <v>2170</v>
      </c>
      <c r="AA84" s="13">
        <v>0.60046082949308754</v>
      </c>
      <c r="AB84" s="13">
        <v>24</v>
      </c>
      <c r="AC84" s="14">
        <v>434</v>
      </c>
      <c r="AD84" s="13">
        <f t="shared" si="16"/>
        <v>2.17</v>
      </c>
      <c r="AE84">
        <f t="shared" si="17"/>
        <v>4.3400000000000001E-2</v>
      </c>
      <c r="AF84">
        <f t="shared" si="18"/>
        <v>32.553052428933341</v>
      </c>
      <c r="AG84">
        <f t="shared" si="19"/>
        <v>0.12377586474879594</v>
      </c>
    </row>
    <row r="85" spans="1:33" ht="13" x14ac:dyDescent="0.15">
      <c r="A85" s="3" t="s">
        <v>11</v>
      </c>
      <c r="B85" s="3" t="s">
        <v>47</v>
      </c>
      <c r="C85" t="s">
        <v>176</v>
      </c>
      <c r="D85" s="7">
        <v>3</v>
      </c>
      <c r="E85" s="3" t="s">
        <v>29</v>
      </c>
      <c r="F85" s="3" t="s">
        <v>135</v>
      </c>
      <c r="G85" s="3" t="s">
        <v>132</v>
      </c>
      <c r="H85" s="4">
        <v>45084</v>
      </c>
      <c r="I85" s="5">
        <v>0.56041666666666667</v>
      </c>
      <c r="J85" s="5">
        <v>0.56388888888888888</v>
      </c>
      <c r="K85" s="5">
        <f t="shared" si="12"/>
        <v>0.54166666666666663</v>
      </c>
      <c r="L85" s="3" t="s">
        <v>15</v>
      </c>
      <c r="M85" s="18">
        <v>78</v>
      </c>
      <c r="N85" s="3">
        <f t="shared" si="13"/>
        <v>25.555555555555557</v>
      </c>
      <c r="O85" s="3">
        <v>0.27</v>
      </c>
      <c r="P85" s="3">
        <v>0</v>
      </c>
      <c r="Q85" s="3">
        <f t="shared" si="14"/>
        <v>16.200000000000003</v>
      </c>
      <c r="R85" s="3">
        <f t="shared" si="15"/>
        <v>0</v>
      </c>
      <c r="T85" s="3" t="s">
        <v>16</v>
      </c>
      <c r="U85" s="3" t="s">
        <v>136</v>
      </c>
      <c r="V85" s="13">
        <v>28</v>
      </c>
      <c r="W85" s="13">
        <v>15.5</v>
      </c>
      <c r="X85" s="13">
        <v>5</v>
      </c>
      <c r="Y85" s="13">
        <v>1303</v>
      </c>
      <c r="Z85" s="13">
        <v>2170</v>
      </c>
      <c r="AA85" s="13">
        <v>0.60046082949308754</v>
      </c>
      <c r="AB85" s="13">
        <v>24</v>
      </c>
      <c r="AC85" s="14">
        <v>434</v>
      </c>
      <c r="AD85" s="13">
        <f t="shared" si="16"/>
        <v>2.17</v>
      </c>
      <c r="AE85">
        <f t="shared" si="17"/>
        <v>4.3400000000000001E-2</v>
      </c>
      <c r="AF85">
        <f t="shared" si="18"/>
        <v>33.046546734926515</v>
      </c>
      <c r="AG85">
        <f t="shared" si="19"/>
        <v>0</v>
      </c>
    </row>
    <row r="86" spans="1:33" ht="13" x14ac:dyDescent="0.15">
      <c r="A86" s="3" t="s">
        <v>11</v>
      </c>
      <c r="B86" s="3" t="s">
        <v>47</v>
      </c>
      <c r="C86" t="s">
        <v>176</v>
      </c>
      <c r="D86" s="7">
        <v>3</v>
      </c>
      <c r="E86" s="3" t="s">
        <v>29</v>
      </c>
      <c r="F86" s="3" t="s">
        <v>137</v>
      </c>
      <c r="G86" s="3" t="s">
        <v>205</v>
      </c>
      <c r="H86" s="4">
        <v>45085</v>
      </c>
      <c r="I86" s="5">
        <v>0.60972222222222228</v>
      </c>
      <c r="J86" s="5">
        <v>0.61319444444444449</v>
      </c>
      <c r="K86" s="5">
        <f t="shared" si="12"/>
        <v>0.625</v>
      </c>
      <c r="L86" s="3" t="s">
        <v>15</v>
      </c>
      <c r="M86" s="3">
        <v>76</v>
      </c>
      <c r="N86" s="3">
        <f t="shared" si="13"/>
        <v>24.444444444444443</v>
      </c>
      <c r="O86" s="8">
        <v>0.28000000000000003</v>
      </c>
      <c r="P86" s="3">
        <v>-1E-3</v>
      </c>
      <c r="Q86" s="3">
        <f t="shared" si="14"/>
        <v>16.8</v>
      </c>
      <c r="R86" s="3">
        <f t="shared" si="15"/>
        <v>-5.9999999999999995E-5</v>
      </c>
      <c r="T86" s="3" t="s">
        <v>16</v>
      </c>
      <c r="U86" s="3" t="s">
        <v>17</v>
      </c>
      <c r="V86" s="13">
        <v>28</v>
      </c>
      <c r="W86" s="13">
        <v>15.5</v>
      </c>
      <c r="X86" s="13">
        <v>5</v>
      </c>
      <c r="Y86" s="13">
        <v>1303</v>
      </c>
      <c r="Z86" s="13">
        <v>2170</v>
      </c>
      <c r="AA86" s="13">
        <v>0.60046082949308754</v>
      </c>
      <c r="AB86" s="13">
        <v>24</v>
      </c>
      <c r="AC86" s="14">
        <v>434</v>
      </c>
      <c r="AD86" s="13">
        <f t="shared" si="16"/>
        <v>2.17</v>
      </c>
      <c r="AE86">
        <f t="shared" si="17"/>
        <v>4.3400000000000001E-2</v>
      </c>
      <c r="AF86">
        <f t="shared" si="18"/>
        <v>34.398446661336003</v>
      </c>
      <c r="AG86">
        <f t="shared" si="19"/>
        <v>-0.12285159521905714</v>
      </c>
    </row>
    <row r="87" spans="1:33" ht="13" x14ac:dyDescent="0.15">
      <c r="A87" s="3" t="s">
        <v>11</v>
      </c>
      <c r="B87" s="3" t="s">
        <v>47</v>
      </c>
      <c r="C87" t="s">
        <v>176</v>
      </c>
      <c r="D87" s="7">
        <v>3</v>
      </c>
      <c r="E87" s="3" t="s">
        <v>29</v>
      </c>
      <c r="F87" s="3" t="s">
        <v>173</v>
      </c>
      <c r="G87" s="3" t="s">
        <v>205</v>
      </c>
      <c r="H87" s="4">
        <v>45086</v>
      </c>
      <c r="I87" s="5">
        <v>0.52847222222222223</v>
      </c>
      <c r="J87" s="5">
        <v>0.53194444444444444</v>
      </c>
      <c r="K87" s="5">
        <f t="shared" si="12"/>
        <v>0.54166666666666663</v>
      </c>
      <c r="L87" s="3" t="s">
        <v>15</v>
      </c>
      <c r="M87" s="3">
        <v>73</v>
      </c>
      <c r="N87" s="3">
        <f t="shared" si="13"/>
        <v>22.777777777777779</v>
      </c>
      <c r="O87" s="3">
        <v>0.26200000000000001</v>
      </c>
      <c r="P87" s="3">
        <v>0</v>
      </c>
      <c r="Q87" s="3">
        <f t="shared" si="14"/>
        <v>15.72</v>
      </c>
      <c r="R87" s="3">
        <f t="shared" si="15"/>
        <v>0</v>
      </c>
      <c r="T87" s="3" t="s">
        <v>16</v>
      </c>
      <c r="U87" s="3" t="s">
        <v>17</v>
      </c>
      <c r="V87" s="13">
        <v>28</v>
      </c>
      <c r="W87" s="13">
        <v>15.5</v>
      </c>
      <c r="X87" s="13">
        <v>5</v>
      </c>
      <c r="Y87" s="13">
        <v>1303</v>
      </c>
      <c r="Z87" s="13">
        <v>2170</v>
      </c>
      <c r="AA87" s="13">
        <v>0.60046082949308754</v>
      </c>
      <c r="AB87" s="13">
        <v>24</v>
      </c>
      <c r="AC87" s="14">
        <v>434</v>
      </c>
      <c r="AD87" s="13">
        <f t="shared" si="16"/>
        <v>2.17</v>
      </c>
      <c r="AE87">
        <f t="shared" si="17"/>
        <v>4.3400000000000001E-2</v>
      </c>
      <c r="AF87">
        <f t="shared" si="18"/>
        <v>32.368395950363258</v>
      </c>
      <c r="AG87">
        <f t="shared" si="19"/>
        <v>0</v>
      </c>
    </row>
    <row r="88" spans="1:33" ht="13" x14ac:dyDescent="0.15">
      <c r="A88" s="3" t="s">
        <v>11</v>
      </c>
      <c r="B88" s="3" t="s">
        <v>42</v>
      </c>
      <c r="C88" t="s">
        <v>177</v>
      </c>
      <c r="D88" s="7">
        <v>3</v>
      </c>
      <c r="E88" s="3" t="s">
        <v>43</v>
      </c>
      <c r="F88" s="3" t="s">
        <v>14</v>
      </c>
      <c r="G88" s="3" t="s">
        <v>204</v>
      </c>
      <c r="H88" s="4">
        <v>45081</v>
      </c>
      <c r="I88" s="5">
        <v>0.63263888888888886</v>
      </c>
      <c r="J88" s="5">
        <v>0.63611111111111107</v>
      </c>
      <c r="K88" s="5">
        <f t="shared" si="12"/>
        <v>0.625</v>
      </c>
      <c r="L88" s="3" t="s">
        <v>15</v>
      </c>
      <c r="M88" s="3">
        <v>76</v>
      </c>
      <c r="N88" s="3">
        <f t="shared" si="13"/>
        <v>24.444444444444443</v>
      </c>
      <c r="O88" s="3">
        <v>0.48599999999999999</v>
      </c>
      <c r="P88" s="3">
        <v>-1E-3</v>
      </c>
      <c r="Q88" s="3">
        <f t="shared" si="14"/>
        <v>29.16</v>
      </c>
      <c r="R88" s="3">
        <f t="shared" si="15"/>
        <v>-5.9999999999999995E-5</v>
      </c>
      <c r="T88" s="3" t="s">
        <v>16</v>
      </c>
      <c r="U88" s="3" t="s">
        <v>17</v>
      </c>
      <c r="V88" s="13">
        <v>28</v>
      </c>
      <c r="W88" s="13">
        <v>15.5</v>
      </c>
      <c r="X88" s="13">
        <v>5</v>
      </c>
      <c r="Y88" s="13">
        <v>1303</v>
      </c>
      <c r="Z88" s="13">
        <v>2170</v>
      </c>
      <c r="AA88" s="13">
        <v>0.60046082949308754</v>
      </c>
      <c r="AB88" s="13">
        <v>24</v>
      </c>
      <c r="AC88" s="14">
        <v>434</v>
      </c>
      <c r="AD88" s="13">
        <f t="shared" si="16"/>
        <v>2.17</v>
      </c>
      <c r="AE88">
        <f t="shared" si="17"/>
        <v>4.3400000000000001E-2</v>
      </c>
      <c r="AF88">
        <f t="shared" si="18"/>
        <v>59.705875276461782</v>
      </c>
      <c r="AG88">
        <f t="shared" si="19"/>
        <v>-0.12285159521905714</v>
      </c>
    </row>
    <row r="89" spans="1:33" ht="13" x14ac:dyDescent="0.15">
      <c r="A89" s="3" t="s">
        <v>11</v>
      </c>
      <c r="B89" s="3" t="s">
        <v>42</v>
      </c>
      <c r="C89" t="s">
        <v>177</v>
      </c>
      <c r="D89" s="7">
        <v>3</v>
      </c>
      <c r="E89" s="3" t="s">
        <v>43</v>
      </c>
      <c r="F89" s="3" t="s">
        <v>108</v>
      </c>
      <c r="G89" s="3" t="s">
        <v>204</v>
      </c>
      <c r="H89" s="4">
        <v>45082</v>
      </c>
      <c r="I89" s="5">
        <v>0.60902777777777772</v>
      </c>
      <c r="J89" s="5">
        <v>0.61250000000000004</v>
      </c>
      <c r="K89" s="5">
        <f t="shared" si="12"/>
        <v>0.625</v>
      </c>
      <c r="L89" s="3" t="s">
        <v>15</v>
      </c>
      <c r="M89" s="3">
        <v>81</v>
      </c>
      <c r="N89" s="3">
        <f t="shared" si="13"/>
        <v>27.222222222222221</v>
      </c>
      <c r="O89" s="3">
        <v>0.499</v>
      </c>
      <c r="P89" s="3">
        <v>0</v>
      </c>
      <c r="Q89" s="3">
        <f t="shared" si="14"/>
        <v>29.94</v>
      </c>
      <c r="R89" s="3">
        <f t="shared" si="15"/>
        <v>0</v>
      </c>
      <c r="T89" s="3" t="s">
        <v>16</v>
      </c>
      <c r="U89" s="3" t="s">
        <v>109</v>
      </c>
      <c r="V89" s="13">
        <v>28</v>
      </c>
      <c r="W89" s="13">
        <v>15.5</v>
      </c>
      <c r="X89" s="13">
        <v>5</v>
      </c>
      <c r="Y89" s="13">
        <v>1303</v>
      </c>
      <c r="Z89" s="13">
        <v>2170</v>
      </c>
      <c r="AA89" s="13">
        <v>0.60046082949308754</v>
      </c>
      <c r="AB89" s="13">
        <v>24</v>
      </c>
      <c r="AC89" s="14">
        <v>434</v>
      </c>
      <c r="AD89" s="13">
        <f t="shared" si="16"/>
        <v>2.17</v>
      </c>
      <c r="AE89">
        <f t="shared" si="17"/>
        <v>4.3400000000000001E-2</v>
      </c>
      <c r="AF89">
        <f t="shared" si="18"/>
        <v>60.736029540172723</v>
      </c>
      <c r="AG89">
        <f t="shared" si="19"/>
        <v>0</v>
      </c>
    </row>
    <row r="90" spans="1:33" ht="13" x14ac:dyDescent="0.15">
      <c r="A90" s="3" t="s">
        <v>11</v>
      </c>
      <c r="B90" s="3" t="s">
        <v>42</v>
      </c>
      <c r="C90" t="s">
        <v>177</v>
      </c>
      <c r="D90" s="7">
        <v>3</v>
      </c>
      <c r="E90" s="3" t="s">
        <v>43</v>
      </c>
      <c r="F90" s="3" t="s">
        <v>116</v>
      </c>
      <c r="G90" s="3" t="s">
        <v>132</v>
      </c>
      <c r="H90" s="4">
        <v>45083</v>
      </c>
      <c r="I90" s="5">
        <v>0.58680555555555558</v>
      </c>
      <c r="J90" s="5">
        <v>0.59097222222222223</v>
      </c>
      <c r="K90" s="5">
        <f t="shared" si="12"/>
        <v>0.58333333333333326</v>
      </c>
      <c r="L90" s="3" t="s">
        <v>15</v>
      </c>
      <c r="M90" s="3">
        <v>82</v>
      </c>
      <c r="N90" s="3">
        <f t="shared" si="13"/>
        <v>27.777777777777779</v>
      </c>
      <c r="O90" s="3">
        <v>0.49</v>
      </c>
      <c r="P90" s="3">
        <v>0</v>
      </c>
      <c r="Q90" s="3">
        <f t="shared" si="14"/>
        <v>29.4</v>
      </c>
      <c r="R90" s="3">
        <f t="shared" si="15"/>
        <v>0</v>
      </c>
      <c r="T90" s="3" t="s">
        <v>16</v>
      </c>
      <c r="U90" s="3" t="s">
        <v>117</v>
      </c>
      <c r="V90" s="13">
        <v>28</v>
      </c>
      <c r="W90" s="13">
        <v>15.5</v>
      </c>
      <c r="X90" s="13">
        <v>5</v>
      </c>
      <c r="Y90" s="13">
        <v>1303</v>
      </c>
      <c r="Z90" s="13">
        <v>2170</v>
      </c>
      <c r="AA90" s="13">
        <v>0.60046082949308754</v>
      </c>
      <c r="AB90" s="13">
        <v>24</v>
      </c>
      <c r="AC90" s="14">
        <v>434</v>
      </c>
      <c r="AD90" s="13">
        <f t="shared" si="16"/>
        <v>2.17</v>
      </c>
      <c r="AE90">
        <f t="shared" si="17"/>
        <v>4.3400000000000001E-2</v>
      </c>
      <c r="AF90">
        <f t="shared" si="18"/>
        <v>59.530485102343221</v>
      </c>
      <c r="AG90">
        <f t="shared" si="19"/>
        <v>0</v>
      </c>
    </row>
    <row r="91" spans="1:33" ht="13" x14ac:dyDescent="0.15">
      <c r="A91" s="3" t="s">
        <v>11</v>
      </c>
      <c r="B91" s="3" t="s">
        <v>42</v>
      </c>
      <c r="C91" t="s">
        <v>177</v>
      </c>
      <c r="D91" s="7">
        <v>3</v>
      </c>
      <c r="E91" s="3" t="s">
        <v>43</v>
      </c>
      <c r="F91" s="3" t="s">
        <v>127</v>
      </c>
      <c r="G91" s="3" t="s">
        <v>132</v>
      </c>
      <c r="H91" s="4">
        <v>45084</v>
      </c>
      <c r="I91" s="5">
        <v>0.42499999999999999</v>
      </c>
      <c r="J91" s="5">
        <v>0.4284722222222222</v>
      </c>
      <c r="K91" s="5">
        <f t="shared" si="12"/>
        <v>0.41666666666666663</v>
      </c>
      <c r="L91" s="3" t="s">
        <v>15</v>
      </c>
      <c r="M91" s="18">
        <v>74</v>
      </c>
      <c r="N91" s="3">
        <f t="shared" si="13"/>
        <v>23.333333333333332</v>
      </c>
      <c r="O91" s="3">
        <v>0.41599999999999998</v>
      </c>
      <c r="P91" s="3">
        <v>0</v>
      </c>
      <c r="Q91" s="3">
        <f t="shared" si="14"/>
        <v>24.959999999999997</v>
      </c>
      <c r="R91" s="3">
        <f t="shared" si="15"/>
        <v>0</v>
      </c>
      <c r="T91" s="3" t="s">
        <v>16</v>
      </c>
      <c r="U91" s="3" t="s">
        <v>109</v>
      </c>
      <c r="V91" s="13">
        <v>28</v>
      </c>
      <c r="W91" s="13">
        <v>15.5</v>
      </c>
      <c r="X91" s="13">
        <v>5</v>
      </c>
      <c r="Y91" s="13">
        <v>1303</v>
      </c>
      <c r="Z91" s="13">
        <v>2170</v>
      </c>
      <c r="AA91" s="13">
        <v>0.60046082949308754</v>
      </c>
      <c r="AB91" s="13">
        <v>24</v>
      </c>
      <c r="AC91" s="14">
        <v>434</v>
      </c>
      <c r="AD91" s="13">
        <f t="shared" si="16"/>
        <v>2.17</v>
      </c>
      <c r="AE91">
        <f t="shared" si="17"/>
        <v>4.3400000000000001E-2</v>
      </c>
      <c r="AF91">
        <f t="shared" si="18"/>
        <v>51.297791197880379</v>
      </c>
      <c r="AG91">
        <f t="shared" si="19"/>
        <v>0</v>
      </c>
    </row>
    <row r="92" spans="1:33" ht="13" x14ac:dyDescent="0.15">
      <c r="A92" s="3" t="s">
        <v>11</v>
      </c>
      <c r="B92" s="3" t="s">
        <v>42</v>
      </c>
      <c r="C92" t="s">
        <v>177</v>
      </c>
      <c r="D92" s="7">
        <v>3</v>
      </c>
      <c r="E92" s="3" t="s">
        <v>43</v>
      </c>
      <c r="F92" s="3" t="s">
        <v>135</v>
      </c>
      <c r="G92" s="3" t="s">
        <v>132</v>
      </c>
      <c r="H92" s="4">
        <v>45084</v>
      </c>
      <c r="I92" s="5">
        <v>0.63680555555555551</v>
      </c>
      <c r="J92" s="5">
        <v>0.64027777777777772</v>
      </c>
      <c r="K92" s="5">
        <f t="shared" si="12"/>
        <v>0.625</v>
      </c>
      <c r="L92" s="3" t="s">
        <v>15</v>
      </c>
      <c r="M92" s="3">
        <v>79</v>
      </c>
      <c r="N92" s="3">
        <f t="shared" si="13"/>
        <v>26.111111111111111</v>
      </c>
      <c r="O92" s="3">
        <v>0.48199999999999998</v>
      </c>
      <c r="P92" s="3">
        <v>0</v>
      </c>
      <c r="Q92" s="3">
        <f t="shared" si="14"/>
        <v>28.919999999999998</v>
      </c>
      <c r="R92" s="3">
        <f t="shared" si="15"/>
        <v>0</v>
      </c>
      <c r="T92" s="3" t="s">
        <v>16</v>
      </c>
      <c r="U92" s="3" t="s">
        <v>136</v>
      </c>
      <c r="V92" s="13">
        <v>28</v>
      </c>
      <c r="W92" s="13">
        <v>15.5</v>
      </c>
      <c r="X92" s="13">
        <v>5</v>
      </c>
      <c r="Y92" s="13">
        <v>1303</v>
      </c>
      <c r="Z92" s="13">
        <v>2170</v>
      </c>
      <c r="AA92" s="13">
        <v>0.60046082949308754</v>
      </c>
      <c r="AB92" s="13">
        <v>24</v>
      </c>
      <c r="AC92" s="14">
        <v>434</v>
      </c>
      <c r="AD92" s="13">
        <f t="shared" si="16"/>
        <v>2.17</v>
      </c>
      <c r="AE92">
        <f t="shared" si="17"/>
        <v>4.3400000000000001E-2</v>
      </c>
      <c r="AF92">
        <f t="shared" si="18"/>
        <v>58.884687384295241</v>
      </c>
      <c r="AG92">
        <f t="shared" si="19"/>
        <v>0</v>
      </c>
    </row>
    <row r="93" spans="1:33" ht="13" x14ac:dyDescent="0.15">
      <c r="A93" s="3" t="s">
        <v>11</v>
      </c>
      <c r="B93" s="3" t="s">
        <v>42</v>
      </c>
      <c r="C93" t="s">
        <v>177</v>
      </c>
      <c r="D93" s="7">
        <v>3</v>
      </c>
      <c r="E93" s="3" t="s">
        <v>43</v>
      </c>
      <c r="F93" s="3" t="s">
        <v>137</v>
      </c>
      <c r="G93" s="3" t="s">
        <v>205</v>
      </c>
      <c r="H93" s="4">
        <v>45085</v>
      </c>
      <c r="I93" s="5">
        <v>0.54583333333333328</v>
      </c>
      <c r="J93" s="5">
        <v>0.5493055555555556</v>
      </c>
      <c r="K93" s="5">
        <f t="shared" si="12"/>
        <v>0.54166666666666663</v>
      </c>
      <c r="L93" s="3" t="s">
        <v>15</v>
      </c>
      <c r="M93" s="3">
        <v>78</v>
      </c>
      <c r="N93" s="3">
        <f t="shared" si="13"/>
        <v>25.555555555555557</v>
      </c>
      <c r="O93" s="8">
        <v>0.49</v>
      </c>
      <c r="P93" s="8">
        <v>0</v>
      </c>
      <c r="Q93" s="3">
        <f t="shared" si="14"/>
        <v>29.4</v>
      </c>
      <c r="R93" s="3">
        <f t="shared" si="15"/>
        <v>0</v>
      </c>
      <c r="T93" s="3" t="s">
        <v>16</v>
      </c>
      <c r="U93" s="3" t="s">
        <v>17</v>
      </c>
      <c r="V93" s="13">
        <v>28</v>
      </c>
      <c r="W93" s="13">
        <v>15.5</v>
      </c>
      <c r="X93" s="13">
        <v>5</v>
      </c>
      <c r="Y93" s="13">
        <v>1303</v>
      </c>
      <c r="Z93" s="13">
        <v>2170</v>
      </c>
      <c r="AA93" s="13">
        <v>0.60046082949308754</v>
      </c>
      <c r="AB93" s="13">
        <v>24</v>
      </c>
      <c r="AC93" s="14">
        <v>434</v>
      </c>
      <c r="AD93" s="13">
        <f t="shared" si="16"/>
        <v>2.17</v>
      </c>
      <c r="AE93">
        <f t="shared" si="17"/>
        <v>4.3400000000000001E-2</v>
      </c>
      <c r="AF93">
        <f t="shared" si="18"/>
        <v>59.97336259301477</v>
      </c>
      <c r="AG93">
        <f t="shared" si="19"/>
        <v>0</v>
      </c>
    </row>
    <row r="94" spans="1:33" ht="13" x14ac:dyDescent="0.15">
      <c r="A94" s="3" t="s">
        <v>11</v>
      </c>
      <c r="B94" s="3" t="s">
        <v>42</v>
      </c>
      <c r="C94" t="s">
        <v>177</v>
      </c>
      <c r="D94" s="7">
        <v>3</v>
      </c>
      <c r="E94" s="3" t="s">
        <v>43</v>
      </c>
      <c r="F94" s="3" t="s">
        <v>173</v>
      </c>
      <c r="G94" s="3" t="s">
        <v>205</v>
      </c>
      <c r="H94" s="4">
        <v>45086</v>
      </c>
      <c r="I94" s="5">
        <v>0.46111111111111114</v>
      </c>
      <c r="J94" s="5">
        <v>0.46458333333333335</v>
      </c>
      <c r="K94" s="5">
        <f t="shared" si="12"/>
        <v>0.45833333333333331</v>
      </c>
      <c r="L94" s="3" t="s">
        <v>15</v>
      </c>
      <c r="M94" s="3">
        <v>74</v>
      </c>
      <c r="N94" s="3">
        <f t="shared" si="13"/>
        <v>23.333333333333332</v>
      </c>
      <c r="O94" s="3">
        <v>0.41299999999999998</v>
      </c>
      <c r="P94" s="3">
        <v>0</v>
      </c>
      <c r="Q94" s="3">
        <f t="shared" si="14"/>
        <v>24.779999999999998</v>
      </c>
      <c r="R94" s="3">
        <f t="shared" si="15"/>
        <v>0</v>
      </c>
      <c r="T94" s="3" t="s">
        <v>16</v>
      </c>
      <c r="U94" s="3" t="s">
        <v>17</v>
      </c>
      <c r="V94" s="13">
        <v>28</v>
      </c>
      <c r="W94" s="13">
        <v>15.5</v>
      </c>
      <c r="X94" s="13">
        <v>5</v>
      </c>
      <c r="Y94" s="13">
        <v>1303</v>
      </c>
      <c r="Z94" s="13">
        <v>2170</v>
      </c>
      <c r="AA94" s="13">
        <v>0.60046082949308754</v>
      </c>
      <c r="AB94" s="13">
        <v>24</v>
      </c>
      <c r="AC94" s="14">
        <v>434</v>
      </c>
      <c r="AD94" s="13">
        <f t="shared" si="16"/>
        <v>2.17</v>
      </c>
      <c r="AE94">
        <f t="shared" si="17"/>
        <v>4.3400000000000001E-2</v>
      </c>
      <c r="AF94">
        <f t="shared" si="18"/>
        <v>50.92785520366489</v>
      </c>
      <c r="AG94">
        <f t="shared" si="19"/>
        <v>0</v>
      </c>
    </row>
    <row r="95" spans="1:33" ht="13" x14ac:dyDescent="0.15">
      <c r="A95" s="3" t="s">
        <v>51</v>
      </c>
      <c r="B95" s="3" t="s">
        <v>19</v>
      </c>
      <c r="C95" t="s">
        <v>177</v>
      </c>
      <c r="D95" s="7">
        <v>3</v>
      </c>
      <c r="E95" s="3" t="s">
        <v>77</v>
      </c>
      <c r="F95" s="3" t="s">
        <v>14</v>
      </c>
      <c r="G95" s="3" t="s">
        <v>204</v>
      </c>
      <c r="H95" s="4">
        <v>45081</v>
      </c>
      <c r="I95" s="5">
        <v>0.63402777777777775</v>
      </c>
      <c r="J95" s="5">
        <v>0.63749999999999996</v>
      </c>
      <c r="K95" s="5">
        <f t="shared" si="12"/>
        <v>0.625</v>
      </c>
      <c r="L95" s="3" t="s">
        <v>15</v>
      </c>
      <c r="M95" s="3">
        <v>76</v>
      </c>
      <c r="N95" s="3">
        <f t="shared" si="13"/>
        <v>24.444444444444443</v>
      </c>
      <c r="O95" s="3">
        <v>0.60599999999999998</v>
      </c>
      <c r="P95" s="3">
        <v>4.4999999999999998E-2</v>
      </c>
      <c r="Q95" s="3">
        <f t="shared" si="14"/>
        <v>36.36</v>
      </c>
      <c r="R95" s="3">
        <f t="shared" si="15"/>
        <v>2.6999999999999997E-3</v>
      </c>
      <c r="T95" s="3" t="s">
        <v>54</v>
      </c>
      <c r="U95" s="3" t="s">
        <v>55</v>
      </c>
      <c r="V95" s="13">
        <v>28</v>
      </c>
      <c r="W95" s="13">
        <v>15.5</v>
      </c>
      <c r="X95" s="13">
        <v>5</v>
      </c>
      <c r="Y95" s="13">
        <v>1303</v>
      </c>
      <c r="Z95" s="13">
        <v>2170</v>
      </c>
      <c r="AA95" s="13">
        <v>0.60046082949308754</v>
      </c>
      <c r="AB95" s="13">
        <v>24</v>
      </c>
      <c r="AC95" s="14">
        <v>434</v>
      </c>
      <c r="AD95" s="13">
        <f t="shared" si="16"/>
        <v>2.17</v>
      </c>
      <c r="AE95">
        <f t="shared" si="17"/>
        <v>4.3400000000000001E-2</v>
      </c>
      <c r="AF95">
        <f t="shared" si="18"/>
        <v>74.448066702748648</v>
      </c>
      <c r="AG95">
        <f t="shared" si="19"/>
        <v>5.5283217848575719</v>
      </c>
    </row>
    <row r="96" spans="1:33" ht="13" x14ac:dyDescent="0.15">
      <c r="A96" s="3" t="s">
        <v>51</v>
      </c>
      <c r="B96" s="3" t="s">
        <v>19</v>
      </c>
      <c r="C96" t="s">
        <v>177</v>
      </c>
      <c r="D96" s="7">
        <v>3</v>
      </c>
      <c r="E96" s="3" t="s">
        <v>77</v>
      </c>
      <c r="F96" s="3" t="s">
        <v>108</v>
      </c>
      <c r="G96" s="3" t="s">
        <v>204</v>
      </c>
      <c r="H96" s="4">
        <v>45082</v>
      </c>
      <c r="I96" s="5">
        <v>0.61944444444444446</v>
      </c>
      <c r="J96" s="5">
        <v>0.62291666666666667</v>
      </c>
      <c r="K96" s="5">
        <f t="shared" si="12"/>
        <v>0.625</v>
      </c>
      <c r="L96" s="3" t="s">
        <v>15</v>
      </c>
      <c r="M96" s="3">
        <v>81</v>
      </c>
      <c r="N96" s="3">
        <f t="shared" si="13"/>
        <v>27.222222222222221</v>
      </c>
      <c r="O96" s="3">
        <v>0.59299999999999997</v>
      </c>
      <c r="P96" s="3">
        <v>4.1000000000000002E-2</v>
      </c>
      <c r="Q96" s="3">
        <f t="shared" si="14"/>
        <v>35.58</v>
      </c>
      <c r="R96" s="3">
        <f t="shared" si="15"/>
        <v>2.4599999999999999E-3</v>
      </c>
      <c r="T96" s="3" t="s">
        <v>54</v>
      </c>
      <c r="U96" s="3" t="s">
        <v>115</v>
      </c>
      <c r="V96" s="13">
        <v>28</v>
      </c>
      <c r="W96" s="13">
        <v>15.5</v>
      </c>
      <c r="X96" s="13">
        <v>5</v>
      </c>
      <c r="Y96" s="13">
        <v>1303</v>
      </c>
      <c r="Z96" s="13">
        <v>2170</v>
      </c>
      <c r="AA96" s="13">
        <v>0.60046082949308754</v>
      </c>
      <c r="AB96" s="13">
        <v>24</v>
      </c>
      <c r="AC96" s="14">
        <v>434</v>
      </c>
      <c r="AD96" s="13">
        <f t="shared" si="16"/>
        <v>2.17</v>
      </c>
      <c r="AE96">
        <f t="shared" si="17"/>
        <v>4.3400000000000001E-2</v>
      </c>
      <c r="AF96">
        <f t="shared" si="18"/>
        <v>72.177285605856554</v>
      </c>
      <c r="AG96">
        <f t="shared" si="19"/>
        <v>4.9903350924791212</v>
      </c>
    </row>
    <row r="97" spans="1:33" ht="13" x14ac:dyDescent="0.15">
      <c r="A97" s="3" t="s">
        <v>51</v>
      </c>
      <c r="B97" s="3" t="s">
        <v>19</v>
      </c>
      <c r="C97" t="s">
        <v>177</v>
      </c>
      <c r="D97" s="7">
        <v>3</v>
      </c>
      <c r="E97" s="3" t="s">
        <v>77</v>
      </c>
      <c r="F97" s="3" t="s">
        <v>116</v>
      </c>
      <c r="G97" s="3" t="s">
        <v>132</v>
      </c>
      <c r="H97" s="4">
        <v>45083</v>
      </c>
      <c r="I97" s="5">
        <v>0.52986111111111112</v>
      </c>
      <c r="J97" s="5">
        <v>0.53333333333333333</v>
      </c>
      <c r="K97" s="5">
        <f t="shared" si="12"/>
        <v>0.54166666666666663</v>
      </c>
      <c r="L97" s="3" t="s">
        <v>15</v>
      </c>
      <c r="M97" s="3">
        <v>82</v>
      </c>
      <c r="N97" s="3">
        <f t="shared" si="13"/>
        <v>27.777777777777779</v>
      </c>
      <c r="O97" s="3">
        <v>0.65200000000000002</v>
      </c>
      <c r="P97" s="3">
        <v>4.1000000000000002E-2</v>
      </c>
      <c r="Q97" s="3">
        <f t="shared" si="14"/>
        <v>39.120000000000005</v>
      </c>
      <c r="R97" s="3">
        <f t="shared" si="15"/>
        <v>2.4599999999999999E-3</v>
      </c>
      <c r="T97" s="3" t="s">
        <v>54</v>
      </c>
      <c r="U97" s="11" t="s">
        <v>119</v>
      </c>
      <c r="V97" s="13">
        <v>28</v>
      </c>
      <c r="W97" s="13">
        <v>15.5</v>
      </c>
      <c r="X97" s="13">
        <v>5</v>
      </c>
      <c r="Y97" s="13">
        <v>1303</v>
      </c>
      <c r="Z97" s="13">
        <v>2170</v>
      </c>
      <c r="AA97" s="13">
        <v>0.60046082949308754</v>
      </c>
      <c r="AB97" s="13">
        <v>24</v>
      </c>
      <c r="AC97" s="14">
        <v>434</v>
      </c>
      <c r="AD97" s="13">
        <f t="shared" si="16"/>
        <v>2.17</v>
      </c>
      <c r="AE97">
        <f t="shared" si="17"/>
        <v>4.3400000000000001E-2</v>
      </c>
      <c r="AF97">
        <f t="shared" si="18"/>
        <v>79.211992421893456</v>
      </c>
      <c r="AG97">
        <f t="shared" si="19"/>
        <v>4.9811222228491268</v>
      </c>
    </row>
    <row r="98" spans="1:33" ht="13" x14ac:dyDescent="0.15">
      <c r="A98" s="3" t="s">
        <v>51</v>
      </c>
      <c r="B98" s="3" t="s">
        <v>19</v>
      </c>
      <c r="C98" t="s">
        <v>177</v>
      </c>
      <c r="D98" s="7">
        <v>3</v>
      </c>
      <c r="E98" s="3" t="s">
        <v>77</v>
      </c>
      <c r="F98" s="3" t="s">
        <v>127</v>
      </c>
      <c r="G98" s="3" t="s">
        <v>132</v>
      </c>
      <c r="H98" s="4">
        <v>45084</v>
      </c>
      <c r="I98" s="5">
        <v>0.38124999999999998</v>
      </c>
      <c r="J98" s="5">
        <v>0.38472222222222224</v>
      </c>
      <c r="K98" s="5">
        <f t="shared" si="12"/>
        <v>0.375</v>
      </c>
      <c r="L98" s="3" t="s">
        <v>15</v>
      </c>
      <c r="M98" s="18">
        <v>72</v>
      </c>
      <c r="N98" s="3">
        <f t="shared" si="13"/>
        <v>22.222222222222221</v>
      </c>
      <c r="O98" s="3">
        <v>0.53400000000000003</v>
      </c>
      <c r="P98" s="3">
        <v>4.2000000000000003E-2</v>
      </c>
      <c r="Q98" s="3">
        <f t="shared" si="14"/>
        <v>32.04</v>
      </c>
      <c r="R98" s="3">
        <f t="shared" si="15"/>
        <v>2.5200000000000001E-3</v>
      </c>
      <c r="T98" s="3" t="s">
        <v>54</v>
      </c>
      <c r="U98" s="3" t="s">
        <v>129</v>
      </c>
      <c r="V98" s="13">
        <v>28</v>
      </c>
      <c r="W98" s="13">
        <v>15.5</v>
      </c>
      <c r="X98" s="13">
        <v>5</v>
      </c>
      <c r="Y98" s="13">
        <v>1303</v>
      </c>
      <c r="Z98" s="13">
        <v>2170</v>
      </c>
      <c r="AA98" s="13">
        <v>0.60046082949308754</v>
      </c>
      <c r="AB98" s="13">
        <v>24</v>
      </c>
      <c r="AC98" s="14">
        <v>434</v>
      </c>
      <c r="AD98" s="13">
        <f t="shared" si="16"/>
        <v>2.17</v>
      </c>
      <c r="AE98">
        <f t="shared" si="17"/>
        <v>4.3400000000000001E-2</v>
      </c>
      <c r="AF98">
        <f t="shared" si="18"/>
        <v>66.09631177585706</v>
      </c>
      <c r="AG98">
        <f t="shared" si="19"/>
        <v>5.1985863194494311</v>
      </c>
    </row>
    <row r="99" spans="1:33" ht="13" x14ac:dyDescent="0.15">
      <c r="A99" s="3" t="s">
        <v>51</v>
      </c>
      <c r="B99" s="3" t="s">
        <v>19</v>
      </c>
      <c r="C99" t="s">
        <v>177</v>
      </c>
      <c r="D99" s="7">
        <v>3</v>
      </c>
      <c r="E99" s="3" t="s">
        <v>77</v>
      </c>
      <c r="F99" s="3" t="s">
        <v>135</v>
      </c>
      <c r="G99" s="3" t="s">
        <v>132</v>
      </c>
      <c r="H99" s="4">
        <v>45084</v>
      </c>
      <c r="I99" s="5">
        <v>0.65555555555555556</v>
      </c>
      <c r="J99" s="5">
        <v>0.66041666666666665</v>
      </c>
      <c r="K99" s="5">
        <f t="shared" si="12"/>
        <v>0.66666666666666663</v>
      </c>
      <c r="L99" s="3" t="s">
        <v>15</v>
      </c>
      <c r="M99" s="3">
        <v>80</v>
      </c>
      <c r="N99" s="3">
        <f t="shared" si="13"/>
        <v>26.666666666666668</v>
      </c>
      <c r="O99" s="3">
        <v>0.77400000000000002</v>
      </c>
      <c r="P99" s="3">
        <v>4.3999999999999997E-2</v>
      </c>
      <c r="Q99" s="3">
        <f t="shared" si="14"/>
        <v>46.44</v>
      </c>
      <c r="R99" s="3">
        <f t="shared" si="15"/>
        <v>2.6399999999999996E-3</v>
      </c>
      <c r="T99" s="3" t="s">
        <v>54</v>
      </c>
      <c r="U99" s="3" t="s">
        <v>115</v>
      </c>
      <c r="V99" s="13">
        <v>28</v>
      </c>
      <c r="W99" s="13">
        <v>15.5</v>
      </c>
      <c r="X99" s="13">
        <v>5</v>
      </c>
      <c r="Y99" s="13">
        <v>1303</v>
      </c>
      <c r="Z99" s="13">
        <v>2170</v>
      </c>
      <c r="AA99" s="13">
        <v>0.60046082949308754</v>
      </c>
      <c r="AB99" s="13">
        <v>24</v>
      </c>
      <c r="AC99" s="14">
        <v>434</v>
      </c>
      <c r="AD99" s="13">
        <f t="shared" si="16"/>
        <v>2.17</v>
      </c>
      <c r="AE99">
        <f t="shared" si="17"/>
        <v>4.3400000000000001E-2</v>
      </c>
      <c r="AF99">
        <f t="shared" si="18"/>
        <v>94.38235485483365</v>
      </c>
      <c r="AG99">
        <f t="shared" si="19"/>
        <v>5.3654051855460976</v>
      </c>
    </row>
    <row r="100" spans="1:33" ht="13" x14ac:dyDescent="0.15">
      <c r="A100" s="3" t="s">
        <v>51</v>
      </c>
      <c r="B100" s="3" t="s">
        <v>19</v>
      </c>
      <c r="C100" t="s">
        <v>177</v>
      </c>
      <c r="D100" s="7">
        <v>3</v>
      </c>
      <c r="E100" s="3" t="s">
        <v>77</v>
      </c>
      <c r="F100" s="3" t="s">
        <v>137</v>
      </c>
      <c r="G100" s="3" t="s">
        <v>205</v>
      </c>
      <c r="H100" s="4">
        <v>45085</v>
      </c>
      <c r="I100" s="5">
        <v>0.51388888888888884</v>
      </c>
      <c r="J100" s="5">
        <v>0.5180555555555556</v>
      </c>
      <c r="K100" s="5">
        <f t="shared" si="12"/>
        <v>0.5</v>
      </c>
      <c r="L100" s="3" t="s">
        <v>15</v>
      </c>
      <c r="M100" s="3">
        <v>77</v>
      </c>
      <c r="N100" s="3">
        <f t="shared" si="13"/>
        <v>25</v>
      </c>
      <c r="O100" s="3">
        <v>0.72499999999999998</v>
      </c>
      <c r="P100" s="3">
        <v>4.7E-2</v>
      </c>
      <c r="Q100" s="3">
        <f t="shared" si="14"/>
        <v>43.5</v>
      </c>
      <c r="R100" s="3">
        <f t="shared" si="15"/>
        <v>2.82E-3</v>
      </c>
      <c r="T100" s="3" t="s">
        <v>140</v>
      </c>
      <c r="U100" s="3" t="s">
        <v>115</v>
      </c>
      <c r="V100" s="13">
        <v>28</v>
      </c>
      <c r="W100" s="13">
        <v>15.5</v>
      </c>
      <c r="X100" s="13">
        <v>5</v>
      </c>
      <c r="Y100" s="13">
        <v>1303</v>
      </c>
      <c r="Z100" s="13">
        <v>2170</v>
      </c>
      <c r="AA100" s="13">
        <v>0.60046082949308754</v>
      </c>
      <c r="AB100" s="13">
        <v>24</v>
      </c>
      <c r="AC100" s="14">
        <v>434</v>
      </c>
      <c r="AD100" s="13">
        <f t="shared" si="16"/>
        <v>2.17</v>
      </c>
      <c r="AE100">
        <f t="shared" si="17"/>
        <v>4.3400000000000001E-2</v>
      </c>
      <c r="AF100">
        <f t="shared" si="18"/>
        <v>88.901443453089342</v>
      </c>
      <c r="AG100">
        <f t="shared" si="19"/>
        <v>5.7632659893726883</v>
      </c>
    </row>
    <row r="101" spans="1:33" ht="13" x14ac:dyDescent="0.15">
      <c r="A101" s="3" t="s">
        <v>51</v>
      </c>
      <c r="B101" s="3" t="s">
        <v>19</v>
      </c>
      <c r="C101" t="s">
        <v>177</v>
      </c>
      <c r="D101" s="7">
        <v>3</v>
      </c>
      <c r="E101" s="3" t="s">
        <v>77</v>
      </c>
      <c r="F101" s="3" t="s">
        <v>173</v>
      </c>
      <c r="G101" s="3" t="s">
        <v>205</v>
      </c>
      <c r="H101" s="4">
        <v>45086</v>
      </c>
      <c r="I101" s="5">
        <v>0.50624999999999998</v>
      </c>
      <c r="J101" s="5">
        <v>0.50972222222222219</v>
      </c>
      <c r="K101" s="5">
        <f t="shared" si="12"/>
        <v>0.5</v>
      </c>
      <c r="L101" s="3" t="s">
        <v>15</v>
      </c>
      <c r="M101" s="3">
        <v>74</v>
      </c>
      <c r="N101" s="3">
        <f t="shared" si="13"/>
        <v>23.333333333333332</v>
      </c>
      <c r="O101" s="3">
        <v>0.67700000000000005</v>
      </c>
      <c r="P101" s="3">
        <v>4.3999999999999997E-2</v>
      </c>
      <c r="Q101" s="3">
        <f t="shared" si="14"/>
        <v>40.620000000000005</v>
      </c>
      <c r="R101" s="3">
        <f t="shared" si="15"/>
        <v>2.6399999999999996E-3</v>
      </c>
      <c r="T101" s="3" t="s">
        <v>54</v>
      </c>
      <c r="U101" s="3" t="s">
        <v>55</v>
      </c>
      <c r="V101" s="13">
        <v>28</v>
      </c>
      <c r="W101" s="13">
        <v>15.5</v>
      </c>
      <c r="X101" s="13">
        <v>5</v>
      </c>
      <c r="Y101" s="13">
        <v>1303</v>
      </c>
      <c r="Z101" s="13">
        <v>2170</v>
      </c>
      <c r="AA101" s="13">
        <v>0.60046082949308754</v>
      </c>
      <c r="AB101" s="13">
        <v>24</v>
      </c>
      <c r="AC101" s="14">
        <v>434</v>
      </c>
      <c r="AD101" s="13">
        <f t="shared" si="16"/>
        <v>2.17</v>
      </c>
      <c r="AE101">
        <f t="shared" si="17"/>
        <v>4.3400000000000001E-2</v>
      </c>
      <c r="AF101">
        <f t="shared" si="18"/>
        <v>83.482222694627453</v>
      </c>
      <c r="AG101">
        <f t="shared" si="19"/>
        <v>5.4257279151604241</v>
      </c>
    </row>
    <row r="102" spans="1:33" ht="13" x14ac:dyDescent="0.15">
      <c r="A102" s="3" t="s">
        <v>51</v>
      </c>
      <c r="B102" s="3" t="s">
        <v>21</v>
      </c>
      <c r="C102" t="s">
        <v>177</v>
      </c>
      <c r="D102" s="7">
        <v>3</v>
      </c>
      <c r="E102" s="3" t="s">
        <v>60</v>
      </c>
      <c r="F102" s="3" t="s">
        <v>14</v>
      </c>
      <c r="G102" s="3" t="s">
        <v>204</v>
      </c>
      <c r="H102" s="4">
        <v>45081</v>
      </c>
      <c r="I102" s="5">
        <v>0.54583333333333328</v>
      </c>
      <c r="J102" s="5">
        <v>0.5493055555555556</v>
      </c>
      <c r="K102" s="5">
        <f t="shared" si="12"/>
        <v>0.54166666666666663</v>
      </c>
      <c r="L102" s="3" t="s">
        <v>15</v>
      </c>
      <c r="M102" s="3">
        <v>73</v>
      </c>
      <c r="N102" s="3">
        <f t="shared" si="13"/>
        <v>22.777777777777779</v>
      </c>
      <c r="O102" s="3">
        <v>0.498</v>
      </c>
      <c r="P102" s="3">
        <v>0</v>
      </c>
      <c r="Q102" s="3">
        <f t="shared" si="14"/>
        <v>29.88</v>
      </c>
      <c r="R102" s="3">
        <f t="shared" si="15"/>
        <v>0</v>
      </c>
      <c r="T102" s="3" t="s">
        <v>54</v>
      </c>
      <c r="U102" s="3" t="s">
        <v>55</v>
      </c>
      <c r="V102" s="13">
        <v>28</v>
      </c>
      <c r="W102" s="13">
        <v>15.5</v>
      </c>
      <c r="X102" s="13">
        <v>5</v>
      </c>
      <c r="Y102" s="13">
        <v>1303</v>
      </c>
      <c r="Z102" s="13">
        <v>2170</v>
      </c>
      <c r="AA102" s="13">
        <v>0.60046082949308754</v>
      </c>
      <c r="AB102" s="13">
        <v>24</v>
      </c>
      <c r="AC102" s="14">
        <v>434</v>
      </c>
      <c r="AD102" s="13">
        <f t="shared" si="16"/>
        <v>2.17</v>
      </c>
      <c r="AE102">
        <f t="shared" si="17"/>
        <v>4.3400000000000001E-2</v>
      </c>
      <c r="AF102">
        <f t="shared" si="18"/>
        <v>61.524661004888941</v>
      </c>
      <c r="AG102">
        <f t="shared" si="19"/>
        <v>0</v>
      </c>
    </row>
    <row r="103" spans="1:33" ht="13" x14ac:dyDescent="0.15">
      <c r="A103" s="3" t="s">
        <v>51</v>
      </c>
      <c r="B103" s="3" t="s">
        <v>21</v>
      </c>
      <c r="C103" t="s">
        <v>177</v>
      </c>
      <c r="D103" s="7">
        <v>3</v>
      </c>
      <c r="E103" s="3" t="s">
        <v>60</v>
      </c>
      <c r="F103" s="3" t="s">
        <v>108</v>
      </c>
      <c r="G103" s="3" t="s">
        <v>204</v>
      </c>
      <c r="H103" s="4">
        <v>45082</v>
      </c>
      <c r="I103" s="5">
        <v>0.58194444444444449</v>
      </c>
      <c r="J103" s="5">
        <v>0.58888888888888891</v>
      </c>
      <c r="K103" s="5">
        <f t="shared" si="12"/>
        <v>0.58333333333333326</v>
      </c>
      <c r="L103" s="3" t="s">
        <v>15</v>
      </c>
      <c r="M103" s="3">
        <v>80</v>
      </c>
      <c r="N103" s="3">
        <f t="shared" si="13"/>
        <v>26.666666666666668</v>
      </c>
      <c r="O103" s="3">
        <v>0.55300000000000005</v>
      </c>
      <c r="P103" s="3">
        <v>0</v>
      </c>
      <c r="Q103" s="3">
        <f t="shared" si="14"/>
        <v>33.18</v>
      </c>
      <c r="R103" s="3">
        <f t="shared" si="15"/>
        <v>0</v>
      </c>
      <c r="T103" s="3" t="s">
        <v>54</v>
      </c>
      <c r="U103" s="3" t="s">
        <v>115</v>
      </c>
      <c r="V103" s="13">
        <v>28</v>
      </c>
      <c r="W103" s="13">
        <v>15.5</v>
      </c>
      <c r="X103" s="13">
        <v>5</v>
      </c>
      <c r="Y103" s="13">
        <v>1303</v>
      </c>
      <c r="Z103" s="13">
        <v>2170</v>
      </c>
      <c r="AA103" s="13">
        <v>0.60046082949308754</v>
      </c>
      <c r="AB103" s="13">
        <v>24</v>
      </c>
      <c r="AC103" s="14">
        <v>434</v>
      </c>
      <c r="AD103" s="13">
        <f t="shared" si="16"/>
        <v>2.17</v>
      </c>
      <c r="AE103">
        <f t="shared" si="17"/>
        <v>4.3400000000000001E-2</v>
      </c>
      <c r="AF103">
        <f t="shared" si="18"/>
        <v>67.43338790015892</v>
      </c>
      <c r="AG103">
        <f t="shared" si="19"/>
        <v>0</v>
      </c>
    </row>
    <row r="104" spans="1:33" ht="13" x14ac:dyDescent="0.15">
      <c r="A104" s="3" t="s">
        <v>51</v>
      </c>
      <c r="B104" s="3" t="s">
        <v>21</v>
      </c>
      <c r="C104" t="s">
        <v>177</v>
      </c>
      <c r="D104" s="7">
        <v>3</v>
      </c>
      <c r="E104" s="3" t="s">
        <v>60</v>
      </c>
      <c r="F104" s="3" t="s">
        <v>116</v>
      </c>
      <c r="G104" s="3" t="s">
        <v>132</v>
      </c>
      <c r="H104" s="4">
        <v>45083</v>
      </c>
      <c r="I104" s="5">
        <v>0.58958333333333335</v>
      </c>
      <c r="J104" s="5">
        <v>0.59305555555555556</v>
      </c>
      <c r="K104" s="5">
        <f t="shared" si="12"/>
        <v>0.58333333333333326</v>
      </c>
      <c r="L104" s="3" t="s">
        <v>15</v>
      </c>
      <c r="M104" s="3">
        <v>82</v>
      </c>
      <c r="N104" s="3">
        <f t="shared" si="13"/>
        <v>27.777777777777779</v>
      </c>
      <c r="O104" s="3">
        <v>0.6</v>
      </c>
      <c r="P104" s="3">
        <v>1E-3</v>
      </c>
      <c r="Q104" s="3">
        <f t="shared" si="14"/>
        <v>36</v>
      </c>
      <c r="R104" s="3">
        <f t="shared" si="15"/>
        <v>5.9999999999999995E-5</v>
      </c>
      <c r="T104" s="3" t="s">
        <v>54</v>
      </c>
      <c r="U104" s="11" t="s">
        <v>119</v>
      </c>
      <c r="V104" s="13">
        <v>28</v>
      </c>
      <c r="W104" s="13">
        <v>15.5</v>
      </c>
      <c r="X104" s="13">
        <v>5</v>
      </c>
      <c r="Y104" s="13">
        <v>1303</v>
      </c>
      <c r="Z104" s="13">
        <v>2170</v>
      </c>
      <c r="AA104" s="13">
        <v>0.60046082949308754</v>
      </c>
      <c r="AB104" s="13">
        <v>24</v>
      </c>
      <c r="AC104" s="14">
        <v>434</v>
      </c>
      <c r="AD104" s="13">
        <f t="shared" si="16"/>
        <v>2.17</v>
      </c>
      <c r="AE104">
        <f t="shared" si="17"/>
        <v>4.3400000000000001E-2</v>
      </c>
      <c r="AF104">
        <f t="shared" si="18"/>
        <v>72.894471553889687</v>
      </c>
      <c r="AG104">
        <f t="shared" si="19"/>
        <v>0.12149078592314942</v>
      </c>
    </row>
    <row r="105" spans="1:33" ht="13" x14ac:dyDescent="0.15">
      <c r="A105" s="3" t="s">
        <v>51</v>
      </c>
      <c r="B105" s="3" t="s">
        <v>21</v>
      </c>
      <c r="C105" t="s">
        <v>177</v>
      </c>
      <c r="D105" s="7">
        <v>3</v>
      </c>
      <c r="E105" s="3" t="s">
        <v>60</v>
      </c>
      <c r="F105" s="3" t="s">
        <v>127</v>
      </c>
      <c r="G105" s="3" t="s">
        <v>132</v>
      </c>
      <c r="H105" s="4">
        <v>45084</v>
      </c>
      <c r="I105" s="5">
        <v>0.43680555555555556</v>
      </c>
      <c r="J105" s="5">
        <v>0.44097222222222221</v>
      </c>
      <c r="K105" s="5">
        <f t="shared" si="12"/>
        <v>0.41666666666666663</v>
      </c>
      <c r="L105" s="3" t="s">
        <v>15</v>
      </c>
      <c r="M105" s="18">
        <v>74</v>
      </c>
      <c r="N105" s="3">
        <f t="shared" si="13"/>
        <v>23.333333333333332</v>
      </c>
      <c r="O105" s="3">
        <v>0.51600000000000001</v>
      </c>
      <c r="P105" s="3">
        <v>2E-3</v>
      </c>
      <c r="Q105" s="3">
        <f t="shared" si="14"/>
        <v>30.96</v>
      </c>
      <c r="R105" s="3">
        <f t="shared" si="15"/>
        <v>1.1999999999999999E-4</v>
      </c>
      <c r="T105" s="3" t="s">
        <v>54</v>
      </c>
      <c r="U105" s="3" t="s">
        <v>129</v>
      </c>
      <c r="V105" s="13">
        <v>28</v>
      </c>
      <c r="W105" s="13">
        <v>15.5</v>
      </c>
      <c r="X105" s="13">
        <v>5</v>
      </c>
      <c r="Y105" s="13">
        <v>1303</v>
      </c>
      <c r="Z105" s="13">
        <v>2170</v>
      </c>
      <c r="AA105" s="13">
        <v>0.60046082949308754</v>
      </c>
      <c r="AB105" s="13">
        <v>24</v>
      </c>
      <c r="AC105" s="14">
        <v>434</v>
      </c>
      <c r="AD105" s="13">
        <f t="shared" si="16"/>
        <v>2.17</v>
      </c>
      <c r="AE105">
        <f t="shared" si="17"/>
        <v>4.3400000000000001E-2</v>
      </c>
      <c r="AF105">
        <f t="shared" si="18"/>
        <v>63.628991005063163</v>
      </c>
      <c r="AG105">
        <f t="shared" si="19"/>
        <v>0.2466239961436556</v>
      </c>
    </row>
    <row r="106" spans="1:33" ht="13" x14ac:dyDescent="0.15">
      <c r="A106" s="3" t="s">
        <v>51</v>
      </c>
      <c r="B106" s="3" t="s">
        <v>21</v>
      </c>
      <c r="C106" t="s">
        <v>177</v>
      </c>
      <c r="D106" s="7">
        <v>3</v>
      </c>
      <c r="E106" s="3" t="s">
        <v>60</v>
      </c>
      <c r="F106" s="3" t="s">
        <v>135</v>
      </c>
      <c r="G106" s="3" t="s">
        <v>132</v>
      </c>
      <c r="H106" s="4">
        <v>45084</v>
      </c>
      <c r="I106" s="5">
        <v>0.64930555555555558</v>
      </c>
      <c r="J106" s="5">
        <v>0.65277777777777779</v>
      </c>
      <c r="K106" s="5">
        <f t="shared" si="12"/>
        <v>0.66666666666666663</v>
      </c>
      <c r="L106" s="3" t="s">
        <v>15</v>
      </c>
      <c r="M106" s="3">
        <v>80</v>
      </c>
      <c r="N106" s="3">
        <f t="shared" si="13"/>
        <v>26.666666666666668</v>
      </c>
      <c r="O106" s="3">
        <v>0.66300000000000003</v>
      </c>
      <c r="P106" s="3">
        <v>1E-3</v>
      </c>
      <c r="Q106" s="3">
        <f t="shared" si="14"/>
        <v>39.78</v>
      </c>
      <c r="R106" s="3">
        <f t="shared" si="15"/>
        <v>5.9999999999999995E-5</v>
      </c>
      <c r="T106" s="3" t="s">
        <v>54</v>
      </c>
      <c r="U106" s="3" t="s">
        <v>115</v>
      </c>
      <c r="V106" s="13">
        <v>28</v>
      </c>
      <c r="W106" s="13">
        <v>15.5</v>
      </c>
      <c r="X106" s="13">
        <v>5</v>
      </c>
      <c r="Y106" s="13">
        <v>1303</v>
      </c>
      <c r="Z106" s="13">
        <v>2170</v>
      </c>
      <c r="AA106" s="13">
        <v>0.60046082949308754</v>
      </c>
      <c r="AB106" s="13">
        <v>24</v>
      </c>
      <c r="AC106" s="14">
        <v>434</v>
      </c>
      <c r="AD106" s="13">
        <f t="shared" si="16"/>
        <v>2.17</v>
      </c>
      <c r="AE106">
        <f t="shared" si="17"/>
        <v>4.3400000000000001E-2</v>
      </c>
      <c r="AF106">
        <f t="shared" si="18"/>
        <v>80.846900864024192</v>
      </c>
      <c r="AG106">
        <f t="shared" si="19"/>
        <v>0.12194102694422951</v>
      </c>
    </row>
    <row r="107" spans="1:33" ht="13" x14ac:dyDescent="0.15">
      <c r="A107" s="3" t="s">
        <v>51</v>
      </c>
      <c r="B107" s="3" t="s">
        <v>21</v>
      </c>
      <c r="C107" t="s">
        <v>177</v>
      </c>
      <c r="D107" s="7">
        <v>3</v>
      </c>
      <c r="E107" s="3" t="s">
        <v>60</v>
      </c>
      <c r="F107" s="3" t="s">
        <v>137</v>
      </c>
      <c r="G107" s="3" t="s">
        <v>205</v>
      </c>
      <c r="H107" s="4">
        <v>45085</v>
      </c>
      <c r="I107" s="5">
        <v>0.56666666666666665</v>
      </c>
      <c r="J107" s="5">
        <v>0.57013888888888886</v>
      </c>
      <c r="K107" s="5">
        <f t="shared" si="12"/>
        <v>0.58333333333333326</v>
      </c>
      <c r="L107" s="3" t="s">
        <v>15</v>
      </c>
      <c r="M107" s="3">
        <v>79</v>
      </c>
      <c r="N107" s="3">
        <f t="shared" si="13"/>
        <v>26.111111111111111</v>
      </c>
      <c r="O107" s="3">
        <v>0.66800000000000004</v>
      </c>
      <c r="P107" s="8">
        <v>0</v>
      </c>
      <c r="Q107" s="3">
        <f t="shared" si="14"/>
        <v>40.080000000000005</v>
      </c>
      <c r="R107" s="3">
        <f t="shared" si="15"/>
        <v>0</v>
      </c>
      <c r="T107" s="3" t="s">
        <v>148</v>
      </c>
      <c r="U107" s="3" t="s">
        <v>115</v>
      </c>
      <c r="V107" s="13">
        <v>28</v>
      </c>
      <c r="W107" s="13">
        <v>15.5</v>
      </c>
      <c r="X107" s="13">
        <v>5</v>
      </c>
      <c r="Y107" s="13">
        <v>1303</v>
      </c>
      <c r="Z107" s="13">
        <v>2170</v>
      </c>
      <c r="AA107" s="13">
        <v>0.60046082949308754</v>
      </c>
      <c r="AB107" s="13">
        <v>24</v>
      </c>
      <c r="AC107" s="14">
        <v>434</v>
      </c>
      <c r="AD107" s="13">
        <f t="shared" si="16"/>
        <v>2.17</v>
      </c>
      <c r="AE107">
        <f t="shared" si="17"/>
        <v>4.3400000000000001E-2</v>
      </c>
      <c r="AF107">
        <f t="shared" si="18"/>
        <v>81.607824009770169</v>
      </c>
      <c r="AG107">
        <f t="shared" si="19"/>
        <v>0</v>
      </c>
    </row>
    <row r="108" spans="1:33" ht="13" x14ac:dyDescent="0.15">
      <c r="A108" s="3" t="s">
        <v>51</v>
      </c>
      <c r="B108" s="3" t="s">
        <v>21</v>
      </c>
      <c r="C108" t="s">
        <v>177</v>
      </c>
      <c r="D108" s="7">
        <v>3</v>
      </c>
      <c r="E108" s="3" t="s">
        <v>60</v>
      </c>
      <c r="F108" s="3" t="s">
        <v>173</v>
      </c>
      <c r="G108" s="3" t="s">
        <v>205</v>
      </c>
      <c r="H108" s="4">
        <v>45086</v>
      </c>
      <c r="I108" s="5">
        <v>0.44930555555555557</v>
      </c>
      <c r="J108" s="5">
        <v>0.45277777777777778</v>
      </c>
      <c r="K108" s="5">
        <f t="shared" si="12"/>
        <v>0.45833333333333331</v>
      </c>
      <c r="L108" s="3" t="s">
        <v>15</v>
      </c>
      <c r="M108" s="3">
        <v>74</v>
      </c>
      <c r="N108" s="3">
        <f t="shared" si="13"/>
        <v>23.333333333333332</v>
      </c>
      <c r="O108" s="3">
        <v>0.50600000000000001</v>
      </c>
      <c r="P108" s="3">
        <v>1E-3</v>
      </c>
      <c r="Q108" s="3">
        <f t="shared" si="14"/>
        <v>30.36</v>
      </c>
      <c r="R108" s="3">
        <f t="shared" si="15"/>
        <v>5.9999999999999995E-5</v>
      </c>
      <c r="T108" s="3" t="s">
        <v>54</v>
      </c>
      <c r="U108" s="3" t="s">
        <v>55</v>
      </c>
      <c r="V108" s="13">
        <v>28</v>
      </c>
      <c r="W108" s="13">
        <v>15.5</v>
      </c>
      <c r="X108" s="13">
        <v>5</v>
      </c>
      <c r="Y108" s="13">
        <v>1303</v>
      </c>
      <c r="Z108" s="13">
        <v>2170</v>
      </c>
      <c r="AA108" s="13">
        <v>0.60046082949308754</v>
      </c>
      <c r="AB108" s="13">
        <v>24</v>
      </c>
      <c r="AC108" s="14">
        <v>434</v>
      </c>
      <c r="AD108" s="13">
        <f t="shared" si="16"/>
        <v>2.17</v>
      </c>
      <c r="AE108">
        <f t="shared" si="17"/>
        <v>4.3400000000000001E-2</v>
      </c>
      <c r="AF108">
        <f t="shared" si="18"/>
        <v>62.395871024344885</v>
      </c>
      <c r="AG108">
        <f t="shared" si="19"/>
        <v>0.1233119980718278</v>
      </c>
    </row>
    <row r="109" spans="1:33" ht="13" x14ac:dyDescent="0.15">
      <c r="A109" s="3" t="s">
        <v>51</v>
      </c>
      <c r="B109" s="3" t="s">
        <v>63</v>
      </c>
      <c r="C109" t="s">
        <v>179</v>
      </c>
      <c r="D109" s="7">
        <v>3</v>
      </c>
      <c r="E109" s="3" t="s">
        <v>64</v>
      </c>
      <c r="F109" s="3" t="s">
        <v>14</v>
      </c>
      <c r="G109" s="3" t="s">
        <v>204</v>
      </c>
      <c r="H109" s="4">
        <v>45081</v>
      </c>
      <c r="I109" s="5">
        <v>0.56111111111111112</v>
      </c>
      <c r="J109" s="5">
        <v>0.56458333333333333</v>
      </c>
      <c r="K109" s="5">
        <f t="shared" si="12"/>
        <v>0.54166666666666663</v>
      </c>
      <c r="L109" s="3" t="s">
        <v>15</v>
      </c>
      <c r="M109" s="3">
        <v>73</v>
      </c>
      <c r="N109" s="3">
        <f t="shared" si="13"/>
        <v>22.777777777777779</v>
      </c>
      <c r="O109" s="3">
        <v>0.503</v>
      </c>
      <c r="P109" s="3">
        <v>1.4E-2</v>
      </c>
      <c r="Q109" s="3">
        <f t="shared" si="14"/>
        <v>30.18</v>
      </c>
      <c r="R109" s="3">
        <f t="shared" si="15"/>
        <v>8.3999999999999993E-4</v>
      </c>
      <c r="T109" s="3" t="s">
        <v>54</v>
      </c>
      <c r="U109" s="3" t="s">
        <v>55</v>
      </c>
      <c r="V109" s="13">
        <v>28</v>
      </c>
      <c r="W109" s="13">
        <v>15.5</v>
      </c>
      <c r="X109" s="13">
        <v>5</v>
      </c>
      <c r="Y109" s="13">
        <v>1303</v>
      </c>
      <c r="Z109" s="13">
        <v>2170</v>
      </c>
      <c r="AA109" s="13">
        <v>0.60046082949308754</v>
      </c>
      <c r="AB109" s="13">
        <v>24</v>
      </c>
      <c r="AC109" s="14">
        <v>434</v>
      </c>
      <c r="AD109" s="13">
        <f t="shared" si="16"/>
        <v>2.17</v>
      </c>
      <c r="AE109">
        <f t="shared" si="17"/>
        <v>4.3400000000000001E-2</v>
      </c>
      <c r="AF109">
        <f t="shared" si="18"/>
        <v>62.142378484857716</v>
      </c>
      <c r="AG109">
        <f t="shared" si="19"/>
        <v>1.7296089439125404</v>
      </c>
    </row>
    <row r="110" spans="1:33" ht="13" x14ac:dyDescent="0.15">
      <c r="A110" s="3" t="s">
        <v>51</v>
      </c>
      <c r="B110" s="3" t="s">
        <v>63</v>
      </c>
      <c r="C110" t="s">
        <v>179</v>
      </c>
      <c r="D110" s="7">
        <v>3</v>
      </c>
      <c r="E110" s="3" t="s">
        <v>64</v>
      </c>
      <c r="F110" s="3" t="s">
        <v>108</v>
      </c>
      <c r="G110" s="3" t="s">
        <v>204</v>
      </c>
      <c r="H110" s="4">
        <v>45082</v>
      </c>
      <c r="I110" s="5">
        <v>0.53819444444444442</v>
      </c>
      <c r="J110" s="5">
        <v>0.54166666666666663</v>
      </c>
      <c r="K110" s="5">
        <f t="shared" si="12"/>
        <v>0.54166666666666663</v>
      </c>
      <c r="L110" s="3" t="s">
        <v>15</v>
      </c>
      <c r="M110" s="3">
        <v>78</v>
      </c>
      <c r="N110" s="3">
        <f t="shared" si="13"/>
        <v>25.555555555555557</v>
      </c>
      <c r="O110" s="3">
        <v>0.53400000000000003</v>
      </c>
      <c r="P110" s="3">
        <v>1.7000000000000001E-2</v>
      </c>
      <c r="Q110" s="3">
        <f t="shared" si="14"/>
        <v>32.04</v>
      </c>
      <c r="R110" s="3">
        <f t="shared" si="15"/>
        <v>1.0200000000000001E-3</v>
      </c>
      <c r="T110" s="3" t="s">
        <v>54</v>
      </c>
      <c r="U110" s="3" t="s">
        <v>115</v>
      </c>
      <c r="V110" s="13">
        <v>28</v>
      </c>
      <c r="W110" s="13">
        <v>15.5</v>
      </c>
      <c r="X110" s="13">
        <v>5</v>
      </c>
      <c r="Y110" s="13">
        <v>1303</v>
      </c>
      <c r="Z110" s="13">
        <v>2170</v>
      </c>
      <c r="AA110" s="13">
        <v>0.60046082949308754</v>
      </c>
      <c r="AB110" s="13">
        <v>24</v>
      </c>
      <c r="AC110" s="14">
        <v>434</v>
      </c>
      <c r="AD110" s="13">
        <f t="shared" si="16"/>
        <v>2.17</v>
      </c>
      <c r="AE110">
        <f t="shared" si="17"/>
        <v>4.3400000000000001E-2</v>
      </c>
      <c r="AF110">
        <f t="shared" si="18"/>
        <v>65.358725764632439</v>
      </c>
      <c r="AG110">
        <f t="shared" si="19"/>
        <v>2.0807084981250021</v>
      </c>
    </row>
    <row r="111" spans="1:33" ht="13" x14ac:dyDescent="0.15">
      <c r="A111" s="3" t="s">
        <v>51</v>
      </c>
      <c r="B111" s="3" t="s">
        <v>63</v>
      </c>
      <c r="C111" t="s">
        <v>179</v>
      </c>
      <c r="D111" s="7">
        <v>3</v>
      </c>
      <c r="E111" s="3" t="s">
        <v>64</v>
      </c>
      <c r="F111" s="3" t="s">
        <v>116</v>
      </c>
      <c r="G111" s="3" t="s">
        <v>132</v>
      </c>
      <c r="H111" s="4">
        <v>45083</v>
      </c>
      <c r="I111" s="5">
        <v>0.57499999999999996</v>
      </c>
      <c r="J111" s="5">
        <v>0.57847222222222228</v>
      </c>
      <c r="K111" s="5">
        <f t="shared" si="12"/>
        <v>0.58333333333333326</v>
      </c>
      <c r="L111" s="3" t="s">
        <v>15</v>
      </c>
      <c r="M111" s="3">
        <v>82</v>
      </c>
      <c r="N111" s="3">
        <f t="shared" si="13"/>
        <v>27.777777777777779</v>
      </c>
      <c r="O111" s="3">
        <v>0.53600000000000003</v>
      </c>
      <c r="P111" s="3">
        <v>1.2999999999999999E-2</v>
      </c>
      <c r="Q111" s="3">
        <f t="shared" si="14"/>
        <v>32.160000000000004</v>
      </c>
      <c r="R111" s="3">
        <f t="shared" si="15"/>
        <v>7.7999999999999988E-4</v>
      </c>
      <c r="T111" s="3" t="s">
        <v>54</v>
      </c>
      <c r="U111" s="11" t="s">
        <v>119</v>
      </c>
      <c r="V111" s="13">
        <v>28</v>
      </c>
      <c r="W111" s="13">
        <v>15.5</v>
      </c>
      <c r="X111" s="13">
        <v>5</v>
      </c>
      <c r="Y111" s="13">
        <v>1303</v>
      </c>
      <c r="Z111" s="13">
        <v>2170</v>
      </c>
      <c r="AA111" s="13">
        <v>0.60046082949308754</v>
      </c>
      <c r="AB111" s="13">
        <v>24</v>
      </c>
      <c r="AC111" s="14">
        <v>434</v>
      </c>
      <c r="AD111" s="13">
        <f t="shared" si="16"/>
        <v>2.17</v>
      </c>
      <c r="AE111">
        <f t="shared" si="17"/>
        <v>4.3400000000000001E-2</v>
      </c>
      <c r="AF111">
        <f t="shared" si="18"/>
        <v>65.119061254808102</v>
      </c>
      <c r="AG111">
        <f t="shared" si="19"/>
        <v>1.5793802170009426</v>
      </c>
    </row>
    <row r="112" spans="1:33" ht="13" x14ac:dyDescent="0.15">
      <c r="A112" s="3" t="s">
        <v>51</v>
      </c>
      <c r="B112" s="3" t="s">
        <v>63</v>
      </c>
      <c r="C112" t="s">
        <v>179</v>
      </c>
      <c r="D112" s="7">
        <v>3</v>
      </c>
      <c r="E112" s="3" t="s">
        <v>64</v>
      </c>
      <c r="F112" s="3" t="s">
        <v>127</v>
      </c>
      <c r="G112" s="3" t="s">
        <v>132</v>
      </c>
      <c r="H112" s="4">
        <v>45084</v>
      </c>
      <c r="I112" s="5">
        <v>0.40069444444444446</v>
      </c>
      <c r="J112" s="5">
        <v>0.40416666666666667</v>
      </c>
      <c r="K112" s="5">
        <f t="shared" si="12"/>
        <v>0.41666666666666663</v>
      </c>
      <c r="L112" s="3" t="s">
        <v>15</v>
      </c>
      <c r="M112" s="3">
        <v>74</v>
      </c>
      <c r="N112" s="3">
        <f t="shared" si="13"/>
        <v>23.333333333333332</v>
      </c>
      <c r="O112" s="3">
        <v>0.56799999999999995</v>
      </c>
      <c r="P112" s="3">
        <v>0.02</v>
      </c>
      <c r="Q112" s="3">
        <f t="shared" si="14"/>
        <v>34.08</v>
      </c>
      <c r="R112" s="3">
        <f t="shared" si="15"/>
        <v>1.1999999999999999E-3</v>
      </c>
      <c r="T112" s="3" t="s">
        <v>54</v>
      </c>
      <c r="U112" s="3" t="s">
        <v>129</v>
      </c>
      <c r="V112" s="13">
        <v>28</v>
      </c>
      <c r="W112" s="13">
        <v>15.5</v>
      </c>
      <c r="X112" s="13">
        <v>5</v>
      </c>
      <c r="Y112" s="13">
        <v>1303</v>
      </c>
      <c r="Z112" s="13">
        <v>2170</v>
      </c>
      <c r="AA112" s="13">
        <v>0.60046082949308754</v>
      </c>
      <c r="AB112" s="13">
        <v>24</v>
      </c>
      <c r="AC112" s="14">
        <v>434</v>
      </c>
      <c r="AD112" s="13">
        <f t="shared" si="16"/>
        <v>2.17</v>
      </c>
      <c r="AE112">
        <f t="shared" si="17"/>
        <v>4.3400000000000001E-2</v>
      </c>
      <c r="AF112">
        <f t="shared" si="18"/>
        <v>70.04121490479821</v>
      </c>
      <c r="AG112">
        <f t="shared" si="19"/>
        <v>2.466239961436556</v>
      </c>
    </row>
    <row r="113" spans="1:33" ht="13" x14ac:dyDescent="0.15">
      <c r="A113" s="3" t="s">
        <v>51</v>
      </c>
      <c r="B113" s="3" t="s">
        <v>63</v>
      </c>
      <c r="C113" t="s">
        <v>179</v>
      </c>
      <c r="D113" s="7">
        <v>3</v>
      </c>
      <c r="E113" s="3" t="s">
        <v>64</v>
      </c>
      <c r="F113" s="3" t="s">
        <v>135</v>
      </c>
      <c r="G113" s="3" t="s">
        <v>132</v>
      </c>
      <c r="H113" s="4">
        <v>45084</v>
      </c>
      <c r="I113" s="5">
        <v>0.57916666666666672</v>
      </c>
      <c r="J113" s="5">
        <v>0.58263888888888893</v>
      </c>
      <c r="K113" s="5">
        <f t="shared" si="12"/>
        <v>0.58333333333333326</v>
      </c>
      <c r="L113" s="3" t="s">
        <v>15</v>
      </c>
      <c r="M113" s="3">
        <v>78</v>
      </c>
      <c r="N113" s="3">
        <f t="shared" si="13"/>
        <v>25.555555555555557</v>
      </c>
      <c r="O113" s="3">
        <v>0.61</v>
      </c>
      <c r="P113" s="3">
        <v>1.6E-2</v>
      </c>
      <c r="Q113" s="3">
        <f t="shared" si="14"/>
        <v>36.6</v>
      </c>
      <c r="R113" s="3">
        <f t="shared" si="15"/>
        <v>9.5999999999999992E-4</v>
      </c>
      <c r="T113" s="3" t="s">
        <v>54</v>
      </c>
      <c r="U113" s="3" t="s">
        <v>115</v>
      </c>
      <c r="V113" s="13">
        <v>28</v>
      </c>
      <c r="W113" s="13">
        <v>15.5</v>
      </c>
      <c r="X113" s="13">
        <v>5</v>
      </c>
      <c r="Y113" s="13">
        <v>1303</v>
      </c>
      <c r="Z113" s="13">
        <v>2170</v>
      </c>
      <c r="AA113" s="13">
        <v>0.60046082949308754</v>
      </c>
      <c r="AB113" s="13">
        <v>24</v>
      </c>
      <c r="AC113" s="14">
        <v>434</v>
      </c>
      <c r="AD113" s="13">
        <f t="shared" si="16"/>
        <v>2.17</v>
      </c>
      <c r="AE113">
        <f t="shared" si="17"/>
        <v>4.3400000000000001E-2</v>
      </c>
      <c r="AF113">
        <f t="shared" si="18"/>
        <v>74.660716697426565</v>
      </c>
      <c r="AG113">
        <f t="shared" si="19"/>
        <v>1.9583138805882374</v>
      </c>
    </row>
    <row r="114" spans="1:33" ht="13" x14ac:dyDescent="0.15">
      <c r="A114" s="3" t="s">
        <v>51</v>
      </c>
      <c r="B114" s="3" t="s">
        <v>63</v>
      </c>
      <c r="C114" t="s">
        <v>179</v>
      </c>
      <c r="D114" s="7">
        <v>3</v>
      </c>
      <c r="E114" s="3" t="s">
        <v>64</v>
      </c>
      <c r="F114" s="3" t="s">
        <v>137</v>
      </c>
      <c r="G114" s="3" t="s">
        <v>205</v>
      </c>
      <c r="H114" s="4">
        <v>45085</v>
      </c>
      <c r="I114" s="5">
        <v>0.51944444444444449</v>
      </c>
      <c r="J114" s="5">
        <v>0.52361111111111114</v>
      </c>
      <c r="K114" s="5">
        <f t="shared" si="12"/>
        <v>0.5</v>
      </c>
      <c r="L114" s="3" t="s">
        <v>15</v>
      </c>
      <c r="M114" s="3">
        <v>77</v>
      </c>
      <c r="N114" s="3">
        <f t="shared" si="13"/>
        <v>25</v>
      </c>
      <c r="O114" s="3">
        <v>0.59099999999999997</v>
      </c>
      <c r="P114" s="3">
        <v>1.7999999999999999E-2</v>
      </c>
      <c r="Q114" s="3">
        <f t="shared" si="14"/>
        <v>35.46</v>
      </c>
      <c r="R114" s="3">
        <f t="shared" si="15"/>
        <v>1.0799999999999998E-3</v>
      </c>
      <c r="T114" s="3" t="s">
        <v>141</v>
      </c>
      <c r="U114" s="3" t="s">
        <v>115</v>
      </c>
      <c r="V114" s="13">
        <v>28</v>
      </c>
      <c r="W114" s="13">
        <v>15.5</v>
      </c>
      <c r="X114" s="13">
        <v>5</v>
      </c>
      <c r="Y114" s="13">
        <v>1303</v>
      </c>
      <c r="Z114" s="13">
        <v>2170</v>
      </c>
      <c r="AA114" s="13">
        <v>0.60046082949308754</v>
      </c>
      <c r="AB114" s="13">
        <v>24</v>
      </c>
      <c r="AC114" s="14">
        <v>434</v>
      </c>
      <c r="AD114" s="13">
        <f t="shared" si="16"/>
        <v>2.17</v>
      </c>
      <c r="AE114">
        <f t="shared" si="17"/>
        <v>4.3400000000000001E-2</v>
      </c>
      <c r="AF114">
        <f t="shared" si="18"/>
        <v>72.470004249345919</v>
      </c>
      <c r="AG114">
        <f t="shared" si="19"/>
        <v>2.2072082512491145</v>
      </c>
    </row>
    <row r="115" spans="1:33" ht="13" x14ac:dyDescent="0.15">
      <c r="A115" s="3" t="s">
        <v>51</v>
      </c>
      <c r="B115" s="3" t="s">
        <v>63</v>
      </c>
      <c r="C115" t="s">
        <v>179</v>
      </c>
      <c r="D115" s="7">
        <v>3</v>
      </c>
      <c r="E115" s="3" t="s">
        <v>64</v>
      </c>
      <c r="F115" s="3" t="s">
        <v>173</v>
      </c>
      <c r="G115" s="3" t="s">
        <v>205</v>
      </c>
      <c r="H115" s="4">
        <v>45086</v>
      </c>
      <c r="I115" s="5">
        <v>0.47291666666666665</v>
      </c>
      <c r="J115" s="5">
        <v>0.47638888888888886</v>
      </c>
      <c r="K115" s="5">
        <f t="shared" si="12"/>
        <v>0.45833333333333331</v>
      </c>
      <c r="L115" s="3" t="s">
        <v>15</v>
      </c>
      <c r="M115" s="3">
        <v>74</v>
      </c>
      <c r="N115" s="3">
        <f t="shared" si="13"/>
        <v>23.333333333333332</v>
      </c>
      <c r="O115" s="3">
        <v>0.56599999999999995</v>
      </c>
      <c r="P115" s="3">
        <v>1.7000000000000001E-2</v>
      </c>
      <c r="Q115" s="3">
        <f t="shared" si="14"/>
        <v>33.959999999999994</v>
      </c>
      <c r="R115" s="3">
        <f t="shared" si="15"/>
        <v>1.0200000000000001E-3</v>
      </c>
      <c r="T115" s="3" t="s">
        <v>54</v>
      </c>
      <c r="U115" s="3" t="s">
        <v>55</v>
      </c>
      <c r="V115" s="13">
        <v>28</v>
      </c>
      <c r="W115" s="13">
        <v>15.5</v>
      </c>
      <c r="X115" s="13">
        <v>5</v>
      </c>
      <c r="Y115" s="13">
        <v>1303</v>
      </c>
      <c r="Z115" s="13">
        <v>2170</v>
      </c>
      <c r="AA115" s="13">
        <v>0.60046082949308754</v>
      </c>
      <c r="AB115" s="13">
        <v>24</v>
      </c>
      <c r="AC115" s="14">
        <v>434</v>
      </c>
      <c r="AD115" s="13">
        <f t="shared" si="16"/>
        <v>2.17</v>
      </c>
      <c r="AE115">
        <f t="shared" si="17"/>
        <v>4.3400000000000001E-2</v>
      </c>
      <c r="AF115">
        <f t="shared" si="18"/>
        <v>69.794590908654541</v>
      </c>
      <c r="AG115">
        <f t="shared" si="19"/>
        <v>2.0963039672210733</v>
      </c>
    </row>
    <row r="116" spans="1:33" ht="13" x14ac:dyDescent="0.15">
      <c r="A116" s="3" t="s">
        <v>51</v>
      </c>
      <c r="B116" s="3" t="s">
        <v>78</v>
      </c>
      <c r="C116" t="s">
        <v>179</v>
      </c>
      <c r="D116" s="7">
        <v>3</v>
      </c>
      <c r="E116" s="3" t="s">
        <v>79</v>
      </c>
      <c r="F116" s="3" t="s">
        <v>14</v>
      </c>
      <c r="G116" s="3" t="s">
        <v>204</v>
      </c>
      <c r="H116" s="4">
        <v>45081</v>
      </c>
      <c r="I116" s="5">
        <v>0.63958333333333328</v>
      </c>
      <c r="J116" s="5">
        <v>0.6430555555555556</v>
      </c>
      <c r="K116" s="5">
        <f t="shared" si="12"/>
        <v>0.625</v>
      </c>
      <c r="L116" s="3" t="s">
        <v>15</v>
      </c>
      <c r="M116" s="3">
        <v>76</v>
      </c>
      <c r="N116" s="3">
        <f t="shared" si="13"/>
        <v>24.444444444444443</v>
      </c>
      <c r="O116" s="3">
        <v>0.30099999999999999</v>
      </c>
      <c r="P116" s="3">
        <v>4.0000000000000001E-3</v>
      </c>
      <c r="Q116" s="3">
        <f t="shared" si="14"/>
        <v>18.059999999999999</v>
      </c>
      <c r="R116" s="3">
        <f t="shared" si="15"/>
        <v>2.3999999999999998E-4</v>
      </c>
      <c r="T116" s="3" t="s">
        <v>54</v>
      </c>
      <c r="U116" s="3" t="s">
        <v>55</v>
      </c>
      <c r="V116" s="13">
        <v>28</v>
      </c>
      <c r="W116" s="13">
        <v>15.5</v>
      </c>
      <c r="X116" s="13">
        <v>5</v>
      </c>
      <c r="Y116" s="13">
        <v>1303</v>
      </c>
      <c r="Z116" s="13">
        <v>2170</v>
      </c>
      <c r="AA116" s="13">
        <v>0.60046082949308754</v>
      </c>
      <c r="AB116" s="13">
        <v>24</v>
      </c>
      <c r="AC116" s="14">
        <v>434</v>
      </c>
      <c r="AD116" s="13">
        <f t="shared" si="16"/>
        <v>2.17</v>
      </c>
      <c r="AE116">
        <f t="shared" si="17"/>
        <v>4.3400000000000001E-2</v>
      </c>
      <c r="AF116">
        <f t="shared" si="18"/>
        <v>36.978330160936196</v>
      </c>
      <c r="AG116">
        <f t="shared" si="19"/>
        <v>0.49140638087622857</v>
      </c>
    </row>
    <row r="117" spans="1:33" ht="13" x14ac:dyDescent="0.15">
      <c r="A117" s="3" t="s">
        <v>51</v>
      </c>
      <c r="B117" s="3" t="s">
        <v>78</v>
      </c>
      <c r="C117" t="s">
        <v>179</v>
      </c>
      <c r="D117" s="7">
        <v>3</v>
      </c>
      <c r="E117" s="3" t="s">
        <v>79</v>
      </c>
      <c r="F117" s="3" t="s">
        <v>108</v>
      </c>
      <c r="G117" s="3" t="s">
        <v>204</v>
      </c>
      <c r="H117" s="4">
        <v>45082</v>
      </c>
      <c r="I117" s="5">
        <v>0.53263888888888888</v>
      </c>
      <c r="J117" s="5">
        <v>0.53472222222222221</v>
      </c>
      <c r="K117" s="5">
        <f t="shared" si="12"/>
        <v>0.54166666666666663</v>
      </c>
      <c r="L117" s="3" t="s">
        <v>15</v>
      </c>
      <c r="M117" s="3">
        <v>78</v>
      </c>
      <c r="N117" s="3">
        <f t="shared" si="13"/>
        <v>25.555555555555557</v>
      </c>
      <c r="O117" s="3">
        <v>0.308</v>
      </c>
      <c r="P117" s="3">
        <v>8.9999999999999993E-3</v>
      </c>
      <c r="Q117" s="3">
        <f t="shared" si="14"/>
        <v>18.48</v>
      </c>
      <c r="R117" s="3">
        <f t="shared" si="15"/>
        <v>5.399999999999999E-4</v>
      </c>
      <c r="T117" s="3" t="s">
        <v>54</v>
      </c>
      <c r="U117" s="3" t="s">
        <v>115</v>
      </c>
      <c r="V117" s="13">
        <v>28</v>
      </c>
      <c r="W117" s="13">
        <v>15.5</v>
      </c>
      <c r="X117" s="13">
        <v>5</v>
      </c>
      <c r="Y117" s="13">
        <v>1303</v>
      </c>
      <c r="Z117" s="13">
        <v>2170</v>
      </c>
      <c r="AA117" s="13">
        <v>0.60046082949308754</v>
      </c>
      <c r="AB117" s="13">
        <v>24</v>
      </c>
      <c r="AC117" s="14">
        <v>434</v>
      </c>
      <c r="AD117" s="13">
        <f t="shared" si="16"/>
        <v>2.17</v>
      </c>
      <c r="AE117">
        <f t="shared" si="17"/>
        <v>4.3400000000000001E-2</v>
      </c>
      <c r="AF117">
        <f t="shared" si="18"/>
        <v>37.697542201323571</v>
      </c>
      <c r="AG117">
        <f t="shared" si="19"/>
        <v>1.1015515578308837</v>
      </c>
    </row>
    <row r="118" spans="1:33" ht="13" x14ac:dyDescent="0.15">
      <c r="A118" s="3" t="s">
        <v>51</v>
      </c>
      <c r="B118" s="3" t="s">
        <v>78</v>
      </c>
      <c r="C118" t="s">
        <v>179</v>
      </c>
      <c r="D118" s="7">
        <v>3</v>
      </c>
      <c r="E118" s="3" t="s">
        <v>79</v>
      </c>
      <c r="F118" s="3" t="s">
        <v>116</v>
      </c>
      <c r="G118" s="3" t="s">
        <v>132</v>
      </c>
      <c r="H118" s="4">
        <v>45083</v>
      </c>
      <c r="I118" s="5">
        <v>0.51527777777777772</v>
      </c>
      <c r="J118" s="5">
        <v>0.51875000000000004</v>
      </c>
      <c r="K118" s="5">
        <f t="shared" si="12"/>
        <v>0.5</v>
      </c>
      <c r="L118" s="3" t="s">
        <v>15</v>
      </c>
      <c r="M118" s="3">
        <v>82</v>
      </c>
      <c r="N118" s="3">
        <f t="shared" si="13"/>
        <v>27.777777777777779</v>
      </c>
      <c r="O118" s="3">
        <v>0.39200000000000002</v>
      </c>
      <c r="P118" s="3">
        <v>7.0000000000000001E-3</v>
      </c>
      <c r="Q118" s="3">
        <f t="shared" si="14"/>
        <v>23.52</v>
      </c>
      <c r="R118" s="3">
        <f t="shared" si="15"/>
        <v>4.1999999999999996E-4</v>
      </c>
      <c r="T118" s="3" t="s">
        <v>54</v>
      </c>
      <c r="U118" s="11" t="s">
        <v>119</v>
      </c>
      <c r="V118" s="13">
        <v>28</v>
      </c>
      <c r="W118" s="13">
        <v>15.5</v>
      </c>
      <c r="X118" s="13">
        <v>5</v>
      </c>
      <c r="Y118" s="13">
        <v>1303</v>
      </c>
      <c r="Z118" s="13">
        <v>2170</v>
      </c>
      <c r="AA118" s="13">
        <v>0.60046082949308754</v>
      </c>
      <c r="AB118" s="13">
        <v>24</v>
      </c>
      <c r="AC118" s="14">
        <v>434</v>
      </c>
      <c r="AD118" s="13">
        <f t="shared" si="16"/>
        <v>2.17</v>
      </c>
      <c r="AE118">
        <f t="shared" si="17"/>
        <v>4.3400000000000001E-2</v>
      </c>
      <c r="AF118">
        <f t="shared" si="18"/>
        <v>47.624388081874578</v>
      </c>
      <c r="AG118">
        <f t="shared" si="19"/>
        <v>0.85043550146204605</v>
      </c>
    </row>
    <row r="119" spans="1:33" ht="13" x14ac:dyDescent="0.15">
      <c r="A119" s="3" t="s">
        <v>51</v>
      </c>
      <c r="B119" s="3" t="s">
        <v>78</v>
      </c>
      <c r="C119" t="s">
        <v>179</v>
      </c>
      <c r="D119" s="7">
        <v>3</v>
      </c>
      <c r="E119" s="3" t="s">
        <v>79</v>
      </c>
      <c r="F119" s="3" t="s">
        <v>127</v>
      </c>
      <c r="G119" s="3" t="s">
        <v>132</v>
      </c>
      <c r="H119" s="4">
        <v>45084</v>
      </c>
      <c r="I119" s="5">
        <v>0.42916666666666664</v>
      </c>
      <c r="J119" s="5">
        <v>0.43402777777777779</v>
      </c>
      <c r="K119" s="5">
        <f t="shared" si="12"/>
        <v>0.41666666666666663</v>
      </c>
      <c r="L119" s="3" t="s">
        <v>15</v>
      </c>
      <c r="M119" s="18">
        <v>74</v>
      </c>
      <c r="N119" s="3">
        <f t="shared" si="13"/>
        <v>23.333333333333332</v>
      </c>
      <c r="O119" s="3">
        <v>0.317</v>
      </c>
      <c r="P119" s="3">
        <v>5.0000000000000001E-3</v>
      </c>
      <c r="Q119" s="3">
        <f t="shared" si="14"/>
        <v>19.02</v>
      </c>
      <c r="R119" s="3">
        <f t="shared" si="15"/>
        <v>2.9999999999999997E-4</v>
      </c>
      <c r="T119" s="3" t="s">
        <v>54</v>
      </c>
      <c r="U119" s="3" t="s">
        <v>129</v>
      </c>
      <c r="V119" s="13">
        <v>28</v>
      </c>
      <c r="W119" s="13">
        <v>15.5</v>
      </c>
      <c r="X119" s="13">
        <v>5</v>
      </c>
      <c r="Y119" s="13">
        <v>1303</v>
      </c>
      <c r="Z119" s="13">
        <v>2170</v>
      </c>
      <c r="AA119" s="13">
        <v>0.60046082949308754</v>
      </c>
      <c r="AB119" s="13">
        <v>24</v>
      </c>
      <c r="AC119" s="14">
        <v>434</v>
      </c>
      <c r="AD119" s="13">
        <f t="shared" si="16"/>
        <v>2.17</v>
      </c>
      <c r="AE119">
        <f t="shared" si="17"/>
        <v>4.3400000000000001E-2</v>
      </c>
      <c r="AF119">
        <f t="shared" si="18"/>
        <v>39.089903388769415</v>
      </c>
      <c r="AG119">
        <f t="shared" si="19"/>
        <v>0.616559990359139</v>
      </c>
    </row>
    <row r="120" spans="1:33" ht="13" x14ac:dyDescent="0.15">
      <c r="A120" s="3" t="s">
        <v>51</v>
      </c>
      <c r="B120" s="3" t="s">
        <v>78</v>
      </c>
      <c r="C120" t="s">
        <v>179</v>
      </c>
      <c r="D120" s="7">
        <v>3</v>
      </c>
      <c r="E120" s="3" t="s">
        <v>79</v>
      </c>
      <c r="F120" s="3" t="s">
        <v>135</v>
      </c>
      <c r="G120" s="3" t="s">
        <v>132</v>
      </c>
      <c r="H120" s="4">
        <v>45084</v>
      </c>
      <c r="I120" s="5">
        <v>0.56111111111111112</v>
      </c>
      <c r="J120" s="5">
        <v>0.56597222222222221</v>
      </c>
      <c r="K120" s="5">
        <f t="shared" si="12"/>
        <v>0.54166666666666663</v>
      </c>
      <c r="L120" s="3" t="s">
        <v>15</v>
      </c>
      <c r="M120" s="18">
        <v>78</v>
      </c>
      <c r="N120" s="3">
        <f t="shared" si="13"/>
        <v>25.555555555555557</v>
      </c>
      <c r="O120" s="3">
        <v>0.30599999999999999</v>
      </c>
      <c r="P120" s="3">
        <v>4.0000000000000001E-3</v>
      </c>
      <c r="Q120" s="3">
        <f t="shared" si="14"/>
        <v>18.36</v>
      </c>
      <c r="R120" s="3">
        <f t="shared" si="15"/>
        <v>2.3999999999999998E-4</v>
      </c>
      <c r="T120" s="3" t="s">
        <v>54</v>
      </c>
      <c r="U120" s="3" t="s">
        <v>115</v>
      </c>
      <c r="V120" s="13">
        <v>28</v>
      </c>
      <c r="W120" s="13">
        <v>15.5</v>
      </c>
      <c r="X120" s="13">
        <v>5</v>
      </c>
      <c r="Y120" s="13">
        <v>1303</v>
      </c>
      <c r="Z120" s="13">
        <v>2170</v>
      </c>
      <c r="AA120" s="13">
        <v>0.60046082949308754</v>
      </c>
      <c r="AB120" s="13">
        <v>24</v>
      </c>
      <c r="AC120" s="14">
        <v>434</v>
      </c>
      <c r="AD120" s="13">
        <f t="shared" si="16"/>
        <v>2.17</v>
      </c>
      <c r="AE120">
        <f t="shared" si="17"/>
        <v>4.3400000000000001E-2</v>
      </c>
      <c r="AF120">
        <f t="shared" si="18"/>
        <v>37.452752966250046</v>
      </c>
      <c r="AG120">
        <f t="shared" si="19"/>
        <v>0.48957847014705935</v>
      </c>
    </row>
    <row r="121" spans="1:33" ht="13" x14ac:dyDescent="0.15">
      <c r="A121" s="3" t="s">
        <v>51</v>
      </c>
      <c r="B121" s="3" t="s">
        <v>78</v>
      </c>
      <c r="C121" t="s">
        <v>179</v>
      </c>
      <c r="D121" s="7">
        <v>3</v>
      </c>
      <c r="E121" s="3" t="s">
        <v>79</v>
      </c>
      <c r="F121" s="3" t="s">
        <v>137</v>
      </c>
      <c r="G121" s="3" t="s">
        <v>205</v>
      </c>
      <c r="H121" s="4">
        <v>45085</v>
      </c>
      <c r="I121" s="5">
        <v>0.60416666666666663</v>
      </c>
      <c r="J121" s="5">
        <v>0.60763888888888884</v>
      </c>
      <c r="K121" s="5">
        <f t="shared" si="12"/>
        <v>0.625</v>
      </c>
      <c r="L121" s="3" t="s">
        <v>15</v>
      </c>
      <c r="M121" s="3">
        <v>76</v>
      </c>
      <c r="N121" s="3">
        <f t="shared" si="13"/>
        <v>24.444444444444443</v>
      </c>
      <c r="O121" s="3">
        <v>0.33200000000000002</v>
      </c>
      <c r="P121" s="3">
        <v>8.9999999999999993E-3</v>
      </c>
      <c r="Q121" s="3">
        <f t="shared" si="14"/>
        <v>19.920000000000002</v>
      </c>
      <c r="R121" s="3">
        <f t="shared" si="15"/>
        <v>5.399999999999999E-4</v>
      </c>
      <c r="T121" s="3" t="s">
        <v>154</v>
      </c>
      <c r="U121" s="3" t="s">
        <v>115</v>
      </c>
      <c r="V121" s="13">
        <v>28</v>
      </c>
      <c r="W121" s="13">
        <v>15.5</v>
      </c>
      <c r="X121" s="13">
        <v>5</v>
      </c>
      <c r="Y121" s="13">
        <v>1303</v>
      </c>
      <c r="Z121" s="13">
        <v>2170</v>
      </c>
      <c r="AA121" s="13">
        <v>0.60046082949308754</v>
      </c>
      <c r="AB121" s="13">
        <v>24</v>
      </c>
      <c r="AC121" s="14">
        <v>434</v>
      </c>
      <c r="AD121" s="13">
        <f t="shared" si="16"/>
        <v>2.17</v>
      </c>
      <c r="AE121">
        <f t="shared" si="17"/>
        <v>4.3400000000000001E-2</v>
      </c>
      <c r="AF121">
        <f t="shared" si="18"/>
        <v>40.786729612726987</v>
      </c>
      <c r="AG121">
        <f t="shared" si="19"/>
        <v>1.1056643569715143</v>
      </c>
    </row>
    <row r="122" spans="1:33" ht="13" x14ac:dyDescent="0.15">
      <c r="A122" s="3" t="s">
        <v>51</v>
      </c>
      <c r="B122" s="3" t="s">
        <v>78</v>
      </c>
      <c r="C122" t="s">
        <v>179</v>
      </c>
      <c r="D122" s="7">
        <v>3</v>
      </c>
      <c r="E122" s="3" t="s">
        <v>79</v>
      </c>
      <c r="F122" s="3" t="s">
        <v>173</v>
      </c>
      <c r="G122" s="3" t="s">
        <v>205</v>
      </c>
      <c r="H122" s="4">
        <v>45086</v>
      </c>
      <c r="I122" s="5">
        <v>0.4826388888888889</v>
      </c>
      <c r="J122" s="5">
        <v>0.48749999999999999</v>
      </c>
      <c r="K122" s="5">
        <f t="shared" si="12"/>
        <v>0.5</v>
      </c>
      <c r="L122" s="3" t="s">
        <v>15</v>
      </c>
      <c r="M122" s="3">
        <v>74</v>
      </c>
      <c r="N122" s="3">
        <f t="shared" si="13"/>
        <v>23.333333333333332</v>
      </c>
      <c r="O122" s="3">
        <v>0.29099999999999998</v>
      </c>
      <c r="P122" s="3">
        <v>4.0000000000000001E-3</v>
      </c>
      <c r="Q122" s="3">
        <f t="shared" si="14"/>
        <v>17.459999999999997</v>
      </c>
      <c r="R122" s="3">
        <f t="shared" si="15"/>
        <v>2.3999999999999998E-4</v>
      </c>
      <c r="T122" s="3" t="s">
        <v>54</v>
      </c>
      <c r="U122" s="3" t="s">
        <v>55</v>
      </c>
      <c r="V122" s="13">
        <v>28</v>
      </c>
      <c r="W122" s="13">
        <v>15.5</v>
      </c>
      <c r="X122" s="13">
        <v>5</v>
      </c>
      <c r="Y122" s="13">
        <v>1303</v>
      </c>
      <c r="Z122" s="13">
        <v>2170</v>
      </c>
      <c r="AA122" s="13">
        <v>0.60046082949308754</v>
      </c>
      <c r="AB122" s="13">
        <v>24</v>
      </c>
      <c r="AC122" s="14">
        <v>434</v>
      </c>
      <c r="AD122" s="13">
        <f t="shared" si="16"/>
        <v>2.17</v>
      </c>
      <c r="AE122">
        <f t="shared" si="17"/>
        <v>4.3400000000000001E-2</v>
      </c>
      <c r="AF122">
        <f t="shared" si="18"/>
        <v>35.883791438901888</v>
      </c>
      <c r="AG122">
        <f t="shared" si="19"/>
        <v>0.4932479922873112</v>
      </c>
    </row>
    <row r="123" spans="1:33" ht="13" x14ac:dyDescent="0.15">
      <c r="A123" s="3" t="s">
        <v>51</v>
      </c>
      <c r="B123" s="3" t="s">
        <v>71</v>
      </c>
      <c r="C123" t="s">
        <v>179</v>
      </c>
      <c r="D123" s="7">
        <v>3</v>
      </c>
      <c r="E123" s="3" t="s">
        <v>72</v>
      </c>
      <c r="F123" s="3" t="s">
        <v>14</v>
      </c>
      <c r="G123" s="3" t="s">
        <v>204</v>
      </c>
      <c r="H123" s="4">
        <v>45081</v>
      </c>
      <c r="I123" s="5">
        <v>0.61041666666666672</v>
      </c>
      <c r="J123" s="5">
        <v>0.61527777777777781</v>
      </c>
      <c r="K123" s="5">
        <f t="shared" si="12"/>
        <v>0.625</v>
      </c>
      <c r="L123" s="3" t="s">
        <v>15</v>
      </c>
      <c r="M123" s="3">
        <v>76</v>
      </c>
      <c r="N123" s="3">
        <f t="shared" si="13"/>
        <v>24.444444444444443</v>
      </c>
      <c r="O123" s="3">
        <v>0.629</v>
      </c>
      <c r="P123" s="3">
        <v>-2E-3</v>
      </c>
      <c r="Q123" s="3">
        <f t="shared" si="14"/>
        <v>37.74</v>
      </c>
      <c r="R123" s="3">
        <f t="shared" si="15"/>
        <v>-1.1999999999999999E-4</v>
      </c>
      <c r="T123" s="3" t="s">
        <v>54</v>
      </c>
      <c r="U123" s="3" t="s">
        <v>55</v>
      </c>
      <c r="V123" s="13">
        <v>28</v>
      </c>
      <c r="W123" s="13">
        <v>15.5</v>
      </c>
      <c r="X123" s="13">
        <v>5</v>
      </c>
      <c r="Y123" s="13">
        <v>1303</v>
      </c>
      <c r="Z123" s="13">
        <v>2170</v>
      </c>
      <c r="AA123" s="13">
        <v>0.60046082949308754</v>
      </c>
      <c r="AB123" s="13">
        <v>24</v>
      </c>
      <c r="AC123" s="14">
        <v>434</v>
      </c>
      <c r="AD123" s="13">
        <f t="shared" si="16"/>
        <v>2.17</v>
      </c>
      <c r="AE123">
        <f t="shared" si="17"/>
        <v>4.3400000000000001E-2</v>
      </c>
      <c r="AF123">
        <f t="shared" si="18"/>
        <v>77.273653392786969</v>
      </c>
      <c r="AG123">
        <f t="shared" si="19"/>
        <v>-0.24570319043811428</v>
      </c>
    </row>
    <row r="124" spans="1:33" ht="13" x14ac:dyDescent="0.15">
      <c r="A124" s="3" t="s">
        <v>51</v>
      </c>
      <c r="B124" s="3" t="s">
        <v>71</v>
      </c>
      <c r="C124" t="s">
        <v>179</v>
      </c>
      <c r="D124" s="7">
        <v>3</v>
      </c>
      <c r="E124" s="3" t="s">
        <v>72</v>
      </c>
      <c r="F124" s="3" t="s">
        <v>108</v>
      </c>
      <c r="G124" s="3" t="s">
        <v>204</v>
      </c>
      <c r="H124" s="4">
        <v>45082</v>
      </c>
      <c r="I124" s="5">
        <v>0.51249999999999996</v>
      </c>
      <c r="J124" s="5">
        <v>0.51597222222222228</v>
      </c>
      <c r="K124" s="5">
        <f t="shared" si="12"/>
        <v>0.5</v>
      </c>
      <c r="L124" s="3" t="s">
        <v>15</v>
      </c>
      <c r="M124" s="3">
        <v>78</v>
      </c>
      <c r="N124" s="3">
        <f t="shared" si="13"/>
        <v>25.555555555555557</v>
      </c>
      <c r="O124" s="3">
        <v>0.63600000000000001</v>
      </c>
      <c r="P124" s="3">
        <v>4.0000000000000001E-3</v>
      </c>
      <c r="Q124" s="3">
        <f t="shared" si="14"/>
        <v>38.160000000000004</v>
      </c>
      <c r="R124" s="3">
        <f t="shared" si="15"/>
        <v>2.3999999999999998E-4</v>
      </c>
      <c r="T124" s="3" t="s">
        <v>54</v>
      </c>
      <c r="U124" s="3" t="s">
        <v>115</v>
      </c>
      <c r="V124" s="13">
        <v>28</v>
      </c>
      <c r="W124" s="13">
        <v>15.5</v>
      </c>
      <c r="X124" s="13">
        <v>5</v>
      </c>
      <c r="Y124" s="13">
        <v>1303</v>
      </c>
      <c r="Z124" s="13">
        <v>2170</v>
      </c>
      <c r="AA124" s="13">
        <v>0.60046082949308754</v>
      </c>
      <c r="AB124" s="13">
        <v>24</v>
      </c>
      <c r="AC124" s="14">
        <v>434</v>
      </c>
      <c r="AD124" s="13">
        <f t="shared" si="16"/>
        <v>2.17</v>
      </c>
      <c r="AE124">
        <f t="shared" si="17"/>
        <v>4.3400000000000001E-2</v>
      </c>
      <c r="AF124">
        <f t="shared" si="18"/>
        <v>77.842976753382445</v>
      </c>
      <c r="AG124">
        <f t="shared" si="19"/>
        <v>0.48957847014705935</v>
      </c>
    </row>
    <row r="125" spans="1:33" ht="13" x14ac:dyDescent="0.15">
      <c r="A125" s="3" t="s">
        <v>51</v>
      </c>
      <c r="B125" s="3" t="s">
        <v>71</v>
      </c>
      <c r="C125" t="s">
        <v>179</v>
      </c>
      <c r="D125" s="7">
        <v>3</v>
      </c>
      <c r="E125" s="3" t="s">
        <v>72</v>
      </c>
      <c r="F125" s="3" t="s">
        <v>116</v>
      </c>
      <c r="G125" s="3" t="s">
        <v>132</v>
      </c>
      <c r="H125" s="4">
        <v>45083</v>
      </c>
      <c r="I125" s="5">
        <v>0.62152777777777779</v>
      </c>
      <c r="J125" s="5">
        <v>0.625</v>
      </c>
      <c r="K125" s="5">
        <f t="shared" si="12"/>
        <v>0.625</v>
      </c>
      <c r="L125" s="3" t="s">
        <v>15</v>
      </c>
      <c r="M125" s="3">
        <v>82</v>
      </c>
      <c r="N125" s="3">
        <f t="shared" si="13"/>
        <v>27.777777777777779</v>
      </c>
      <c r="O125" s="3">
        <v>0.77200000000000002</v>
      </c>
      <c r="P125" s="3">
        <v>-3.0000000000000001E-3</v>
      </c>
      <c r="Q125" s="3">
        <f t="shared" si="14"/>
        <v>46.32</v>
      </c>
      <c r="R125" s="3">
        <f t="shared" si="15"/>
        <v>-1.7999999999999998E-4</v>
      </c>
      <c r="T125" s="3" t="s">
        <v>54</v>
      </c>
      <c r="U125" s="11" t="s">
        <v>119</v>
      </c>
      <c r="V125" s="13">
        <v>28</v>
      </c>
      <c r="W125" s="13">
        <v>15.5</v>
      </c>
      <c r="X125" s="13">
        <v>5</v>
      </c>
      <c r="Y125" s="13">
        <v>1303</v>
      </c>
      <c r="Z125" s="13">
        <v>2170</v>
      </c>
      <c r="AA125" s="13">
        <v>0.60046082949308754</v>
      </c>
      <c r="AB125" s="13">
        <v>24</v>
      </c>
      <c r="AC125" s="14">
        <v>434</v>
      </c>
      <c r="AD125" s="13">
        <f t="shared" si="16"/>
        <v>2.17</v>
      </c>
      <c r="AE125">
        <f t="shared" si="17"/>
        <v>4.3400000000000001E-2</v>
      </c>
      <c r="AF125">
        <f t="shared" si="18"/>
        <v>93.790886732671382</v>
      </c>
      <c r="AG125">
        <f t="shared" si="19"/>
        <v>-0.36447235776944831</v>
      </c>
    </row>
    <row r="126" spans="1:33" ht="13" x14ac:dyDescent="0.15">
      <c r="A126" s="3" t="s">
        <v>51</v>
      </c>
      <c r="B126" s="3" t="s">
        <v>71</v>
      </c>
      <c r="C126" t="s">
        <v>179</v>
      </c>
      <c r="D126" s="7">
        <v>3</v>
      </c>
      <c r="E126" s="3" t="s">
        <v>72</v>
      </c>
      <c r="F126" s="3" t="s">
        <v>127</v>
      </c>
      <c r="G126" s="3" t="s">
        <v>132</v>
      </c>
      <c r="H126" s="4">
        <v>45084</v>
      </c>
      <c r="I126" s="5">
        <v>0.4236111111111111</v>
      </c>
      <c r="J126" s="5">
        <v>0.42708333333333331</v>
      </c>
      <c r="K126" s="5">
        <f t="shared" si="12"/>
        <v>0.41666666666666663</v>
      </c>
      <c r="L126" s="3" t="s">
        <v>15</v>
      </c>
      <c r="M126" s="18">
        <v>74</v>
      </c>
      <c r="N126" s="3">
        <f t="shared" si="13"/>
        <v>23.333333333333332</v>
      </c>
      <c r="O126" s="3">
        <v>0.64</v>
      </c>
      <c r="P126" s="3">
        <v>-1E-3</v>
      </c>
      <c r="Q126" s="3">
        <f t="shared" si="14"/>
        <v>38.4</v>
      </c>
      <c r="R126" s="3">
        <f t="shared" si="15"/>
        <v>-5.9999999999999995E-5</v>
      </c>
      <c r="S126" s="3" t="s">
        <v>130</v>
      </c>
      <c r="T126" s="3" t="s">
        <v>54</v>
      </c>
      <c r="U126" s="3" t="s">
        <v>129</v>
      </c>
      <c r="V126" s="13">
        <v>28</v>
      </c>
      <c r="W126" s="13">
        <v>15.5</v>
      </c>
      <c r="X126" s="13">
        <v>5</v>
      </c>
      <c r="Y126" s="13">
        <v>1303</v>
      </c>
      <c r="Z126" s="13">
        <v>2170</v>
      </c>
      <c r="AA126" s="13">
        <v>0.60046082949308754</v>
      </c>
      <c r="AB126" s="13">
        <v>24</v>
      </c>
      <c r="AC126" s="14">
        <v>434</v>
      </c>
      <c r="AD126" s="13">
        <f t="shared" si="16"/>
        <v>2.17</v>
      </c>
      <c r="AE126">
        <f t="shared" si="17"/>
        <v>4.3400000000000001E-2</v>
      </c>
      <c r="AF126">
        <f t="shared" si="18"/>
        <v>78.91967876596982</v>
      </c>
      <c r="AG126">
        <f t="shared" si="19"/>
        <v>-0.1233119980718278</v>
      </c>
    </row>
    <row r="127" spans="1:33" ht="13" x14ac:dyDescent="0.15">
      <c r="A127" s="3" t="s">
        <v>51</v>
      </c>
      <c r="B127" s="3" t="s">
        <v>71</v>
      </c>
      <c r="C127" t="s">
        <v>179</v>
      </c>
      <c r="D127" s="7">
        <v>3</v>
      </c>
      <c r="E127" s="3" t="s">
        <v>72</v>
      </c>
      <c r="F127" s="3" t="s">
        <v>135</v>
      </c>
      <c r="G127" s="3" t="s">
        <v>132</v>
      </c>
      <c r="H127" s="4">
        <v>45084</v>
      </c>
      <c r="I127" s="5">
        <v>0.6381944444444444</v>
      </c>
      <c r="J127" s="5">
        <v>0.64166666666666672</v>
      </c>
      <c r="K127" s="5">
        <f t="shared" si="12"/>
        <v>0.625</v>
      </c>
      <c r="L127" s="3" t="s">
        <v>15</v>
      </c>
      <c r="M127" s="3">
        <v>79</v>
      </c>
      <c r="N127" s="3">
        <f t="shared" si="13"/>
        <v>26.111111111111111</v>
      </c>
      <c r="O127" s="3">
        <v>0.76300000000000001</v>
      </c>
      <c r="P127" s="3">
        <v>4.0000000000000001E-3</v>
      </c>
      <c r="Q127" s="3">
        <f t="shared" si="14"/>
        <v>45.78</v>
      </c>
      <c r="R127" s="3">
        <f t="shared" si="15"/>
        <v>2.3999999999999998E-4</v>
      </c>
      <c r="T127" s="3" t="s">
        <v>54</v>
      </c>
      <c r="U127" s="3" t="s">
        <v>115</v>
      </c>
      <c r="V127" s="13">
        <v>28</v>
      </c>
      <c r="W127" s="13">
        <v>15.5</v>
      </c>
      <c r="X127" s="13">
        <v>5</v>
      </c>
      <c r="Y127" s="13">
        <v>1303</v>
      </c>
      <c r="Z127" s="13">
        <v>2170</v>
      </c>
      <c r="AA127" s="13">
        <v>0.60046082949308754</v>
      </c>
      <c r="AB127" s="13">
        <v>24</v>
      </c>
      <c r="AC127" s="14">
        <v>434</v>
      </c>
      <c r="AD127" s="13">
        <f t="shared" si="16"/>
        <v>2.17</v>
      </c>
      <c r="AE127">
        <f t="shared" si="17"/>
        <v>4.3400000000000001E-2</v>
      </c>
      <c r="AF127">
        <f t="shared" si="18"/>
        <v>93.21372712493212</v>
      </c>
      <c r="AG127">
        <f t="shared" si="19"/>
        <v>0.48866960484892319</v>
      </c>
    </row>
    <row r="128" spans="1:33" ht="13" x14ac:dyDescent="0.15">
      <c r="A128" s="3" t="s">
        <v>51</v>
      </c>
      <c r="B128" s="3" t="s">
        <v>71</v>
      </c>
      <c r="C128" t="s">
        <v>179</v>
      </c>
      <c r="D128" s="7">
        <v>3</v>
      </c>
      <c r="E128" s="3" t="s">
        <v>72</v>
      </c>
      <c r="F128" s="3" t="s">
        <v>137</v>
      </c>
      <c r="G128" s="3" t="s">
        <v>205</v>
      </c>
      <c r="H128" s="4">
        <v>45085</v>
      </c>
      <c r="I128" s="5">
        <v>0.5083333333333333</v>
      </c>
      <c r="J128" s="5">
        <v>0.51249999999999996</v>
      </c>
      <c r="K128" s="5">
        <f t="shared" si="12"/>
        <v>0.5</v>
      </c>
      <c r="L128" s="3" t="s">
        <v>15</v>
      </c>
      <c r="M128" s="3">
        <v>77</v>
      </c>
      <c r="N128" s="3">
        <f t="shared" si="13"/>
        <v>25</v>
      </c>
      <c r="O128" s="3">
        <v>0.70899999999999996</v>
      </c>
      <c r="P128" s="3">
        <v>-1E-3</v>
      </c>
      <c r="Q128" s="3">
        <f t="shared" si="14"/>
        <v>42.54</v>
      </c>
      <c r="R128" s="3">
        <f t="shared" si="15"/>
        <v>-5.9999999999999995E-5</v>
      </c>
      <c r="T128" s="3" t="s">
        <v>139</v>
      </c>
      <c r="U128" s="3" t="s">
        <v>115</v>
      </c>
      <c r="V128" s="13">
        <v>28</v>
      </c>
      <c r="W128" s="13">
        <v>15.5</v>
      </c>
      <c r="X128" s="13">
        <v>5</v>
      </c>
      <c r="Y128" s="13">
        <v>1303</v>
      </c>
      <c r="Z128" s="13">
        <v>2170</v>
      </c>
      <c r="AA128" s="13">
        <v>0.60046082949308754</v>
      </c>
      <c r="AB128" s="13">
        <v>24</v>
      </c>
      <c r="AC128" s="14">
        <v>434</v>
      </c>
      <c r="AD128" s="13">
        <f t="shared" si="16"/>
        <v>2.17</v>
      </c>
      <c r="AE128">
        <f t="shared" si="17"/>
        <v>4.3400000000000001E-2</v>
      </c>
      <c r="AF128">
        <f t="shared" si="18"/>
        <v>86.939480563090129</v>
      </c>
      <c r="AG128">
        <f t="shared" si="19"/>
        <v>-0.12262268062495081</v>
      </c>
    </row>
    <row r="129" spans="1:33" ht="13" x14ac:dyDescent="0.15">
      <c r="A129" s="3" t="s">
        <v>51</v>
      </c>
      <c r="B129" s="3" t="s">
        <v>71</v>
      </c>
      <c r="C129" t="s">
        <v>179</v>
      </c>
      <c r="D129" s="7">
        <v>3</v>
      </c>
      <c r="E129" s="3" t="s">
        <v>72</v>
      </c>
      <c r="F129" s="3" t="s">
        <v>173</v>
      </c>
      <c r="G129" s="3" t="s">
        <v>205</v>
      </c>
      <c r="H129" s="4">
        <v>45086</v>
      </c>
      <c r="I129" s="5">
        <v>0.51111111111111107</v>
      </c>
      <c r="J129" s="5">
        <v>0.51458333333333328</v>
      </c>
      <c r="K129" s="5">
        <f t="shared" si="12"/>
        <v>0.5</v>
      </c>
      <c r="L129" s="3" t="s">
        <v>15</v>
      </c>
      <c r="M129" s="3">
        <v>74</v>
      </c>
      <c r="N129" s="3">
        <f t="shared" si="13"/>
        <v>23.333333333333332</v>
      </c>
      <c r="O129" s="3">
        <v>0.66700000000000004</v>
      </c>
      <c r="P129" s="8">
        <v>0</v>
      </c>
      <c r="Q129" s="3">
        <f t="shared" si="14"/>
        <v>40.020000000000003</v>
      </c>
      <c r="R129" s="3">
        <f t="shared" si="15"/>
        <v>0</v>
      </c>
      <c r="T129" s="3" t="s">
        <v>54</v>
      </c>
      <c r="U129" s="3" t="s">
        <v>55</v>
      </c>
      <c r="V129" s="13">
        <v>28</v>
      </c>
      <c r="W129" s="13">
        <v>15.5</v>
      </c>
      <c r="X129" s="13">
        <v>5</v>
      </c>
      <c r="Y129" s="13">
        <v>1303</v>
      </c>
      <c r="Z129" s="13">
        <v>2170</v>
      </c>
      <c r="AA129" s="13">
        <v>0.60046082949308754</v>
      </c>
      <c r="AB129" s="13">
        <v>24</v>
      </c>
      <c r="AC129" s="14">
        <v>434</v>
      </c>
      <c r="AD129" s="13">
        <f t="shared" si="16"/>
        <v>2.17</v>
      </c>
      <c r="AE129">
        <f t="shared" si="17"/>
        <v>4.3400000000000001E-2</v>
      </c>
      <c r="AF129">
        <f t="shared" si="18"/>
        <v>82.249102713909167</v>
      </c>
      <c r="AG129">
        <f t="shared" si="19"/>
        <v>0</v>
      </c>
    </row>
    <row r="130" spans="1:33" ht="13" x14ac:dyDescent="0.15">
      <c r="A130" s="3" t="s">
        <v>51</v>
      </c>
      <c r="B130" s="3" t="s">
        <v>74</v>
      </c>
      <c r="C130" t="s">
        <v>179</v>
      </c>
      <c r="D130" s="7">
        <v>3</v>
      </c>
      <c r="E130" s="3" t="s">
        <v>75</v>
      </c>
      <c r="F130" s="3" t="s">
        <v>14</v>
      </c>
      <c r="G130" s="3" t="s">
        <v>204</v>
      </c>
      <c r="H130" s="4">
        <v>45081</v>
      </c>
      <c r="I130" s="5">
        <v>0.62291666666666667</v>
      </c>
      <c r="J130" s="5">
        <v>0.62638888888888888</v>
      </c>
      <c r="K130" s="5">
        <f t="shared" si="12"/>
        <v>0.625</v>
      </c>
      <c r="L130" s="3" t="s">
        <v>15</v>
      </c>
      <c r="M130" s="3">
        <v>76</v>
      </c>
      <c r="N130" s="3">
        <f t="shared" si="13"/>
        <v>24.444444444444443</v>
      </c>
      <c r="O130" s="3">
        <v>0.39100000000000001</v>
      </c>
      <c r="P130" s="3">
        <v>2.5999999999999999E-2</v>
      </c>
      <c r="Q130" s="3">
        <f t="shared" si="14"/>
        <v>23.46</v>
      </c>
      <c r="R130" s="3">
        <f t="shared" si="15"/>
        <v>1.5599999999999998E-3</v>
      </c>
      <c r="T130" s="3" t="s">
        <v>54</v>
      </c>
      <c r="U130" s="3" t="s">
        <v>55</v>
      </c>
      <c r="V130" s="13">
        <v>28</v>
      </c>
      <c r="W130" s="13">
        <v>15.5</v>
      </c>
      <c r="X130" s="13">
        <v>5</v>
      </c>
      <c r="Y130" s="13">
        <v>1303</v>
      </c>
      <c r="Z130" s="13">
        <v>2170</v>
      </c>
      <c r="AA130" s="13">
        <v>0.60046082949308754</v>
      </c>
      <c r="AB130" s="13">
        <v>24</v>
      </c>
      <c r="AC130" s="14">
        <v>434</v>
      </c>
      <c r="AD130" s="13">
        <f t="shared" si="16"/>
        <v>2.17</v>
      </c>
      <c r="AE130">
        <f t="shared" si="17"/>
        <v>4.3400000000000001E-2</v>
      </c>
      <c r="AF130">
        <f t="shared" si="18"/>
        <v>48.034973730651345</v>
      </c>
      <c r="AG130">
        <f t="shared" si="19"/>
        <v>3.1941414756954853</v>
      </c>
    </row>
    <row r="131" spans="1:33" ht="13" x14ac:dyDescent="0.15">
      <c r="A131" s="3" t="s">
        <v>51</v>
      </c>
      <c r="B131" s="3" t="s">
        <v>74</v>
      </c>
      <c r="C131" t="s">
        <v>179</v>
      </c>
      <c r="D131" s="7">
        <v>3</v>
      </c>
      <c r="E131" s="3" t="s">
        <v>75</v>
      </c>
      <c r="F131" s="3" t="s">
        <v>108</v>
      </c>
      <c r="G131" s="3" t="s">
        <v>204</v>
      </c>
      <c r="H131" s="4">
        <v>45082</v>
      </c>
      <c r="I131" s="5">
        <v>0.50694444444444442</v>
      </c>
      <c r="J131" s="5">
        <v>0.51041666666666663</v>
      </c>
      <c r="K131" s="5">
        <f t="shared" si="12"/>
        <v>0.5</v>
      </c>
      <c r="L131" s="3" t="s">
        <v>15</v>
      </c>
      <c r="M131" s="3">
        <v>78</v>
      </c>
      <c r="N131" s="3">
        <f t="shared" si="13"/>
        <v>25.555555555555557</v>
      </c>
      <c r="O131" s="3">
        <v>0.39400000000000002</v>
      </c>
      <c r="P131" s="3">
        <v>2.8000000000000001E-2</v>
      </c>
      <c r="Q131" s="3">
        <f t="shared" si="14"/>
        <v>23.64</v>
      </c>
      <c r="R131" s="3">
        <f t="shared" si="15"/>
        <v>1.6799999999999999E-3</v>
      </c>
      <c r="T131" s="3" t="s">
        <v>54</v>
      </c>
      <c r="U131" s="3" t="s">
        <v>115</v>
      </c>
      <c r="V131" s="13">
        <v>28</v>
      </c>
      <c r="W131" s="13">
        <v>15.5</v>
      </c>
      <c r="X131" s="13">
        <v>5</v>
      </c>
      <c r="Y131" s="13">
        <v>1303</v>
      </c>
      <c r="Z131" s="13">
        <v>2170</v>
      </c>
      <c r="AA131" s="13">
        <v>0.60046082949308754</v>
      </c>
      <c r="AB131" s="13">
        <v>24</v>
      </c>
      <c r="AC131" s="14">
        <v>434</v>
      </c>
      <c r="AD131" s="13">
        <f t="shared" si="16"/>
        <v>2.17</v>
      </c>
      <c r="AE131">
        <f t="shared" si="17"/>
        <v>4.3400000000000001E-2</v>
      </c>
      <c r="AF131">
        <f t="shared" si="18"/>
        <v>48.223479309485356</v>
      </c>
      <c r="AG131">
        <f t="shared" si="19"/>
        <v>3.4270492910294159</v>
      </c>
    </row>
    <row r="132" spans="1:33" ht="13" x14ac:dyDescent="0.15">
      <c r="A132" s="3" t="s">
        <v>51</v>
      </c>
      <c r="B132" s="3" t="s">
        <v>74</v>
      </c>
      <c r="C132" t="s">
        <v>179</v>
      </c>
      <c r="D132" s="7">
        <v>3</v>
      </c>
      <c r="E132" s="3" t="s">
        <v>75</v>
      </c>
      <c r="F132" s="3" t="s">
        <v>116</v>
      </c>
      <c r="G132" s="3" t="s">
        <v>132</v>
      </c>
      <c r="H132" s="4">
        <v>45083</v>
      </c>
      <c r="I132" s="5">
        <v>0.50555555555555554</v>
      </c>
      <c r="J132" s="5">
        <v>0.50902777777777775</v>
      </c>
      <c r="K132" s="5">
        <f t="shared" si="12"/>
        <v>0.5</v>
      </c>
      <c r="L132" s="3" t="s">
        <v>15</v>
      </c>
      <c r="M132" s="3">
        <v>80</v>
      </c>
      <c r="N132" s="3">
        <f t="shared" si="13"/>
        <v>26.666666666666668</v>
      </c>
      <c r="O132" s="3">
        <v>0.40699999999999997</v>
      </c>
      <c r="P132" s="3">
        <v>3.1E-2</v>
      </c>
      <c r="Q132" s="3">
        <f t="shared" si="14"/>
        <v>24.419999999999998</v>
      </c>
      <c r="R132" s="3">
        <f t="shared" si="15"/>
        <v>1.8599999999999999E-3</v>
      </c>
      <c r="T132" s="3" t="s">
        <v>54</v>
      </c>
      <c r="U132" s="11" t="s">
        <v>119</v>
      </c>
      <c r="V132" s="13">
        <v>28</v>
      </c>
      <c r="W132" s="13">
        <v>15.5</v>
      </c>
      <c r="X132" s="13">
        <v>5</v>
      </c>
      <c r="Y132" s="13">
        <v>1303</v>
      </c>
      <c r="Z132" s="13">
        <v>2170</v>
      </c>
      <c r="AA132" s="13">
        <v>0.60046082949308754</v>
      </c>
      <c r="AB132" s="13">
        <v>24</v>
      </c>
      <c r="AC132" s="14">
        <v>434</v>
      </c>
      <c r="AD132" s="13">
        <f t="shared" si="16"/>
        <v>2.17</v>
      </c>
      <c r="AE132">
        <f t="shared" si="17"/>
        <v>4.3400000000000001E-2</v>
      </c>
      <c r="AF132">
        <f t="shared" si="18"/>
        <v>49.629997966301417</v>
      </c>
      <c r="AG132">
        <f t="shared" si="19"/>
        <v>3.7801718352711156</v>
      </c>
    </row>
    <row r="133" spans="1:33" ht="13" x14ac:dyDescent="0.15">
      <c r="A133" s="3" t="s">
        <v>51</v>
      </c>
      <c r="B133" s="3" t="s">
        <v>74</v>
      </c>
      <c r="C133" t="s">
        <v>179</v>
      </c>
      <c r="D133" s="7">
        <v>3</v>
      </c>
      <c r="E133" s="3" t="s">
        <v>75</v>
      </c>
      <c r="F133" s="3" t="s">
        <v>127</v>
      </c>
      <c r="G133" s="3" t="s">
        <v>132</v>
      </c>
      <c r="H133" s="4">
        <v>45084</v>
      </c>
      <c r="I133" s="5">
        <v>0.34375</v>
      </c>
      <c r="J133" s="5">
        <v>0.34791666666666665</v>
      </c>
      <c r="K133" s="5">
        <f t="shared" si="12"/>
        <v>0.33333333333333331</v>
      </c>
      <c r="L133" s="3" t="s">
        <v>15</v>
      </c>
      <c r="M133" s="3">
        <v>68</v>
      </c>
      <c r="N133" s="3">
        <f t="shared" si="13"/>
        <v>20</v>
      </c>
      <c r="O133" s="3">
        <v>0.40899999999999997</v>
      </c>
      <c r="P133" s="3">
        <v>2.7E-2</v>
      </c>
      <c r="Q133" s="3">
        <f t="shared" si="14"/>
        <v>24.54</v>
      </c>
      <c r="R133" s="3">
        <f t="shared" si="15"/>
        <v>1.6199999999999999E-3</v>
      </c>
      <c r="T133" s="3" t="s">
        <v>54</v>
      </c>
      <c r="U133" s="3" t="s">
        <v>129</v>
      </c>
      <c r="V133" s="13">
        <v>28</v>
      </c>
      <c r="W133" s="13">
        <v>15.5</v>
      </c>
      <c r="X133" s="13">
        <v>5</v>
      </c>
      <c r="Y133" s="13">
        <v>1303</v>
      </c>
      <c r="Z133" s="13">
        <v>2170</v>
      </c>
      <c r="AA133" s="13">
        <v>0.60046082949308754</v>
      </c>
      <c r="AB133" s="13">
        <v>24</v>
      </c>
      <c r="AC133" s="14">
        <v>434</v>
      </c>
      <c r="AD133" s="13">
        <f t="shared" si="16"/>
        <v>2.17</v>
      </c>
      <c r="AE133">
        <f t="shared" si="17"/>
        <v>4.3400000000000001E-2</v>
      </c>
      <c r="AF133">
        <f t="shared" si="18"/>
        <v>51.008086172221034</v>
      </c>
      <c r="AG133">
        <f t="shared" si="19"/>
        <v>3.3672819722493097</v>
      </c>
    </row>
    <row r="134" spans="1:33" ht="13" x14ac:dyDescent="0.15">
      <c r="A134" s="3" t="s">
        <v>51</v>
      </c>
      <c r="B134" s="3" t="s">
        <v>74</v>
      </c>
      <c r="C134" t="s">
        <v>179</v>
      </c>
      <c r="D134" s="7">
        <v>3</v>
      </c>
      <c r="E134" s="3" t="s">
        <v>75</v>
      </c>
      <c r="F134" s="3" t="s">
        <v>135</v>
      </c>
      <c r="G134" s="3" t="s">
        <v>132</v>
      </c>
      <c r="H134" s="4">
        <v>45084</v>
      </c>
      <c r="I134" s="5">
        <v>0.54583333333333328</v>
      </c>
      <c r="J134" s="5">
        <v>0.5493055555555556</v>
      </c>
      <c r="K134" s="5">
        <f t="shared" si="12"/>
        <v>0.54166666666666663</v>
      </c>
      <c r="L134" s="3" t="s">
        <v>15</v>
      </c>
      <c r="M134" s="18">
        <v>78</v>
      </c>
      <c r="N134" s="3">
        <f t="shared" si="13"/>
        <v>25.555555555555557</v>
      </c>
      <c r="O134" s="3">
        <v>0.437</v>
      </c>
      <c r="P134" s="3">
        <v>2.9000000000000001E-2</v>
      </c>
      <c r="Q134" s="3">
        <f t="shared" si="14"/>
        <v>26.22</v>
      </c>
      <c r="R134" s="3">
        <f t="shared" si="15"/>
        <v>1.74E-3</v>
      </c>
      <c r="T134" s="3" t="s">
        <v>54</v>
      </c>
      <c r="U134" s="3" t="s">
        <v>115</v>
      </c>
      <c r="V134" s="13">
        <v>28</v>
      </c>
      <c r="W134" s="13">
        <v>15.5</v>
      </c>
      <c r="X134" s="13">
        <v>5</v>
      </c>
      <c r="Y134" s="13">
        <v>1303</v>
      </c>
      <c r="Z134" s="13">
        <v>2170</v>
      </c>
      <c r="AA134" s="13">
        <v>0.60046082949308754</v>
      </c>
      <c r="AB134" s="13">
        <v>24</v>
      </c>
      <c r="AC134" s="14">
        <v>434</v>
      </c>
      <c r="AD134" s="13">
        <f t="shared" si="16"/>
        <v>2.17</v>
      </c>
      <c r="AE134">
        <f t="shared" si="17"/>
        <v>4.3400000000000001E-2</v>
      </c>
      <c r="AF134">
        <f t="shared" si="18"/>
        <v>53.486447863566234</v>
      </c>
      <c r="AG134">
        <f t="shared" si="19"/>
        <v>3.5494439085661806</v>
      </c>
    </row>
    <row r="135" spans="1:33" ht="13" x14ac:dyDescent="0.15">
      <c r="A135" s="3" t="s">
        <v>51</v>
      </c>
      <c r="B135" s="3" t="s">
        <v>74</v>
      </c>
      <c r="C135" t="s">
        <v>179</v>
      </c>
      <c r="D135" s="7">
        <v>3</v>
      </c>
      <c r="E135" s="3" t="s">
        <v>75</v>
      </c>
      <c r="F135" s="3" t="s">
        <v>137</v>
      </c>
      <c r="G135" s="3" t="s">
        <v>205</v>
      </c>
      <c r="H135" s="4">
        <v>45085</v>
      </c>
      <c r="I135" s="5">
        <v>0.50277777777777777</v>
      </c>
      <c r="J135" s="5">
        <v>0.50624999999999998</v>
      </c>
      <c r="K135" s="5">
        <f t="shared" si="12"/>
        <v>0.5</v>
      </c>
      <c r="L135" s="3" t="s">
        <v>15</v>
      </c>
      <c r="M135" s="3">
        <v>77</v>
      </c>
      <c r="N135" s="3">
        <f t="shared" si="13"/>
        <v>25</v>
      </c>
      <c r="O135" s="3">
        <v>0.44900000000000001</v>
      </c>
      <c r="P135" s="3">
        <v>3.2000000000000001E-2</v>
      </c>
      <c r="Q135" s="3">
        <f t="shared" si="14"/>
        <v>26.94</v>
      </c>
      <c r="R135" s="3">
        <f t="shared" si="15"/>
        <v>1.9199999999999998E-3</v>
      </c>
      <c r="T135" s="3" t="s">
        <v>138</v>
      </c>
      <c r="U135" s="3" t="s">
        <v>115</v>
      </c>
      <c r="V135" s="13">
        <v>28</v>
      </c>
      <c r="W135" s="13">
        <v>15.5</v>
      </c>
      <c r="X135" s="13">
        <v>5</v>
      </c>
      <c r="Y135" s="13">
        <v>1303</v>
      </c>
      <c r="Z135" s="13">
        <v>2170</v>
      </c>
      <c r="AA135" s="13">
        <v>0.60046082949308754</v>
      </c>
      <c r="AB135" s="13">
        <v>24</v>
      </c>
      <c r="AC135" s="14">
        <v>434</v>
      </c>
      <c r="AD135" s="13">
        <f t="shared" si="16"/>
        <v>2.17</v>
      </c>
      <c r="AE135">
        <f t="shared" si="17"/>
        <v>4.3400000000000001E-2</v>
      </c>
      <c r="AF135">
        <f t="shared" si="18"/>
        <v>55.057583600602918</v>
      </c>
      <c r="AG135">
        <f t="shared" si="19"/>
        <v>3.923925779998426</v>
      </c>
    </row>
    <row r="136" spans="1:33" ht="13" x14ac:dyDescent="0.15">
      <c r="A136" s="3" t="s">
        <v>51</v>
      </c>
      <c r="B136" s="3" t="s">
        <v>74</v>
      </c>
      <c r="C136" t="s">
        <v>179</v>
      </c>
      <c r="D136" s="7">
        <v>3</v>
      </c>
      <c r="E136" s="3" t="s">
        <v>75</v>
      </c>
      <c r="F136" s="3" t="s">
        <v>173</v>
      </c>
      <c r="G136" s="3" t="s">
        <v>205</v>
      </c>
      <c r="H136" s="4">
        <v>45086</v>
      </c>
      <c r="I136" s="5">
        <v>0.41944444444444445</v>
      </c>
      <c r="J136" s="5">
        <v>0.42291666666666666</v>
      </c>
      <c r="K136" s="5">
        <f t="shared" si="12"/>
        <v>0.41666666666666663</v>
      </c>
      <c r="L136" s="3" t="s">
        <v>15</v>
      </c>
      <c r="M136" s="3">
        <v>72</v>
      </c>
      <c r="N136" s="3">
        <f t="shared" si="13"/>
        <v>22.222222222222221</v>
      </c>
      <c r="O136" s="3">
        <v>0.41599999999999998</v>
      </c>
      <c r="P136" s="3">
        <v>3.3000000000000002E-2</v>
      </c>
      <c r="Q136" s="3">
        <f t="shared" si="14"/>
        <v>24.959999999999997</v>
      </c>
      <c r="R136" s="3">
        <f t="shared" si="15"/>
        <v>1.98E-3</v>
      </c>
      <c r="T136" s="3" t="s">
        <v>54</v>
      </c>
      <c r="U136" s="3" t="s">
        <v>55</v>
      </c>
      <c r="V136" s="13">
        <v>28</v>
      </c>
      <c r="W136" s="13">
        <v>15.5</v>
      </c>
      <c r="X136" s="13">
        <v>5</v>
      </c>
      <c r="Y136" s="13">
        <v>1303</v>
      </c>
      <c r="Z136" s="13">
        <v>2170</v>
      </c>
      <c r="AA136" s="13">
        <v>0.60046082949308754</v>
      </c>
      <c r="AB136" s="13">
        <v>24</v>
      </c>
      <c r="AC136" s="14">
        <v>434</v>
      </c>
      <c r="AD136" s="13">
        <f t="shared" si="16"/>
        <v>2.17</v>
      </c>
      <c r="AE136">
        <f t="shared" si="17"/>
        <v>4.3400000000000001E-2</v>
      </c>
      <c r="AF136">
        <f t="shared" si="18"/>
        <v>51.490759735499111</v>
      </c>
      <c r="AG136">
        <f t="shared" si="19"/>
        <v>4.0846035367102669</v>
      </c>
    </row>
    <row r="137" spans="1:33" ht="13" x14ac:dyDescent="0.15">
      <c r="A137" s="3" t="s">
        <v>51</v>
      </c>
      <c r="B137" s="3" t="s">
        <v>61</v>
      </c>
      <c r="C137" t="s">
        <v>177</v>
      </c>
      <c r="D137" s="7">
        <v>3</v>
      </c>
      <c r="E137" s="3" t="s">
        <v>62</v>
      </c>
      <c r="F137" s="3" t="s">
        <v>14</v>
      </c>
      <c r="G137" s="3" t="s">
        <v>204</v>
      </c>
      <c r="H137" s="4">
        <v>45081</v>
      </c>
      <c r="I137" s="5">
        <v>0.55347222222222225</v>
      </c>
      <c r="J137" s="5">
        <v>0.55694444444444446</v>
      </c>
      <c r="K137" s="5">
        <f t="shared" si="12"/>
        <v>0.54166666666666663</v>
      </c>
      <c r="L137" s="3" t="s">
        <v>15</v>
      </c>
      <c r="M137" s="3">
        <v>73</v>
      </c>
      <c r="N137" s="3">
        <f t="shared" si="13"/>
        <v>22.777777777777779</v>
      </c>
      <c r="O137" s="3">
        <v>0.35499999999999998</v>
      </c>
      <c r="P137" s="3">
        <v>4.0000000000000001E-3</v>
      </c>
      <c r="Q137" s="3">
        <f t="shared" si="14"/>
        <v>21.299999999999997</v>
      </c>
      <c r="R137" s="3">
        <f t="shared" si="15"/>
        <v>2.3999999999999998E-4</v>
      </c>
      <c r="T137" s="3" t="s">
        <v>54</v>
      </c>
      <c r="U137" s="3" t="s">
        <v>55</v>
      </c>
      <c r="V137" s="13">
        <v>28</v>
      </c>
      <c r="W137" s="13">
        <v>15.5</v>
      </c>
      <c r="X137" s="13">
        <v>5</v>
      </c>
      <c r="Y137" s="13">
        <v>1303</v>
      </c>
      <c r="Z137" s="13">
        <v>2170</v>
      </c>
      <c r="AA137" s="13">
        <v>0.60046082949308754</v>
      </c>
      <c r="AB137" s="13">
        <v>24</v>
      </c>
      <c r="AC137" s="14">
        <v>434</v>
      </c>
      <c r="AD137" s="13">
        <f t="shared" si="16"/>
        <v>2.17</v>
      </c>
      <c r="AE137">
        <f t="shared" si="17"/>
        <v>4.3400000000000001E-2</v>
      </c>
      <c r="AF137">
        <f t="shared" si="18"/>
        <v>43.857941077782272</v>
      </c>
      <c r="AG137">
        <f t="shared" si="19"/>
        <v>0.4941739839750115</v>
      </c>
    </row>
    <row r="138" spans="1:33" ht="13" x14ac:dyDescent="0.15">
      <c r="A138" s="3" t="s">
        <v>51</v>
      </c>
      <c r="B138" s="3" t="s">
        <v>61</v>
      </c>
      <c r="C138" t="s">
        <v>177</v>
      </c>
      <c r="D138" s="7">
        <v>3</v>
      </c>
      <c r="E138" s="3" t="s">
        <v>62</v>
      </c>
      <c r="F138" s="3" t="s">
        <v>108</v>
      </c>
      <c r="G138" s="3" t="s">
        <v>204</v>
      </c>
      <c r="H138" s="4">
        <v>45082</v>
      </c>
      <c r="I138" s="5">
        <v>0.55555555555555558</v>
      </c>
      <c r="J138" s="5">
        <v>0.56041666666666667</v>
      </c>
      <c r="K138" s="5">
        <f t="shared" si="12"/>
        <v>0.54166666666666663</v>
      </c>
      <c r="L138" s="3" t="s">
        <v>15</v>
      </c>
      <c r="M138" s="3">
        <v>78</v>
      </c>
      <c r="N138" s="3">
        <f t="shared" si="13"/>
        <v>25.555555555555557</v>
      </c>
      <c r="O138" s="3">
        <v>0.40200000000000002</v>
      </c>
      <c r="P138" s="3">
        <v>1E-3</v>
      </c>
      <c r="Q138" s="3">
        <f t="shared" si="14"/>
        <v>24.12</v>
      </c>
      <c r="R138" s="3">
        <f t="shared" si="15"/>
        <v>5.9999999999999995E-5</v>
      </c>
      <c r="T138" s="3" t="s">
        <v>54</v>
      </c>
      <c r="U138" s="3" t="s">
        <v>115</v>
      </c>
      <c r="V138" s="13">
        <v>28</v>
      </c>
      <c r="W138" s="13">
        <v>15.5</v>
      </c>
      <c r="X138" s="13">
        <v>5</v>
      </c>
      <c r="Y138" s="13">
        <v>1303</v>
      </c>
      <c r="Z138" s="13">
        <v>2170</v>
      </c>
      <c r="AA138" s="13">
        <v>0.60046082949308754</v>
      </c>
      <c r="AB138" s="13">
        <v>24</v>
      </c>
      <c r="AC138" s="14">
        <v>434</v>
      </c>
      <c r="AD138" s="13">
        <f t="shared" si="16"/>
        <v>2.17</v>
      </c>
      <c r="AE138">
        <f t="shared" si="17"/>
        <v>4.3400000000000001E-2</v>
      </c>
      <c r="AF138">
        <f t="shared" si="18"/>
        <v>49.202636249779481</v>
      </c>
      <c r="AG138">
        <f t="shared" si="19"/>
        <v>0.12239461753676484</v>
      </c>
    </row>
    <row r="139" spans="1:33" ht="13" x14ac:dyDescent="0.15">
      <c r="A139" s="3" t="s">
        <v>51</v>
      </c>
      <c r="B139" s="3" t="s">
        <v>61</v>
      </c>
      <c r="C139" t="s">
        <v>177</v>
      </c>
      <c r="D139" s="7">
        <v>3</v>
      </c>
      <c r="E139" s="3" t="s">
        <v>62</v>
      </c>
      <c r="F139" s="3" t="s">
        <v>116</v>
      </c>
      <c r="G139" s="3" t="s">
        <v>132</v>
      </c>
      <c r="H139" s="4">
        <v>45083</v>
      </c>
      <c r="I139" s="5">
        <v>0.56874999999999998</v>
      </c>
      <c r="J139" s="5">
        <v>0.57222222222222219</v>
      </c>
      <c r="K139" s="5">
        <f t="shared" ref="K139:K202" si="20">MROUND(I139, "1:00")</f>
        <v>0.58333333333333326</v>
      </c>
      <c r="L139" s="3" t="s">
        <v>15</v>
      </c>
      <c r="M139" s="3">
        <v>82</v>
      </c>
      <c r="N139" s="3">
        <f t="shared" ref="N139:N202" si="21">((M139-32)*5)/9</f>
        <v>27.777777777777779</v>
      </c>
      <c r="O139" s="3">
        <v>0.45800000000000002</v>
      </c>
      <c r="P139" s="3">
        <v>6.0000000000000001E-3</v>
      </c>
      <c r="Q139" s="3">
        <f t="shared" ref="Q139:Q202" si="22">O139*60</f>
        <v>27.48</v>
      </c>
      <c r="R139" s="3">
        <f t="shared" ref="R139:R202" si="23">(P139*60)/1000</f>
        <v>3.5999999999999997E-4</v>
      </c>
      <c r="T139" s="3" t="s">
        <v>54</v>
      </c>
      <c r="U139" s="11" t="s">
        <v>119</v>
      </c>
      <c r="V139" s="13">
        <v>28</v>
      </c>
      <c r="W139" s="13">
        <v>15.5</v>
      </c>
      <c r="X139" s="13">
        <v>5</v>
      </c>
      <c r="Y139" s="13">
        <v>1303</v>
      </c>
      <c r="Z139" s="13">
        <v>2170</v>
      </c>
      <c r="AA139" s="13">
        <v>0.60046082949308754</v>
      </c>
      <c r="AB139" s="13">
        <v>24</v>
      </c>
      <c r="AC139" s="14">
        <v>434</v>
      </c>
      <c r="AD139" s="13">
        <f t="shared" ref="AD139:AD202" si="24">Z139/1000</f>
        <v>2.17</v>
      </c>
      <c r="AE139">
        <f t="shared" ref="AE139:AE202" si="25">AC139/10000</f>
        <v>4.3400000000000001E-2</v>
      </c>
      <c r="AF139">
        <f t="shared" ref="AF139:AF202" si="26">(Q139*10^-6)*AD139/(0.082057*(N139+273.15))/AE139*10^6</f>
        <v>55.642779952802442</v>
      </c>
      <c r="AG139">
        <f t="shared" ref="AG139:AG202" si="27">(R139*10^-6)*AD139/(0.082057*(N139+273.15))/AE139*10^6*10^3</f>
        <v>0.72894471553889661</v>
      </c>
    </row>
    <row r="140" spans="1:33" ht="13" x14ac:dyDescent="0.15">
      <c r="A140" s="3" t="s">
        <v>51</v>
      </c>
      <c r="B140" s="3" t="s">
        <v>61</v>
      </c>
      <c r="C140" t="s">
        <v>177</v>
      </c>
      <c r="D140" s="7">
        <v>3</v>
      </c>
      <c r="E140" s="3" t="s">
        <v>62</v>
      </c>
      <c r="F140" s="3" t="s">
        <v>127</v>
      </c>
      <c r="G140" s="3" t="s">
        <v>132</v>
      </c>
      <c r="H140" s="4">
        <v>45084</v>
      </c>
      <c r="I140" s="5">
        <v>0.40555555555555556</v>
      </c>
      <c r="J140" s="5">
        <v>0.40972222222222221</v>
      </c>
      <c r="K140" s="5">
        <f t="shared" si="20"/>
        <v>0.41666666666666663</v>
      </c>
      <c r="L140" s="3" t="s">
        <v>15</v>
      </c>
      <c r="M140" s="18">
        <v>74</v>
      </c>
      <c r="N140" s="3">
        <f t="shared" si="21"/>
        <v>23.333333333333332</v>
      </c>
      <c r="O140" s="3">
        <v>0.36299999999999999</v>
      </c>
      <c r="P140" s="3">
        <v>4.0000000000000001E-3</v>
      </c>
      <c r="Q140" s="3">
        <f t="shared" si="22"/>
        <v>21.78</v>
      </c>
      <c r="R140" s="3">
        <f t="shared" si="23"/>
        <v>2.3999999999999998E-4</v>
      </c>
      <c r="T140" s="3" t="s">
        <v>54</v>
      </c>
      <c r="U140" s="3" t="s">
        <v>129</v>
      </c>
      <c r="V140" s="13">
        <v>28</v>
      </c>
      <c r="W140" s="13">
        <v>15.5</v>
      </c>
      <c r="X140" s="13">
        <v>5</v>
      </c>
      <c r="Y140" s="13">
        <v>1303</v>
      </c>
      <c r="Z140" s="13">
        <v>2170</v>
      </c>
      <c r="AA140" s="13">
        <v>0.60046082949308754</v>
      </c>
      <c r="AB140" s="13">
        <v>24</v>
      </c>
      <c r="AC140" s="14">
        <v>434</v>
      </c>
      <c r="AD140" s="13">
        <f t="shared" si="24"/>
        <v>2.17</v>
      </c>
      <c r="AE140">
        <f t="shared" si="25"/>
        <v>4.3400000000000001E-2</v>
      </c>
      <c r="AF140">
        <f t="shared" si="26"/>
        <v>44.762255300073512</v>
      </c>
      <c r="AG140">
        <f t="shared" si="27"/>
        <v>0.4932479922873112</v>
      </c>
    </row>
    <row r="141" spans="1:33" ht="13" x14ac:dyDescent="0.15">
      <c r="A141" s="3" t="s">
        <v>51</v>
      </c>
      <c r="B141" s="3" t="s">
        <v>61</v>
      </c>
      <c r="C141" t="s">
        <v>177</v>
      </c>
      <c r="D141" s="7">
        <v>3</v>
      </c>
      <c r="E141" s="3" t="s">
        <v>62</v>
      </c>
      <c r="F141" s="3" t="s">
        <v>135</v>
      </c>
      <c r="G141" s="3" t="s">
        <v>132</v>
      </c>
      <c r="H141" s="4">
        <v>45084</v>
      </c>
      <c r="I141" s="5">
        <v>0.57361111111111107</v>
      </c>
      <c r="J141" s="5">
        <v>0.57708333333333328</v>
      </c>
      <c r="K141" s="5">
        <f t="shared" si="20"/>
        <v>0.58333333333333326</v>
      </c>
      <c r="L141" s="3" t="s">
        <v>15</v>
      </c>
      <c r="M141" s="3">
        <v>78</v>
      </c>
      <c r="N141" s="3">
        <f t="shared" si="21"/>
        <v>25.555555555555557</v>
      </c>
      <c r="O141" s="3">
        <v>0.44900000000000001</v>
      </c>
      <c r="P141" s="3">
        <v>5.0000000000000001E-3</v>
      </c>
      <c r="Q141" s="3">
        <f t="shared" si="22"/>
        <v>26.94</v>
      </c>
      <c r="R141" s="3">
        <f t="shared" si="23"/>
        <v>2.9999999999999997E-4</v>
      </c>
      <c r="T141" s="3" t="s">
        <v>54</v>
      </c>
      <c r="U141" s="3" t="s">
        <v>115</v>
      </c>
      <c r="V141" s="13">
        <v>28</v>
      </c>
      <c r="W141" s="13">
        <v>15.5</v>
      </c>
      <c r="X141" s="13">
        <v>5</v>
      </c>
      <c r="Y141" s="13">
        <v>1303</v>
      </c>
      <c r="Z141" s="13">
        <v>2170</v>
      </c>
      <c r="AA141" s="13">
        <v>0.60046082949308754</v>
      </c>
      <c r="AB141" s="13">
        <v>24</v>
      </c>
      <c r="AC141" s="14">
        <v>434</v>
      </c>
      <c r="AD141" s="13">
        <f t="shared" si="24"/>
        <v>2.17</v>
      </c>
      <c r="AE141">
        <f t="shared" si="25"/>
        <v>4.3400000000000001E-2</v>
      </c>
      <c r="AF141">
        <f t="shared" si="26"/>
        <v>54.955183274007425</v>
      </c>
      <c r="AG141">
        <f t="shared" si="27"/>
        <v>0.61197308768382419</v>
      </c>
    </row>
    <row r="142" spans="1:33" ht="13" x14ac:dyDescent="0.15">
      <c r="A142" s="3" t="s">
        <v>51</v>
      </c>
      <c r="B142" s="3" t="s">
        <v>61</v>
      </c>
      <c r="C142" t="s">
        <v>177</v>
      </c>
      <c r="D142" s="7">
        <v>3</v>
      </c>
      <c r="E142" s="3" t="s">
        <v>62</v>
      </c>
      <c r="F142" s="3" t="s">
        <v>137</v>
      </c>
      <c r="G142" s="3" t="s">
        <v>205</v>
      </c>
      <c r="H142" s="4">
        <v>45085</v>
      </c>
      <c r="I142" s="5">
        <v>0.52500000000000002</v>
      </c>
      <c r="J142" s="5">
        <v>0.52847222222222223</v>
      </c>
      <c r="K142" s="5">
        <f t="shared" si="20"/>
        <v>0.54166666666666663</v>
      </c>
      <c r="L142" s="3" t="s">
        <v>15</v>
      </c>
      <c r="M142" s="3">
        <v>78</v>
      </c>
      <c r="N142" s="3">
        <f t="shared" si="21"/>
        <v>25.555555555555557</v>
      </c>
      <c r="O142" s="3">
        <v>0.42899999999999999</v>
      </c>
      <c r="P142" s="3">
        <v>4.0000000000000001E-3</v>
      </c>
      <c r="Q142" s="3">
        <f t="shared" si="22"/>
        <v>25.74</v>
      </c>
      <c r="R142" s="3">
        <f t="shared" si="23"/>
        <v>2.3999999999999998E-4</v>
      </c>
      <c r="T142" s="3" t="s">
        <v>142</v>
      </c>
      <c r="U142" s="3" t="s">
        <v>115</v>
      </c>
      <c r="V142" s="13">
        <v>28</v>
      </c>
      <c r="W142" s="13">
        <v>15.5</v>
      </c>
      <c r="X142" s="13">
        <v>5</v>
      </c>
      <c r="Y142" s="13">
        <v>1303</v>
      </c>
      <c r="Z142" s="13">
        <v>2170</v>
      </c>
      <c r="AA142" s="13">
        <v>0.60046082949308754</v>
      </c>
      <c r="AB142" s="13">
        <v>24</v>
      </c>
      <c r="AC142" s="14">
        <v>434</v>
      </c>
      <c r="AD142" s="13">
        <f t="shared" si="24"/>
        <v>2.17</v>
      </c>
      <c r="AE142">
        <f t="shared" si="25"/>
        <v>4.3400000000000001E-2</v>
      </c>
      <c r="AF142">
        <f t="shared" si="26"/>
        <v>52.507290923272116</v>
      </c>
      <c r="AG142">
        <f t="shared" si="27"/>
        <v>0.48957847014705935</v>
      </c>
    </row>
    <row r="143" spans="1:33" ht="13" x14ac:dyDescent="0.15">
      <c r="A143" s="3" t="s">
        <v>51</v>
      </c>
      <c r="B143" s="3" t="s">
        <v>61</v>
      </c>
      <c r="C143" t="s">
        <v>177</v>
      </c>
      <c r="D143" s="7">
        <v>3</v>
      </c>
      <c r="E143" s="3" t="s">
        <v>62</v>
      </c>
      <c r="F143" s="3" t="s">
        <v>173</v>
      </c>
      <c r="G143" s="3" t="s">
        <v>205</v>
      </c>
      <c r="H143" s="4">
        <v>45086</v>
      </c>
      <c r="I143" s="5">
        <v>0.46597222222222223</v>
      </c>
      <c r="J143" s="5">
        <v>0.46944444444444444</v>
      </c>
      <c r="K143" s="5">
        <f t="shared" si="20"/>
        <v>0.45833333333333331</v>
      </c>
      <c r="L143" s="3" t="s">
        <v>15</v>
      </c>
      <c r="M143" s="3">
        <v>74</v>
      </c>
      <c r="N143" s="3">
        <f t="shared" si="21"/>
        <v>23.333333333333332</v>
      </c>
      <c r="O143" s="3">
        <v>0.34599999999999997</v>
      </c>
      <c r="P143" s="3">
        <v>4.0000000000000001E-3</v>
      </c>
      <c r="Q143" s="3">
        <f t="shared" si="22"/>
        <v>20.759999999999998</v>
      </c>
      <c r="R143" s="3">
        <f t="shared" si="23"/>
        <v>2.3999999999999998E-4</v>
      </c>
      <c r="T143" s="3" t="s">
        <v>54</v>
      </c>
      <c r="U143" s="3" t="s">
        <v>55</v>
      </c>
      <c r="V143" s="13">
        <v>28</v>
      </c>
      <c r="W143" s="13">
        <v>15.5</v>
      </c>
      <c r="X143" s="13">
        <v>5</v>
      </c>
      <c r="Y143" s="13">
        <v>1303</v>
      </c>
      <c r="Z143" s="13">
        <v>2170</v>
      </c>
      <c r="AA143" s="13">
        <v>0.60046082949308754</v>
      </c>
      <c r="AB143" s="13">
        <v>24</v>
      </c>
      <c r="AC143" s="14">
        <v>434</v>
      </c>
      <c r="AD143" s="13">
        <f t="shared" si="24"/>
        <v>2.17</v>
      </c>
      <c r="AE143">
        <f t="shared" si="25"/>
        <v>4.3400000000000001E-2</v>
      </c>
      <c r="AF143">
        <f t="shared" si="26"/>
        <v>42.665951332852423</v>
      </c>
      <c r="AG143">
        <f t="shared" si="27"/>
        <v>0.4932479922873112</v>
      </c>
    </row>
    <row r="144" spans="1:33" ht="13" x14ac:dyDescent="0.15">
      <c r="A144" s="3" t="s">
        <v>51</v>
      </c>
      <c r="B144" s="3" t="s">
        <v>56</v>
      </c>
      <c r="C144" t="s">
        <v>177</v>
      </c>
      <c r="D144" s="7">
        <v>3</v>
      </c>
      <c r="E144" s="3" t="s">
        <v>57</v>
      </c>
      <c r="F144" s="3" t="s">
        <v>14</v>
      </c>
      <c r="G144" s="3" t="s">
        <v>204</v>
      </c>
      <c r="H144" s="4">
        <v>45081</v>
      </c>
      <c r="I144" s="5">
        <v>0.52847222222222223</v>
      </c>
      <c r="J144" s="5">
        <v>0.53194444444444444</v>
      </c>
      <c r="K144" s="5">
        <f t="shared" si="20"/>
        <v>0.54166666666666663</v>
      </c>
      <c r="L144" s="3" t="s">
        <v>15</v>
      </c>
      <c r="M144" s="3">
        <v>73</v>
      </c>
      <c r="N144" s="3">
        <f t="shared" si="21"/>
        <v>22.777777777777779</v>
      </c>
      <c r="O144" s="3">
        <v>0.19900000000000001</v>
      </c>
      <c r="P144" s="3">
        <v>2.1000000000000001E-2</v>
      </c>
      <c r="Q144" s="3">
        <f t="shared" si="22"/>
        <v>11.940000000000001</v>
      </c>
      <c r="R144" s="3">
        <f t="shared" si="23"/>
        <v>1.2600000000000001E-3</v>
      </c>
      <c r="T144" s="3" t="s">
        <v>54</v>
      </c>
      <c r="U144" s="3" t="s">
        <v>55</v>
      </c>
      <c r="V144" s="13">
        <v>28</v>
      </c>
      <c r="W144" s="13">
        <v>15.5</v>
      </c>
      <c r="X144" s="13">
        <v>5</v>
      </c>
      <c r="Y144" s="13">
        <v>1303</v>
      </c>
      <c r="Z144" s="13">
        <v>2170</v>
      </c>
      <c r="AA144" s="13">
        <v>0.60046082949308754</v>
      </c>
      <c r="AB144" s="13">
        <v>24</v>
      </c>
      <c r="AC144" s="14">
        <v>434</v>
      </c>
      <c r="AD144" s="13">
        <f t="shared" si="24"/>
        <v>2.17</v>
      </c>
      <c r="AE144">
        <f t="shared" si="25"/>
        <v>4.3400000000000001E-2</v>
      </c>
      <c r="AF144">
        <f t="shared" si="26"/>
        <v>24.585155702756829</v>
      </c>
      <c r="AG144">
        <f t="shared" si="27"/>
        <v>2.5944134158688108</v>
      </c>
    </row>
    <row r="145" spans="1:33" ht="13" x14ac:dyDescent="0.15">
      <c r="A145" s="3" t="s">
        <v>51</v>
      </c>
      <c r="B145" s="3" t="s">
        <v>56</v>
      </c>
      <c r="C145" t="s">
        <v>177</v>
      </c>
      <c r="D145" s="7">
        <v>3</v>
      </c>
      <c r="E145" s="3" t="s">
        <v>57</v>
      </c>
      <c r="F145" s="3" t="s">
        <v>108</v>
      </c>
      <c r="G145" s="3" t="s">
        <v>204</v>
      </c>
      <c r="H145" s="4">
        <v>45082</v>
      </c>
      <c r="I145" s="5">
        <v>0.56805555555555554</v>
      </c>
      <c r="J145" s="5">
        <v>0.57222222222222219</v>
      </c>
      <c r="K145" s="5">
        <f t="shared" si="20"/>
        <v>0.58333333333333326</v>
      </c>
      <c r="L145" s="3" t="s">
        <v>15</v>
      </c>
      <c r="M145" s="3">
        <v>80</v>
      </c>
      <c r="N145" s="3">
        <f t="shared" si="21"/>
        <v>26.666666666666668</v>
      </c>
      <c r="O145" s="3">
        <v>0.23599999999999999</v>
      </c>
      <c r="P145" s="3">
        <v>2.1000000000000001E-2</v>
      </c>
      <c r="Q145" s="3">
        <f t="shared" si="22"/>
        <v>14.16</v>
      </c>
      <c r="R145" s="3">
        <f t="shared" si="23"/>
        <v>1.2600000000000001E-3</v>
      </c>
      <c r="T145" s="3" t="s">
        <v>54</v>
      </c>
      <c r="U145" s="3" t="s">
        <v>115</v>
      </c>
      <c r="V145" s="13">
        <v>28</v>
      </c>
      <c r="W145" s="13">
        <v>15.5</v>
      </c>
      <c r="X145" s="13">
        <v>5</v>
      </c>
      <c r="Y145" s="13">
        <v>1303</v>
      </c>
      <c r="Z145" s="13">
        <v>2170</v>
      </c>
      <c r="AA145" s="13">
        <v>0.60046082949308754</v>
      </c>
      <c r="AB145" s="13">
        <v>24</v>
      </c>
      <c r="AC145" s="14">
        <v>434</v>
      </c>
      <c r="AD145" s="13">
        <f t="shared" si="24"/>
        <v>2.17</v>
      </c>
      <c r="AE145">
        <f t="shared" si="25"/>
        <v>4.3400000000000001E-2</v>
      </c>
      <c r="AF145">
        <f t="shared" si="26"/>
        <v>28.778082358838169</v>
      </c>
      <c r="AG145">
        <f t="shared" si="27"/>
        <v>2.5607615658288201</v>
      </c>
    </row>
    <row r="146" spans="1:33" ht="13" x14ac:dyDescent="0.15">
      <c r="A146" s="3" t="s">
        <v>51</v>
      </c>
      <c r="B146" s="3" t="s">
        <v>56</v>
      </c>
      <c r="C146" t="s">
        <v>177</v>
      </c>
      <c r="D146" s="7">
        <v>3</v>
      </c>
      <c r="E146" s="3" t="s">
        <v>57</v>
      </c>
      <c r="F146" s="3" t="s">
        <v>116</v>
      </c>
      <c r="G146" s="3" t="s">
        <v>132</v>
      </c>
      <c r="H146" s="4">
        <v>45083</v>
      </c>
      <c r="I146" s="5">
        <v>0.55555555555555558</v>
      </c>
      <c r="J146" s="5">
        <v>0.55902777777777779</v>
      </c>
      <c r="K146" s="5">
        <f t="shared" si="20"/>
        <v>0.54166666666666663</v>
      </c>
      <c r="L146" s="3" t="s">
        <v>15</v>
      </c>
      <c r="M146" s="3">
        <v>82</v>
      </c>
      <c r="N146" s="3">
        <f t="shared" si="21"/>
        <v>27.777777777777779</v>
      </c>
      <c r="O146" s="3">
        <v>0.254</v>
      </c>
      <c r="P146" s="3">
        <v>2.1999999999999999E-2</v>
      </c>
      <c r="Q146" s="3">
        <f t="shared" si="22"/>
        <v>15.24</v>
      </c>
      <c r="R146" s="3">
        <f t="shared" si="23"/>
        <v>1.3199999999999998E-3</v>
      </c>
      <c r="T146" s="3" t="s">
        <v>54</v>
      </c>
      <c r="U146" s="11" t="s">
        <v>119</v>
      </c>
      <c r="V146" s="13">
        <v>28</v>
      </c>
      <c r="W146" s="13">
        <v>15.5</v>
      </c>
      <c r="X146" s="13">
        <v>5</v>
      </c>
      <c r="Y146" s="13">
        <v>1303</v>
      </c>
      <c r="Z146" s="13">
        <v>2170</v>
      </c>
      <c r="AA146" s="13">
        <v>0.60046082949308754</v>
      </c>
      <c r="AB146" s="13">
        <v>24</v>
      </c>
      <c r="AC146" s="14">
        <v>434</v>
      </c>
      <c r="AD146" s="13">
        <f t="shared" si="24"/>
        <v>2.17</v>
      </c>
      <c r="AE146">
        <f t="shared" si="25"/>
        <v>4.3400000000000001E-2</v>
      </c>
      <c r="AF146">
        <f t="shared" si="26"/>
        <v>30.858659624479959</v>
      </c>
      <c r="AG146">
        <f t="shared" si="27"/>
        <v>2.6727972903092874</v>
      </c>
    </row>
    <row r="147" spans="1:33" ht="13" x14ac:dyDescent="0.15">
      <c r="A147" s="3" t="s">
        <v>51</v>
      </c>
      <c r="B147" s="3" t="s">
        <v>56</v>
      </c>
      <c r="C147" t="s">
        <v>177</v>
      </c>
      <c r="D147" s="7">
        <v>3</v>
      </c>
      <c r="E147" s="3" t="s">
        <v>57</v>
      </c>
      <c r="F147" s="3" t="s">
        <v>127</v>
      </c>
      <c r="G147" s="3" t="s">
        <v>132</v>
      </c>
      <c r="H147" s="4">
        <v>45084</v>
      </c>
      <c r="I147" s="5">
        <v>0.41736111111111113</v>
      </c>
      <c r="J147" s="5">
        <v>0.42083333333333334</v>
      </c>
      <c r="K147" s="5">
        <f t="shared" si="20"/>
        <v>0.41666666666666663</v>
      </c>
      <c r="L147" s="3" t="s">
        <v>15</v>
      </c>
      <c r="M147" s="18">
        <v>74</v>
      </c>
      <c r="N147" s="3">
        <f t="shared" si="21"/>
        <v>23.333333333333332</v>
      </c>
      <c r="O147" s="3">
        <v>0.21299999999999999</v>
      </c>
      <c r="P147" s="3">
        <v>1.9E-2</v>
      </c>
      <c r="Q147" s="3">
        <f t="shared" si="22"/>
        <v>12.78</v>
      </c>
      <c r="R147" s="3">
        <f t="shared" si="23"/>
        <v>1.14E-3</v>
      </c>
      <c r="T147" s="3" t="s">
        <v>54</v>
      </c>
      <c r="U147" s="3" t="s">
        <v>129</v>
      </c>
      <c r="V147" s="13">
        <v>28</v>
      </c>
      <c r="W147" s="13">
        <v>15.5</v>
      </c>
      <c r="X147" s="13">
        <v>5</v>
      </c>
      <c r="Y147" s="13">
        <v>1303</v>
      </c>
      <c r="Z147" s="13">
        <v>2170</v>
      </c>
      <c r="AA147" s="13">
        <v>0.60046082949308754</v>
      </c>
      <c r="AB147" s="13">
        <v>24</v>
      </c>
      <c r="AC147" s="14">
        <v>434</v>
      </c>
      <c r="AD147" s="13">
        <f t="shared" si="24"/>
        <v>2.17</v>
      </c>
      <c r="AE147">
        <f t="shared" si="25"/>
        <v>4.3400000000000001E-2</v>
      </c>
      <c r="AF147">
        <f t="shared" si="26"/>
        <v>26.265455589299329</v>
      </c>
      <c r="AG147">
        <f t="shared" si="27"/>
        <v>2.3429279633647289</v>
      </c>
    </row>
    <row r="148" spans="1:33" ht="13" x14ac:dyDescent="0.15">
      <c r="A148" s="3" t="s">
        <v>51</v>
      </c>
      <c r="B148" s="3" t="s">
        <v>56</v>
      </c>
      <c r="C148" t="s">
        <v>177</v>
      </c>
      <c r="D148" s="7">
        <v>3</v>
      </c>
      <c r="E148" s="3" t="s">
        <v>57</v>
      </c>
      <c r="F148" s="3" t="s">
        <v>135</v>
      </c>
      <c r="G148" s="3" t="s">
        <v>132</v>
      </c>
      <c r="H148" s="4">
        <v>45084</v>
      </c>
      <c r="I148" s="5">
        <v>0.56805555555555554</v>
      </c>
      <c r="J148" s="5">
        <v>0.57152777777777775</v>
      </c>
      <c r="K148" s="5">
        <f t="shared" si="20"/>
        <v>0.58333333333333326</v>
      </c>
      <c r="L148" s="3" t="s">
        <v>15</v>
      </c>
      <c r="M148" s="3">
        <v>78</v>
      </c>
      <c r="N148" s="3">
        <f t="shared" si="21"/>
        <v>25.555555555555557</v>
      </c>
      <c r="O148" s="3">
        <v>0.27</v>
      </c>
      <c r="P148" s="3">
        <v>2.1000000000000001E-2</v>
      </c>
      <c r="Q148" s="3">
        <f t="shared" si="22"/>
        <v>16.200000000000003</v>
      </c>
      <c r="R148" s="3">
        <f t="shared" si="23"/>
        <v>1.2600000000000001E-3</v>
      </c>
      <c r="T148" s="3" t="s">
        <v>54</v>
      </c>
      <c r="U148" s="3" t="s">
        <v>115</v>
      </c>
      <c r="V148" s="13">
        <v>28</v>
      </c>
      <c r="W148" s="13">
        <v>15.5</v>
      </c>
      <c r="X148" s="13">
        <v>5</v>
      </c>
      <c r="Y148" s="13">
        <v>1303</v>
      </c>
      <c r="Z148" s="13">
        <v>2170</v>
      </c>
      <c r="AA148" s="13">
        <v>0.60046082949308754</v>
      </c>
      <c r="AB148" s="13">
        <v>24</v>
      </c>
      <c r="AC148" s="14">
        <v>434</v>
      </c>
      <c r="AD148" s="13">
        <f t="shared" si="24"/>
        <v>2.17</v>
      </c>
      <c r="AE148">
        <f t="shared" si="25"/>
        <v>4.3400000000000001E-2</v>
      </c>
      <c r="AF148">
        <f t="shared" si="26"/>
        <v>33.046546734926515</v>
      </c>
      <c r="AG148">
        <f t="shared" si="27"/>
        <v>2.5702869682720619</v>
      </c>
    </row>
    <row r="149" spans="1:33" ht="13" x14ac:dyDescent="0.15">
      <c r="A149" s="3" t="s">
        <v>51</v>
      </c>
      <c r="B149" s="3" t="s">
        <v>56</v>
      </c>
      <c r="C149" t="s">
        <v>177</v>
      </c>
      <c r="D149" s="7">
        <v>3</v>
      </c>
      <c r="E149" s="3" t="s">
        <v>57</v>
      </c>
      <c r="F149" s="3" t="s">
        <v>137</v>
      </c>
      <c r="G149" s="3" t="s">
        <v>205</v>
      </c>
      <c r="H149" s="4">
        <v>45085</v>
      </c>
      <c r="I149" s="5">
        <v>0.52986111111111112</v>
      </c>
      <c r="J149" s="5">
        <v>0.53263888888888888</v>
      </c>
      <c r="K149" s="5">
        <f t="shared" si="20"/>
        <v>0.54166666666666663</v>
      </c>
      <c r="L149" s="3" t="s">
        <v>15</v>
      </c>
      <c r="M149" s="3">
        <v>78</v>
      </c>
      <c r="N149" s="3">
        <f t="shared" si="21"/>
        <v>25.555555555555557</v>
      </c>
      <c r="O149" s="3">
        <v>0.27900000000000003</v>
      </c>
      <c r="P149" s="3">
        <v>2.1999999999999999E-2</v>
      </c>
      <c r="Q149" s="3">
        <f t="shared" si="22"/>
        <v>16.740000000000002</v>
      </c>
      <c r="R149" s="3">
        <f t="shared" si="23"/>
        <v>1.3199999999999998E-3</v>
      </c>
      <c r="T149" s="3" t="s">
        <v>143</v>
      </c>
      <c r="U149" s="3" t="s">
        <v>115</v>
      </c>
      <c r="V149" s="13">
        <v>28</v>
      </c>
      <c r="W149" s="13">
        <v>15.5</v>
      </c>
      <c r="X149" s="13">
        <v>5</v>
      </c>
      <c r="Y149" s="13">
        <v>1303</v>
      </c>
      <c r="Z149" s="13">
        <v>2170</v>
      </c>
      <c r="AA149" s="13">
        <v>0.60046082949308754</v>
      </c>
      <c r="AB149" s="13">
        <v>24</v>
      </c>
      <c r="AC149" s="14">
        <v>434</v>
      </c>
      <c r="AD149" s="13">
        <f t="shared" si="24"/>
        <v>2.17</v>
      </c>
      <c r="AE149">
        <f t="shared" si="25"/>
        <v>4.3400000000000001E-2</v>
      </c>
      <c r="AF149">
        <f t="shared" si="26"/>
        <v>34.148098292757403</v>
      </c>
      <c r="AG149">
        <f t="shared" si="27"/>
        <v>2.6926815858088262</v>
      </c>
    </row>
    <row r="150" spans="1:33" ht="13" x14ac:dyDescent="0.15">
      <c r="A150" s="3" t="s">
        <v>51</v>
      </c>
      <c r="B150" s="3" t="s">
        <v>56</v>
      </c>
      <c r="C150" t="s">
        <v>177</v>
      </c>
      <c r="D150" s="7">
        <v>3</v>
      </c>
      <c r="E150" s="3" t="s">
        <v>57</v>
      </c>
      <c r="F150" s="3" t="s">
        <v>173</v>
      </c>
      <c r="G150" s="3" t="s">
        <v>205</v>
      </c>
      <c r="H150" s="4">
        <v>45086</v>
      </c>
      <c r="I150" s="5">
        <v>0.46041666666666664</v>
      </c>
      <c r="J150" s="5">
        <v>0.46388888888888891</v>
      </c>
      <c r="K150" s="5">
        <f t="shared" si="20"/>
        <v>0.45833333333333331</v>
      </c>
      <c r="L150" s="3" t="s">
        <v>15</v>
      </c>
      <c r="M150" s="3">
        <v>74</v>
      </c>
      <c r="N150" s="3">
        <f t="shared" si="21"/>
        <v>23.333333333333332</v>
      </c>
      <c r="O150" s="8">
        <v>0.23</v>
      </c>
      <c r="P150" s="8">
        <v>0.02</v>
      </c>
      <c r="Q150" s="3">
        <f t="shared" si="22"/>
        <v>13.8</v>
      </c>
      <c r="R150" s="3">
        <f t="shared" si="23"/>
        <v>1.1999999999999999E-3</v>
      </c>
      <c r="T150" s="3" t="s">
        <v>54</v>
      </c>
      <c r="U150" s="3" t="s">
        <v>55</v>
      </c>
      <c r="V150" s="13">
        <v>28</v>
      </c>
      <c r="W150" s="13">
        <v>15.5</v>
      </c>
      <c r="X150" s="13">
        <v>5</v>
      </c>
      <c r="Y150" s="13">
        <v>1303</v>
      </c>
      <c r="Z150" s="13">
        <v>2170</v>
      </c>
      <c r="AA150" s="13">
        <v>0.60046082949308754</v>
      </c>
      <c r="AB150" s="13">
        <v>24</v>
      </c>
      <c r="AC150" s="14">
        <v>434</v>
      </c>
      <c r="AD150" s="13">
        <f t="shared" si="24"/>
        <v>2.17</v>
      </c>
      <c r="AE150">
        <f t="shared" si="25"/>
        <v>4.3400000000000001E-2</v>
      </c>
      <c r="AF150">
        <f t="shared" si="26"/>
        <v>28.361759556520401</v>
      </c>
      <c r="AG150">
        <f t="shared" si="27"/>
        <v>2.466239961436556</v>
      </c>
    </row>
    <row r="151" spans="1:33" ht="13" x14ac:dyDescent="0.15">
      <c r="A151" s="3" t="s">
        <v>80</v>
      </c>
      <c r="B151" s="3" t="s">
        <v>91</v>
      </c>
      <c r="C151" t="s">
        <v>179</v>
      </c>
      <c r="D151" s="7">
        <v>3</v>
      </c>
      <c r="E151" s="3" t="s">
        <v>92</v>
      </c>
      <c r="F151" s="3" t="s">
        <v>14</v>
      </c>
      <c r="G151" s="3" t="s">
        <v>204</v>
      </c>
      <c r="H151" s="4">
        <v>45081</v>
      </c>
      <c r="I151" s="5">
        <v>0.57430555555555551</v>
      </c>
      <c r="J151" s="5">
        <v>0.57916666666666672</v>
      </c>
      <c r="K151" s="5">
        <f t="shared" si="20"/>
        <v>0.58333333333333326</v>
      </c>
      <c r="L151" s="3" t="s">
        <v>15</v>
      </c>
      <c r="M151" s="3">
        <v>75</v>
      </c>
      <c r="N151" s="3">
        <f t="shared" si="21"/>
        <v>23.888888888888889</v>
      </c>
      <c r="O151" s="3">
        <v>0.67600000000000005</v>
      </c>
      <c r="P151" s="3">
        <v>-0.02</v>
      </c>
      <c r="Q151" s="3">
        <f t="shared" si="22"/>
        <v>40.56</v>
      </c>
      <c r="R151" s="3">
        <f t="shared" si="23"/>
        <v>-1.1999999999999999E-3</v>
      </c>
      <c r="T151" s="3" t="s">
        <v>83</v>
      </c>
      <c r="U151" s="3" t="s">
        <v>84</v>
      </c>
      <c r="V151" s="13">
        <v>28</v>
      </c>
      <c r="W151" s="13">
        <v>15.5</v>
      </c>
      <c r="X151" s="13">
        <v>5</v>
      </c>
      <c r="Y151" s="13">
        <v>1303</v>
      </c>
      <c r="Z151" s="13">
        <v>2170</v>
      </c>
      <c r="AA151" s="13">
        <v>0.60046082949308754</v>
      </c>
      <c r="AB151" s="13">
        <v>24</v>
      </c>
      <c r="AC151" s="14">
        <v>434</v>
      </c>
      <c r="AD151" s="13">
        <f t="shared" si="24"/>
        <v>2.17</v>
      </c>
      <c r="AE151">
        <f t="shared" si="25"/>
        <v>4.3400000000000001E-2</v>
      </c>
      <c r="AF151">
        <f t="shared" si="26"/>
        <v>83.203003481457387</v>
      </c>
      <c r="AG151">
        <f t="shared" si="27"/>
        <v>-2.4616273219366089</v>
      </c>
    </row>
    <row r="152" spans="1:33" ht="13" x14ac:dyDescent="0.15">
      <c r="A152" s="3" t="s">
        <v>80</v>
      </c>
      <c r="B152" s="3" t="s">
        <v>91</v>
      </c>
      <c r="C152" t="s">
        <v>179</v>
      </c>
      <c r="D152" s="7">
        <v>3</v>
      </c>
      <c r="E152" s="3" t="s">
        <v>92</v>
      </c>
      <c r="F152" s="3" t="s">
        <v>108</v>
      </c>
      <c r="G152" s="3" t="s">
        <v>204</v>
      </c>
      <c r="H152" s="4">
        <v>45082</v>
      </c>
      <c r="I152" s="5">
        <v>0.52847222222222223</v>
      </c>
      <c r="J152" s="5">
        <v>0.53194444444444444</v>
      </c>
      <c r="K152" s="5">
        <f t="shared" si="20"/>
        <v>0.54166666666666663</v>
      </c>
      <c r="L152" s="3" t="s">
        <v>15</v>
      </c>
      <c r="M152" s="3">
        <v>78</v>
      </c>
      <c r="N152" s="3">
        <f t="shared" si="21"/>
        <v>25.555555555555557</v>
      </c>
      <c r="O152" s="3">
        <v>0.82899999999999996</v>
      </c>
      <c r="P152" s="3">
        <v>2E-3</v>
      </c>
      <c r="Q152" s="3">
        <f t="shared" si="22"/>
        <v>49.739999999999995</v>
      </c>
      <c r="R152" s="3">
        <f t="shared" si="23"/>
        <v>1.1999999999999999E-4</v>
      </c>
      <c r="T152" s="3" t="s">
        <v>83</v>
      </c>
      <c r="U152" s="3" t="s">
        <v>84</v>
      </c>
      <c r="V152" s="13">
        <v>28</v>
      </c>
      <c r="W152" s="13">
        <v>15.5</v>
      </c>
      <c r="X152" s="13">
        <v>5</v>
      </c>
      <c r="Y152" s="13">
        <v>1303</v>
      </c>
      <c r="Z152" s="13">
        <v>2170</v>
      </c>
      <c r="AA152" s="13">
        <v>0.60046082949308754</v>
      </c>
      <c r="AB152" s="13">
        <v>24</v>
      </c>
      <c r="AC152" s="14">
        <v>434</v>
      </c>
      <c r="AD152" s="13">
        <f t="shared" si="24"/>
        <v>2.17</v>
      </c>
      <c r="AE152">
        <f t="shared" si="25"/>
        <v>4.3400000000000001E-2</v>
      </c>
      <c r="AF152">
        <f t="shared" si="26"/>
        <v>101.46513793797806</v>
      </c>
      <c r="AG152">
        <f t="shared" si="27"/>
        <v>0.24478923507352968</v>
      </c>
    </row>
    <row r="153" spans="1:33" ht="13" x14ac:dyDescent="0.15">
      <c r="A153" s="3" t="s">
        <v>80</v>
      </c>
      <c r="B153" s="3" t="s">
        <v>91</v>
      </c>
      <c r="C153" t="s">
        <v>179</v>
      </c>
      <c r="D153" s="7">
        <v>3</v>
      </c>
      <c r="E153" s="3" t="s">
        <v>92</v>
      </c>
      <c r="F153" s="3" t="s">
        <v>116</v>
      </c>
      <c r="G153" s="3" t="s">
        <v>132</v>
      </c>
      <c r="H153" s="4">
        <v>45083</v>
      </c>
      <c r="I153" s="5">
        <v>0.51249999999999996</v>
      </c>
      <c r="J153" s="5">
        <v>0.51597222222222228</v>
      </c>
      <c r="K153" s="5">
        <f t="shared" si="20"/>
        <v>0.5</v>
      </c>
      <c r="L153" s="3" t="s">
        <v>15</v>
      </c>
      <c r="M153" s="3">
        <v>80</v>
      </c>
      <c r="N153" s="3">
        <f t="shared" si="21"/>
        <v>26.666666666666668</v>
      </c>
      <c r="O153" s="3">
        <v>0.72</v>
      </c>
      <c r="P153" s="3">
        <v>3.0000000000000001E-3</v>
      </c>
      <c r="Q153" s="3">
        <f t="shared" si="22"/>
        <v>43.199999999999996</v>
      </c>
      <c r="R153" s="3">
        <f t="shared" si="23"/>
        <v>1.7999999999999998E-4</v>
      </c>
      <c r="S153" s="3" t="s">
        <v>120</v>
      </c>
      <c r="T153" s="3" t="s">
        <v>83</v>
      </c>
      <c r="U153" s="11" t="s">
        <v>84</v>
      </c>
      <c r="V153" s="13">
        <v>28</v>
      </c>
      <c r="W153" s="13">
        <v>15.5</v>
      </c>
      <c r="X153" s="13">
        <v>5</v>
      </c>
      <c r="Y153" s="13">
        <v>1303</v>
      </c>
      <c r="Z153" s="13">
        <v>2170</v>
      </c>
      <c r="AA153" s="13">
        <v>0.60046082949308754</v>
      </c>
      <c r="AB153" s="13">
        <v>24</v>
      </c>
      <c r="AC153" s="14">
        <v>434</v>
      </c>
      <c r="AD153" s="13">
        <f t="shared" si="24"/>
        <v>2.17</v>
      </c>
      <c r="AE153">
        <f t="shared" si="25"/>
        <v>4.3400000000000001E-2</v>
      </c>
      <c r="AF153">
        <f t="shared" si="26"/>
        <v>87.797539399845249</v>
      </c>
      <c r="AG153">
        <f t="shared" si="27"/>
        <v>0.36582308083268855</v>
      </c>
    </row>
    <row r="154" spans="1:33" ht="13" x14ac:dyDescent="0.15">
      <c r="A154" s="3" t="s">
        <v>80</v>
      </c>
      <c r="B154" s="3" t="s">
        <v>91</v>
      </c>
      <c r="C154" t="s">
        <v>179</v>
      </c>
      <c r="D154" s="7">
        <v>3</v>
      </c>
      <c r="E154" s="3" t="s">
        <v>92</v>
      </c>
      <c r="F154" s="3" t="s">
        <v>127</v>
      </c>
      <c r="G154" s="3" t="s">
        <v>132</v>
      </c>
      <c r="H154" s="4">
        <v>45084</v>
      </c>
      <c r="I154" s="5">
        <v>0.34166666666666667</v>
      </c>
      <c r="J154" s="5">
        <v>0.34513888888888888</v>
      </c>
      <c r="K154" s="5">
        <f t="shared" si="20"/>
        <v>0.33333333333333331</v>
      </c>
      <c r="L154" s="3" t="s">
        <v>15</v>
      </c>
      <c r="M154" s="3">
        <v>68</v>
      </c>
      <c r="N154" s="3">
        <f t="shared" si="21"/>
        <v>20</v>
      </c>
      <c r="O154" s="3">
        <v>0.73899999999999999</v>
      </c>
      <c r="P154" s="3">
        <v>6.0000000000000001E-3</v>
      </c>
      <c r="Q154" s="3">
        <f t="shared" si="22"/>
        <v>44.339999999999996</v>
      </c>
      <c r="R154" s="3">
        <f t="shared" si="23"/>
        <v>3.5999999999999997E-4</v>
      </c>
      <c r="S154" s="3" t="s">
        <v>132</v>
      </c>
      <c r="T154" s="3" t="s">
        <v>83</v>
      </c>
      <c r="U154" s="3" t="s">
        <v>84</v>
      </c>
      <c r="V154" s="13">
        <v>28</v>
      </c>
      <c r="W154" s="13">
        <v>15.5</v>
      </c>
      <c r="X154" s="13">
        <v>5</v>
      </c>
      <c r="Y154" s="13">
        <v>1303</v>
      </c>
      <c r="Z154" s="13">
        <v>2170</v>
      </c>
      <c r="AA154" s="13">
        <v>0.60046082949308754</v>
      </c>
      <c r="AB154" s="13">
        <v>24</v>
      </c>
      <c r="AC154" s="14">
        <v>434</v>
      </c>
      <c r="AD154" s="13">
        <f t="shared" si="24"/>
        <v>2.17</v>
      </c>
      <c r="AE154">
        <f t="shared" si="25"/>
        <v>4.3400000000000001E-2</v>
      </c>
      <c r="AF154">
        <f t="shared" si="26"/>
        <v>92.163754721934808</v>
      </c>
      <c r="AG154">
        <f t="shared" si="27"/>
        <v>0.74828488272206872</v>
      </c>
    </row>
    <row r="155" spans="1:33" ht="13" x14ac:dyDescent="0.15">
      <c r="A155" s="3" t="s">
        <v>80</v>
      </c>
      <c r="B155" s="3" t="s">
        <v>91</v>
      </c>
      <c r="C155" t="s">
        <v>179</v>
      </c>
      <c r="D155" s="7">
        <v>3</v>
      </c>
      <c r="E155" s="3" t="s">
        <v>92</v>
      </c>
      <c r="F155" s="3" t="s">
        <v>135</v>
      </c>
      <c r="G155" s="3" t="s">
        <v>132</v>
      </c>
      <c r="H155" s="4">
        <v>45084</v>
      </c>
      <c r="I155" s="5">
        <v>0.57847222222222228</v>
      </c>
      <c r="J155" s="5">
        <v>0.58194444444444449</v>
      </c>
      <c r="K155" s="5">
        <f t="shared" si="20"/>
        <v>0.58333333333333326</v>
      </c>
      <c r="L155" s="3" t="s">
        <v>15</v>
      </c>
      <c r="M155" s="3">
        <v>78</v>
      </c>
      <c r="N155" s="3">
        <f t="shared" si="21"/>
        <v>25.555555555555557</v>
      </c>
      <c r="O155" s="3">
        <v>0.84</v>
      </c>
      <c r="P155" s="3">
        <v>8.0000000000000002E-3</v>
      </c>
      <c r="Q155" s="3">
        <f t="shared" si="22"/>
        <v>50.4</v>
      </c>
      <c r="R155" s="3">
        <f t="shared" si="23"/>
        <v>4.7999999999999996E-4</v>
      </c>
      <c r="T155" s="3" t="s">
        <v>83</v>
      </c>
      <c r="U155" s="3" t="s">
        <v>84</v>
      </c>
      <c r="V155" s="13">
        <v>28</v>
      </c>
      <c r="W155" s="13">
        <v>15.5</v>
      </c>
      <c r="X155" s="13">
        <v>5</v>
      </c>
      <c r="Y155" s="13">
        <v>1303</v>
      </c>
      <c r="Z155" s="13">
        <v>2170</v>
      </c>
      <c r="AA155" s="13">
        <v>0.60046082949308754</v>
      </c>
      <c r="AB155" s="13">
        <v>24</v>
      </c>
      <c r="AC155" s="14">
        <v>434</v>
      </c>
      <c r="AD155" s="13">
        <f t="shared" si="24"/>
        <v>2.17</v>
      </c>
      <c r="AE155">
        <f t="shared" si="25"/>
        <v>4.3400000000000001E-2</v>
      </c>
      <c r="AF155">
        <f t="shared" si="26"/>
        <v>102.81147873088247</v>
      </c>
      <c r="AG155">
        <f t="shared" si="27"/>
        <v>0.97915694029411871</v>
      </c>
    </row>
    <row r="156" spans="1:33" ht="13" x14ac:dyDescent="0.15">
      <c r="A156" s="3" t="s">
        <v>80</v>
      </c>
      <c r="B156" s="3" t="s">
        <v>91</v>
      </c>
      <c r="C156" t="s">
        <v>179</v>
      </c>
      <c r="D156" s="7">
        <v>3</v>
      </c>
      <c r="E156" s="3" t="s">
        <v>92</v>
      </c>
      <c r="F156" s="3" t="s">
        <v>137</v>
      </c>
      <c r="G156" s="3" t="s">
        <v>205</v>
      </c>
      <c r="H156" s="4">
        <v>45085</v>
      </c>
      <c r="I156" s="5">
        <v>0.52500000000000002</v>
      </c>
      <c r="J156" s="5">
        <v>0.52847222222222223</v>
      </c>
      <c r="K156" s="5">
        <f t="shared" si="20"/>
        <v>0.54166666666666663</v>
      </c>
      <c r="L156" s="3" t="s">
        <v>15</v>
      </c>
      <c r="M156" s="3">
        <v>78</v>
      </c>
      <c r="N156" s="3">
        <f t="shared" si="21"/>
        <v>25.555555555555557</v>
      </c>
      <c r="O156" s="3">
        <v>0.82199999999999995</v>
      </c>
      <c r="P156" s="3">
        <v>1.0999999999999999E-2</v>
      </c>
      <c r="Q156" s="3">
        <f t="shared" si="22"/>
        <v>49.32</v>
      </c>
      <c r="R156" s="3">
        <f t="shared" si="23"/>
        <v>6.5999999999999989E-4</v>
      </c>
      <c r="T156" s="3" t="s">
        <v>160</v>
      </c>
      <c r="U156" s="3" t="s">
        <v>156</v>
      </c>
      <c r="V156" s="13">
        <v>28</v>
      </c>
      <c r="W156" s="13">
        <v>15.5</v>
      </c>
      <c r="X156" s="13">
        <v>5</v>
      </c>
      <c r="Y156" s="13">
        <v>1303</v>
      </c>
      <c r="Z156" s="13">
        <v>2170</v>
      </c>
      <c r="AA156" s="13">
        <v>0.60046082949308754</v>
      </c>
      <c r="AB156" s="13">
        <v>24</v>
      </c>
      <c r="AC156" s="14">
        <v>434</v>
      </c>
      <c r="AD156" s="13">
        <f t="shared" si="24"/>
        <v>2.17</v>
      </c>
      <c r="AE156">
        <f t="shared" si="25"/>
        <v>4.3400000000000001E-2</v>
      </c>
      <c r="AF156">
        <f t="shared" si="26"/>
        <v>100.60837561522069</v>
      </c>
      <c r="AG156">
        <f t="shared" si="27"/>
        <v>1.3463407929044131</v>
      </c>
    </row>
    <row r="157" spans="1:33" ht="13" x14ac:dyDescent="0.15">
      <c r="A157" s="3" t="s">
        <v>80</v>
      </c>
      <c r="B157" s="3" t="s">
        <v>91</v>
      </c>
      <c r="C157" t="s">
        <v>179</v>
      </c>
      <c r="D157" s="7">
        <v>3</v>
      </c>
      <c r="E157" s="3" t="s">
        <v>92</v>
      </c>
      <c r="F157" s="3" t="s">
        <v>173</v>
      </c>
      <c r="G157" s="3" t="s">
        <v>205</v>
      </c>
      <c r="H157" s="4">
        <v>45086</v>
      </c>
      <c r="I157" s="5">
        <v>0.43888888888888888</v>
      </c>
      <c r="J157" s="5">
        <v>0.44236111111111109</v>
      </c>
      <c r="K157" s="5">
        <f t="shared" si="20"/>
        <v>0.45833333333333331</v>
      </c>
      <c r="L157" s="3" t="s">
        <v>15</v>
      </c>
      <c r="M157" s="3">
        <v>74</v>
      </c>
      <c r="N157" s="3">
        <f t="shared" si="21"/>
        <v>23.333333333333332</v>
      </c>
      <c r="O157" s="3">
        <v>0.76400000000000001</v>
      </c>
      <c r="P157" s="8">
        <v>0.01</v>
      </c>
      <c r="Q157" s="3">
        <f t="shared" si="22"/>
        <v>45.84</v>
      </c>
      <c r="R157" s="3">
        <f t="shared" si="23"/>
        <v>5.9999999999999995E-4</v>
      </c>
      <c r="T157" s="3" t="s">
        <v>83</v>
      </c>
      <c r="U157" s="3" t="s">
        <v>84</v>
      </c>
      <c r="V157" s="13">
        <v>28</v>
      </c>
      <c r="W157" s="13">
        <v>15.5</v>
      </c>
      <c r="X157" s="13">
        <v>5</v>
      </c>
      <c r="Y157" s="13">
        <v>1303</v>
      </c>
      <c r="Z157" s="13">
        <v>2170</v>
      </c>
      <c r="AA157" s="13">
        <v>0.60046082949308754</v>
      </c>
      <c r="AB157" s="13">
        <v>24</v>
      </c>
      <c r="AC157" s="14">
        <v>434</v>
      </c>
      <c r="AD157" s="13">
        <f t="shared" si="24"/>
        <v>2.17</v>
      </c>
      <c r="AE157">
        <f t="shared" si="25"/>
        <v>4.3400000000000001E-2</v>
      </c>
      <c r="AF157">
        <f t="shared" si="26"/>
        <v>94.21036652687647</v>
      </c>
      <c r="AG157">
        <f t="shared" si="27"/>
        <v>1.233119980718278</v>
      </c>
    </row>
    <row r="158" spans="1:33" ht="13" x14ac:dyDescent="0.15">
      <c r="A158" s="3" t="s">
        <v>80</v>
      </c>
      <c r="B158" s="3" t="s">
        <v>23</v>
      </c>
      <c r="C158" t="s">
        <v>179</v>
      </c>
      <c r="D158" s="7">
        <v>3</v>
      </c>
      <c r="E158" s="3" t="s">
        <v>93</v>
      </c>
      <c r="F158" s="3" t="s">
        <v>14</v>
      </c>
      <c r="G158" s="3" t="s">
        <v>204</v>
      </c>
      <c r="H158" s="4">
        <v>45081</v>
      </c>
      <c r="I158" s="5">
        <v>0.58194444444444449</v>
      </c>
      <c r="J158" s="5">
        <v>0.5854166666666667</v>
      </c>
      <c r="K158" s="5">
        <f t="shared" si="20"/>
        <v>0.58333333333333326</v>
      </c>
      <c r="L158" s="3" t="s">
        <v>15</v>
      </c>
      <c r="M158" s="3">
        <v>75</v>
      </c>
      <c r="N158" s="3">
        <f t="shared" si="21"/>
        <v>23.888888888888889</v>
      </c>
      <c r="O158" s="3">
        <v>0.76500000000000001</v>
      </c>
      <c r="P158" s="3">
        <v>-7.0000000000000001E-3</v>
      </c>
      <c r="Q158" s="3">
        <f t="shared" si="22"/>
        <v>45.9</v>
      </c>
      <c r="R158" s="3">
        <f t="shared" si="23"/>
        <v>-4.1999999999999996E-4</v>
      </c>
      <c r="T158" s="3" t="s">
        <v>83</v>
      </c>
      <c r="U158" s="3" t="s">
        <v>84</v>
      </c>
      <c r="V158" s="13">
        <v>28</v>
      </c>
      <c r="W158" s="13">
        <v>15.5</v>
      </c>
      <c r="X158" s="13">
        <v>5</v>
      </c>
      <c r="Y158" s="13">
        <v>1303</v>
      </c>
      <c r="Z158" s="13">
        <v>2170</v>
      </c>
      <c r="AA158" s="13">
        <v>0.60046082949308754</v>
      </c>
      <c r="AB158" s="13">
        <v>24</v>
      </c>
      <c r="AC158" s="14">
        <v>434</v>
      </c>
      <c r="AD158" s="13">
        <f t="shared" si="24"/>
        <v>2.17</v>
      </c>
      <c r="AE158">
        <f t="shared" si="25"/>
        <v>4.3400000000000001E-2</v>
      </c>
      <c r="AF158">
        <f t="shared" si="26"/>
        <v>94.157245064075298</v>
      </c>
      <c r="AG158">
        <f t="shared" si="27"/>
        <v>-0.86156956267781315</v>
      </c>
    </row>
    <row r="159" spans="1:33" ht="13" x14ac:dyDescent="0.15">
      <c r="A159" s="3" t="s">
        <v>80</v>
      </c>
      <c r="B159" s="3" t="s">
        <v>23</v>
      </c>
      <c r="C159" t="s">
        <v>179</v>
      </c>
      <c r="D159" s="7">
        <v>3</v>
      </c>
      <c r="E159" s="3" t="s">
        <v>93</v>
      </c>
      <c r="F159" s="3" t="s">
        <v>108</v>
      </c>
      <c r="G159" s="3" t="s">
        <v>204</v>
      </c>
      <c r="H159" s="4">
        <v>45082</v>
      </c>
      <c r="I159" s="5">
        <v>0.53402777777777777</v>
      </c>
      <c r="J159" s="5">
        <v>0.53819444444444442</v>
      </c>
      <c r="K159" s="5">
        <f t="shared" si="20"/>
        <v>0.54166666666666663</v>
      </c>
      <c r="L159" s="3" t="s">
        <v>15</v>
      </c>
      <c r="M159" s="3">
        <v>78</v>
      </c>
      <c r="N159" s="3">
        <f t="shared" si="21"/>
        <v>25.555555555555557</v>
      </c>
      <c r="O159" s="3">
        <v>0.95399999999999996</v>
      </c>
      <c r="P159" s="3">
        <v>-4.0000000000000001E-3</v>
      </c>
      <c r="Q159" s="3">
        <f t="shared" si="22"/>
        <v>57.239999999999995</v>
      </c>
      <c r="R159" s="3">
        <f t="shared" si="23"/>
        <v>-2.3999999999999998E-4</v>
      </c>
      <c r="T159" s="3" t="s">
        <v>83</v>
      </c>
      <c r="U159" s="3" t="s">
        <v>84</v>
      </c>
      <c r="V159" s="13">
        <v>28</v>
      </c>
      <c r="W159" s="13">
        <v>15.5</v>
      </c>
      <c r="X159" s="13">
        <v>5</v>
      </c>
      <c r="Y159" s="13">
        <v>1303</v>
      </c>
      <c r="Z159" s="13">
        <v>2170</v>
      </c>
      <c r="AA159" s="13">
        <v>0.60046082949308754</v>
      </c>
      <c r="AB159" s="13">
        <v>24</v>
      </c>
      <c r="AC159" s="14">
        <v>434</v>
      </c>
      <c r="AD159" s="13">
        <f t="shared" si="24"/>
        <v>2.17</v>
      </c>
      <c r="AE159">
        <f t="shared" si="25"/>
        <v>4.3400000000000001E-2</v>
      </c>
      <c r="AF159">
        <f t="shared" si="26"/>
        <v>116.76446513007366</v>
      </c>
      <c r="AG159">
        <f t="shared" si="27"/>
        <v>-0.48957847014705935</v>
      </c>
    </row>
    <row r="160" spans="1:33" ht="13" x14ac:dyDescent="0.15">
      <c r="A160" s="3" t="s">
        <v>80</v>
      </c>
      <c r="B160" s="3" t="s">
        <v>23</v>
      </c>
      <c r="C160" t="s">
        <v>179</v>
      </c>
      <c r="D160" s="7">
        <v>3</v>
      </c>
      <c r="E160" s="3" t="s">
        <v>93</v>
      </c>
      <c r="F160" s="3" t="s">
        <v>116</v>
      </c>
      <c r="G160" s="3" t="s">
        <v>132</v>
      </c>
      <c r="H160" s="4">
        <v>45083</v>
      </c>
      <c r="I160" s="5">
        <v>0.63680555555555551</v>
      </c>
      <c r="J160" s="5">
        <v>0.64027777777777772</v>
      </c>
      <c r="K160" s="5">
        <f t="shared" si="20"/>
        <v>0.625</v>
      </c>
      <c r="L160" s="3" t="s">
        <v>15</v>
      </c>
      <c r="M160" s="3">
        <v>82</v>
      </c>
      <c r="N160" s="3">
        <f t="shared" si="21"/>
        <v>27.777777777777779</v>
      </c>
      <c r="O160" s="3">
        <v>1.103</v>
      </c>
      <c r="P160" s="3">
        <v>-3.0000000000000001E-3</v>
      </c>
      <c r="Q160" s="3">
        <f t="shared" si="22"/>
        <v>66.179999999999993</v>
      </c>
      <c r="R160" s="3">
        <f t="shared" si="23"/>
        <v>-1.7999999999999998E-4</v>
      </c>
      <c r="T160" s="3" t="s">
        <v>83</v>
      </c>
      <c r="U160" s="11" t="s">
        <v>84</v>
      </c>
      <c r="V160" s="13">
        <v>28</v>
      </c>
      <c r="W160" s="13">
        <v>15.5</v>
      </c>
      <c r="X160" s="13">
        <v>5</v>
      </c>
      <c r="Y160" s="13">
        <v>1303</v>
      </c>
      <c r="Z160" s="13">
        <v>2170</v>
      </c>
      <c r="AA160" s="13">
        <v>0.60046082949308754</v>
      </c>
      <c r="AB160" s="13">
        <v>24</v>
      </c>
      <c r="AC160" s="14">
        <v>434</v>
      </c>
      <c r="AD160" s="13">
        <f t="shared" si="24"/>
        <v>2.17</v>
      </c>
      <c r="AE160">
        <f t="shared" si="25"/>
        <v>4.3400000000000001E-2</v>
      </c>
      <c r="AF160">
        <f t="shared" si="26"/>
        <v>134.00433687323383</v>
      </c>
      <c r="AG160">
        <f t="shared" si="27"/>
        <v>-0.36447235776944831</v>
      </c>
    </row>
    <row r="161" spans="1:33" ht="13" x14ac:dyDescent="0.15">
      <c r="A161" s="3" t="s">
        <v>80</v>
      </c>
      <c r="B161" s="3" t="s">
        <v>23</v>
      </c>
      <c r="C161" t="s">
        <v>179</v>
      </c>
      <c r="D161" s="7">
        <v>3</v>
      </c>
      <c r="E161" s="3" t="s">
        <v>93</v>
      </c>
      <c r="F161" s="3" t="s">
        <v>127</v>
      </c>
      <c r="G161" s="3" t="s">
        <v>132</v>
      </c>
      <c r="H161" s="4">
        <v>45084</v>
      </c>
      <c r="I161" s="5">
        <v>0.36944444444444446</v>
      </c>
      <c r="J161" s="5">
        <v>0.37222222222222223</v>
      </c>
      <c r="K161" s="5">
        <f t="shared" si="20"/>
        <v>0.375</v>
      </c>
      <c r="L161" s="3" t="s">
        <v>15</v>
      </c>
      <c r="M161" s="18">
        <v>72</v>
      </c>
      <c r="N161" s="3">
        <f t="shared" si="21"/>
        <v>22.222222222222221</v>
      </c>
      <c r="O161" s="3">
        <v>0.88600000000000001</v>
      </c>
      <c r="P161" s="3">
        <v>-1E-3</v>
      </c>
      <c r="Q161" s="3">
        <f t="shared" si="22"/>
        <v>53.160000000000004</v>
      </c>
      <c r="R161" s="3">
        <f t="shared" si="23"/>
        <v>-5.9999999999999995E-5</v>
      </c>
      <c r="T161" s="3" t="s">
        <v>83</v>
      </c>
      <c r="U161" s="3" t="s">
        <v>84</v>
      </c>
      <c r="V161" s="13">
        <v>28</v>
      </c>
      <c r="W161" s="13">
        <v>15.5</v>
      </c>
      <c r="X161" s="13">
        <v>5</v>
      </c>
      <c r="Y161" s="13">
        <v>1303</v>
      </c>
      <c r="Z161" s="13">
        <v>2170</v>
      </c>
      <c r="AA161" s="13">
        <v>0.60046082949308754</v>
      </c>
      <c r="AB161" s="13">
        <v>24</v>
      </c>
      <c r="AC161" s="14">
        <v>434</v>
      </c>
      <c r="AD161" s="13">
        <f t="shared" si="24"/>
        <v>2.17</v>
      </c>
      <c r="AE161">
        <f t="shared" si="25"/>
        <v>4.3400000000000001E-2</v>
      </c>
      <c r="AF161">
        <f t="shared" si="26"/>
        <v>109.66541616743322</v>
      </c>
      <c r="AG161">
        <f t="shared" si="27"/>
        <v>-0.12377586474879594</v>
      </c>
    </row>
    <row r="162" spans="1:33" ht="13" x14ac:dyDescent="0.15">
      <c r="A162" s="3" t="s">
        <v>80</v>
      </c>
      <c r="B162" s="3" t="s">
        <v>23</v>
      </c>
      <c r="C162" t="s">
        <v>179</v>
      </c>
      <c r="D162" s="7">
        <v>3</v>
      </c>
      <c r="E162" s="3" t="s">
        <v>93</v>
      </c>
      <c r="F162" s="3" t="s">
        <v>135</v>
      </c>
      <c r="G162" s="3" t="s">
        <v>132</v>
      </c>
      <c r="H162" s="4">
        <v>45084</v>
      </c>
      <c r="I162" s="5">
        <v>0.65069444444444446</v>
      </c>
      <c r="J162" s="12">
        <v>0.65416666666666667</v>
      </c>
      <c r="K162" s="5">
        <f t="shared" si="20"/>
        <v>0.66666666666666663</v>
      </c>
      <c r="L162" s="3" t="s">
        <v>15</v>
      </c>
      <c r="M162" s="3">
        <v>80</v>
      </c>
      <c r="N162" s="3">
        <f t="shared" si="21"/>
        <v>26.666666666666668</v>
      </c>
      <c r="O162" s="3">
        <v>1.147</v>
      </c>
      <c r="P162" s="3">
        <v>1E-3</v>
      </c>
      <c r="Q162" s="3">
        <f t="shared" si="22"/>
        <v>68.820000000000007</v>
      </c>
      <c r="R162" s="3">
        <f t="shared" si="23"/>
        <v>5.9999999999999995E-5</v>
      </c>
      <c r="T162" s="3" t="s">
        <v>83</v>
      </c>
      <c r="U162" s="3" t="s">
        <v>84</v>
      </c>
      <c r="V162" s="13">
        <v>28</v>
      </c>
      <c r="W162" s="13">
        <v>15.5</v>
      </c>
      <c r="X162" s="13">
        <v>5</v>
      </c>
      <c r="Y162" s="13">
        <v>1303</v>
      </c>
      <c r="Z162" s="13">
        <v>2170</v>
      </c>
      <c r="AA162" s="13">
        <v>0.60046082949308754</v>
      </c>
      <c r="AB162" s="13">
        <v>24</v>
      </c>
      <c r="AC162" s="14">
        <v>434</v>
      </c>
      <c r="AD162" s="13">
        <f t="shared" si="24"/>
        <v>2.17</v>
      </c>
      <c r="AE162">
        <f t="shared" si="25"/>
        <v>4.3400000000000001E-2</v>
      </c>
      <c r="AF162">
        <f t="shared" si="26"/>
        <v>139.86635790503129</v>
      </c>
      <c r="AG162">
        <f t="shared" si="27"/>
        <v>0.12194102694422951</v>
      </c>
    </row>
    <row r="163" spans="1:33" ht="13" x14ac:dyDescent="0.15">
      <c r="A163" s="3" t="s">
        <v>80</v>
      </c>
      <c r="B163" s="3" t="s">
        <v>23</v>
      </c>
      <c r="C163" t="s">
        <v>179</v>
      </c>
      <c r="D163" s="7">
        <v>3</v>
      </c>
      <c r="E163" s="3" t="s">
        <v>93</v>
      </c>
      <c r="F163" s="3" t="s">
        <v>137</v>
      </c>
      <c r="G163" s="3" t="s">
        <v>205</v>
      </c>
      <c r="H163" s="4">
        <v>45085</v>
      </c>
      <c r="I163" s="5">
        <v>0.52916666666666667</v>
      </c>
      <c r="J163" s="5">
        <v>0.53263888888888888</v>
      </c>
      <c r="K163" s="5">
        <f t="shared" si="20"/>
        <v>0.54166666666666663</v>
      </c>
      <c r="L163" s="3" t="s">
        <v>15</v>
      </c>
      <c r="M163" s="3">
        <v>78</v>
      </c>
      <c r="N163" s="3">
        <f t="shared" si="21"/>
        <v>25.555555555555557</v>
      </c>
      <c r="O163" s="3">
        <v>1.0249999999999999</v>
      </c>
      <c r="P163" s="3">
        <v>1E-3</v>
      </c>
      <c r="Q163" s="3">
        <f t="shared" si="22"/>
        <v>61.499999999999993</v>
      </c>
      <c r="R163" s="3">
        <f t="shared" si="23"/>
        <v>5.9999999999999995E-5</v>
      </c>
      <c r="T163" s="3" t="s">
        <v>161</v>
      </c>
      <c r="U163" s="3" t="s">
        <v>156</v>
      </c>
      <c r="V163" s="13">
        <v>28</v>
      </c>
      <c r="W163" s="13">
        <v>15.5</v>
      </c>
      <c r="X163" s="13">
        <v>5</v>
      </c>
      <c r="Y163" s="13">
        <v>1303</v>
      </c>
      <c r="Z163" s="13">
        <v>2170</v>
      </c>
      <c r="AA163" s="13">
        <v>0.60046082949308754</v>
      </c>
      <c r="AB163" s="13">
        <v>24</v>
      </c>
      <c r="AC163" s="14">
        <v>434</v>
      </c>
      <c r="AD163" s="13">
        <f t="shared" si="24"/>
        <v>2.17</v>
      </c>
      <c r="AE163">
        <f t="shared" si="25"/>
        <v>4.3400000000000001E-2</v>
      </c>
      <c r="AF163">
        <f t="shared" si="26"/>
        <v>125.45448297518396</v>
      </c>
      <c r="AG163">
        <f t="shared" si="27"/>
        <v>0.12239461753676484</v>
      </c>
    </row>
    <row r="164" spans="1:33" ht="13" x14ac:dyDescent="0.15">
      <c r="A164" s="3" t="s">
        <v>80</v>
      </c>
      <c r="B164" s="3" t="s">
        <v>23</v>
      </c>
      <c r="C164" t="s">
        <v>179</v>
      </c>
      <c r="D164" s="7">
        <v>3</v>
      </c>
      <c r="E164" s="3" t="s">
        <v>93</v>
      </c>
      <c r="F164" s="3" t="s">
        <v>173</v>
      </c>
      <c r="G164" s="3" t="s">
        <v>205</v>
      </c>
      <c r="H164" s="4">
        <v>45086</v>
      </c>
      <c r="I164" s="5">
        <v>0.50694444444444442</v>
      </c>
      <c r="J164" s="5">
        <v>0.51041666666666663</v>
      </c>
      <c r="K164" s="5">
        <f t="shared" si="20"/>
        <v>0.5</v>
      </c>
      <c r="L164" s="3" t="s">
        <v>15</v>
      </c>
      <c r="M164" s="3">
        <v>74</v>
      </c>
      <c r="N164" s="3">
        <f t="shared" si="21"/>
        <v>23.333333333333332</v>
      </c>
      <c r="O164" s="3">
        <v>0.92400000000000004</v>
      </c>
      <c r="P164" s="8">
        <v>0</v>
      </c>
      <c r="Q164" s="3">
        <f t="shared" si="22"/>
        <v>55.440000000000005</v>
      </c>
      <c r="R164" s="3">
        <f t="shared" si="23"/>
        <v>0</v>
      </c>
      <c r="T164" s="3" t="s">
        <v>83</v>
      </c>
      <c r="U164" s="3" t="s">
        <v>84</v>
      </c>
      <c r="V164" s="13">
        <v>28</v>
      </c>
      <c r="W164" s="13">
        <v>15.5</v>
      </c>
      <c r="X164" s="13">
        <v>5</v>
      </c>
      <c r="Y164" s="13">
        <v>1303</v>
      </c>
      <c r="Z164" s="13">
        <v>2170</v>
      </c>
      <c r="AA164" s="13">
        <v>0.60046082949308754</v>
      </c>
      <c r="AB164" s="13">
        <v>24</v>
      </c>
      <c r="AC164" s="14">
        <v>434</v>
      </c>
      <c r="AD164" s="13">
        <f t="shared" si="24"/>
        <v>2.17</v>
      </c>
      <c r="AE164">
        <f t="shared" si="25"/>
        <v>4.3400000000000001E-2</v>
      </c>
      <c r="AF164">
        <f t="shared" si="26"/>
        <v>113.94028621836894</v>
      </c>
      <c r="AG164">
        <f t="shared" si="27"/>
        <v>0</v>
      </c>
    </row>
    <row r="165" spans="1:33" ht="13" x14ac:dyDescent="0.15">
      <c r="A165" s="3" t="s">
        <v>80</v>
      </c>
      <c r="B165" s="3" t="s">
        <v>87</v>
      </c>
      <c r="C165" t="s">
        <v>179</v>
      </c>
      <c r="D165" s="7">
        <v>3</v>
      </c>
      <c r="E165" s="3" t="s">
        <v>88</v>
      </c>
      <c r="F165" s="3" t="s">
        <v>14</v>
      </c>
      <c r="G165" s="3" t="s">
        <v>204</v>
      </c>
      <c r="H165" s="4">
        <v>45081</v>
      </c>
      <c r="I165" s="5">
        <v>0.56111111111111112</v>
      </c>
      <c r="J165" s="5">
        <v>0.56527777777777777</v>
      </c>
      <c r="K165" s="5">
        <f t="shared" si="20"/>
        <v>0.54166666666666663</v>
      </c>
      <c r="L165" s="3" t="s">
        <v>15</v>
      </c>
      <c r="M165" s="3">
        <v>73</v>
      </c>
      <c r="N165" s="3">
        <f t="shared" si="21"/>
        <v>22.777777777777779</v>
      </c>
      <c r="O165" s="3">
        <v>0.16900000000000001</v>
      </c>
      <c r="P165" s="3">
        <v>2.4E-2</v>
      </c>
      <c r="Q165" s="3">
        <f t="shared" si="22"/>
        <v>10.14</v>
      </c>
      <c r="R165" s="3">
        <f t="shared" si="23"/>
        <v>1.4399999999999999E-3</v>
      </c>
      <c r="T165" s="3" t="s">
        <v>83</v>
      </c>
      <c r="U165" s="3" t="s">
        <v>84</v>
      </c>
      <c r="V165" s="13">
        <v>28</v>
      </c>
      <c r="W165" s="13">
        <v>15.5</v>
      </c>
      <c r="X165" s="13">
        <v>5</v>
      </c>
      <c r="Y165" s="13">
        <v>1303</v>
      </c>
      <c r="Z165" s="13">
        <v>2170</v>
      </c>
      <c r="AA165" s="13">
        <v>0.60046082949308754</v>
      </c>
      <c r="AB165" s="13">
        <v>24</v>
      </c>
      <c r="AC165" s="14">
        <v>434</v>
      </c>
      <c r="AD165" s="13">
        <f t="shared" si="24"/>
        <v>2.17</v>
      </c>
      <c r="AE165">
        <f t="shared" si="25"/>
        <v>4.3400000000000001E-2</v>
      </c>
      <c r="AF165">
        <f t="shared" si="26"/>
        <v>20.878850822944237</v>
      </c>
      <c r="AG165">
        <f t="shared" si="27"/>
        <v>2.9650439038500691</v>
      </c>
    </row>
    <row r="166" spans="1:33" ht="13" x14ac:dyDescent="0.15">
      <c r="A166" s="3" t="s">
        <v>80</v>
      </c>
      <c r="B166" s="3" t="s">
        <v>87</v>
      </c>
      <c r="C166" t="s">
        <v>179</v>
      </c>
      <c r="D166" s="7">
        <v>3</v>
      </c>
      <c r="E166" s="3" t="s">
        <v>88</v>
      </c>
      <c r="F166" s="3" t="s">
        <v>108</v>
      </c>
      <c r="G166" s="3" t="s">
        <v>204</v>
      </c>
      <c r="H166" s="4">
        <v>45082</v>
      </c>
      <c r="I166" s="5">
        <v>0.51180555555555551</v>
      </c>
      <c r="J166" s="5">
        <v>0.51527777777777772</v>
      </c>
      <c r="K166" s="5">
        <f t="shared" si="20"/>
        <v>0.5</v>
      </c>
      <c r="L166" s="3" t="s">
        <v>15</v>
      </c>
      <c r="M166" s="3">
        <v>78</v>
      </c>
      <c r="N166" s="3">
        <f t="shared" si="21"/>
        <v>25.555555555555557</v>
      </c>
      <c r="O166" s="3">
        <v>0.19400000000000001</v>
      </c>
      <c r="P166" s="3">
        <v>0.03</v>
      </c>
      <c r="Q166" s="3">
        <f t="shared" si="22"/>
        <v>11.64</v>
      </c>
      <c r="R166" s="3">
        <f t="shared" si="23"/>
        <v>1.7999999999999997E-3</v>
      </c>
      <c r="T166" s="3" t="s">
        <v>83</v>
      </c>
      <c r="U166" s="3" t="s">
        <v>84</v>
      </c>
      <c r="V166" s="13">
        <v>28</v>
      </c>
      <c r="W166" s="13">
        <v>15.5</v>
      </c>
      <c r="X166" s="13">
        <v>5</v>
      </c>
      <c r="Y166" s="13">
        <v>1303</v>
      </c>
      <c r="Z166" s="13">
        <v>2170</v>
      </c>
      <c r="AA166" s="13">
        <v>0.60046082949308754</v>
      </c>
      <c r="AB166" s="13">
        <v>24</v>
      </c>
      <c r="AC166" s="14">
        <v>434</v>
      </c>
      <c r="AD166" s="13">
        <f t="shared" si="24"/>
        <v>2.17</v>
      </c>
      <c r="AE166">
        <f t="shared" si="25"/>
        <v>4.3400000000000001E-2</v>
      </c>
      <c r="AF166">
        <f t="shared" si="26"/>
        <v>23.744555802132382</v>
      </c>
      <c r="AG166">
        <f t="shared" si="27"/>
        <v>3.6718385261029449</v>
      </c>
    </row>
    <row r="167" spans="1:33" ht="13" x14ac:dyDescent="0.15">
      <c r="A167" s="3" t="s">
        <v>80</v>
      </c>
      <c r="B167" s="3" t="s">
        <v>87</v>
      </c>
      <c r="C167" t="s">
        <v>179</v>
      </c>
      <c r="D167" s="7">
        <v>3</v>
      </c>
      <c r="E167" s="3" t="s">
        <v>88</v>
      </c>
      <c r="F167" s="3" t="s">
        <v>116</v>
      </c>
      <c r="G167" s="3" t="s">
        <v>132</v>
      </c>
      <c r="H167" s="4">
        <v>45083</v>
      </c>
      <c r="I167" s="5">
        <v>0.51875000000000004</v>
      </c>
      <c r="J167" s="5">
        <v>0.52222222222222225</v>
      </c>
      <c r="K167" s="5">
        <f t="shared" si="20"/>
        <v>0.5</v>
      </c>
      <c r="L167" s="3" t="s">
        <v>15</v>
      </c>
      <c r="M167" s="3">
        <v>80</v>
      </c>
      <c r="N167" s="3">
        <f t="shared" si="21"/>
        <v>26.666666666666668</v>
      </c>
      <c r="O167" s="3">
        <v>0.187</v>
      </c>
      <c r="P167" s="3">
        <v>2.7E-2</v>
      </c>
      <c r="Q167" s="3">
        <f t="shared" si="22"/>
        <v>11.22</v>
      </c>
      <c r="R167" s="3">
        <f t="shared" si="23"/>
        <v>1.6199999999999999E-3</v>
      </c>
      <c r="S167" s="6" t="s">
        <v>121</v>
      </c>
      <c r="T167" s="3" t="s">
        <v>83</v>
      </c>
      <c r="U167" s="11" t="s">
        <v>84</v>
      </c>
      <c r="V167" s="13">
        <v>28</v>
      </c>
      <c r="W167" s="13">
        <v>15.5</v>
      </c>
      <c r="X167" s="13">
        <v>5</v>
      </c>
      <c r="Y167" s="13">
        <v>1303</v>
      </c>
      <c r="Z167" s="13">
        <v>2170</v>
      </c>
      <c r="AA167" s="13">
        <v>0.60046082949308754</v>
      </c>
      <c r="AB167" s="13">
        <v>24</v>
      </c>
      <c r="AC167" s="14">
        <v>434</v>
      </c>
      <c r="AD167" s="13">
        <f t="shared" si="24"/>
        <v>2.17</v>
      </c>
      <c r="AE167">
        <f t="shared" si="25"/>
        <v>4.3400000000000001E-2</v>
      </c>
      <c r="AF167">
        <f t="shared" si="26"/>
        <v>22.802972038570918</v>
      </c>
      <c r="AG167">
        <f t="shared" si="27"/>
        <v>3.2924077274941972</v>
      </c>
    </row>
    <row r="168" spans="1:33" ht="13" x14ac:dyDescent="0.15">
      <c r="A168" s="3" t="s">
        <v>80</v>
      </c>
      <c r="B168" s="3" t="s">
        <v>87</v>
      </c>
      <c r="C168" t="s">
        <v>179</v>
      </c>
      <c r="D168" s="7">
        <v>3</v>
      </c>
      <c r="E168" s="3" t="s">
        <v>88</v>
      </c>
      <c r="F168" s="3" t="s">
        <v>127</v>
      </c>
      <c r="G168" s="3" t="s">
        <v>132</v>
      </c>
      <c r="H168" s="4">
        <v>45084</v>
      </c>
      <c r="I168" s="5">
        <v>0.34791666666666665</v>
      </c>
      <c r="J168" s="5">
        <v>0.35138888888888886</v>
      </c>
      <c r="K168" s="5">
        <f t="shared" si="20"/>
        <v>0.33333333333333331</v>
      </c>
      <c r="L168" s="3" t="s">
        <v>15</v>
      </c>
      <c r="M168" s="3">
        <v>68</v>
      </c>
      <c r="N168" s="3">
        <f t="shared" si="21"/>
        <v>20</v>
      </c>
      <c r="O168" s="3">
        <v>0.224</v>
      </c>
      <c r="P168" s="3">
        <v>3.6999999999999998E-2</v>
      </c>
      <c r="Q168" s="3">
        <f t="shared" si="22"/>
        <v>13.44</v>
      </c>
      <c r="R168" s="3">
        <f t="shared" si="23"/>
        <v>2.2199999999999998E-3</v>
      </c>
      <c r="T168" s="3" t="s">
        <v>83</v>
      </c>
      <c r="U168" s="3" t="s">
        <v>84</v>
      </c>
      <c r="V168" s="13">
        <v>28</v>
      </c>
      <c r="W168" s="13">
        <v>15.5</v>
      </c>
      <c r="X168" s="13">
        <v>5</v>
      </c>
      <c r="Y168" s="13">
        <v>1303</v>
      </c>
      <c r="Z168" s="13">
        <v>2170</v>
      </c>
      <c r="AA168" s="13">
        <v>0.60046082949308754</v>
      </c>
      <c r="AB168" s="13">
        <v>24</v>
      </c>
      <c r="AC168" s="14">
        <v>434</v>
      </c>
      <c r="AD168" s="13">
        <f t="shared" si="24"/>
        <v>2.17</v>
      </c>
      <c r="AE168">
        <f t="shared" si="25"/>
        <v>4.3400000000000001E-2</v>
      </c>
      <c r="AF168">
        <f t="shared" si="26"/>
        <v>27.935968954957236</v>
      </c>
      <c r="AG168">
        <f t="shared" si="27"/>
        <v>4.6144234434527585</v>
      </c>
    </row>
    <row r="169" spans="1:33" ht="13" x14ac:dyDescent="0.15">
      <c r="A169" s="3" t="s">
        <v>80</v>
      </c>
      <c r="B169" s="3" t="s">
        <v>87</v>
      </c>
      <c r="C169" t="s">
        <v>179</v>
      </c>
      <c r="D169" s="7">
        <v>3</v>
      </c>
      <c r="E169" s="3" t="s">
        <v>88</v>
      </c>
      <c r="F169" s="3" t="s">
        <v>135</v>
      </c>
      <c r="G169" s="3" t="s">
        <v>132</v>
      </c>
      <c r="H169" s="4">
        <v>45084</v>
      </c>
      <c r="I169" s="5">
        <v>0.56736111111111109</v>
      </c>
      <c r="J169" s="5">
        <v>0.5708333333333333</v>
      </c>
      <c r="K169" s="5">
        <f t="shared" si="20"/>
        <v>0.58333333333333326</v>
      </c>
      <c r="L169" s="3" t="s">
        <v>15</v>
      </c>
      <c r="M169" s="3">
        <v>78</v>
      </c>
      <c r="N169" s="3">
        <f t="shared" si="21"/>
        <v>25.555555555555557</v>
      </c>
      <c r="O169" s="3">
        <v>0.27300000000000002</v>
      </c>
      <c r="P169" s="3">
        <v>0.04</v>
      </c>
      <c r="Q169" s="3">
        <f t="shared" si="22"/>
        <v>16.380000000000003</v>
      </c>
      <c r="R169" s="3">
        <f t="shared" si="23"/>
        <v>2.3999999999999998E-3</v>
      </c>
      <c r="T169" s="3" t="s">
        <v>83</v>
      </c>
      <c r="U169" s="3" t="s">
        <v>84</v>
      </c>
      <c r="V169" s="13">
        <v>28</v>
      </c>
      <c r="W169" s="13">
        <v>15.5</v>
      </c>
      <c r="X169" s="13">
        <v>5</v>
      </c>
      <c r="Y169" s="13">
        <v>1303</v>
      </c>
      <c r="Z169" s="13">
        <v>2170</v>
      </c>
      <c r="AA169" s="13">
        <v>0.60046082949308754</v>
      </c>
      <c r="AB169" s="13">
        <v>24</v>
      </c>
      <c r="AC169" s="14">
        <v>434</v>
      </c>
      <c r="AD169" s="13">
        <f t="shared" si="24"/>
        <v>2.17</v>
      </c>
      <c r="AE169">
        <f t="shared" si="25"/>
        <v>4.3400000000000001E-2</v>
      </c>
      <c r="AF169">
        <f t="shared" si="26"/>
        <v>33.413730587536811</v>
      </c>
      <c r="AG169">
        <f t="shared" si="27"/>
        <v>4.8957847014705935</v>
      </c>
    </row>
    <row r="170" spans="1:33" ht="13" x14ac:dyDescent="0.15">
      <c r="A170" s="3" t="s">
        <v>80</v>
      </c>
      <c r="B170" s="3" t="s">
        <v>87</v>
      </c>
      <c r="C170" t="s">
        <v>179</v>
      </c>
      <c r="D170" s="7">
        <v>3</v>
      </c>
      <c r="E170" s="3" t="s">
        <v>88</v>
      </c>
      <c r="F170" s="3" t="s">
        <v>137</v>
      </c>
      <c r="G170" s="3" t="s">
        <v>205</v>
      </c>
      <c r="H170" s="4">
        <v>45085</v>
      </c>
      <c r="I170" s="5">
        <v>0.5131944444444444</v>
      </c>
      <c r="J170" s="5">
        <v>0.51666666666666672</v>
      </c>
      <c r="K170" s="5">
        <f t="shared" si="20"/>
        <v>0.5</v>
      </c>
      <c r="L170" s="3" t="s">
        <v>15</v>
      </c>
      <c r="M170" s="3">
        <v>77</v>
      </c>
      <c r="N170" s="3">
        <f t="shared" si="21"/>
        <v>25</v>
      </c>
      <c r="O170" s="3">
        <v>0.23699999999999999</v>
      </c>
      <c r="P170" s="3">
        <v>4.2000000000000003E-2</v>
      </c>
      <c r="Q170" s="3">
        <f t="shared" si="22"/>
        <v>14.219999999999999</v>
      </c>
      <c r="R170" s="3">
        <f t="shared" si="23"/>
        <v>2.5200000000000001E-3</v>
      </c>
      <c r="T170" s="3" t="s">
        <v>158</v>
      </c>
      <c r="U170" s="3" t="s">
        <v>156</v>
      </c>
      <c r="V170" s="13">
        <v>28</v>
      </c>
      <c r="W170" s="13">
        <v>15.5</v>
      </c>
      <c r="X170" s="13">
        <v>5</v>
      </c>
      <c r="Y170" s="13">
        <v>1303</v>
      </c>
      <c r="Z170" s="13">
        <v>2170</v>
      </c>
      <c r="AA170" s="13">
        <v>0.60046082949308754</v>
      </c>
      <c r="AB170" s="13">
        <v>24</v>
      </c>
      <c r="AC170" s="14">
        <v>434</v>
      </c>
      <c r="AD170" s="13">
        <f t="shared" si="24"/>
        <v>2.17</v>
      </c>
      <c r="AE170">
        <f t="shared" si="25"/>
        <v>4.3400000000000001E-2</v>
      </c>
      <c r="AF170">
        <f t="shared" si="26"/>
        <v>29.061575308113337</v>
      </c>
      <c r="AG170">
        <f t="shared" si="27"/>
        <v>5.1501525862479349</v>
      </c>
    </row>
    <row r="171" spans="1:33" ht="13" x14ac:dyDescent="0.15">
      <c r="A171" s="3" t="s">
        <v>80</v>
      </c>
      <c r="B171" s="3" t="s">
        <v>87</v>
      </c>
      <c r="C171" t="s">
        <v>179</v>
      </c>
      <c r="D171" s="7">
        <v>3</v>
      </c>
      <c r="E171" s="3" t="s">
        <v>88</v>
      </c>
      <c r="F171" s="3" t="s">
        <v>173</v>
      </c>
      <c r="G171" s="3" t="s">
        <v>205</v>
      </c>
      <c r="H171" s="4">
        <v>45086</v>
      </c>
      <c r="I171" s="5">
        <v>0.43055555555555558</v>
      </c>
      <c r="J171" s="5">
        <v>0.43402777777777779</v>
      </c>
      <c r="K171" s="5">
        <f t="shared" si="20"/>
        <v>0.41666666666666663</v>
      </c>
      <c r="L171" s="3" t="s">
        <v>15</v>
      </c>
      <c r="M171" s="3">
        <v>72</v>
      </c>
      <c r="N171" s="3">
        <f t="shared" si="21"/>
        <v>22.222222222222221</v>
      </c>
      <c r="O171" s="3">
        <v>0.224</v>
      </c>
      <c r="P171" s="3">
        <v>3.5999999999999997E-2</v>
      </c>
      <c r="Q171" s="3">
        <f t="shared" si="22"/>
        <v>13.44</v>
      </c>
      <c r="R171" s="3">
        <f t="shared" si="23"/>
        <v>2.1599999999999996E-3</v>
      </c>
      <c r="T171" s="3" t="s">
        <v>83</v>
      </c>
      <c r="U171" s="3" t="s">
        <v>84</v>
      </c>
      <c r="V171" s="13">
        <v>28</v>
      </c>
      <c r="W171" s="13">
        <v>15.5</v>
      </c>
      <c r="X171" s="13">
        <v>5</v>
      </c>
      <c r="Y171" s="13">
        <v>1303</v>
      </c>
      <c r="Z171" s="13">
        <v>2170</v>
      </c>
      <c r="AA171" s="13">
        <v>0.60046082949308754</v>
      </c>
      <c r="AB171" s="13">
        <v>24</v>
      </c>
      <c r="AC171" s="14">
        <v>434</v>
      </c>
      <c r="AD171" s="13">
        <f t="shared" si="24"/>
        <v>2.17</v>
      </c>
      <c r="AE171">
        <f t="shared" si="25"/>
        <v>4.3400000000000001E-2</v>
      </c>
      <c r="AF171">
        <f t="shared" si="26"/>
        <v>27.725793703730297</v>
      </c>
      <c r="AG171">
        <f t="shared" si="27"/>
        <v>4.4559311309566541</v>
      </c>
    </row>
    <row r="172" spans="1:33" ht="13" x14ac:dyDescent="0.15">
      <c r="A172" s="3" t="s">
        <v>80</v>
      </c>
      <c r="B172" s="3" t="s">
        <v>100</v>
      </c>
      <c r="C172" t="s">
        <v>179</v>
      </c>
      <c r="D172" s="7">
        <v>3</v>
      </c>
      <c r="E172" s="3" t="s">
        <v>101</v>
      </c>
      <c r="F172" s="3" t="s">
        <v>14</v>
      </c>
      <c r="G172" s="3" t="s">
        <v>204</v>
      </c>
      <c r="H172" s="4">
        <v>45081</v>
      </c>
      <c r="I172" s="5">
        <v>0.63402777777777775</v>
      </c>
      <c r="J172" s="5">
        <v>0.63749999999999996</v>
      </c>
      <c r="K172" s="5">
        <f t="shared" si="20"/>
        <v>0.625</v>
      </c>
      <c r="L172" s="3" t="s">
        <v>15</v>
      </c>
      <c r="M172" s="3">
        <v>76</v>
      </c>
      <c r="N172" s="3">
        <f t="shared" si="21"/>
        <v>24.444444444444443</v>
      </c>
      <c r="O172" s="3">
        <v>0.36099999999999999</v>
      </c>
      <c r="P172" s="3">
        <v>-7.0000000000000001E-3</v>
      </c>
      <c r="Q172" s="3">
        <f t="shared" si="22"/>
        <v>21.66</v>
      </c>
      <c r="R172" s="3">
        <f t="shared" si="23"/>
        <v>-4.1999999999999996E-4</v>
      </c>
      <c r="T172" s="3" t="s">
        <v>83</v>
      </c>
      <c r="U172" s="3" t="s">
        <v>84</v>
      </c>
      <c r="V172" s="13">
        <v>28</v>
      </c>
      <c r="W172" s="13">
        <v>15.5</v>
      </c>
      <c r="X172" s="13">
        <v>5</v>
      </c>
      <c r="Y172" s="13">
        <v>1303</v>
      </c>
      <c r="Z172" s="13">
        <v>2170</v>
      </c>
      <c r="AA172" s="13">
        <v>0.60046082949308754</v>
      </c>
      <c r="AB172" s="13">
        <v>24</v>
      </c>
      <c r="AC172" s="14">
        <v>434</v>
      </c>
      <c r="AD172" s="13">
        <f t="shared" si="24"/>
        <v>2.17</v>
      </c>
      <c r="AE172">
        <f t="shared" si="25"/>
        <v>4.3400000000000001E-2</v>
      </c>
      <c r="AF172">
        <f t="shared" si="26"/>
        <v>44.349425874079628</v>
      </c>
      <c r="AG172">
        <f t="shared" si="27"/>
        <v>-0.85996116653340016</v>
      </c>
    </row>
    <row r="173" spans="1:33" ht="13" x14ac:dyDescent="0.15">
      <c r="A173" s="3" t="s">
        <v>80</v>
      </c>
      <c r="B173" s="3" t="s">
        <v>100</v>
      </c>
      <c r="C173" t="s">
        <v>179</v>
      </c>
      <c r="D173" s="7">
        <v>3</v>
      </c>
      <c r="E173" s="3" t="s">
        <v>101</v>
      </c>
      <c r="F173" s="3" t="s">
        <v>108</v>
      </c>
      <c r="G173" s="3" t="s">
        <v>204</v>
      </c>
      <c r="H173" s="4">
        <v>45082</v>
      </c>
      <c r="I173" s="5">
        <v>0.57430555555555551</v>
      </c>
      <c r="J173" s="5">
        <v>0.57777777777777772</v>
      </c>
      <c r="K173" s="5">
        <f t="shared" si="20"/>
        <v>0.58333333333333326</v>
      </c>
      <c r="L173" s="3" t="s">
        <v>15</v>
      </c>
      <c r="M173" s="3">
        <v>80</v>
      </c>
      <c r="N173" s="3">
        <f t="shared" si="21"/>
        <v>26.666666666666668</v>
      </c>
      <c r="O173" s="3">
        <v>0.438</v>
      </c>
      <c r="P173" s="3">
        <v>-3.0000000000000001E-3</v>
      </c>
      <c r="Q173" s="3">
        <f t="shared" si="22"/>
        <v>26.28</v>
      </c>
      <c r="R173" s="3">
        <f t="shared" si="23"/>
        <v>-1.7999999999999998E-4</v>
      </c>
      <c r="T173" s="3" t="s">
        <v>83</v>
      </c>
      <c r="U173" s="3" t="s">
        <v>84</v>
      </c>
      <c r="V173" s="13">
        <v>28</v>
      </c>
      <c r="W173" s="13">
        <v>15.5</v>
      </c>
      <c r="X173" s="13">
        <v>5</v>
      </c>
      <c r="Y173" s="13">
        <v>1303</v>
      </c>
      <c r="Z173" s="13">
        <v>2170</v>
      </c>
      <c r="AA173" s="13">
        <v>0.60046082949308754</v>
      </c>
      <c r="AB173" s="13">
        <v>24</v>
      </c>
      <c r="AC173" s="14">
        <v>434</v>
      </c>
      <c r="AD173" s="13">
        <f t="shared" si="24"/>
        <v>2.17</v>
      </c>
      <c r="AE173">
        <f t="shared" si="25"/>
        <v>4.3400000000000001E-2</v>
      </c>
      <c r="AF173">
        <f t="shared" si="26"/>
        <v>53.410169801572536</v>
      </c>
      <c r="AG173">
        <f t="shared" si="27"/>
        <v>-0.36582308083268855</v>
      </c>
    </row>
    <row r="174" spans="1:33" ht="13" x14ac:dyDescent="0.15">
      <c r="A174" s="3" t="s">
        <v>80</v>
      </c>
      <c r="B174" s="3" t="s">
        <v>100</v>
      </c>
      <c r="C174" t="s">
        <v>179</v>
      </c>
      <c r="D174" s="7">
        <v>3</v>
      </c>
      <c r="E174" s="3" t="s">
        <v>101</v>
      </c>
      <c r="F174" s="3" t="s">
        <v>116</v>
      </c>
      <c r="G174" s="3" t="s">
        <v>132</v>
      </c>
      <c r="H174" s="4">
        <v>45083</v>
      </c>
      <c r="I174" s="5">
        <v>0.63055555555555554</v>
      </c>
      <c r="J174" s="5">
        <v>0.63402777777777775</v>
      </c>
      <c r="K174" s="5">
        <f t="shared" si="20"/>
        <v>0.625</v>
      </c>
      <c r="L174" s="3" t="s">
        <v>15</v>
      </c>
      <c r="M174" s="3">
        <v>82</v>
      </c>
      <c r="N174" s="3">
        <f t="shared" si="21"/>
        <v>27.777777777777779</v>
      </c>
      <c r="O174" s="3">
        <v>0.49</v>
      </c>
      <c r="P174" s="3">
        <v>-3.0000000000000001E-3</v>
      </c>
      <c r="Q174" s="3">
        <f t="shared" si="22"/>
        <v>29.4</v>
      </c>
      <c r="R174" s="3">
        <f t="shared" si="23"/>
        <v>-1.7999999999999998E-4</v>
      </c>
      <c r="T174" s="3" t="s">
        <v>83</v>
      </c>
      <c r="U174" s="11" t="s">
        <v>84</v>
      </c>
      <c r="V174" s="13">
        <v>28</v>
      </c>
      <c r="W174" s="13">
        <v>15.5</v>
      </c>
      <c r="X174" s="13">
        <v>5</v>
      </c>
      <c r="Y174" s="13">
        <v>1303</v>
      </c>
      <c r="Z174" s="13">
        <v>2170</v>
      </c>
      <c r="AA174" s="13">
        <v>0.60046082949308754</v>
      </c>
      <c r="AB174" s="13">
        <v>24</v>
      </c>
      <c r="AC174" s="14">
        <v>434</v>
      </c>
      <c r="AD174" s="13">
        <f t="shared" si="24"/>
        <v>2.17</v>
      </c>
      <c r="AE174">
        <f t="shared" si="25"/>
        <v>4.3400000000000001E-2</v>
      </c>
      <c r="AF174">
        <f t="shared" si="26"/>
        <v>59.530485102343221</v>
      </c>
      <c r="AG174">
        <f t="shared" si="27"/>
        <v>-0.36447235776944831</v>
      </c>
    </row>
    <row r="175" spans="1:33" ht="13" x14ac:dyDescent="0.15">
      <c r="A175" s="3" t="s">
        <v>80</v>
      </c>
      <c r="B175" s="3" t="s">
        <v>61</v>
      </c>
      <c r="C175" t="s">
        <v>179</v>
      </c>
      <c r="D175" s="7">
        <v>3</v>
      </c>
      <c r="E175" s="3" t="s">
        <v>101</v>
      </c>
      <c r="F175" s="3" t="s">
        <v>127</v>
      </c>
      <c r="G175" s="3" t="s">
        <v>132</v>
      </c>
      <c r="H175" s="4">
        <v>45084</v>
      </c>
      <c r="I175" s="5">
        <v>0.39027777777777778</v>
      </c>
      <c r="J175" s="5">
        <v>0.39374999999999999</v>
      </c>
      <c r="K175" s="5">
        <f t="shared" si="20"/>
        <v>0.375</v>
      </c>
      <c r="L175" s="3" t="s">
        <v>15</v>
      </c>
      <c r="M175" s="18">
        <v>72</v>
      </c>
      <c r="N175" s="3">
        <f t="shared" si="21"/>
        <v>22.222222222222221</v>
      </c>
      <c r="O175" s="3">
        <v>0.45500000000000002</v>
      </c>
      <c r="P175" s="3">
        <v>1E-3</v>
      </c>
      <c r="Q175" s="3">
        <f t="shared" si="22"/>
        <v>27.3</v>
      </c>
      <c r="R175" s="3">
        <f t="shared" si="23"/>
        <v>5.9999999999999995E-5</v>
      </c>
      <c r="T175" s="3" t="s">
        <v>83</v>
      </c>
      <c r="U175" s="3" t="s">
        <v>84</v>
      </c>
      <c r="V175" s="13">
        <v>28</v>
      </c>
      <c r="W175" s="13">
        <v>15.5</v>
      </c>
      <c r="X175" s="13">
        <v>5</v>
      </c>
      <c r="Y175" s="13">
        <v>1303</v>
      </c>
      <c r="Z175" s="13">
        <v>2170</v>
      </c>
      <c r="AA175" s="13">
        <v>0.60046082949308754</v>
      </c>
      <c r="AB175" s="13">
        <v>24</v>
      </c>
      <c r="AC175" s="14">
        <v>434</v>
      </c>
      <c r="AD175" s="13">
        <f t="shared" si="24"/>
        <v>2.17</v>
      </c>
      <c r="AE175">
        <f t="shared" si="25"/>
        <v>4.3400000000000001E-2</v>
      </c>
      <c r="AF175">
        <f t="shared" si="26"/>
        <v>56.318018460702163</v>
      </c>
      <c r="AG175">
        <f t="shared" si="27"/>
        <v>0.12377586474879594</v>
      </c>
    </row>
    <row r="176" spans="1:33" ht="13" x14ac:dyDescent="0.15">
      <c r="A176" s="3" t="s">
        <v>80</v>
      </c>
      <c r="B176" s="3" t="s">
        <v>100</v>
      </c>
      <c r="C176" t="s">
        <v>179</v>
      </c>
      <c r="D176" s="7">
        <v>3</v>
      </c>
      <c r="E176" s="3" t="s">
        <v>101</v>
      </c>
      <c r="F176" s="3" t="s">
        <v>135</v>
      </c>
      <c r="G176" s="3" t="s">
        <v>132</v>
      </c>
      <c r="H176" s="4">
        <v>45084</v>
      </c>
      <c r="I176" s="5">
        <v>0.6069444444444444</v>
      </c>
      <c r="J176" s="5">
        <v>0.61041666666666672</v>
      </c>
      <c r="K176" s="5">
        <f t="shared" si="20"/>
        <v>0.625</v>
      </c>
      <c r="L176" s="3" t="s">
        <v>15</v>
      </c>
      <c r="M176" s="3">
        <v>79</v>
      </c>
      <c r="N176" s="3">
        <f t="shared" si="21"/>
        <v>26.111111111111111</v>
      </c>
      <c r="O176" s="3">
        <v>0.54800000000000004</v>
      </c>
      <c r="P176" s="3">
        <v>2E-3</v>
      </c>
      <c r="Q176" s="3">
        <f t="shared" si="22"/>
        <v>32.880000000000003</v>
      </c>
      <c r="R176" s="3">
        <f t="shared" si="23"/>
        <v>1.1999999999999999E-4</v>
      </c>
      <c r="T176" s="3" t="s">
        <v>83</v>
      </c>
      <c r="U176" s="3" t="s">
        <v>84</v>
      </c>
      <c r="V176" s="13">
        <v>28</v>
      </c>
      <c r="W176" s="13">
        <v>15.5</v>
      </c>
      <c r="X176" s="13">
        <v>5</v>
      </c>
      <c r="Y176" s="13">
        <v>1303</v>
      </c>
      <c r="Z176" s="13">
        <v>2170</v>
      </c>
      <c r="AA176" s="13">
        <v>0.60046082949308754</v>
      </c>
      <c r="AB176" s="13">
        <v>24</v>
      </c>
      <c r="AC176" s="14">
        <v>434</v>
      </c>
      <c r="AD176" s="13">
        <f t="shared" si="24"/>
        <v>2.17</v>
      </c>
      <c r="AE176">
        <f t="shared" si="25"/>
        <v>4.3400000000000001E-2</v>
      </c>
      <c r="AF176">
        <f t="shared" si="26"/>
        <v>66.947735864302487</v>
      </c>
      <c r="AG176">
        <f t="shared" si="27"/>
        <v>0.24433480242446159</v>
      </c>
    </row>
    <row r="177" spans="1:33" ht="13" x14ac:dyDescent="0.15">
      <c r="A177" s="3" t="s">
        <v>80</v>
      </c>
      <c r="B177" s="3" t="s">
        <v>100</v>
      </c>
      <c r="C177" t="s">
        <v>179</v>
      </c>
      <c r="D177" s="7">
        <v>3</v>
      </c>
      <c r="E177" s="3" t="s">
        <v>101</v>
      </c>
      <c r="F177" s="3" t="s">
        <v>137</v>
      </c>
      <c r="G177" s="3" t="s">
        <v>205</v>
      </c>
      <c r="H177" s="4">
        <v>45085</v>
      </c>
      <c r="I177" s="5">
        <v>0.54861111111111116</v>
      </c>
      <c r="J177" s="5">
        <v>0.55208333333333337</v>
      </c>
      <c r="K177" s="5">
        <f t="shared" si="20"/>
        <v>0.54166666666666663</v>
      </c>
      <c r="L177" s="3" t="s">
        <v>15</v>
      </c>
      <c r="M177" s="3">
        <v>78</v>
      </c>
      <c r="N177" s="3">
        <f t="shared" si="21"/>
        <v>25.555555555555557</v>
      </c>
      <c r="O177" s="3">
        <v>0.52900000000000003</v>
      </c>
      <c r="P177" s="8">
        <v>0</v>
      </c>
      <c r="Q177" s="3">
        <f t="shared" si="22"/>
        <v>31.740000000000002</v>
      </c>
      <c r="R177" s="3">
        <f t="shared" si="23"/>
        <v>0</v>
      </c>
      <c r="T177" s="3" t="s">
        <v>165</v>
      </c>
      <c r="U177" s="3" t="s">
        <v>156</v>
      </c>
      <c r="V177" s="13">
        <v>28</v>
      </c>
      <c r="W177" s="13">
        <v>15.5</v>
      </c>
      <c r="X177" s="13">
        <v>5</v>
      </c>
      <c r="Y177" s="13">
        <v>1303</v>
      </c>
      <c r="Z177" s="13">
        <v>2170</v>
      </c>
      <c r="AA177" s="13">
        <v>0.60046082949308754</v>
      </c>
      <c r="AB177" s="13">
        <v>24</v>
      </c>
      <c r="AC177" s="14">
        <v>434</v>
      </c>
      <c r="AD177" s="13">
        <f t="shared" si="24"/>
        <v>2.17</v>
      </c>
      <c r="AE177">
        <f t="shared" si="25"/>
        <v>4.3400000000000001E-2</v>
      </c>
      <c r="AF177">
        <f t="shared" si="26"/>
        <v>64.746752676948603</v>
      </c>
      <c r="AG177">
        <f t="shared" si="27"/>
        <v>0</v>
      </c>
    </row>
    <row r="178" spans="1:33" ht="13" x14ac:dyDescent="0.15">
      <c r="A178" s="3" t="s">
        <v>80</v>
      </c>
      <c r="B178" s="3" t="s">
        <v>100</v>
      </c>
      <c r="C178" t="s">
        <v>179</v>
      </c>
      <c r="D178" s="7">
        <v>3</v>
      </c>
      <c r="E178" s="3" t="s">
        <v>101</v>
      </c>
      <c r="F178" s="3" t="s">
        <v>173</v>
      </c>
      <c r="G178" s="3" t="s">
        <v>205</v>
      </c>
      <c r="H178" s="4">
        <v>45086</v>
      </c>
      <c r="I178" s="5">
        <v>0.48055555555555557</v>
      </c>
      <c r="J178" s="5">
        <v>0.48402777777777778</v>
      </c>
      <c r="K178" s="5">
        <f t="shared" si="20"/>
        <v>0.5</v>
      </c>
      <c r="L178" s="3" t="s">
        <v>15</v>
      </c>
      <c r="M178" s="3">
        <v>74</v>
      </c>
      <c r="N178" s="3">
        <f t="shared" si="21"/>
        <v>23.333333333333332</v>
      </c>
      <c r="O178" s="8">
        <v>0.42</v>
      </c>
      <c r="P178" s="3">
        <v>1E-3</v>
      </c>
      <c r="Q178" s="3">
        <f t="shared" si="22"/>
        <v>25.2</v>
      </c>
      <c r="R178" s="3">
        <f t="shared" si="23"/>
        <v>5.9999999999999995E-5</v>
      </c>
      <c r="T178" s="3" t="s">
        <v>83</v>
      </c>
      <c r="U178" s="3" t="s">
        <v>84</v>
      </c>
      <c r="V178" s="13">
        <v>28</v>
      </c>
      <c r="W178" s="13">
        <v>15.5</v>
      </c>
      <c r="X178" s="13">
        <v>5</v>
      </c>
      <c r="Y178" s="13">
        <v>1303</v>
      </c>
      <c r="Z178" s="13">
        <v>2170</v>
      </c>
      <c r="AA178" s="13">
        <v>0.60046082949308754</v>
      </c>
      <c r="AB178" s="13">
        <v>24</v>
      </c>
      <c r="AC178" s="14">
        <v>434</v>
      </c>
      <c r="AD178" s="13">
        <f t="shared" si="24"/>
        <v>2.17</v>
      </c>
      <c r="AE178">
        <f t="shared" si="25"/>
        <v>4.3400000000000001E-2</v>
      </c>
      <c r="AF178">
        <f t="shared" si="26"/>
        <v>51.791039190167687</v>
      </c>
      <c r="AG178">
        <f t="shared" si="27"/>
        <v>0.1233119980718278</v>
      </c>
    </row>
    <row r="179" spans="1:33" ht="13" x14ac:dyDescent="0.15">
      <c r="A179" s="3" t="s">
        <v>80</v>
      </c>
      <c r="B179" s="3" t="s">
        <v>12</v>
      </c>
      <c r="C179" t="s">
        <v>176</v>
      </c>
      <c r="D179" s="7">
        <v>3</v>
      </c>
      <c r="E179" s="3" t="s">
        <v>89</v>
      </c>
      <c r="F179" s="3" t="s">
        <v>14</v>
      </c>
      <c r="G179" s="3" t="s">
        <v>204</v>
      </c>
      <c r="H179" s="4">
        <v>45081</v>
      </c>
      <c r="I179" s="5">
        <v>0.56527777777777777</v>
      </c>
      <c r="J179" s="5">
        <v>0.56874999999999998</v>
      </c>
      <c r="K179" s="5">
        <f t="shared" si="20"/>
        <v>0.58333333333333326</v>
      </c>
      <c r="L179" s="3" t="s">
        <v>15</v>
      </c>
      <c r="M179" s="3">
        <v>75</v>
      </c>
      <c r="N179" s="3">
        <f t="shared" si="21"/>
        <v>23.888888888888889</v>
      </c>
      <c r="O179" s="3">
        <v>0.74299999999999999</v>
      </c>
      <c r="P179" s="3">
        <v>-1E-3</v>
      </c>
      <c r="Q179" s="3">
        <f t="shared" si="22"/>
        <v>44.58</v>
      </c>
      <c r="R179" s="3">
        <f t="shared" si="23"/>
        <v>-5.9999999999999995E-5</v>
      </c>
      <c r="T179" s="3" t="s">
        <v>83</v>
      </c>
      <c r="U179" s="3" t="s">
        <v>84</v>
      </c>
      <c r="V179" s="13">
        <v>28</v>
      </c>
      <c r="W179" s="13">
        <v>15.5</v>
      </c>
      <c r="X179" s="13">
        <v>5</v>
      </c>
      <c r="Y179" s="13">
        <v>1303</v>
      </c>
      <c r="Z179" s="13">
        <v>2170</v>
      </c>
      <c r="AA179" s="13">
        <v>0.60046082949308754</v>
      </c>
      <c r="AB179" s="13">
        <v>24</v>
      </c>
      <c r="AC179" s="14">
        <v>434</v>
      </c>
      <c r="AD179" s="13">
        <f t="shared" si="24"/>
        <v>2.17</v>
      </c>
      <c r="AE179">
        <f t="shared" si="25"/>
        <v>4.3400000000000001E-2</v>
      </c>
      <c r="AF179">
        <f t="shared" si="26"/>
        <v>91.449455009945027</v>
      </c>
      <c r="AG179">
        <f t="shared" si="27"/>
        <v>-0.12308136609683046</v>
      </c>
    </row>
    <row r="180" spans="1:33" ht="13" x14ac:dyDescent="0.15">
      <c r="A180" s="3" t="s">
        <v>80</v>
      </c>
      <c r="B180" s="3" t="s">
        <v>98</v>
      </c>
      <c r="C180" t="s">
        <v>176</v>
      </c>
      <c r="D180" s="7">
        <v>3</v>
      </c>
      <c r="E180" s="3" t="s">
        <v>89</v>
      </c>
      <c r="F180" s="3" t="s">
        <v>108</v>
      </c>
      <c r="G180" s="3" t="s">
        <v>204</v>
      </c>
      <c r="H180" s="4">
        <v>45082</v>
      </c>
      <c r="I180" s="5">
        <v>0.62291666666666667</v>
      </c>
      <c r="J180" s="5">
        <v>0.62638888888888888</v>
      </c>
      <c r="K180" s="5">
        <f t="shared" si="20"/>
        <v>0.625</v>
      </c>
      <c r="L180" s="3" t="s">
        <v>15</v>
      </c>
      <c r="M180" s="3">
        <v>81</v>
      </c>
      <c r="N180" s="3">
        <f t="shared" si="21"/>
        <v>27.222222222222221</v>
      </c>
      <c r="O180" s="3">
        <v>0.626</v>
      </c>
      <c r="P180" s="3">
        <v>0.02</v>
      </c>
      <c r="Q180" s="3">
        <f t="shared" si="22"/>
        <v>37.56</v>
      </c>
      <c r="R180" s="3">
        <f t="shared" si="23"/>
        <v>1.1999999999999999E-3</v>
      </c>
      <c r="T180" s="3" t="s">
        <v>83</v>
      </c>
      <c r="U180" s="3" t="s">
        <v>84</v>
      </c>
      <c r="V180" s="13">
        <v>28</v>
      </c>
      <c r="W180" s="13">
        <v>15.5</v>
      </c>
      <c r="X180" s="13">
        <v>5</v>
      </c>
      <c r="Y180" s="13">
        <v>1303</v>
      </c>
      <c r="Z180" s="13">
        <v>2170</v>
      </c>
      <c r="AA180" s="13">
        <v>0.60046082949308754</v>
      </c>
      <c r="AB180" s="13">
        <v>24</v>
      </c>
      <c r="AC180" s="14">
        <v>434</v>
      </c>
      <c r="AD180" s="13">
        <f t="shared" si="24"/>
        <v>2.17</v>
      </c>
      <c r="AE180">
        <f t="shared" si="25"/>
        <v>4.3400000000000001E-2</v>
      </c>
      <c r="AF180">
        <f t="shared" si="26"/>
        <v>76.193896777851961</v>
      </c>
      <c r="AG180">
        <f t="shared" si="27"/>
        <v>2.4343098012093267</v>
      </c>
    </row>
    <row r="181" spans="1:33" ht="13" x14ac:dyDescent="0.15">
      <c r="A181" s="3" t="s">
        <v>80</v>
      </c>
      <c r="B181" s="3" t="s">
        <v>12</v>
      </c>
      <c r="C181" t="s">
        <v>176</v>
      </c>
      <c r="D181" s="7">
        <v>3</v>
      </c>
      <c r="E181" s="3" t="s">
        <v>89</v>
      </c>
      <c r="F181" s="3" t="s">
        <v>116</v>
      </c>
      <c r="G181" s="3" t="s">
        <v>132</v>
      </c>
      <c r="H181" s="4">
        <v>45083</v>
      </c>
      <c r="I181" s="5">
        <v>0.60347222222222219</v>
      </c>
      <c r="J181" s="5">
        <v>0.60624999999999996</v>
      </c>
      <c r="K181" s="5">
        <f t="shared" si="20"/>
        <v>0.58333333333333326</v>
      </c>
      <c r="L181" s="3" t="s">
        <v>15</v>
      </c>
      <c r="M181" s="3">
        <v>82</v>
      </c>
      <c r="N181" s="3">
        <f t="shared" si="21"/>
        <v>27.777777777777779</v>
      </c>
      <c r="O181" s="3">
        <v>0.89600000000000002</v>
      </c>
      <c r="P181" s="3">
        <v>1E-3</v>
      </c>
      <c r="Q181" s="3">
        <f t="shared" si="22"/>
        <v>53.76</v>
      </c>
      <c r="R181" s="3">
        <f t="shared" si="23"/>
        <v>5.9999999999999995E-5</v>
      </c>
      <c r="T181" s="3" t="s">
        <v>83</v>
      </c>
      <c r="U181" s="11" t="s">
        <v>84</v>
      </c>
      <c r="V181" s="13">
        <v>28</v>
      </c>
      <c r="W181" s="13">
        <v>15.5</v>
      </c>
      <c r="X181" s="13">
        <v>5</v>
      </c>
      <c r="Y181" s="13">
        <v>1303</v>
      </c>
      <c r="Z181" s="13">
        <v>2170</v>
      </c>
      <c r="AA181" s="13">
        <v>0.60046082949308754</v>
      </c>
      <c r="AB181" s="13">
        <v>24</v>
      </c>
      <c r="AC181" s="14">
        <v>434</v>
      </c>
      <c r="AD181" s="13">
        <f t="shared" si="24"/>
        <v>2.17</v>
      </c>
      <c r="AE181">
        <f t="shared" si="25"/>
        <v>4.3400000000000001E-2</v>
      </c>
      <c r="AF181">
        <f t="shared" si="26"/>
        <v>108.85574418714188</v>
      </c>
      <c r="AG181">
        <f t="shared" si="27"/>
        <v>0.12149078592314942</v>
      </c>
    </row>
    <row r="182" spans="1:33" ht="13" x14ac:dyDescent="0.15">
      <c r="A182" s="3" t="s">
        <v>80</v>
      </c>
      <c r="B182" s="3" t="s">
        <v>12</v>
      </c>
      <c r="C182" t="s">
        <v>176</v>
      </c>
      <c r="D182" s="7">
        <v>3</v>
      </c>
      <c r="E182" s="3" t="s">
        <v>89</v>
      </c>
      <c r="F182" s="3" t="s">
        <v>127</v>
      </c>
      <c r="G182" s="3" t="s">
        <v>132</v>
      </c>
      <c r="H182" s="4">
        <v>45084</v>
      </c>
      <c r="I182" s="5">
        <v>0.37986111111111109</v>
      </c>
      <c r="J182" s="5">
        <v>0.38333333333333336</v>
      </c>
      <c r="K182" s="5">
        <f t="shared" si="20"/>
        <v>0.375</v>
      </c>
      <c r="L182" s="3" t="s">
        <v>15</v>
      </c>
      <c r="M182" s="18">
        <v>72</v>
      </c>
      <c r="N182" s="3">
        <f t="shared" si="21"/>
        <v>22.222222222222221</v>
      </c>
      <c r="O182" s="3">
        <v>0.63300000000000001</v>
      </c>
      <c r="P182" s="3">
        <v>0.02</v>
      </c>
      <c r="Q182" s="3">
        <f t="shared" si="22"/>
        <v>37.980000000000004</v>
      </c>
      <c r="R182" s="3">
        <f t="shared" si="23"/>
        <v>1.1999999999999999E-3</v>
      </c>
      <c r="T182" s="3" t="s">
        <v>83</v>
      </c>
      <c r="U182" s="3" t="s">
        <v>84</v>
      </c>
      <c r="V182" s="13">
        <v>28</v>
      </c>
      <c r="W182" s="13">
        <v>15.5</v>
      </c>
      <c r="X182" s="13">
        <v>5</v>
      </c>
      <c r="Y182" s="13">
        <v>1303</v>
      </c>
      <c r="Z182" s="13">
        <v>2170</v>
      </c>
      <c r="AA182" s="13">
        <v>0.60046082949308754</v>
      </c>
      <c r="AB182" s="13">
        <v>24</v>
      </c>
      <c r="AC182" s="14">
        <v>434</v>
      </c>
      <c r="AD182" s="13">
        <f t="shared" si="24"/>
        <v>2.17</v>
      </c>
      <c r="AE182">
        <f t="shared" si="25"/>
        <v>4.3400000000000001E-2</v>
      </c>
      <c r="AF182">
        <f t="shared" si="26"/>
        <v>78.350122385987845</v>
      </c>
      <c r="AG182">
        <f t="shared" si="27"/>
        <v>2.4755172949759192</v>
      </c>
    </row>
    <row r="183" spans="1:33" ht="13" x14ac:dyDescent="0.15">
      <c r="A183" s="3" t="s">
        <v>80</v>
      </c>
      <c r="B183" s="3" t="s">
        <v>12</v>
      </c>
      <c r="C183" t="s">
        <v>176</v>
      </c>
      <c r="D183" s="7">
        <v>3</v>
      </c>
      <c r="E183" s="3" t="s">
        <v>89</v>
      </c>
      <c r="F183" s="3" t="s">
        <v>135</v>
      </c>
      <c r="G183" s="3" t="s">
        <v>132</v>
      </c>
      <c r="H183" s="4">
        <v>45084</v>
      </c>
      <c r="I183" s="5">
        <v>0.64097222222222228</v>
      </c>
      <c r="J183" s="5">
        <v>0.64444444444444449</v>
      </c>
      <c r="K183" s="5">
        <f t="shared" si="20"/>
        <v>0.625</v>
      </c>
      <c r="L183" s="3" t="s">
        <v>15</v>
      </c>
      <c r="M183" s="3">
        <v>79</v>
      </c>
      <c r="N183" s="3">
        <f t="shared" si="21"/>
        <v>26.111111111111111</v>
      </c>
      <c r="O183" s="6">
        <v>1.0149999999999999</v>
      </c>
      <c r="P183" s="3">
        <v>2.5000000000000001E-2</v>
      </c>
      <c r="Q183" s="3">
        <f t="shared" si="22"/>
        <v>60.899999999999991</v>
      </c>
      <c r="R183" s="3">
        <f t="shared" si="23"/>
        <v>1.5E-3</v>
      </c>
      <c r="T183" s="3" t="s">
        <v>83</v>
      </c>
      <c r="U183" s="3" t="s">
        <v>84</v>
      </c>
      <c r="V183" s="13">
        <v>28</v>
      </c>
      <c r="W183" s="13">
        <v>15.5</v>
      </c>
      <c r="X183" s="13">
        <v>5</v>
      </c>
      <c r="Y183" s="13">
        <v>1303</v>
      </c>
      <c r="Z183" s="13">
        <v>2170</v>
      </c>
      <c r="AA183" s="13">
        <v>0.60046082949308754</v>
      </c>
      <c r="AB183" s="13">
        <v>24</v>
      </c>
      <c r="AC183" s="14">
        <v>434</v>
      </c>
      <c r="AD183" s="13">
        <f t="shared" si="24"/>
        <v>2.17</v>
      </c>
      <c r="AE183">
        <f t="shared" si="25"/>
        <v>4.3400000000000001E-2</v>
      </c>
      <c r="AF183">
        <f t="shared" si="26"/>
        <v>123.99991223041424</v>
      </c>
      <c r="AG183">
        <f t="shared" si="27"/>
        <v>3.0541850303057703</v>
      </c>
    </row>
    <row r="184" spans="1:33" ht="13" x14ac:dyDescent="0.15">
      <c r="A184" s="3" t="s">
        <v>80</v>
      </c>
      <c r="B184" s="3" t="s">
        <v>12</v>
      </c>
      <c r="C184" t="s">
        <v>176</v>
      </c>
      <c r="D184" s="7">
        <v>3</v>
      </c>
      <c r="E184" s="3" t="s">
        <v>89</v>
      </c>
      <c r="F184" s="3" t="s">
        <v>137</v>
      </c>
      <c r="G184" s="3" t="s">
        <v>205</v>
      </c>
      <c r="H184" s="4">
        <v>45085</v>
      </c>
      <c r="I184" s="5">
        <v>0.53888888888888886</v>
      </c>
      <c r="J184" s="5">
        <v>0.54236111111111107</v>
      </c>
      <c r="K184" s="5">
        <f t="shared" si="20"/>
        <v>0.54166666666666663</v>
      </c>
      <c r="L184" s="3" t="s">
        <v>15</v>
      </c>
      <c r="M184" s="3">
        <v>78</v>
      </c>
      <c r="N184" s="3">
        <f t="shared" si="21"/>
        <v>25.555555555555557</v>
      </c>
      <c r="O184" s="3">
        <v>0.91300000000000003</v>
      </c>
      <c r="P184" s="3">
        <v>4.5999999999999999E-2</v>
      </c>
      <c r="Q184" s="3">
        <f t="shared" si="22"/>
        <v>54.78</v>
      </c>
      <c r="R184" s="3">
        <f t="shared" si="23"/>
        <v>2.7599999999999999E-3</v>
      </c>
      <c r="T184" s="3" t="s">
        <v>163</v>
      </c>
      <c r="U184" s="3" t="s">
        <v>156</v>
      </c>
      <c r="V184" s="13">
        <v>28</v>
      </c>
      <c r="W184" s="13">
        <v>15.5</v>
      </c>
      <c r="X184" s="13">
        <v>5</v>
      </c>
      <c r="Y184" s="13">
        <v>1303</v>
      </c>
      <c r="Z184" s="13">
        <v>2170</v>
      </c>
      <c r="AA184" s="13">
        <v>0.60046082949308754</v>
      </c>
      <c r="AB184" s="13">
        <v>24</v>
      </c>
      <c r="AC184" s="14">
        <v>434</v>
      </c>
      <c r="AD184" s="13">
        <f t="shared" si="24"/>
        <v>2.17</v>
      </c>
      <c r="AE184">
        <f t="shared" si="25"/>
        <v>4.3400000000000001E-2</v>
      </c>
      <c r="AF184">
        <f t="shared" si="26"/>
        <v>111.74628581106633</v>
      </c>
      <c r="AG184">
        <f t="shared" si="27"/>
        <v>5.6301524066911828</v>
      </c>
    </row>
    <row r="185" spans="1:33" ht="13" x14ac:dyDescent="0.15">
      <c r="A185" s="3" t="s">
        <v>80</v>
      </c>
      <c r="B185" s="3" t="s">
        <v>12</v>
      </c>
      <c r="C185" t="s">
        <v>176</v>
      </c>
      <c r="D185" s="7">
        <v>3</v>
      </c>
      <c r="E185" s="3" t="s">
        <v>89</v>
      </c>
      <c r="F185" s="3" t="s">
        <v>173</v>
      </c>
      <c r="G185" s="3" t="s">
        <v>205</v>
      </c>
      <c r="H185" s="4">
        <v>45086</v>
      </c>
      <c r="I185" s="5">
        <v>0.49652777777777779</v>
      </c>
      <c r="J185" s="5">
        <v>0.5</v>
      </c>
      <c r="K185" s="5">
        <f t="shared" si="20"/>
        <v>0.5</v>
      </c>
      <c r="L185" s="3" t="s">
        <v>15</v>
      </c>
      <c r="M185" s="3">
        <v>74</v>
      </c>
      <c r="N185" s="3">
        <f t="shared" si="21"/>
        <v>23.333333333333332</v>
      </c>
      <c r="O185" s="3">
        <v>0.80900000000000005</v>
      </c>
      <c r="P185" s="3">
        <v>0.105</v>
      </c>
      <c r="Q185" s="3">
        <f t="shared" si="22"/>
        <v>48.540000000000006</v>
      </c>
      <c r="R185" s="3">
        <f t="shared" si="23"/>
        <v>6.3E-3</v>
      </c>
      <c r="T185" s="3" t="s">
        <v>83</v>
      </c>
      <c r="U185" s="3" t="s">
        <v>84</v>
      </c>
      <c r="V185" s="13">
        <v>28</v>
      </c>
      <c r="W185" s="13">
        <v>15.5</v>
      </c>
      <c r="X185" s="13">
        <v>5</v>
      </c>
      <c r="Y185" s="13">
        <v>1303</v>
      </c>
      <c r="Z185" s="13">
        <v>2170</v>
      </c>
      <c r="AA185" s="13">
        <v>0.60046082949308754</v>
      </c>
      <c r="AB185" s="13">
        <v>24</v>
      </c>
      <c r="AC185" s="14">
        <v>434</v>
      </c>
      <c r="AD185" s="13">
        <f t="shared" si="24"/>
        <v>2.17</v>
      </c>
      <c r="AE185">
        <f t="shared" si="25"/>
        <v>4.3400000000000001E-2</v>
      </c>
      <c r="AF185">
        <f t="shared" si="26"/>
        <v>99.759406440108734</v>
      </c>
      <c r="AG185">
        <f t="shared" si="27"/>
        <v>12.947759797541924</v>
      </c>
    </row>
    <row r="186" spans="1:33" ht="13" x14ac:dyDescent="0.15">
      <c r="A186" s="3" t="s">
        <v>80</v>
      </c>
      <c r="B186" s="3" t="s">
        <v>98</v>
      </c>
      <c r="C186" t="s">
        <v>177</v>
      </c>
      <c r="D186" s="7">
        <v>3</v>
      </c>
      <c r="E186" s="3" t="s">
        <v>105</v>
      </c>
      <c r="F186" s="3" t="s">
        <v>14</v>
      </c>
      <c r="G186" s="3" t="s">
        <v>204</v>
      </c>
      <c r="H186" s="4">
        <v>45081</v>
      </c>
      <c r="I186" s="5">
        <v>0.65694444444444444</v>
      </c>
      <c r="J186" s="5">
        <v>0.66180555555555554</v>
      </c>
      <c r="K186" s="5">
        <f t="shared" si="20"/>
        <v>0.66666666666666663</v>
      </c>
      <c r="L186" s="3" t="s">
        <v>15</v>
      </c>
      <c r="M186" s="3">
        <v>78</v>
      </c>
      <c r="N186" s="3">
        <f t="shared" si="21"/>
        <v>25.555555555555557</v>
      </c>
      <c r="O186" s="3">
        <v>0.49399999999999999</v>
      </c>
      <c r="P186" s="3">
        <v>8.9999999999999993E-3</v>
      </c>
      <c r="Q186" s="3">
        <f t="shared" si="22"/>
        <v>29.64</v>
      </c>
      <c r="R186" s="3">
        <f t="shared" si="23"/>
        <v>5.399999999999999E-4</v>
      </c>
      <c r="T186" s="3" t="s">
        <v>83</v>
      </c>
      <c r="U186" s="3" t="s">
        <v>84</v>
      </c>
      <c r="V186" s="13">
        <v>28</v>
      </c>
      <c r="W186" s="13">
        <v>15.5</v>
      </c>
      <c r="X186" s="13">
        <v>5</v>
      </c>
      <c r="Y186" s="13">
        <v>1303</v>
      </c>
      <c r="Z186" s="13">
        <v>2170</v>
      </c>
      <c r="AA186" s="13">
        <v>0.60046082949308754</v>
      </c>
      <c r="AB186" s="13">
        <v>24</v>
      </c>
      <c r="AC186" s="14">
        <v>434</v>
      </c>
      <c r="AD186" s="13">
        <f t="shared" si="24"/>
        <v>2.17</v>
      </c>
      <c r="AE186">
        <f t="shared" si="25"/>
        <v>4.3400000000000001E-2</v>
      </c>
      <c r="AF186">
        <f t="shared" si="26"/>
        <v>60.462941063161843</v>
      </c>
      <c r="AG186">
        <f t="shared" si="27"/>
        <v>1.1015515578308837</v>
      </c>
    </row>
    <row r="187" spans="1:33" ht="13" x14ac:dyDescent="0.15">
      <c r="A187" s="3" t="s">
        <v>80</v>
      </c>
      <c r="B187" s="3" t="s">
        <v>12</v>
      </c>
      <c r="C187" t="s">
        <v>177</v>
      </c>
      <c r="D187" s="7">
        <v>3</v>
      </c>
      <c r="E187" s="3" t="s">
        <v>105</v>
      </c>
      <c r="F187" s="3" t="s">
        <v>108</v>
      </c>
      <c r="G187" s="3" t="s">
        <v>204</v>
      </c>
      <c r="H187" s="4">
        <v>45082</v>
      </c>
      <c r="I187" s="5">
        <v>0.6118055555555556</v>
      </c>
      <c r="J187" s="5">
        <v>0.61527777777777781</v>
      </c>
      <c r="K187" s="5">
        <f t="shared" si="20"/>
        <v>0.625</v>
      </c>
      <c r="L187" s="3" t="s">
        <v>15</v>
      </c>
      <c r="M187" s="3">
        <v>81</v>
      </c>
      <c r="N187" s="3">
        <f t="shared" si="21"/>
        <v>27.222222222222221</v>
      </c>
      <c r="O187" s="3">
        <v>0.85699999999999998</v>
      </c>
      <c r="P187" s="3">
        <v>0.65500000000000003</v>
      </c>
      <c r="Q187" s="3">
        <f t="shared" si="22"/>
        <v>51.42</v>
      </c>
      <c r="R187" s="3">
        <f t="shared" si="23"/>
        <v>3.9300000000000002E-2</v>
      </c>
      <c r="T187" s="3" t="s">
        <v>83</v>
      </c>
      <c r="U187" s="3" t="s">
        <v>84</v>
      </c>
      <c r="V187" s="13">
        <v>28</v>
      </c>
      <c r="W187" s="13">
        <v>15.5</v>
      </c>
      <c r="X187" s="13">
        <v>5</v>
      </c>
      <c r="Y187" s="13">
        <v>1303</v>
      </c>
      <c r="Z187" s="13">
        <v>2170</v>
      </c>
      <c r="AA187" s="13">
        <v>0.60046082949308754</v>
      </c>
      <c r="AB187" s="13">
        <v>24</v>
      </c>
      <c r="AC187" s="14">
        <v>434</v>
      </c>
      <c r="AD187" s="13">
        <f t="shared" si="24"/>
        <v>2.17</v>
      </c>
      <c r="AE187">
        <f t="shared" si="25"/>
        <v>4.3400000000000001E-2</v>
      </c>
      <c r="AF187">
        <f t="shared" si="26"/>
        <v>104.31017498181969</v>
      </c>
      <c r="AG187">
        <f t="shared" si="27"/>
        <v>79.723645989605458</v>
      </c>
    </row>
    <row r="188" spans="1:33" ht="13" x14ac:dyDescent="0.15">
      <c r="A188" s="3" t="s">
        <v>80</v>
      </c>
      <c r="B188" s="3" t="s">
        <v>98</v>
      </c>
      <c r="C188" t="s">
        <v>177</v>
      </c>
      <c r="D188" s="7">
        <v>3</v>
      </c>
      <c r="E188" s="3" t="s">
        <v>105</v>
      </c>
      <c r="F188" s="3" t="s">
        <v>116</v>
      </c>
      <c r="G188" s="3" t="s">
        <v>132</v>
      </c>
      <c r="H188" s="4">
        <v>45083</v>
      </c>
      <c r="I188" s="5">
        <v>0.53541666666666665</v>
      </c>
      <c r="J188" s="5">
        <v>0.54027777777777775</v>
      </c>
      <c r="K188" s="5">
        <f t="shared" si="20"/>
        <v>0.54166666666666663</v>
      </c>
      <c r="L188" s="3" t="s">
        <v>15</v>
      </c>
      <c r="M188" s="3">
        <v>82</v>
      </c>
      <c r="N188" s="3">
        <f t="shared" si="21"/>
        <v>27.777777777777779</v>
      </c>
      <c r="O188" s="3">
        <v>0.53400000000000003</v>
      </c>
      <c r="P188" s="3">
        <v>0.58699999999999997</v>
      </c>
      <c r="Q188" s="3">
        <f t="shared" si="22"/>
        <v>32.04</v>
      </c>
      <c r="R188" s="3">
        <f t="shared" si="23"/>
        <v>3.5220000000000001E-2</v>
      </c>
      <c r="T188" s="3" t="s">
        <v>83</v>
      </c>
      <c r="U188" s="11" t="s">
        <v>84</v>
      </c>
      <c r="V188" s="13">
        <v>28</v>
      </c>
      <c r="W188" s="13">
        <v>15.5</v>
      </c>
      <c r="X188" s="13">
        <v>5</v>
      </c>
      <c r="Y188" s="13">
        <v>1303</v>
      </c>
      <c r="Z188" s="13">
        <v>2170</v>
      </c>
      <c r="AA188" s="13">
        <v>0.60046082949308754</v>
      </c>
      <c r="AB188" s="13">
        <v>24</v>
      </c>
      <c r="AC188" s="14">
        <v>434</v>
      </c>
      <c r="AD188" s="13">
        <f t="shared" si="24"/>
        <v>2.17</v>
      </c>
      <c r="AE188">
        <f t="shared" si="25"/>
        <v>4.3400000000000001E-2</v>
      </c>
      <c r="AF188">
        <f t="shared" si="26"/>
        <v>64.876079682961816</v>
      </c>
      <c r="AG188">
        <f t="shared" si="27"/>
        <v>71.315091336888727</v>
      </c>
    </row>
    <row r="189" spans="1:33" ht="13" x14ac:dyDescent="0.15">
      <c r="A189" s="3" t="s">
        <v>80</v>
      </c>
      <c r="B189" s="3" t="s">
        <v>58</v>
      </c>
      <c r="C189" t="s">
        <v>177</v>
      </c>
      <c r="D189" s="7">
        <v>3</v>
      </c>
      <c r="E189" s="3" t="s">
        <v>105</v>
      </c>
      <c r="F189" s="3" t="s">
        <v>127</v>
      </c>
      <c r="G189" s="3" t="s">
        <v>132</v>
      </c>
      <c r="H189" s="4">
        <v>45084</v>
      </c>
      <c r="I189" s="5">
        <v>0.45069444444444445</v>
      </c>
      <c r="J189" s="5">
        <v>0.45416666666666666</v>
      </c>
      <c r="K189" s="5">
        <f t="shared" si="20"/>
        <v>0.45833333333333331</v>
      </c>
      <c r="L189" s="3" t="s">
        <v>15</v>
      </c>
      <c r="M189" s="3">
        <v>76</v>
      </c>
      <c r="N189" s="3">
        <f t="shared" si="21"/>
        <v>24.444444444444443</v>
      </c>
      <c r="O189" s="3">
        <v>0.53200000000000003</v>
      </c>
      <c r="P189" s="3">
        <v>0.63700000000000001</v>
      </c>
      <c r="Q189" s="3">
        <f t="shared" si="22"/>
        <v>31.92</v>
      </c>
      <c r="R189" s="3">
        <f t="shared" si="23"/>
        <v>3.8219999999999997E-2</v>
      </c>
      <c r="T189" s="3" t="s">
        <v>83</v>
      </c>
      <c r="U189" s="3" t="s">
        <v>84</v>
      </c>
      <c r="V189" s="13">
        <v>28</v>
      </c>
      <c r="W189" s="13">
        <v>15.5</v>
      </c>
      <c r="X189" s="13">
        <v>5</v>
      </c>
      <c r="Y189" s="13">
        <v>1303</v>
      </c>
      <c r="Z189" s="13">
        <v>2170</v>
      </c>
      <c r="AA189" s="13">
        <v>0.60046082949308754</v>
      </c>
      <c r="AB189" s="13">
        <v>24</v>
      </c>
      <c r="AC189" s="14">
        <v>434</v>
      </c>
      <c r="AD189" s="13">
        <f t="shared" si="24"/>
        <v>2.17</v>
      </c>
      <c r="AE189">
        <f t="shared" si="25"/>
        <v>4.3400000000000001E-2</v>
      </c>
      <c r="AF189">
        <f t="shared" si="26"/>
        <v>65.35704865653841</v>
      </c>
      <c r="AG189">
        <f t="shared" si="27"/>
        <v>78.256466154539396</v>
      </c>
    </row>
    <row r="190" spans="1:33" ht="13" x14ac:dyDescent="0.15">
      <c r="A190" s="3" t="s">
        <v>80</v>
      </c>
      <c r="B190" s="3" t="s">
        <v>98</v>
      </c>
      <c r="C190" t="s">
        <v>177</v>
      </c>
      <c r="D190" s="7">
        <v>3</v>
      </c>
      <c r="E190" s="3" t="s">
        <v>105</v>
      </c>
      <c r="F190" s="3" t="s">
        <v>135</v>
      </c>
      <c r="G190" s="3" t="s">
        <v>132</v>
      </c>
      <c r="H190" s="4">
        <v>45084</v>
      </c>
      <c r="I190" s="5">
        <v>0.54861111111111116</v>
      </c>
      <c r="J190" s="5">
        <v>0.5541666666666667</v>
      </c>
      <c r="K190" s="5">
        <f t="shared" si="20"/>
        <v>0.54166666666666663</v>
      </c>
      <c r="L190" s="3" t="s">
        <v>15</v>
      </c>
      <c r="M190" s="18">
        <v>78</v>
      </c>
      <c r="N190" s="3">
        <f t="shared" si="21"/>
        <v>25.555555555555557</v>
      </c>
      <c r="O190" s="3">
        <v>0.6</v>
      </c>
      <c r="P190" s="6">
        <v>0.61499999999999999</v>
      </c>
      <c r="Q190" s="3">
        <f t="shared" si="22"/>
        <v>36</v>
      </c>
      <c r="R190" s="3">
        <f t="shared" si="23"/>
        <v>3.6899999999999995E-2</v>
      </c>
      <c r="T190" s="3" t="s">
        <v>83</v>
      </c>
      <c r="U190" s="3" t="s">
        <v>84</v>
      </c>
      <c r="V190" s="13">
        <v>28</v>
      </c>
      <c r="W190" s="13">
        <v>15.5</v>
      </c>
      <c r="X190" s="13">
        <v>5</v>
      </c>
      <c r="Y190" s="13">
        <v>1303</v>
      </c>
      <c r="Z190" s="13">
        <v>2170</v>
      </c>
      <c r="AA190" s="13">
        <v>0.60046082949308754</v>
      </c>
      <c r="AB190" s="13">
        <v>24</v>
      </c>
      <c r="AC190" s="14">
        <v>434</v>
      </c>
      <c r="AD190" s="13">
        <f t="shared" si="24"/>
        <v>2.17</v>
      </c>
      <c r="AE190">
        <f t="shared" si="25"/>
        <v>4.3400000000000001E-2</v>
      </c>
      <c r="AF190">
        <f t="shared" si="26"/>
        <v>73.436770522058922</v>
      </c>
      <c r="AG190">
        <f t="shared" si="27"/>
        <v>75.272689785110373</v>
      </c>
    </row>
    <row r="191" spans="1:33" ht="13" x14ac:dyDescent="0.15">
      <c r="A191" s="3" t="s">
        <v>80</v>
      </c>
      <c r="B191" s="3" t="s">
        <v>98</v>
      </c>
      <c r="C191" t="s">
        <v>177</v>
      </c>
      <c r="D191" s="7">
        <v>3</v>
      </c>
      <c r="E191" s="3" t="s">
        <v>105</v>
      </c>
      <c r="F191" s="3" t="s">
        <v>137</v>
      </c>
      <c r="G191" s="3" t="s">
        <v>205</v>
      </c>
      <c r="H191" s="4">
        <v>45085</v>
      </c>
      <c r="I191" s="5">
        <v>0.57777777777777772</v>
      </c>
      <c r="J191" s="5">
        <v>0.58125000000000004</v>
      </c>
      <c r="K191" s="5">
        <f t="shared" si="20"/>
        <v>0.58333333333333326</v>
      </c>
      <c r="L191" s="3" t="s">
        <v>15</v>
      </c>
      <c r="M191" s="3">
        <v>79</v>
      </c>
      <c r="N191" s="3">
        <f t="shared" si="21"/>
        <v>26.111111111111111</v>
      </c>
      <c r="O191" s="3">
        <v>0.60099999999999998</v>
      </c>
      <c r="P191" s="3">
        <v>0.63200000000000001</v>
      </c>
      <c r="Q191" s="3">
        <f t="shared" si="22"/>
        <v>36.06</v>
      </c>
      <c r="R191" s="3">
        <f t="shared" si="23"/>
        <v>3.7920000000000002E-2</v>
      </c>
      <c r="T191" s="3" t="s">
        <v>170</v>
      </c>
      <c r="U191" s="3" t="s">
        <v>156</v>
      </c>
      <c r="V191" s="13">
        <v>28</v>
      </c>
      <c r="W191" s="13">
        <v>15.5</v>
      </c>
      <c r="X191" s="13">
        <v>5</v>
      </c>
      <c r="Y191" s="13">
        <v>1303</v>
      </c>
      <c r="Z191" s="13">
        <v>2170</v>
      </c>
      <c r="AA191" s="13">
        <v>0.60046082949308754</v>
      </c>
      <c r="AB191" s="13">
        <v>24</v>
      </c>
      <c r="AC191" s="14">
        <v>434</v>
      </c>
      <c r="AD191" s="13">
        <f t="shared" si="24"/>
        <v>2.17</v>
      </c>
      <c r="AE191">
        <f t="shared" si="25"/>
        <v>4.3400000000000001E-2</v>
      </c>
      <c r="AF191">
        <f t="shared" si="26"/>
        <v>73.422608128550721</v>
      </c>
      <c r="AG191">
        <f t="shared" si="27"/>
        <v>77.209797566129865</v>
      </c>
    </row>
    <row r="192" spans="1:33" ht="13" x14ac:dyDescent="0.15">
      <c r="A192" s="3" t="s">
        <v>80</v>
      </c>
      <c r="B192" s="3" t="s">
        <v>98</v>
      </c>
      <c r="C192" t="s">
        <v>177</v>
      </c>
      <c r="D192" s="7">
        <v>3</v>
      </c>
      <c r="E192" s="3" t="s">
        <v>105</v>
      </c>
      <c r="F192" s="3" t="s">
        <v>173</v>
      </c>
      <c r="G192" s="3" t="s">
        <v>205</v>
      </c>
      <c r="H192" s="4">
        <v>45086</v>
      </c>
      <c r="I192" s="5">
        <v>0.45347222222222222</v>
      </c>
      <c r="J192" s="5">
        <v>0.45694444444444443</v>
      </c>
      <c r="K192" s="5">
        <f t="shared" si="20"/>
        <v>0.45833333333333331</v>
      </c>
      <c r="L192" s="3" t="s">
        <v>15</v>
      </c>
      <c r="M192" s="3">
        <v>74</v>
      </c>
      <c r="N192" s="3">
        <f t="shared" si="21"/>
        <v>23.333333333333332</v>
      </c>
      <c r="O192" s="3">
        <v>0.46800000000000003</v>
      </c>
      <c r="P192" s="3">
        <v>0.57899999999999996</v>
      </c>
      <c r="Q192" s="3">
        <f t="shared" si="22"/>
        <v>28.080000000000002</v>
      </c>
      <c r="R192" s="3">
        <f t="shared" si="23"/>
        <v>3.4739999999999993E-2</v>
      </c>
      <c r="T192" s="3" t="s">
        <v>83</v>
      </c>
      <c r="U192" s="3" t="s">
        <v>84</v>
      </c>
      <c r="V192" s="13">
        <v>28</v>
      </c>
      <c r="W192" s="13">
        <v>15.5</v>
      </c>
      <c r="X192" s="13">
        <v>5</v>
      </c>
      <c r="Y192" s="13">
        <v>1303</v>
      </c>
      <c r="Z192" s="13">
        <v>2170</v>
      </c>
      <c r="AA192" s="13">
        <v>0.60046082949308754</v>
      </c>
      <c r="AB192" s="13">
        <v>24</v>
      </c>
      <c r="AC192" s="14">
        <v>434</v>
      </c>
      <c r="AD192" s="13">
        <f t="shared" si="24"/>
        <v>2.17</v>
      </c>
      <c r="AE192">
        <f t="shared" si="25"/>
        <v>4.3400000000000001E-2</v>
      </c>
      <c r="AF192">
        <f t="shared" si="26"/>
        <v>57.710015097615432</v>
      </c>
      <c r="AG192">
        <f t="shared" si="27"/>
        <v>71.397646883588308</v>
      </c>
    </row>
    <row r="193" spans="1:33" ht="13" x14ac:dyDescent="0.15">
      <c r="A193" s="3" t="s">
        <v>80</v>
      </c>
      <c r="B193" s="3" t="s">
        <v>32</v>
      </c>
      <c r="C193" t="s">
        <v>177</v>
      </c>
      <c r="D193" s="7">
        <v>3</v>
      </c>
      <c r="E193" s="3" t="s">
        <v>104</v>
      </c>
      <c r="F193" s="3" t="s">
        <v>14</v>
      </c>
      <c r="G193" s="3" t="s">
        <v>204</v>
      </c>
      <c r="H193" s="4">
        <v>45081</v>
      </c>
      <c r="I193" s="5">
        <v>0.65069444444444446</v>
      </c>
      <c r="J193" s="5">
        <v>0.65486111111111112</v>
      </c>
      <c r="K193" s="5">
        <f t="shared" si="20"/>
        <v>0.66666666666666663</v>
      </c>
      <c r="L193" s="3" t="s">
        <v>15</v>
      </c>
      <c r="M193" s="3">
        <v>78</v>
      </c>
      <c r="N193" s="3">
        <f t="shared" si="21"/>
        <v>25.555555555555557</v>
      </c>
      <c r="O193" s="3">
        <v>0.26500000000000001</v>
      </c>
      <c r="P193" s="3">
        <v>8.9999999999999993E-3</v>
      </c>
      <c r="Q193" s="3">
        <f t="shared" si="22"/>
        <v>15.9</v>
      </c>
      <c r="R193" s="3">
        <f t="shared" si="23"/>
        <v>5.399999999999999E-4</v>
      </c>
      <c r="T193" s="3" t="s">
        <v>83</v>
      </c>
      <c r="U193" s="3" t="s">
        <v>84</v>
      </c>
      <c r="V193" s="13">
        <v>28</v>
      </c>
      <c r="W193" s="13">
        <v>15.5</v>
      </c>
      <c r="X193" s="13">
        <v>5</v>
      </c>
      <c r="Y193" s="13">
        <v>1303</v>
      </c>
      <c r="Z193" s="13">
        <v>2170</v>
      </c>
      <c r="AA193" s="13">
        <v>0.60046082949308754</v>
      </c>
      <c r="AB193" s="13">
        <v>24</v>
      </c>
      <c r="AC193" s="14">
        <v>434</v>
      </c>
      <c r="AD193" s="13">
        <f t="shared" si="24"/>
        <v>2.17</v>
      </c>
      <c r="AE193">
        <f t="shared" si="25"/>
        <v>4.3400000000000001E-2</v>
      </c>
      <c r="AF193">
        <f t="shared" si="26"/>
        <v>32.434573647242686</v>
      </c>
      <c r="AG193">
        <f t="shared" si="27"/>
        <v>1.1015515578308837</v>
      </c>
    </row>
    <row r="194" spans="1:33" ht="13" x14ac:dyDescent="0.15">
      <c r="A194" s="3" t="s">
        <v>80</v>
      </c>
      <c r="B194" s="3" t="s">
        <v>32</v>
      </c>
      <c r="C194" t="s">
        <v>177</v>
      </c>
      <c r="D194" s="7">
        <v>3</v>
      </c>
      <c r="E194" s="3" t="s">
        <v>104</v>
      </c>
      <c r="F194" s="3" t="s">
        <v>108</v>
      </c>
      <c r="G194" s="3" t="s">
        <v>204</v>
      </c>
      <c r="H194" s="4">
        <v>45082</v>
      </c>
      <c r="I194" s="5">
        <v>0.55138888888888893</v>
      </c>
      <c r="J194" s="5">
        <v>0.56041666666666667</v>
      </c>
      <c r="K194" s="5">
        <f t="shared" si="20"/>
        <v>0.54166666666666663</v>
      </c>
      <c r="L194" s="3" t="s">
        <v>15</v>
      </c>
      <c r="M194" s="3">
        <v>78</v>
      </c>
      <c r="N194" s="3">
        <f t="shared" si="21"/>
        <v>25.555555555555557</v>
      </c>
      <c r="O194" s="3">
        <v>0.28999999999999998</v>
      </c>
      <c r="P194" s="3">
        <v>8.9999999999999993E-3</v>
      </c>
      <c r="Q194" s="3">
        <f t="shared" si="22"/>
        <v>17.399999999999999</v>
      </c>
      <c r="R194" s="3">
        <f t="shared" si="23"/>
        <v>5.399999999999999E-4</v>
      </c>
      <c r="T194" s="3" t="s">
        <v>83</v>
      </c>
      <c r="U194" s="3" t="s">
        <v>84</v>
      </c>
      <c r="V194" s="13">
        <v>28</v>
      </c>
      <c r="W194" s="13">
        <v>15.5</v>
      </c>
      <c r="X194" s="13">
        <v>5</v>
      </c>
      <c r="Y194" s="13">
        <v>1303</v>
      </c>
      <c r="Z194" s="13">
        <v>2170</v>
      </c>
      <c r="AA194" s="13">
        <v>0.60046082949308754</v>
      </c>
      <c r="AB194" s="13">
        <v>24</v>
      </c>
      <c r="AC194" s="14">
        <v>434</v>
      </c>
      <c r="AD194" s="13">
        <f t="shared" si="24"/>
        <v>2.17</v>
      </c>
      <c r="AE194">
        <f t="shared" si="25"/>
        <v>4.3400000000000001E-2</v>
      </c>
      <c r="AF194">
        <f t="shared" si="26"/>
        <v>35.49443908566181</v>
      </c>
      <c r="AG194">
        <f t="shared" si="27"/>
        <v>1.1015515578308837</v>
      </c>
    </row>
    <row r="195" spans="1:33" ht="13" x14ac:dyDescent="0.15">
      <c r="A195" s="3" t="s">
        <v>80</v>
      </c>
      <c r="B195" s="3" t="s">
        <v>32</v>
      </c>
      <c r="C195" t="s">
        <v>177</v>
      </c>
      <c r="D195" s="7">
        <v>3</v>
      </c>
      <c r="E195" s="3" t="s">
        <v>104</v>
      </c>
      <c r="F195" s="3" t="s">
        <v>116</v>
      </c>
      <c r="G195" s="3" t="s">
        <v>132</v>
      </c>
      <c r="H195" s="4">
        <v>45083</v>
      </c>
      <c r="I195" s="5">
        <v>0.57222222222222219</v>
      </c>
      <c r="J195" s="5">
        <v>0.5756944444444444</v>
      </c>
      <c r="K195" s="5">
        <f t="shared" si="20"/>
        <v>0.58333333333333326</v>
      </c>
      <c r="L195" s="3" t="s">
        <v>15</v>
      </c>
      <c r="M195" s="3">
        <v>82</v>
      </c>
      <c r="N195" s="3">
        <f t="shared" si="21"/>
        <v>27.777777777777779</v>
      </c>
      <c r="O195" s="3">
        <v>0.28100000000000003</v>
      </c>
      <c r="P195" s="3">
        <v>8.9999999999999993E-3</v>
      </c>
      <c r="Q195" s="3">
        <f t="shared" si="22"/>
        <v>16.860000000000003</v>
      </c>
      <c r="R195" s="3">
        <f t="shared" si="23"/>
        <v>5.399999999999999E-4</v>
      </c>
      <c r="S195" s="3" t="s">
        <v>122</v>
      </c>
      <c r="T195" s="3" t="s">
        <v>83</v>
      </c>
      <c r="U195" s="11" t="s">
        <v>84</v>
      </c>
      <c r="V195" s="13">
        <v>28</v>
      </c>
      <c r="W195" s="13">
        <v>15.5</v>
      </c>
      <c r="X195" s="13">
        <v>5</v>
      </c>
      <c r="Y195" s="13">
        <v>1303</v>
      </c>
      <c r="Z195" s="13">
        <v>2170</v>
      </c>
      <c r="AA195" s="13">
        <v>0.60046082949308754</v>
      </c>
      <c r="AB195" s="13">
        <v>24</v>
      </c>
      <c r="AC195" s="14">
        <v>434</v>
      </c>
      <c r="AD195" s="13">
        <f t="shared" si="24"/>
        <v>2.17</v>
      </c>
      <c r="AE195">
        <f t="shared" si="25"/>
        <v>4.3400000000000001E-2</v>
      </c>
      <c r="AF195">
        <f t="shared" si="26"/>
        <v>34.13891084440499</v>
      </c>
      <c r="AG195">
        <f t="shared" si="27"/>
        <v>1.0934170733083448</v>
      </c>
    </row>
    <row r="196" spans="1:33" ht="13" x14ac:dyDescent="0.15">
      <c r="A196" s="3" t="s">
        <v>80</v>
      </c>
      <c r="B196" s="3" t="s">
        <v>32</v>
      </c>
      <c r="C196" t="s">
        <v>177</v>
      </c>
      <c r="D196" s="7">
        <v>3</v>
      </c>
      <c r="E196" s="3" t="s">
        <v>104</v>
      </c>
      <c r="F196" s="3" t="s">
        <v>127</v>
      </c>
      <c r="G196" s="3" t="s">
        <v>132</v>
      </c>
      <c r="H196" s="4">
        <v>45084</v>
      </c>
      <c r="I196" s="5">
        <v>0.4152777777777778</v>
      </c>
      <c r="J196" s="5">
        <v>0.41875000000000001</v>
      </c>
      <c r="K196" s="5">
        <f t="shared" si="20"/>
        <v>0.41666666666666663</v>
      </c>
      <c r="L196" s="3" t="s">
        <v>15</v>
      </c>
      <c r="M196" s="18">
        <v>74</v>
      </c>
      <c r="N196" s="3">
        <f t="shared" si="21"/>
        <v>23.333333333333332</v>
      </c>
      <c r="O196" s="3">
        <v>0.247</v>
      </c>
      <c r="P196" s="3">
        <v>0.01</v>
      </c>
      <c r="Q196" s="3">
        <f t="shared" si="22"/>
        <v>14.82</v>
      </c>
      <c r="R196" s="3">
        <f t="shared" si="23"/>
        <v>5.9999999999999995E-4</v>
      </c>
      <c r="T196" s="3" t="s">
        <v>83</v>
      </c>
      <c r="U196" s="3" t="s">
        <v>84</v>
      </c>
      <c r="V196" s="13">
        <v>28</v>
      </c>
      <c r="W196" s="13">
        <v>15.5</v>
      </c>
      <c r="X196" s="13">
        <v>5</v>
      </c>
      <c r="Y196" s="13">
        <v>1303</v>
      </c>
      <c r="Z196" s="13">
        <v>2170</v>
      </c>
      <c r="AA196" s="13">
        <v>0.60046082949308754</v>
      </c>
      <c r="AB196" s="13">
        <v>24</v>
      </c>
      <c r="AC196" s="14">
        <v>434</v>
      </c>
      <c r="AD196" s="13">
        <f t="shared" si="24"/>
        <v>2.17</v>
      </c>
      <c r="AE196">
        <f t="shared" si="25"/>
        <v>4.3400000000000001E-2</v>
      </c>
      <c r="AF196">
        <f t="shared" si="26"/>
        <v>30.45806352374148</v>
      </c>
      <c r="AG196">
        <f t="shared" si="27"/>
        <v>1.233119980718278</v>
      </c>
    </row>
    <row r="197" spans="1:33" ht="13" x14ac:dyDescent="0.15">
      <c r="A197" s="3" t="s">
        <v>80</v>
      </c>
      <c r="B197" s="3" t="s">
        <v>32</v>
      </c>
      <c r="C197" t="s">
        <v>177</v>
      </c>
      <c r="D197" s="7">
        <v>3</v>
      </c>
      <c r="E197" s="3" t="s">
        <v>104</v>
      </c>
      <c r="F197" s="3" t="s">
        <v>135</v>
      </c>
      <c r="G197" s="3" t="s">
        <v>132</v>
      </c>
      <c r="H197" s="4">
        <v>45084</v>
      </c>
      <c r="I197" s="5">
        <v>0.58958333333333335</v>
      </c>
      <c r="J197" s="5">
        <v>0.59652777777777777</v>
      </c>
      <c r="K197" s="5">
        <f t="shared" si="20"/>
        <v>0.58333333333333326</v>
      </c>
      <c r="L197" s="3" t="s">
        <v>15</v>
      </c>
      <c r="M197" s="3">
        <v>78</v>
      </c>
      <c r="N197" s="3">
        <f t="shared" si="21"/>
        <v>25.555555555555557</v>
      </c>
      <c r="O197" s="3">
        <v>0.29699999999999999</v>
      </c>
      <c r="P197" s="3">
        <v>0.01</v>
      </c>
      <c r="Q197" s="3">
        <f t="shared" si="22"/>
        <v>17.82</v>
      </c>
      <c r="R197" s="3">
        <f t="shared" si="23"/>
        <v>5.9999999999999995E-4</v>
      </c>
      <c r="T197" s="3" t="s">
        <v>83</v>
      </c>
      <c r="U197" s="3" t="s">
        <v>84</v>
      </c>
      <c r="V197" s="13">
        <v>28</v>
      </c>
      <c r="W197" s="13">
        <v>15.5</v>
      </c>
      <c r="X197" s="13">
        <v>5</v>
      </c>
      <c r="Y197" s="13">
        <v>1303</v>
      </c>
      <c r="Z197" s="13">
        <v>2170</v>
      </c>
      <c r="AA197" s="13">
        <v>0.60046082949308754</v>
      </c>
      <c r="AB197" s="13">
        <v>24</v>
      </c>
      <c r="AC197" s="14">
        <v>434</v>
      </c>
      <c r="AD197" s="13">
        <f t="shared" si="24"/>
        <v>2.17</v>
      </c>
      <c r="AE197">
        <f t="shared" si="25"/>
        <v>4.3400000000000001E-2</v>
      </c>
      <c r="AF197">
        <f t="shared" si="26"/>
        <v>36.351201408419165</v>
      </c>
      <c r="AG197">
        <f t="shared" si="27"/>
        <v>1.2239461753676484</v>
      </c>
    </row>
    <row r="198" spans="1:33" ht="13" x14ac:dyDescent="0.15">
      <c r="A198" s="3" t="s">
        <v>80</v>
      </c>
      <c r="B198" s="3" t="s">
        <v>32</v>
      </c>
      <c r="C198" t="s">
        <v>177</v>
      </c>
      <c r="D198" s="7">
        <v>3</v>
      </c>
      <c r="E198" s="3" t="s">
        <v>104</v>
      </c>
      <c r="F198" s="3" t="s">
        <v>137</v>
      </c>
      <c r="G198" s="3" t="s">
        <v>205</v>
      </c>
      <c r="H198" s="4">
        <v>45085</v>
      </c>
      <c r="I198" s="5">
        <v>0.56319444444444444</v>
      </c>
      <c r="J198" s="5">
        <v>0.56666666666666665</v>
      </c>
      <c r="K198" s="5">
        <f t="shared" si="20"/>
        <v>0.58333333333333326</v>
      </c>
      <c r="L198" s="3" t="s">
        <v>15</v>
      </c>
      <c r="M198" s="3">
        <v>79</v>
      </c>
      <c r="N198" s="3">
        <f t="shared" si="21"/>
        <v>26.111111111111111</v>
      </c>
      <c r="O198" s="3">
        <v>8.9999999999999993E-3</v>
      </c>
      <c r="P198" s="3">
        <v>0.30299999999999999</v>
      </c>
      <c r="Q198" s="3">
        <f t="shared" si="22"/>
        <v>0.53999999999999992</v>
      </c>
      <c r="R198" s="3">
        <f t="shared" si="23"/>
        <v>1.8179999999999998E-2</v>
      </c>
      <c r="T198" s="3" t="s">
        <v>168</v>
      </c>
      <c r="U198" s="3" t="s">
        <v>156</v>
      </c>
      <c r="V198" s="13">
        <v>28</v>
      </c>
      <c r="W198" s="13">
        <v>15.5</v>
      </c>
      <c r="X198" s="13">
        <v>5</v>
      </c>
      <c r="Y198" s="13">
        <v>1303</v>
      </c>
      <c r="Z198" s="13">
        <v>2170</v>
      </c>
      <c r="AA198" s="13">
        <v>0.60046082949308754</v>
      </c>
      <c r="AB198" s="13">
        <v>24</v>
      </c>
      <c r="AC198" s="14">
        <v>434</v>
      </c>
      <c r="AD198" s="13">
        <f t="shared" si="24"/>
        <v>2.17</v>
      </c>
      <c r="AE198">
        <f t="shared" si="25"/>
        <v>4.3400000000000001E-2</v>
      </c>
      <c r="AF198">
        <f t="shared" si="26"/>
        <v>1.0995066109100771</v>
      </c>
      <c r="AG198">
        <f t="shared" si="27"/>
        <v>37.016722567305933</v>
      </c>
    </row>
    <row r="199" spans="1:33" ht="13" x14ac:dyDescent="0.15">
      <c r="A199" s="3" t="s">
        <v>80</v>
      </c>
      <c r="B199" s="3" t="s">
        <v>32</v>
      </c>
      <c r="C199" t="s">
        <v>177</v>
      </c>
      <c r="D199" s="7">
        <v>3</v>
      </c>
      <c r="E199" s="3" t="s">
        <v>104</v>
      </c>
      <c r="F199" s="3" t="s">
        <v>173</v>
      </c>
      <c r="G199" s="3" t="s">
        <v>205</v>
      </c>
      <c r="H199" s="4">
        <v>45086</v>
      </c>
      <c r="I199" s="5">
        <v>0.44444444444444442</v>
      </c>
      <c r="J199" s="5">
        <v>0.44791666666666669</v>
      </c>
      <c r="K199" s="5">
        <f t="shared" si="20"/>
        <v>0.45833333333333331</v>
      </c>
      <c r="L199" s="3" t="s">
        <v>15</v>
      </c>
      <c r="M199" s="3">
        <v>74</v>
      </c>
      <c r="N199" s="3">
        <f t="shared" si="21"/>
        <v>23.333333333333332</v>
      </c>
      <c r="O199" s="3">
        <v>0.247</v>
      </c>
      <c r="P199" s="8">
        <v>0.01</v>
      </c>
      <c r="Q199" s="3">
        <f t="shared" si="22"/>
        <v>14.82</v>
      </c>
      <c r="R199" s="3">
        <f t="shared" si="23"/>
        <v>5.9999999999999995E-4</v>
      </c>
      <c r="T199" s="3" t="s">
        <v>83</v>
      </c>
      <c r="U199" s="3" t="s">
        <v>84</v>
      </c>
      <c r="V199" s="13">
        <v>28</v>
      </c>
      <c r="W199" s="13">
        <v>15.5</v>
      </c>
      <c r="X199" s="13">
        <v>5</v>
      </c>
      <c r="Y199" s="13">
        <v>1303</v>
      </c>
      <c r="Z199" s="13">
        <v>2170</v>
      </c>
      <c r="AA199" s="13">
        <v>0.60046082949308754</v>
      </c>
      <c r="AB199" s="13">
        <v>24</v>
      </c>
      <c r="AC199" s="14">
        <v>434</v>
      </c>
      <c r="AD199" s="13">
        <f t="shared" si="24"/>
        <v>2.17</v>
      </c>
      <c r="AE199">
        <f t="shared" si="25"/>
        <v>4.3400000000000001E-2</v>
      </c>
      <c r="AF199">
        <f t="shared" si="26"/>
        <v>30.45806352374148</v>
      </c>
      <c r="AG199">
        <f t="shared" si="27"/>
        <v>1.233119980718278</v>
      </c>
    </row>
    <row r="200" spans="1:33" ht="13" x14ac:dyDescent="0.15">
      <c r="A200" s="3" t="s">
        <v>80</v>
      </c>
      <c r="B200" s="3" t="s">
        <v>21</v>
      </c>
      <c r="C200" t="s">
        <v>177</v>
      </c>
      <c r="D200" s="7">
        <v>3</v>
      </c>
      <c r="E200" s="3" t="s">
        <v>85</v>
      </c>
      <c r="F200" s="3" t="s">
        <v>14</v>
      </c>
      <c r="G200" s="3" t="s">
        <v>204</v>
      </c>
      <c r="H200" s="4">
        <v>45081</v>
      </c>
      <c r="I200" s="5">
        <v>0.55277777777777781</v>
      </c>
      <c r="J200" s="5">
        <v>0.55694444444444446</v>
      </c>
      <c r="K200" s="5">
        <f t="shared" si="20"/>
        <v>0.54166666666666663</v>
      </c>
      <c r="L200" s="3" t="s">
        <v>15</v>
      </c>
      <c r="M200" s="3">
        <v>73</v>
      </c>
      <c r="N200" s="3">
        <f t="shared" si="21"/>
        <v>22.777777777777779</v>
      </c>
      <c r="O200" s="3">
        <v>0.35699999999999998</v>
      </c>
      <c r="P200" s="3">
        <v>1.2999999999999999E-2</v>
      </c>
      <c r="Q200" s="3">
        <f t="shared" si="22"/>
        <v>21.419999999999998</v>
      </c>
      <c r="R200" s="3">
        <f t="shared" si="23"/>
        <v>7.7999999999999988E-4</v>
      </c>
      <c r="S200" s="3" t="s">
        <v>86</v>
      </c>
      <c r="T200" s="3" t="s">
        <v>83</v>
      </c>
      <c r="U200" s="3" t="s">
        <v>84</v>
      </c>
      <c r="V200" s="13">
        <v>28</v>
      </c>
      <c r="W200" s="13">
        <v>15.5</v>
      </c>
      <c r="X200" s="13">
        <v>5</v>
      </c>
      <c r="Y200" s="13">
        <v>1303</v>
      </c>
      <c r="Z200" s="13">
        <v>2170</v>
      </c>
      <c r="AA200" s="13">
        <v>0.60046082949308754</v>
      </c>
      <c r="AB200" s="13">
        <v>24</v>
      </c>
      <c r="AC200" s="14">
        <v>434</v>
      </c>
      <c r="AD200" s="13">
        <f t="shared" si="24"/>
        <v>2.17</v>
      </c>
      <c r="AE200">
        <f t="shared" si="25"/>
        <v>4.3400000000000001E-2</v>
      </c>
      <c r="AF200">
        <f t="shared" si="26"/>
        <v>44.10502806976978</v>
      </c>
      <c r="AG200">
        <f t="shared" si="27"/>
        <v>1.6060654479187877</v>
      </c>
    </row>
    <row r="201" spans="1:33" ht="13" x14ac:dyDescent="0.15">
      <c r="A201" s="3" t="s">
        <v>80</v>
      </c>
      <c r="B201" s="3" t="s">
        <v>21</v>
      </c>
      <c r="C201" t="s">
        <v>177</v>
      </c>
      <c r="D201" s="7">
        <v>3</v>
      </c>
      <c r="E201" s="3" t="s">
        <v>85</v>
      </c>
      <c r="F201" s="3" t="s">
        <v>108</v>
      </c>
      <c r="G201" s="3" t="s">
        <v>204</v>
      </c>
      <c r="H201" s="4">
        <v>45082</v>
      </c>
      <c r="I201" s="5">
        <v>0.51666666666666672</v>
      </c>
      <c r="J201" s="5">
        <v>0.52013888888888893</v>
      </c>
      <c r="K201" s="5">
        <f t="shared" si="20"/>
        <v>0.5</v>
      </c>
      <c r="L201" s="3" t="s">
        <v>15</v>
      </c>
      <c r="M201" s="3">
        <v>78</v>
      </c>
      <c r="N201" s="3">
        <f t="shared" si="21"/>
        <v>25.555555555555557</v>
      </c>
      <c r="O201" s="3">
        <v>0.35799999999999998</v>
      </c>
      <c r="P201" s="3">
        <v>2.5000000000000001E-2</v>
      </c>
      <c r="Q201" s="3">
        <f t="shared" si="22"/>
        <v>21.48</v>
      </c>
      <c r="R201" s="3">
        <f t="shared" si="23"/>
        <v>1.5E-3</v>
      </c>
      <c r="T201" s="3" t="s">
        <v>83</v>
      </c>
      <c r="U201" s="3" t="s">
        <v>84</v>
      </c>
      <c r="V201" s="13">
        <v>28</v>
      </c>
      <c r="W201" s="13">
        <v>15.5</v>
      </c>
      <c r="X201" s="13">
        <v>5</v>
      </c>
      <c r="Y201" s="13">
        <v>1303</v>
      </c>
      <c r="Z201" s="13">
        <v>2170</v>
      </c>
      <c r="AA201" s="13">
        <v>0.60046082949308754</v>
      </c>
      <c r="AB201" s="13">
        <v>24</v>
      </c>
      <c r="AC201" s="14">
        <v>434</v>
      </c>
      <c r="AD201" s="13">
        <f t="shared" si="24"/>
        <v>2.17</v>
      </c>
      <c r="AE201">
        <f t="shared" si="25"/>
        <v>4.3400000000000001E-2</v>
      </c>
      <c r="AF201">
        <f t="shared" si="26"/>
        <v>43.817273078161818</v>
      </c>
      <c r="AG201">
        <f t="shared" si="27"/>
        <v>3.0598654384191217</v>
      </c>
    </row>
    <row r="202" spans="1:33" ht="13" x14ac:dyDescent="0.15">
      <c r="A202" s="3" t="s">
        <v>80</v>
      </c>
      <c r="B202" s="3" t="s">
        <v>21</v>
      </c>
      <c r="C202" t="s">
        <v>177</v>
      </c>
      <c r="D202" s="7">
        <v>3</v>
      </c>
      <c r="E202" s="3" t="s">
        <v>85</v>
      </c>
      <c r="F202" s="3" t="s">
        <v>116</v>
      </c>
      <c r="G202" s="3" t="s">
        <v>132</v>
      </c>
      <c r="H202" s="4">
        <v>45083</v>
      </c>
      <c r="I202" s="5">
        <v>0.52847222222222223</v>
      </c>
      <c r="J202" s="5">
        <v>0.53263888888888888</v>
      </c>
      <c r="K202" s="5">
        <f t="shared" si="20"/>
        <v>0.54166666666666663</v>
      </c>
      <c r="L202" s="3" t="s">
        <v>15</v>
      </c>
      <c r="M202" s="3">
        <v>82</v>
      </c>
      <c r="N202" s="3">
        <f t="shared" si="21"/>
        <v>27.777777777777779</v>
      </c>
      <c r="O202" s="3">
        <v>0.34899999999999998</v>
      </c>
      <c r="P202" s="3">
        <v>2.1999999999999999E-2</v>
      </c>
      <c r="Q202" s="3">
        <f t="shared" si="22"/>
        <v>20.939999999999998</v>
      </c>
      <c r="R202" s="3">
        <f t="shared" si="23"/>
        <v>1.3199999999999998E-3</v>
      </c>
      <c r="S202" s="3" t="s">
        <v>122</v>
      </c>
      <c r="T202" s="3" t="s">
        <v>83</v>
      </c>
      <c r="U202" s="11" t="s">
        <v>84</v>
      </c>
      <c r="V202" s="13">
        <v>28</v>
      </c>
      <c r="W202" s="13">
        <v>15.5</v>
      </c>
      <c r="X202" s="13">
        <v>5</v>
      </c>
      <c r="Y202" s="13">
        <v>1303</v>
      </c>
      <c r="Z202" s="13">
        <v>2170</v>
      </c>
      <c r="AA202" s="13">
        <v>0.60046082949308754</v>
      </c>
      <c r="AB202" s="13">
        <v>24</v>
      </c>
      <c r="AC202" s="14">
        <v>434</v>
      </c>
      <c r="AD202" s="13">
        <f t="shared" si="24"/>
        <v>2.17</v>
      </c>
      <c r="AE202">
        <f t="shared" si="25"/>
        <v>4.3400000000000001E-2</v>
      </c>
      <c r="AF202">
        <f t="shared" si="26"/>
        <v>42.400284287179154</v>
      </c>
      <c r="AG202">
        <f t="shared" si="27"/>
        <v>2.6727972903092874</v>
      </c>
    </row>
    <row r="203" spans="1:33" ht="13" x14ac:dyDescent="0.15">
      <c r="A203" s="3" t="s">
        <v>80</v>
      </c>
      <c r="B203" s="3" t="s">
        <v>21</v>
      </c>
      <c r="C203" t="s">
        <v>177</v>
      </c>
      <c r="D203" s="7">
        <v>3</v>
      </c>
      <c r="E203" s="3" t="s">
        <v>85</v>
      </c>
      <c r="F203" s="3" t="s">
        <v>127</v>
      </c>
      <c r="G203" s="3" t="s">
        <v>132</v>
      </c>
      <c r="H203" s="4">
        <v>45084</v>
      </c>
      <c r="I203" s="5">
        <v>0.35208333333333336</v>
      </c>
      <c r="J203" s="5">
        <v>0.35625000000000001</v>
      </c>
      <c r="K203" s="5">
        <f t="shared" ref="K203:K266" si="28">MROUND(I203, "1:00")</f>
        <v>0.33333333333333331</v>
      </c>
      <c r="L203" s="3" t="s">
        <v>15</v>
      </c>
      <c r="M203" s="3">
        <v>68</v>
      </c>
      <c r="N203" s="3">
        <f t="shared" ref="N203:N266" si="29">((M203-32)*5)/9</f>
        <v>20</v>
      </c>
      <c r="O203" s="3">
        <v>0.30399999999999999</v>
      </c>
      <c r="P203" s="3">
        <v>0.02</v>
      </c>
      <c r="Q203" s="3">
        <f t="shared" ref="Q203:Q266" si="30">O203*60</f>
        <v>18.239999999999998</v>
      </c>
      <c r="R203" s="3">
        <f t="shared" ref="R203:R266" si="31">(P203*60)/1000</f>
        <v>1.1999999999999999E-3</v>
      </c>
      <c r="T203" s="3" t="s">
        <v>83</v>
      </c>
      <c r="U203" s="3" t="s">
        <v>84</v>
      </c>
      <c r="V203" s="13">
        <v>28</v>
      </c>
      <c r="W203" s="13">
        <v>15.5</v>
      </c>
      <c r="X203" s="13">
        <v>5</v>
      </c>
      <c r="Y203" s="13">
        <v>1303</v>
      </c>
      <c r="Z203" s="13">
        <v>2170</v>
      </c>
      <c r="AA203" s="13">
        <v>0.60046082949308754</v>
      </c>
      <c r="AB203" s="13">
        <v>24</v>
      </c>
      <c r="AC203" s="14">
        <v>434</v>
      </c>
      <c r="AD203" s="13">
        <f t="shared" ref="AD203:AD266" si="32">Z203/1000</f>
        <v>2.17</v>
      </c>
      <c r="AE203">
        <f t="shared" ref="AE203:AE266" si="33">AC203/10000</f>
        <v>4.3400000000000001E-2</v>
      </c>
      <c r="AF203">
        <f t="shared" ref="AF203:AF266" si="34">(Q203*10^-6)*AD203/(0.082057*(N203+273.15))/AE203*10^6</f>
        <v>37.913100724584815</v>
      </c>
      <c r="AG203">
        <f t="shared" ref="AG203:AG266" si="35">(R203*10^-6)*AD203/(0.082057*(N203+273.15))/AE203*10^6*10^3</f>
        <v>2.4942829424068962</v>
      </c>
    </row>
    <row r="204" spans="1:33" ht="13" x14ac:dyDescent="0.15">
      <c r="A204" s="3" t="s">
        <v>80</v>
      </c>
      <c r="B204" s="3" t="s">
        <v>21</v>
      </c>
      <c r="C204" t="s">
        <v>177</v>
      </c>
      <c r="D204" s="7">
        <v>3</v>
      </c>
      <c r="E204" s="3" t="s">
        <v>85</v>
      </c>
      <c r="F204" s="3" t="s">
        <v>135</v>
      </c>
      <c r="G204" s="3" t="s">
        <v>132</v>
      </c>
      <c r="H204" s="4">
        <v>45084</v>
      </c>
      <c r="I204" s="5">
        <v>0.63055555555555554</v>
      </c>
      <c r="J204" s="5">
        <v>0.63402777777777775</v>
      </c>
      <c r="K204" s="5">
        <f t="shared" si="28"/>
        <v>0.625</v>
      </c>
      <c r="L204" s="3" t="s">
        <v>15</v>
      </c>
      <c r="M204" s="3">
        <v>79</v>
      </c>
      <c r="N204" s="3">
        <f t="shared" si="29"/>
        <v>26.111111111111111</v>
      </c>
      <c r="O204" s="3">
        <v>0.40300000000000002</v>
      </c>
      <c r="P204" s="3">
        <v>1.7999999999999999E-2</v>
      </c>
      <c r="Q204" s="3">
        <f t="shared" si="30"/>
        <v>24.18</v>
      </c>
      <c r="R204" s="3">
        <f t="shared" si="31"/>
        <v>1.0799999999999998E-3</v>
      </c>
      <c r="T204" s="3" t="s">
        <v>83</v>
      </c>
      <c r="U204" s="3" t="s">
        <v>84</v>
      </c>
      <c r="V204" s="13">
        <v>28</v>
      </c>
      <c r="W204" s="13">
        <v>15.5</v>
      </c>
      <c r="X204" s="13">
        <v>5</v>
      </c>
      <c r="Y204" s="13">
        <v>1303</v>
      </c>
      <c r="Z204" s="13">
        <v>2170</v>
      </c>
      <c r="AA204" s="13">
        <v>0.60046082949308754</v>
      </c>
      <c r="AB204" s="13">
        <v>24</v>
      </c>
      <c r="AC204" s="14">
        <v>434</v>
      </c>
      <c r="AD204" s="13">
        <f t="shared" si="32"/>
        <v>2.17</v>
      </c>
      <c r="AE204">
        <f t="shared" si="33"/>
        <v>4.3400000000000001E-2</v>
      </c>
      <c r="AF204">
        <f t="shared" si="34"/>
        <v>49.233462688529009</v>
      </c>
      <c r="AG204">
        <f t="shared" si="35"/>
        <v>2.1990132218201541</v>
      </c>
    </row>
    <row r="205" spans="1:33" ht="13" x14ac:dyDescent="0.15">
      <c r="A205" s="3" t="s">
        <v>80</v>
      </c>
      <c r="B205" s="3" t="s">
        <v>21</v>
      </c>
      <c r="C205" t="s">
        <v>177</v>
      </c>
      <c r="D205" s="7">
        <v>3</v>
      </c>
      <c r="E205" s="3" t="s">
        <v>85</v>
      </c>
      <c r="F205" s="3" t="s">
        <v>137</v>
      </c>
      <c r="G205" s="3" t="s">
        <v>205</v>
      </c>
      <c r="H205" s="4">
        <v>45085</v>
      </c>
      <c r="I205" s="5">
        <v>0.50763888888888886</v>
      </c>
      <c r="J205" s="5">
        <v>0.51111111111111107</v>
      </c>
      <c r="K205" s="5">
        <f t="shared" si="28"/>
        <v>0.5</v>
      </c>
      <c r="L205" s="3" t="s">
        <v>15</v>
      </c>
      <c r="M205" s="3">
        <v>77</v>
      </c>
      <c r="N205" s="3">
        <f t="shared" si="29"/>
        <v>25</v>
      </c>
      <c r="O205" s="3">
        <v>0.372</v>
      </c>
      <c r="P205" s="8">
        <v>0.02</v>
      </c>
      <c r="Q205" s="3">
        <f t="shared" si="30"/>
        <v>22.32</v>
      </c>
      <c r="R205" s="3">
        <f t="shared" si="31"/>
        <v>1.1999999999999999E-3</v>
      </c>
      <c r="T205" s="3" t="s">
        <v>157</v>
      </c>
      <c r="U205" s="3" t="s">
        <v>156</v>
      </c>
      <c r="V205" s="13">
        <v>28</v>
      </c>
      <c r="W205" s="13">
        <v>15.5</v>
      </c>
      <c r="X205" s="13">
        <v>5</v>
      </c>
      <c r="Y205" s="13">
        <v>1303</v>
      </c>
      <c r="Z205" s="13">
        <v>2170</v>
      </c>
      <c r="AA205" s="13">
        <v>0.60046082949308754</v>
      </c>
      <c r="AB205" s="13">
        <v>24</v>
      </c>
      <c r="AC205" s="14">
        <v>434</v>
      </c>
      <c r="AD205" s="13">
        <f t="shared" si="32"/>
        <v>2.17</v>
      </c>
      <c r="AE205">
        <f t="shared" si="33"/>
        <v>4.3400000000000001E-2</v>
      </c>
      <c r="AF205">
        <f t="shared" si="34"/>
        <v>45.615637192481707</v>
      </c>
      <c r="AG205">
        <f t="shared" si="35"/>
        <v>2.4524536124990157</v>
      </c>
    </row>
    <row r="206" spans="1:33" ht="13" x14ac:dyDescent="0.15">
      <c r="A206" s="3" t="s">
        <v>80</v>
      </c>
      <c r="B206" s="3" t="s">
        <v>21</v>
      </c>
      <c r="C206" t="s">
        <v>177</v>
      </c>
      <c r="D206" s="7">
        <v>3</v>
      </c>
      <c r="E206" s="3" t="s">
        <v>85</v>
      </c>
      <c r="F206" s="3" t="s">
        <v>173</v>
      </c>
      <c r="G206" s="3" t="s">
        <v>205</v>
      </c>
      <c r="H206" s="4">
        <v>45086</v>
      </c>
      <c r="I206" s="5">
        <v>0.42638888888888887</v>
      </c>
      <c r="J206" s="5">
        <v>0.42986111111111114</v>
      </c>
      <c r="K206" s="5">
        <f t="shared" si="28"/>
        <v>0.41666666666666663</v>
      </c>
      <c r="L206" s="3" t="s">
        <v>15</v>
      </c>
      <c r="M206" s="3">
        <v>72</v>
      </c>
      <c r="N206" s="3">
        <f t="shared" si="29"/>
        <v>22.222222222222221</v>
      </c>
      <c r="O206" s="8">
        <v>0.34</v>
      </c>
      <c r="P206" s="3">
        <v>1.7999999999999999E-2</v>
      </c>
      <c r="Q206" s="3">
        <f t="shared" si="30"/>
        <v>20.400000000000002</v>
      </c>
      <c r="R206" s="3">
        <f t="shared" si="31"/>
        <v>1.0799999999999998E-3</v>
      </c>
      <c r="T206" s="3" t="s">
        <v>83</v>
      </c>
      <c r="U206" s="3" t="s">
        <v>84</v>
      </c>
      <c r="V206" s="13">
        <v>28</v>
      </c>
      <c r="W206" s="13">
        <v>15.5</v>
      </c>
      <c r="X206" s="13">
        <v>5</v>
      </c>
      <c r="Y206" s="13">
        <v>1303</v>
      </c>
      <c r="Z206" s="13">
        <v>2170</v>
      </c>
      <c r="AA206" s="13">
        <v>0.60046082949308754</v>
      </c>
      <c r="AB206" s="13">
        <v>24</v>
      </c>
      <c r="AC206" s="14">
        <v>434</v>
      </c>
      <c r="AD206" s="13">
        <f t="shared" si="32"/>
        <v>2.17</v>
      </c>
      <c r="AE206">
        <f t="shared" si="33"/>
        <v>4.3400000000000001E-2</v>
      </c>
      <c r="AF206">
        <f t="shared" si="34"/>
        <v>42.08379401459063</v>
      </c>
      <c r="AG206">
        <f t="shared" si="35"/>
        <v>2.227965565478327</v>
      </c>
    </row>
    <row r="207" spans="1:33" ht="14" thickBot="1" x14ac:dyDescent="0.2">
      <c r="A207" s="3" t="s">
        <v>11</v>
      </c>
      <c r="B207" s="3" t="s">
        <v>48</v>
      </c>
      <c r="C207" t="s">
        <v>177</v>
      </c>
      <c r="D207" s="7">
        <v>4</v>
      </c>
      <c r="E207" s="3" t="s">
        <v>49</v>
      </c>
      <c r="F207" s="3" t="s">
        <v>14</v>
      </c>
      <c r="G207" s="3" t="s">
        <v>204</v>
      </c>
      <c r="H207" s="4">
        <v>45081</v>
      </c>
      <c r="I207" s="5">
        <v>0.53888888888888886</v>
      </c>
      <c r="J207" s="5">
        <v>0.54236111111111107</v>
      </c>
      <c r="K207" s="5">
        <f t="shared" si="28"/>
        <v>0.54166666666666663</v>
      </c>
      <c r="L207" s="3" t="s">
        <v>15</v>
      </c>
      <c r="M207" s="3">
        <v>73</v>
      </c>
      <c r="N207" s="3">
        <f t="shared" si="29"/>
        <v>22.777777777777779</v>
      </c>
      <c r="O207" s="3">
        <v>0.124</v>
      </c>
      <c r="P207" s="3">
        <v>4.2999999999999997E-2</v>
      </c>
      <c r="Q207" s="3">
        <f t="shared" si="30"/>
        <v>7.4399999999999995</v>
      </c>
      <c r="R207" s="3">
        <f t="shared" si="31"/>
        <v>2.5799999999999998E-3</v>
      </c>
      <c r="S207" s="3" t="s">
        <v>50</v>
      </c>
      <c r="T207" s="3" t="s">
        <v>16</v>
      </c>
      <c r="U207" s="3" t="s">
        <v>17</v>
      </c>
      <c r="V207" s="16">
        <v>28</v>
      </c>
      <c r="W207" s="16">
        <v>10.5</v>
      </c>
      <c r="X207" s="16">
        <v>5</v>
      </c>
      <c r="Y207" s="16">
        <f t="shared" ref="Y207" si="36">(2*V207*W207)+(2*V207*X207)+(2*W207*X207)</f>
        <v>973</v>
      </c>
      <c r="Z207" s="16">
        <f t="shared" ref="Z207" si="37">V207*W207*X207</f>
        <v>1470</v>
      </c>
      <c r="AA207" s="16">
        <f t="shared" ref="AA207" si="38">Y207/Z207</f>
        <v>0.66190476190476188</v>
      </c>
      <c r="AB207" s="16">
        <v>10</v>
      </c>
      <c r="AC207" s="17">
        <f t="shared" ref="AC207" si="39">V207*W207</f>
        <v>294</v>
      </c>
      <c r="AD207" s="13">
        <f t="shared" si="32"/>
        <v>1.47</v>
      </c>
      <c r="AE207">
        <f t="shared" si="33"/>
        <v>2.9399999999999999E-2</v>
      </c>
      <c r="AF207">
        <f t="shared" si="34"/>
        <v>15.31939350322536</v>
      </c>
      <c r="AG207">
        <f t="shared" si="35"/>
        <v>5.3123703277313741</v>
      </c>
    </row>
    <row r="208" spans="1:33" ht="14" thickBot="1" x14ac:dyDescent="0.2">
      <c r="A208" s="3" t="s">
        <v>11</v>
      </c>
      <c r="B208" s="3" t="s">
        <v>48</v>
      </c>
      <c r="C208" t="s">
        <v>177</v>
      </c>
      <c r="D208" s="7">
        <v>4</v>
      </c>
      <c r="E208" s="3" t="s">
        <v>49</v>
      </c>
      <c r="F208" s="3" t="s">
        <v>108</v>
      </c>
      <c r="G208" s="3" t="s">
        <v>204</v>
      </c>
      <c r="H208" s="4">
        <v>45082</v>
      </c>
      <c r="I208" s="5">
        <v>0.5444444444444444</v>
      </c>
      <c r="J208" s="5">
        <v>0.54791666666666672</v>
      </c>
      <c r="K208" s="5">
        <f t="shared" si="28"/>
        <v>0.54166666666666663</v>
      </c>
      <c r="L208" s="3" t="s">
        <v>15</v>
      </c>
      <c r="M208" s="3">
        <v>78</v>
      </c>
      <c r="N208" s="3">
        <f t="shared" si="29"/>
        <v>25.555555555555557</v>
      </c>
      <c r="O208" s="3">
        <v>0.42099999999999999</v>
      </c>
      <c r="P208" s="6">
        <v>7.0000000000000007E-2</v>
      </c>
      <c r="Q208" s="3">
        <f t="shared" si="30"/>
        <v>25.259999999999998</v>
      </c>
      <c r="R208" s="3">
        <f t="shared" si="31"/>
        <v>4.2000000000000006E-3</v>
      </c>
      <c r="S208" s="6" t="s">
        <v>110</v>
      </c>
      <c r="T208" s="3" t="s">
        <v>16</v>
      </c>
      <c r="U208" s="3" t="s">
        <v>109</v>
      </c>
      <c r="V208" s="16">
        <v>28</v>
      </c>
      <c r="W208" s="16">
        <v>10.5</v>
      </c>
      <c r="X208" s="16">
        <v>5</v>
      </c>
      <c r="Y208" s="16">
        <f t="shared" ref="Y208:Y270" si="40">(2*V208*W208)+(2*V208*X208)+(2*W208*X208)</f>
        <v>973</v>
      </c>
      <c r="Z208" s="16">
        <f t="shared" ref="Z208:Z269" si="41">V208*W208*X208</f>
        <v>1470</v>
      </c>
      <c r="AA208" s="16">
        <f t="shared" ref="AA208:AA269" si="42">Y208/Z208</f>
        <v>0.66190476190476188</v>
      </c>
      <c r="AB208" s="16">
        <v>11</v>
      </c>
      <c r="AC208" s="17">
        <f t="shared" ref="AC208:AC269" si="43">V208*W208</f>
        <v>294</v>
      </c>
      <c r="AD208" s="13">
        <f t="shared" si="32"/>
        <v>1.47</v>
      </c>
      <c r="AE208">
        <f t="shared" si="33"/>
        <v>2.9399999999999999E-2</v>
      </c>
      <c r="AF208">
        <f t="shared" si="34"/>
        <v>51.528133982977998</v>
      </c>
      <c r="AG208">
        <f t="shared" si="35"/>
        <v>8.5676232275735416</v>
      </c>
    </row>
    <row r="209" spans="1:33" ht="14" thickBot="1" x14ac:dyDescent="0.2">
      <c r="A209" s="3" t="s">
        <v>11</v>
      </c>
      <c r="B209" s="3" t="s">
        <v>48</v>
      </c>
      <c r="C209" t="s">
        <v>177</v>
      </c>
      <c r="D209" s="7">
        <v>4</v>
      </c>
      <c r="E209" s="3" t="s">
        <v>49</v>
      </c>
      <c r="F209" s="3" t="s">
        <v>116</v>
      </c>
      <c r="G209" s="3" t="s">
        <v>132</v>
      </c>
      <c r="H209" s="4">
        <v>45083</v>
      </c>
      <c r="I209" s="5">
        <v>0.51388888888888884</v>
      </c>
      <c r="J209" s="5">
        <v>0.5180555555555556</v>
      </c>
      <c r="K209" s="5">
        <f t="shared" si="28"/>
        <v>0.5</v>
      </c>
      <c r="L209" s="3" t="s">
        <v>15</v>
      </c>
      <c r="M209" s="3">
        <v>80</v>
      </c>
      <c r="N209" s="3">
        <f t="shared" si="29"/>
        <v>26.666666666666668</v>
      </c>
      <c r="O209" s="3">
        <v>9.9000000000000005E-2</v>
      </c>
      <c r="P209" s="3">
        <v>4.1000000000000002E-2</v>
      </c>
      <c r="Q209" s="3">
        <f t="shared" si="30"/>
        <v>5.94</v>
      </c>
      <c r="R209" s="3">
        <f t="shared" si="31"/>
        <v>2.4599999999999999E-3</v>
      </c>
      <c r="T209" s="3" t="s">
        <v>16</v>
      </c>
      <c r="U209" s="3" t="s">
        <v>117</v>
      </c>
      <c r="V209" s="16">
        <v>28</v>
      </c>
      <c r="W209" s="16">
        <v>10.5</v>
      </c>
      <c r="X209" s="16">
        <v>5</v>
      </c>
      <c r="Y209" s="16">
        <f t="shared" si="40"/>
        <v>973</v>
      </c>
      <c r="Z209" s="16">
        <f t="shared" si="41"/>
        <v>1470</v>
      </c>
      <c r="AA209" s="16">
        <f t="shared" si="42"/>
        <v>0.66190476190476188</v>
      </c>
      <c r="AB209" s="16">
        <v>12</v>
      </c>
      <c r="AC209" s="17">
        <f t="shared" si="43"/>
        <v>294</v>
      </c>
      <c r="AD209" s="13">
        <f t="shared" si="32"/>
        <v>1.47</v>
      </c>
      <c r="AE209">
        <f t="shared" si="33"/>
        <v>2.9399999999999999E-2</v>
      </c>
      <c r="AF209">
        <f t="shared" si="34"/>
        <v>12.072161667478724</v>
      </c>
      <c r="AG209">
        <f t="shared" si="35"/>
        <v>4.9995821047134106</v>
      </c>
    </row>
    <row r="210" spans="1:33" ht="14" thickBot="1" x14ac:dyDescent="0.2">
      <c r="A210" s="3" t="s">
        <v>11</v>
      </c>
      <c r="B210" s="3" t="s">
        <v>48</v>
      </c>
      <c r="C210" t="s">
        <v>177</v>
      </c>
      <c r="D210" s="7">
        <v>4</v>
      </c>
      <c r="E210" s="3" t="s">
        <v>49</v>
      </c>
      <c r="F210" s="3" t="s">
        <v>127</v>
      </c>
      <c r="G210" s="3" t="s">
        <v>132</v>
      </c>
      <c r="H210" s="4">
        <v>45084</v>
      </c>
      <c r="I210" s="5">
        <v>0.34930555555555554</v>
      </c>
      <c r="J210" s="5">
        <v>0.3527777777777778</v>
      </c>
      <c r="K210" s="5">
        <f t="shared" si="28"/>
        <v>0.33333333333333331</v>
      </c>
      <c r="L210" s="3" t="s">
        <v>15</v>
      </c>
      <c r="M210" s="3">
        <v>68</v>
      </c>
      <c r="N210" s="3">
        <f t="shared" si="29"/>
        <v>20</v>
      </c>
      <c r="O210" s="3">
        <v>9.4E-2</v>
      </c>
      <c r="P210" s="3">
        <v>4.3999999999999997E-2</v>
      </c>
      <c r="Q210" s="3">
        <f t="shared" si="30"/>
        <v>5.64</v>
      </c>
      <c r="R210" s="3">
        <f t="shared" si="31"/>
        <v>2.6399999999999996E-3</v>
      </c>
      <c r="T210" s="3" t="s">
        <v>16</v>
      </c>
      <c r="U210" s="3" t="s">
        <v>109</v>
      </c>
      <c r="V210" s="16">
        <v>28</v>
      </c>
      <c r="W210" s="16">
        <v>10.5</v>
      </c>
      <c r="X210" s="16">
        <v>5</v>
      </c>
      <c r="Y210" s="16">
        <f t="shared" si="40"/>
        <v>973</v>
      </c>
      <c r="Z210" s="16">
        <f t="shared" si="41"/>
        <v>1470</v>
      </c>
      <c r="AA210" s="16">
        <f t="shared" si="42"/>
        <v>0.66190476190476188</v>
      </c>
      <c r="AB210" s="16">
        <v>13</v>
      </c>
      <c r="AC210" s="17">
        <f t="shared" si="43"/>
        <v>294</v>
      </c>
      <c r="AD210" s="13">
        <f t="shared" si="32"/>
        <v>1.47</v>
      </c>
      <c r="AE210">
        <f t="shared" si="33"/>
        <v>2.9399999999999999E-2</v>
      </c>
      <c r="AF210">
        <f t="shared" si="34"/>
        <v>11.723129829312413</v>
      </c>
      <c r="AG210">
        <f t="shared" si="35"/>
        <v>5.4874224732951715</v>
      </c>
    </row>
    <row r="211" spans="1:33" ht="14" thickBot="1" x14ac:dyDescent="0.2">
      <c r="A211" s="3" t="s">
        <v>11</v>
      </c>
      <c r="B211" s="3" t="s">
        <v>48</v>
      </c>
      <c r="C211" t="s">
        <v>177</v>
      </c>
      <c r="D211" s="7">
        <v>4</v>
      </c>
      <c r="E211" s="3" t="s">
        <v>49</v>
      </c>
      <c r="F211" s="3" t="s">
        <v>135</v>
      </c>
      <c r="G211" s="3" t="s">
        <v>132</v>
      </c>
      <c r="H211" s="4">
        <v>45084</v>
      </c>
      <c r="I211" s="5">
        <v>0.55555555555555558</v>
      </c>
      <c r="J211" s="5">
        <v>0.55902777777777779</v>
      </c>
      <c r="K211" s="5">
        <f t="shared" si="28"/>
        <v>0.54166666666666663</v>
      </c>
      <c r="L211" s="3" t="s">
        <v>15</v>
      </c>
      <c r="M211" s="18">
        <v>78</v>
      </c>
      <c r="N211" s="3">
        <f t="shared" si="29"/>
        <v>25.555555555555557</v>
      </c>
      <c r="O211" s="3">
        <v>0.128</v>
      </c>
      <c r="P211" s="3">
        <v>4.8000000000000001E-2</v>
      </c>
      <c r="Q211" s="3">
        <f t="shared" si="30"/>
        <v>7.68</v>
      </c>
      <c r="R211" s="3">
        <f t="shared" si="31"/>
        <v>2.8799999999999997E-3</v>
      </c>
      <c r="T211" s="3" t="s">
        <v>16</v>
      </c>
      <c r="U211" s="3" t="s">
        <v>136</v>
      </c>
      <c r="V211" s="16">
        <v>28</v>
      </c>
      <c r="W211" s="16">
        <v>10.5</v>
      </c>
      <c r="X211" s="16">
        <v>5</v>
      </c>
      <c r="Y211" s="16">
        <f t="shared" si="40"/>
        <v>973</v>
      </c>
      <c r="Z211" s="16">
        <f t="shared" si="41"/>
        <v>1470</v>
      </c>
      <c r="AA211" s="16">
        <f t="shared" si="42"/>
        <v>0.66190476190476188</v>
      </c>
      <c r="AB211" s="16">
        <v>14</v>
      </c>
      <c r="AC211" s="17">
        <f t="shared" si="43"/>
        <v>294</v>
      </c>
      <c r="AD211" s="13">
        <f t="shared" si="32"/>
        <v>1.47</v>
      </c>
      <c r="AE211">
        <f t="shared" si="33"/>
        <v>2.9399999999999999E-2</v>
      </c>
      <c r="AF211">
        <f t="shared" si="34"/>
        <v>15.666511044705901</v>
      </c>
      <c r="AG211">
        <f t="shared" si="35"/>
        <v>5.8749416417647131</v>
      </c>
    </row>
    <row r="212" spans="1:33" ht="14" thickBot="1" x14ac:dyDescent="0.2">
      <c r="A212" s="3" t="s">
        <v>11</v>
      </c>
      <c r="B212" s="3" t="s">
        <v>48</v>
      </c>
      <c r="C212" t="s">
        <v>177</v>
      </c>
      <c r="D212" s="7">
        <v>4</v>
      </c>
      <c r="E212" s="3" t="s">
        <v>49</v>
      </c>
      <c r="F212" s="3" t="s">
        <v>137</v>
      </c>
      <c r="G212" s="3" t="s">
        <v>205</v>
      </c>
      <c r="H212" s="4">
        <v>45085</v>
      </c>
      <c r="I212" s="5">
        <v>0.60416666666666663</v>
      </c>
      <c r="J212" s="5">
        <v>0.60763888888888884</v>
      </c>
      <c r="K212" s="5">
        <f t="shared" si="28"/>
        <v>0.625</v>
      </c>
      <c r="L212" s="3" t="s">
        <v>15</v>
      </c>
      <c r="M212" s="3">
        <v>76</v>
      </c>
      <c r="N212" s="3">
        <f t="shared" si="29"/>
        <v>24.444444444444443</v>
      </c>
      <c r="O212" s="8">
        <v>0.12</v>
      </c>
      <c r="P212" s="3">
        <v>4.4999999999999998E-2</v>
      </c>
      <c r="Q212" s="3">
        <f t="shared" si="30"/>
        <v>7.1999999999999993</v>
      </c>
      <c r="R212" s="3">
        <f t="shared" si="31"/>
        <v>2.6999999999999997E-3</v>
      </c>
      <c r="T212" s="3" t="s">
        <v>16</v>
      </c>
      <c r="U212" s="3" t="s">
        <v>17</v>
      </c>
      <c r="V212" s="16">
        <v>28</v>
      </c>
      <c r="W212" s="16">
        <v>10.5</v>
      </c>
      <c r="X212" s="16">
        <v>5</v>
      </c>
      <c r="Y212" s="16">
        <f t="shared" si="40"/>
        <v>973</v>
      </c>
      <c r="Z212" s="16">
        <f t="shared" si="41"/>
        <v>1470</v>
      </c>
      <c r="AA212" s="16">
        <f t="shared" si="42"/>
        <v>0.66190476190476188</v>
      </c>
      <c r="AB212" s="16">
        <v>15</v>
      </c>
      <c r="AC212" s="17">
        <f t="shared" si="43"/>
        <v>294</v>
      </c>
      <c r="AD212" s="13">
        <f t="shared" si="32"/>
        <v>1.47</v>
      </c>
      <c r="AE212">
        <f t="shared" si="33"/>
        <v>2.9399999999999999E-2</v>
      </c>
      <c r="AF212">
        <f t="shared" si="34"/>
        <v>14.742191426286858</v>
      </c>
      <c r="AG212">
        <f t="shared" si="35"/>
        <v>5.5283217848575719</v>
      </c>
    </row>
    <row r="213" spans="1:33" ht="14" thickBot="1" x14ac:dyDescent="0.2">
      <c r="A213" s="3" t="s">
        <v>11</v>
      </c>
      <c r="B213" s="3" t="s">
        <v>48</v>
      </c>
      <c r="C213" t="s">
        <v>177</v>
      </c>
      <c r="D213" s="7">
        <v>4</v>
      </c>
      <c r="E213" s="3" t="s">
        <v>49</v>
      </c>
      <c r="F213" s="3" t="s">
        <v>173</v>
      </c>
      <c r="G213" s="3" t="s">
        <v>205</v>
      </c>
      <c r="H213" s="4">
        <v>45086</v>
      </c>
      <c r="I213" s="5">
        <v>0.5180555555555556</v>
      </c>
      <c r="J213" s="5">
        <v>0.52152777777777781</v>
      </c>
      <c r="K213" s="5">
        <f t="shared" si="28"/>
        <v>0.5</v>
      </c>
      <c r="L213" s="3" t="s">
        <v>15</v>
      </c>
      <c r="M213" s="3">
        <v>74</v>
      </c>
      <c r="N213" s="3">
        <f t="shared" si="29"/>
        <v>23.333333333333332</v>
      </c>
      <c r="O213" s="3">
        <v>8.6999999999999994E-2</v>
      </c>
      <c r="P213" s="3">
        <v>3.5999999999999997E-2</v>
      </c>
      <c r="Q213" s="3">
        <f t="shared" si="30"/>
        <v>5.22</v>
      </c>
      <c r="R213" s="3">
        <f t="shared" si="31"/>
        <v>2.1599999999999996E-3</v>
      </c>
      <c r="T213" s="3" t="s">
        <v>16</v>
      </c>
      <c r="U213" s="3" t="s">
        <v>17</v>
      </c>
      <c r="V213" s="16">
        <v>28</v>
      </c>
      <c r="W213" s="16">
        <v>10.5</v>
      </c>
      <c r="X213" s="16">
        <v>5</v>
      </c>
      <c r="Y213" s="16">
        <f t="shared" si="40"/>
        <v>973</v>
      </c>
      <c r="Z213" s="16">
        <f t="shared" si="41"/>
        <v>1470</v>
      </c>
      <c r="AA213" s="16">
        <f t="shared" si="42"/>
        <v>0.66190476190476188</v>
      </c>
      <c r="AB213" s="16">
        <v>16</v>
      </c>
      <c r="AC213" s="17">
        <f t="shared" si="43"/>
        <v>294</v>
      </c>
      <c r="AD213" s="13">
        <f t="shared" si="32"/>
        <v>1.47</v>
      </c>
      <c r="AE213">
        <f t="shared" si="33"/>
        <v>2.9399999999999999E-2</v>
      </c>
      <c r="AF213">
        <f t="shared" si="34"/>
        <v>10.728143832249021</v>
      </c>
      <c r="AG213">
        <f t="shared" si="35"/>
        <v>4.4392319305858008</v>
      </c>
    </row>
    <row r="214" spans="1:33" ht="14" thickBot="1" x14ac:dyDescent="0.2">
      <c r="A214" s="3" t="s">
        <v>11</v>
      </c>
      <c r="B214" s="3" t="s">
        <v>31</v>
      </c>
      <c r="C214" t="s">
        <v>179</v>
      </c>
      <c r="D214" s="7">
        <v>4</v>
      </c>
      <c r="E214" s="3" t="s">
        <v>33</v>
      </c>
      <c r="F214" s="3" t="s">
        <v>14</v>
      </c>
      <c r="G214" s="3" t="s">
        <v>204</v>
      </c>
      <c r="H214" s="4">
        <v>45081</v>
      </c>
      <c r="I214" s="5">
        <v>0.60138888888888886</v>
      </c>
      <c r="J214" s="5">
        <v>0.60486111111111107</v>
      </c>
      <c r="K214" s="5">
        <f t="shared" si="28"/>
        <v>0.58333333333333326</v>
      </c>
      <c r="L214" s="3" t="s">
        <v>15</v>
      </c>
      <c r="M214" s="3">
        <v>75</v>
      </c>
      <c r="N214" s="3">
        <f t="shared" si="29"/>
        <v>23.888888888888889</v>
      </c>
      <c r="O214" s="3">
        <v>0.55700000000000005</v>
      </c>
      <c r="P214" s="3">
        <v>1.2E-2</v>
      </c>
      <c r="Q214" s="3">
        <f t="shared" si="30"/>
        <v>33.42</v>
      </c>
      <c r="R214" s="3">
        <f t="shared" si="31"/>
        <v>7.1999999999999994E-4</v>
      </c>
      <c r="S214" s="3" t="s">
        <v>25</v>
      </c>
      <c r="T214" s="3" t="s">
        <v>16</v>
      </c>
      <c r="U214" s="3" t="s">
        <v>17</v>
      </c>
      <c r="V214" s="16">
        <v>28</v>
      </c>
      <c r="W214" s="16">
        <v>10.5</v>
      </c>
      <c r="X214" s="16">
        <v>5</v>
      </c>
      <c r="Y214" s="16">
        <f t="shared" si="40"/>
        <v>973</v>
      </c>
      <c r="Z214" s="16">
        <f t="shared" si="41"/>
        <v>1470</v>
      </c>
      <c r="AA214" s="16">
        <f t="shared" si="42"/>
        <v>0.66190476190476188</v>
      </c>
      <c r="AB214" s="16">
        <v>17</v>
      </c>
      <c r="AC214" s="17">
        <f t="shared" si="43"/>
        <v>294</v>
      </c>
      <c r="AD214" s="13">
        <f t="shared" si="32"/>
        <v>1.47</v>
      </c>
      <c r="AE214">
        <f t="shared" si="33"/>
        <v>2.9399999999999999E-2</v>
      </c>
      <c r="AF214">
        <f t="shared" si="34"/>
        <v>68.556320915934577</v>
      </c>
      <c r="AG214">
        <f t="shared" si="35"/>
        <v>1.4769763931619655</v>
      </c>
    </row>
    <row r="215" spans="1:33" ht="14" thickBot="1" x14ac:dyDescent="0.2">
      <c r="A215" s="3" t="s">
        <v>11</v>
      </c>
      <c r="B215" s="3" t="s">
        <v>31</v>
      </c>
      <c r="C215" t="s">
        <v>179</v>
      </c>
      <c r="D215" s="7">
        <v>4</v>
      </c>
      <c r="E215" s="3" t="s">
        <v>33</v>
      </c>
      <c r="F215" s="3" t="s">
        <v>108</v>
      </c>
      <c r="G215" s="3" t="s">
        <v>204</v>
      </c>
      <c r="H215" s="4">
        <v>45082</v>
      </c>
      <c r="I215" s="5">
        <v>0.57013888888888886</v>
      </c>
      <c r="J215" s="5">
        <v>0.57361111111111107</v>
      </c>
      <c r="K215" s="5">
        <f t="shared" si="28"/>
        <v>0.58333333333333326</v>
      </c>
      <c r="L215" s="3" t="s">
        <v>15</v>
      </c>
      <c r="M215" s="3">
        <v>80</v>
      </c>
      <c r="N215" s="3">
        <f t="shared" si="29"/>
        <v>26.666666666666668</v>
      </c>
      <c r="O215" s="3">
        <v>0.64400000000000002</v>
      </c>
      <c r="P215" s="3">
        <v>1.2E-2</v>
      </c>
      <c r="Q215" s="3">
        <f t="shared" si="30"/>
        <v>38.64</v>
      </c>
      <c r="R215" s="3">
        <f t="shared" si="31"/>
        <v>7.1999999999999994E-4</v>
      </c>
      <c r="S215" s="3" t="s">
        <v>112</v>
      </c>
      <c r="T215" s="3" t="s">
        <v>16</v>
      </c>
      <c r="U215" s="3" t="s">
        <v>109</v>
      </c>
      <c r="V215" s="16">
        <v>28</v>
      </c>
      <c r="W215" s="16">
        <v>10.5</v>
      </c>
      <c r="X215" s="16">
        <v>5</v>
      </c>
      <c r="Y215" s="16">
        <f t="shared" si="40"/>
        <v>973</v>
      </c>
      <c r="Z215" s="16">
        <f t="shared" si="41"/>
        <v>1470</v>
      </c>
      <c r="AA215" s="16">
        <f t="shared" si="42"/>
        <v>0.66190476190476188</v>
      </c>
      <c r="AB215" s="16">
        <v>18</v>
      </c>
      <c r="AC215" s="17">
        <f t="shared" si="43"/>
        <v>294</v>
      </c>
      <c r="AD215" s="13">
        <f t="shared" si="32"/>
        <v>1.47</v>
      </c>
      <c r="AE215">
        <f t="shared" si="33"/>
        <v>2.9399999999999999E-2</v>
      </c>
      <c r="AF215">
        <f t="shared" si="34"/>
        <v>78.530021352083807</v>
      </c>
      <c r="AG215">
        <f t="shared" si="35"/>
        <v>1.4632923233307542</v>
      </c>
    </row>
    <row r="216" spans="1:33" ht="14" thickBot="1" x14ac:dyDescent="0.2">
      <c r="A216" s="3" t="s">
        <v>11</v>
      </c>
      <c r="B216" s="3" t="s">
        <v>31</v>
      </c>
      <c r="C216" t="s">
        <v>179</v>
      </c>
      <c r="D216" s="7">
        <v>4</v>
      </c>
      <c r="E216" s="3" t="s">
        <v>33</v>
      </c>
      <c r="F216" s="3" t="s">
        <v>116</v>
      </c>
      <c r="G216" s="3" t="s">
        <v>132</v>
      </c>
      <c r="H216" s="4">
        <v>45083</v>
      </c>
      <c r="I216" s="5">
        <v>0.56041666666666667</v>
      </c>
      <c r="J216" s="5">
        <v>0.56388888888888888</v>
      </c>
      <c r="K216" s="5">
        <f t="shared" si="28"/>
        <v>0.54166666666666663</v>
      </c>
      <c r="L216" s="3" t="s">
        <v>15</v>
      </c>
      <c r="M216" s="3">
        <v>82</v>
      </c>
      <c r="N216" s="3">
        <f t="shared" si="29"/>
        <v>27.777777777777779</v>
      </c>
      <c r="O216" s="3">
        <v>0.57199999999999995</v>
      </c>
      <c r="P216" s="3">
        <v>1.2E-2</v>
      </c>
      <c r="Q216" s="3">
        <f t="shared" si="30"/>
        <v>34.32</v>
      </c>
      <c r="R216" s="3">
        <f t="shared" si="31"/>
        <v>7.1999999999999994E-4</v>
      </c>
      <c r="T216" s="3" t="s">
        <v>16</v>
      </c>
      <c r="U216" s="3" t="s">
        <v>117</v>
      </c>
      <c r="V216" s="16">
        <v>28</v>
      </c>
      <c r="W216" s="16">
        <v>10.5</v>
      </c>
      <c r="X216" s="16">
        <v>5</v>
      </c>
      <c r="Y216" s="16">
        <f t="shared" si="40"/>
        <v>973</v>
      </c>
      <c r="Z216" s="16">
        <f t="shared" si="41"/>
        <v>1470</v>
      </c>
      <c r="AA216" s="16">
        <f t="shared" si="42"/>
        <v>0.66190476190476188</v>
      </c>
      <c r="AB216" s="16">
        <v>19</v>
      </c>
      <c r="AC216" s="17">
        <f t="shared" si="43"/>
        <v>294</v>
      </c>
      <c r="AD216" s="13">
        <f t="shared" si="32"/>
        <v>1.47</v>
      </c>
      <c r="AE216">
        <f t="shared" si="33"/>
        <v>2.9399999999999999E-2</v>
      </c>
      <c r="AF216">
        <f t="shared" si="34"/>
        <v>69.492729548041495</v>
      </c>
      <c r="AG216">
        <f t="shared" si="35"/>
        <v>1.4578894310777932</v>
      </c>
    </row>
    <row r="217" spans="1:33" ht="14" thickBot="1" x14ac:dyDescent="0.2">
      <c r="A217" s="3" t="s">
        <v>11</v>
      </c>
      <c r="B217" s="3" t="s">
        <v>31</v>
      </c>
      <c r="C217" t="s">
        <v>179</v>
      </c>
      <c r="D217" s="7">
        <v>4</v>
      </c>
      <c r="E217" s="3" t="s">
        <v>33</v>
      </c>
      <c r="F217" s="3" t="s">
        <v>127</v>
      </c>
      <c r="G217" s="3" t="s">
        <v>132</v>
      </c>
      <c r="H217" s="4">
        <v>45084</v>
      </c>
      <c r="I217" s="5">
        <v>0.39791666666666664</v>
      </c>
      <c r="J217" s="5">
        <v>0.40138888888888891</v>
      </c>
      <c r="K217" s="5">
        <f t="shared" si="28"/>
        <v>0.41666666666666663</v>
      </c>
      <c r="L217" s="3" t="s">
        <v>15</v>
      </c>
      <c r="M217" s="3">
        <v>74</v>
      </c>
      <c r="N217" s="3">
        <f t="shared" si="29"/>
        <v>23.333333333333332</v>
      </c>
      <c r="O217" s="3">
        <v>0.60199999999999998</v>
      </c>
      <c r="P217" s="3">
        <v>1.4E-2</v>
      </c>
      <c r="Q217" s="3">
        <f t="shared" si="30"/>
        <v>36.119999999999997</v>
      </c>
      <c r="R217" s="3">
        <f t="shared" si="31"/>
        <v>8.3999999999999993E-4</v>
      </c>
      <c r="T217" s="3" t="s">
        <v>16</v>
      </c>
      <c r="U217" s="3" t="s">
        <v>109</v>
      </c>
      <c r="V217" s="16">
        <v>28</v>
      </c>
      <c r="W217" s="16">
        <v>10.5</v>
      </c>
      <c r="X217" s="16">
        <v>5</v>
      </c>
      <c r="Y217" s="16">
        <f t="shared" si="40"/>
        <v>973</v>
      </c>
      <c r="Z217" s="16">
        <f t="shared" si="41"/>
        <v>1470</v>
      </c>
      <c r="AA217" s="16">
        <f t="shared" si="42"/>
        <v>0.66190476190476188</v>
      </c>
      <c r="AB217" s="16">
        <v>20</v>
      </c>
      <c r="AC217" s="17">
        <f t="shared" si="43"/>
        <v>294</v>
      </c>
      <c r="AD217" s="13">
        <f t="shared" si="32"/>
        <v>1.47</v>
      </c>
      <c r="AE217">
        <f t="shared" si="33"/>
        <v>2.9399999999999999E-2</v>
      </c>
      <c r="AF217">
        <f t="shared" si="34"/>
        <v>74.233822839240347</v>
      </c>
      <c r="AG217">
        <f t="shared" si="35"/>
        <v>1.7263679730055896</v>
      </c>
    </row>
    <row r="218" spans="1:33" ht="14" thickBot="1" x14ac:dyDescent="0.2">
      <c r="A218" s="3" t="s">
        <v>11</v>
      </c>
      <c r="B218" s="3" t="s">
        <v>31</v>
      </c>
      <c r="C218" t="s">
        <v>179</v>
      </c>
      <c r="D218" s="7">
        <v>4</v>
      </c>
      <c r="E218" s="3" t="s">
        <v>33</v>
      </c>
      <c r="F218" s="3" t="s">
        <v>135</v>
      </c>
      <c r="G218" s="3" t="s">
        <v>132</v>
      </c>
      <c r="H218" s="4">
        <v>45084</v>
      </c>
      <c r="I218" s="5">
        <v>0.60972222222222228</v>
      </c>
      <c r="J218" s="5">
        <v>0.61319444444444449</v>
      </c>
      <c r="K218" s="5">
        <f t="shared" si="28"/>
        <v>0.625</v>
      </c>
      <c r="L218" s="3" t="s">
        <v>15</v>
      </c>
      <c r="M218" s="3">
        <v>79</v>
      </c>
      <c r="N218" s="3">
        <f t="shared" si="29"/>
        <v>26.111111111111111</v>
      </c>
      <c r="O218" s="3">
        <v>0.62</v>
      </c>
      <c r="P218" s="3">
        <v>1.2E-2</v>
      </c>
      <c r="Q218" s="3">
        <f t="shared" si="30"/>
        <v>37.200000000000003</v>
      </c>
      <c r="R218" s="3">
        <f t="shared" si="31"/>
        <v>7.1999999999999994E-4</v>
      </c>
      <c r="T218" s="3" t="s">
        <v>16</v>
      </c>
      <c r="U218" s="3" t="s">
        <v>136</v>
      </c>
      <c r="V218" s="16">
        <v>28</v>
      </c>
      <c r="W218" s="16">
        <v>10.5</v>
      </c>
      <c r="X218" s="16">
        <v>5</v>
      </c>
      <c r="Y218" s="16">
        <f t="shared" si="40"/>
        <v>973</v>
      </c>
      <c r="Z218" s="16">
        <f t="shared" si="41"/>
        <v>1470</v>
      </c>
      <c r="AA218" s="16">
        <f t="shared" si="42"/>
        <v>0.66190476190476188</v>
      </c>
      <c r="AB218" s="16">
        <v>21</v>
      </c>
      <c r="AC218" s="17">
        <f t="shared" si="43"/>
        <v>294</v>
      </c>
      <c r="AD218" s="13">
        <f t="shared" si="32"/>
        <v>1.47</v>
      </c>
      <c r="AE218">
        <f t="shared" si="33"/>
        <v>2.9399999999999999E-2</v>
      </c>
      <c r="AF218">
        <f t="shared" si="34"/>
        <v>75.743788751583097</v>
      </c>
      <c r="AG218">
        <f t="shared" si="35"/>
        <v>1.4660088145467693</v>
      </c>
    </row>
    <row r="219" spans="1:33" ht="14" thickBot="1" x14ac:dyDescent="0.2">
      <c r="A219" s="3" t="s">
        <v>11</v>
      </c>
      <c r="B219" s="3" t="s">
        <v>31</v>
      </c>
      <c r="C219" t="s">
        <v>179</v>
      </c>
      <c r="D219" s="7">
        <v>4</v>
      </c>
      <c r="E219" s="3" t="s">
        <v>33</v>
      </c>
      <c r="F219" s="3" t="s">
        <v>137</v>
      </c>
      <c r="G219" s="3" t="s">
        <v>205</v>
      </c>
      <c r="H219" s="4">
        <v>45085</v>
      </c>
      <c r="I219" s="5">
        <v>0.52430555555555558</v>
      </c>
      <c r="J219" s="5">
        <v>0.52777777777777779</v>
      </c>
      <c r="K219" s="5">
        <f t="shared" si="28"/>
        <v>0.54166666666666663</v>
      </c>
      <c r="L219" s="3" t="s">
        <v>15</v>
      </c>
      <c r="M219" s="3">
        <v>78</v>
      </c>
      <c r="N219" s="3">
        <f t="shared" si="29"/>
        <v>25.555555555555557</v>
      </c>
      <c r="O219" s="8">
        <v>0.59</v>
      </c>
      <c r="P219" s="3">
        <v>1.2999999999999999E-2</v>
      </c>
      <c r="Q219" s="3">
        <f t="shared" si="30"/>
        <v>35.4</v>
      </c>
      <c r="R219" s="3">
        <f t="shared" si="31"/>
        <v>7.7999999999999988E-4</v>
      </c>
      <c r="T219" s="3" t="s">
        <v>16</v>
      </c>
      <c r="U219" s="3" t="s">
        <v>17</v>
      </c>
      <c r="V219" s="16">
        <v>28</v>
      </c>
      <c r="W219" s="16">
        <v>10.5</v>
      </c>
      <c r="X219" s="16">
        <v>5</v>
      </c>
      <c r="Y219" s="16">
        <f t="shared" si="40"/>
        <v>973</v>
      </c>
      <c r="Z219" s="16">
        <f t="shared" si="41"/>
        <v>1470</v>
      </c>
      <c r="AA219" s="16">
        <f t="shared" si="42"/>
        <v>0.66190476190476188</v>
      </c>
      <c r="AB219" s="16">
        <v>22</v>
      </c>
      <c r="AC219" s="17">
        <f t="shared" si="43"/>
        <v>294</v>
      </c>
      <c r="AD219" s="13">
        <f t="shared" si="32"/>
        <v>1.47</v>
      </c>
      <c r="AE219">
        <f t="shared" si="33"/>
        <v>2.9399999999999999E-2</v>
      </c>
      <c r="AF219">
        <f t="shared" si="34"/>
        <v>72.212824346691278</v>
      </c>
      <c r="AG219">
        <f t="shared" si="35"/>
        <v>1.591130027977943</v>
      </c>
    </row>
    <row r="220" spans="1:33" ht="14" thickBot="1" x14ac:dyDescent="0.2">
      <c r="A220" s="3" t="s">
        <v>11</v>
      </c>
      <c r="B220" s="3" t="s">
        <v>31</v>
      </c>
      <c r="C220" t="s">
        <v>179</v>
      </c>
      <c r="D220" s="7">
        <v>4</v>
      </c>
      <c r="E220" s="3" t="s">
        <v>33</v>
      </c>
      <c r="F220" s="3" t="s">
        <v>173</v>
      </c>
      <c r="G220" s="3" t="s">
        <v>205</v>
      </c>
      <c r="H220" s="4">
        <v>45086</v>
      </c>
      <c r="I220" s="5">
        <v>0.42569444444444443</v>
      </c>
      <c r="J220" s="5">
        <v>0.42916666666666664</v>
      </c>
      <c r="K220" s="5">
        <f t="shared" si="28"/>
        <v>0.41666666666666663</v>
      </c>
      <c r="L220" s="3" t="s">
        <v>15</v>
      </c>
      <c r="M220" s="3">
        <v>72</v>
      </c>
      <c r="N220" s="3">
        <f t="shared" si="29"/>
        <v>22.222222222222221</v>
      </c>
      <c r="O220" s="3">
        <v>0.54400000000000004</v>
      </c>
      <c r="P220" s="3">
        <v>1.9E-2</v>
      </c>
      <c r="Q220" s="3">
        <f t="shared" si="30"/>
        <v>32.64</v>
      </c>
      <c r="R220" s="3">
        <f t="shared" si="31"/>
        <v>1.14E-3</v>
      </c>
      <c r="T220" s="3" t="s">
        <v>16</v>
      </c>
      <c r="U220" s="3" t="s">
        <v>17</v>
      </c>
      <c r="V220" s="16">
        <v>28</v>
      </c>
      <c r="W220" s="16">
        <v>10.5</v>
      </c>
      <c r="X220" s="16">
        <v>5</v>
      </c>
      <c r="Y220" s="16">
        <f t="shared" si="40"/>
        <v>973</v>
      </c>
      <c r="Z220" s="16">
        <f t="shared" si="41"/>
        <v>1470</v>
      </c>
      <c r="AA220" s="16">
        <f t="shared" si="42"/>
        <v>0.66190476190476188</v>
      </c>
      <c r="AB220" s="16">
        <v>23</v>
      </c>
      <c r="AC220" s="17">
        <f t="shared" si="43"/>
        <v>294</v>
      </c>
      <c r="AD220" s="13">
        <f t="shared" si="32"/>
        <v>1.47</v>
      </c>
      <c r="AE220">
        <f t="shared" si="33"/>
        <v>2.9399999999999999E-2</v>
      </c>
      <c r="AF220">
        <f t="shared" si="34"/>
        <v>67.334070423345011</v>
      </c>
      <c r="AG220">
        <f t="shared" si="35"/>
        <v>2.3517414302271233</v>
      </c>
    </row>
    <row r="221" spans="1:33" ht="16" thickBot="1" x14ac:dyDescent="0.25">
      <c r="A221" s="3" t="s">
        <v>11</v>
      </c>
      <c r="B221" s="3" t="s">
        <v>23</v>
      </c>
      <c r="C221" s="9" t="s">
        <v>179</v>
      </c>
      <c r="D221" s="10">
        <v>4</v>
      </c>
      <c r="E221" s="3" t="s">
        <v>24</v>
      </c>
      <c r="F221" s="3" t="s">
        <v>14</v>
      </c>
      <c r="G221" s="3" t="s">
        <v>204</v>
      </c>
      <c r="H221" s="4">
        <v>45081</v>
      </c>
      <c r="I221" s="5">
        <v>0.57152777777777775</v>
      </c>
      <c r="J221" s="5">
        <v>0.57499999999999996</v>
      </c>
      <c r="K221" s="5">
        <f t="shared" si="28"/>
        <v>0.58333333333333326</v>
      </c>
      <c r="L221" s="3" t="s">
        <v>15</v>
      </c>
      <c r="M221" s="3">
        <v>75</v>
      </c>
      <c r="N221" s="3">
        <f t="shared" si="29"/>
        <v>23.888888888888889</v>
      </c>
      <c r="O221" s="3">
        <v>0.81599999999999995</v>
      </c>
      <c r="P221" s="3">
        <v>0</v>
      </c>
      <c r="Q221" s="3">
        <f t="shared" si="30"/>
        <v>48.959999999999994</v>
      </c>
      <c r="R221" s="3">
        <f t="shared" si="31"/>
        <v>0</v>
      </c>
      <c r="S221" s="3" t="s">
        <v>25</v>
      </c>
      <c r="T221" s="3" t="s">
        <v>16</v>
      </c>
      <c r="U221" s="3" t="s">
        <v>17</v>
      </c>
      <c r="V221" s="16">
        <v>28</v>
      </c>
      <c r="W221" s="16">
        <v>10.5</v>
      </c>
      <c r="X221" s="16">
        <v>5</v>
      </c>
      <c r="Y221" s="16">
        <f t="shared" si="40"/>
        <v>973</v>
      </c>
      <c r="Z221" s="16">
        <f t="shared" si="41"/>
        <v>1470</v>
      </c>
      <c r="AA221" s="16">
        <f t="shared" si="42"/>
        <v>0.66190476190476188</v>
      </c>
      <c r="AB221" s="16">
        <v>24</v>
      </c>
      <c r="AC221" s="17">
        <f t="shared" si="43"/>
        <v>294</v>
      </c>
      <c r="AD221" s="13">
        <f t="shared" si="32"/>
        <v>1.47</v>
      </c>
      <c r="AE221">
        <f t="shared" si="33"/>
        <v>2.9399999999999999E-2</v>
      </c>
      <c r="AF221">
        <f t="shared" si="34"/>
        <v>100.43439473501367</v>
      </c>
      <c r="AG221">
        <f t="shared" si="35"/>
        <v>0</v>
      </c>
    </row>
    <row r="222" spans="1:33" ht="16" thickBot="1" x14ac:dyDescent="0.25">
      <c r="A222" s="3" t="s">
        <v>11</v>
      </c>
      <c r="B222" s="3" t="s">
        <v>23</v>
      </c>
      <c r="C222" s="9" t="s">
        <v>179</v>
      </c>
      <c r="D222" s="10">
        <v>4</v>
      </c>
      <c r="E222" s="3" t="s">
        <v>24</v>
      </c>
      <c r="F222" s="3" t="s">
        <v>108</v>
      </c>
      <c r="G222" s="3" t="s">
        <v>204</v>
      </c>
      <c r="H222" s="4">
        <v>45082</v>
      </c>
      <c r="I222" s="5">
        <v>0.53819444444444442</v>
      </c>
      <c r="J222" s="5">
        <v>0.54166666666666663</v>
      </c>
      <c r="K222" s="5">
        <f t="shared" si="28"/>
        <v>0.54166666666666663</v>
      </c>
      <c r="L222" s="3" t="s">
        <v>15</v>
      </c>
      <c r="M222" s="3">
        <v>78</v>
      </c>
      <c r="N222" s="3">
        <f t="shared" si="29"/>
        <v>25.555555555555557</v>
      </c>
      <c r="O222" s="3">
        <v>0.90100000000000002</v>
      </c>
      <c r="P222" s="3">
        <v>0</v>
      </c>
      <c r="Q222" s="3">
        <f t="shared" si="30"/>
        <v>54.06</v>
      </c>
      <c r="R222" s="3">
        <f t="shared" si="31"/>
        <v>0</v>
      </c>
      <c r="T222" s="3" t="s">
        <v>16</v>
      </c>
      <c r="U222" s="3" t="s">
        <v>109</v>
      </c>
      <c r="V222" s="16">
        <v>28</v>
      </c>
      <c r="W222" s="16">
        <v>10.5</v>
      </c>
      <c r="X222" s="16">
        <v>5</v>
      </c>
      <c r="Y222" s="16">
        <f t="shared" si="40"/>
        <v>973</v>
      </c>
      <c r="Z222" s="16">
        <f t="shared" si="41"/>
        <v>1470</v>
      </c>
      <c r="AA222" s="16">
        <f t="shared" si="42"/>
        <v>0.66190476190476188</v>
      </c>
      <c r="AB222" s="16">
        <v>25</v>
      </c>
      <c r="AC222" s="17">
        <f t="shared" si="43"/>
        <v>294</v>
      </c>
      <c r="AD222" s="13">
        <f t="shared" si="32"/>
        <v>1.47</v>
      </c>
      <c r="AE222">
        <f t="shared" si="33"/>
        <v>2.9399999999999999E-2</v>
      </c>
      <c r="AF222">
        <f t="shared" si="34"/>
        <v>110.27755040062515</v>
      </c>
      <c r="AG222">
        <f t="shared" si="35"/>
        <v>0</v>
      </c>
    </row>
    <row r="223" spans="1:33" ht="16" thickBot="1" x14ac:dyDescent="0.25">
      <c r="A223" s="3" t="s">
        <v>11</v>
      </c>
      <c r="B223" s="3" t="s">
        <v>23</v>
      </c>
      <c r="C223" s="9" t="s">
        <v>179</v>
      </c>
      <c r="D223" s="10">
        <v>4</v>
      </c>
      <c r="E223" s="3" t="s">
        <v>24</v>
      </c>
      <c r="F223" s="3" t="s">
        <v>116</v>
      </c>
      <c r="G223" s="3" t="s">
        <v>132</v>
      </c>
      <c r="H223" s="4">
        <v>45083</v>
      </c>
      <c r="I223" s="5">
        <v>0.59722222222222221</v>
      </c>
      <c r="J223" s="5">
        <v>0.60069444444444442</v>
      </c>
      <c r="K223" s="5">
        <f t="shared" si="28"/>
        <v>0.58333333333333326</v>
      </c>
      <c r="L223" s="3" t="s">
        <v>15</v>
      </c>
      <c r="M223" s="3">
        <v>82</v>
      </c>
      <c r="N223" s="3">
        <f t="shared" si="29"/>
        <v>27.777777777777779</v>
      </c>
      <c r="O223" s="3">
        <v>0.95</v>
      </c>
      <c r="P223" s="3">
        <v>0</v>
      </c>
      <c r="Q223" s="3">
        <f t="shared" si="30"/>
        <v>57</v>
      </c>
      <c r="R223" s="3">
        <f t="shared" si="31"/>
        <v>0</v>
      </c>
      <c r="T223" s="3" t="s">
        <v>16</v>
      </c>
      <c r="U223" s="3" t="s">
        <v>117</v>
      </c>
      <c r="V223" s="16">
        <v>28</v>
      </c>
      <c r="W223" s="16">
        <v>10.5</v>
      </c>
      <c r="X223" s="16">
        <v>5</v>
      </c>
      <c r="Y223" s="16">
        <f t="shared" si="40"/>
        <v>973</v>
      </c>
      <c r="Z223" s="16">
        <f t="shared" si="41"/>
        <v>1470</v>
      </c>
      <c r="AA223" s="16">
        <f t="shared" si="42"/>
        <v>0.66190476190476188</v>
      </c>
      <c r="AB223" s="16">
        <v>26</v>
      </c>
      <c r="AC223" s="17">
        <f t="shared" si="43"/>
        <v>294</v>
      </c>
      <c r="AD223" s="13">
        <f t="shared" si="32"/>
        <v>1.47</v>
      </c>
      <c r="AE223">
        <f t="shared" si="33"/>
        <v>2.9399999999999999E-2</v>
      </c>
      <c r="AF223">
        <f t="shared" si="34"/>
        <v>115.41624662699199</v>
      </c>
      <c r="AG223">
        <f t="shared" si="35"/>
        <v>0</v>
      </c>
    </row>
    <row r="224" spans="1:33" ht="16" thickBot="1" x14ac:dyDescent="0.25">
      <c r="A224" s="3" t="s">
        <v>11</v>
      </c>
      <c r="B224" s="3" t="s">
        <v>23</v>
      </c>
      <c r="C224" s="9" t="s">
        <v>179</v>
      </c>
      <c r="D224" s="10">
        <v>4</v>
      </c>
      <c r="E224" s="3" t="s">
        <v>24</v>
      </c>
      <c r="F224" s="3" t="s">
        <v>127</v>
      </c>
      <c r="G224" s="3" t="s">
        <v>132</v>
      </c>
      <c r="H224" s="4">
        <v>45084</v>
      </c>
      <c r="I224" s="5">
        <v>0.43472222222222223</v>
      </c>
      <c r="J224" s="5">
        <v>0.43819444444444444</v>
      </c>
      <c r="K224" s="5">
        <f t="shared" si="28"/>
        <v>0.41666666666666663</v>
      </c>
      <c r="L224" s="3" t="s">
        <v>15</v>
      </c>
      <c r="M224" s="18">
        <v>74</v>
      </c>
      <c r="N224" s="3">
        <f t="shared" si="29"/>
        <v>23.333333333333332</v>
      </c>
      <c r="O224" s="3">
        <v>0.88800000000000001</v>
      </c>
      <c r="P224" s="3">
        <v>0</v>
      </c>
      <c r="Q224" s="3">
        <f t="shared" si="30"/>
        <v>53.28</v>
      </c>
      <c r="R224" s="3">
        <f t="shared" si="31"/>
        <v>0</v>
      </c>
      <c r="T224" s="3" t="s">
        <v>16</v>
      </c>
      <c r="U224" s="3" t="s">
        <v>109</v>
      </c>
      <c r="V224" s="16">
        <v>28</v>
      </c>
      <c r="W224" s="16">
        <v>10.5</v>
      </c>
      <c r="X224" s="16">
        <v>5</v>
      </c>
      <c r="Y224" s="16">
        <f t="shared" si="40"/>
        <v>973</v>
      </c>
      <c r="Z224" s="16">
        <f t="shared" si="41"/>
        <v>1470</v>
      </c>
      <c r="AA224" s="16">
        <f t="shared" si="42"/>
        <v>0.66190476190476188</v>
      </c>
      <c r="AB224" s="16">
        <v>27</v>
      </c>
      <c r="AC224" s="17">
        <f t="shared" si="43"/>
        <v>294</v>
      </c>
      <c r="AD224" s="13">
        <f t="shared" si="32"/>
        <v>1.47</v>
      </c>
      <c r="AE224">
        <f t="shared" si="33"/>
        <v>2.9399999999999999E-2</v>
      </c>
      <c r="AF224">
        <f t="shared" si="34"/>
        <v>109.50105428778312</v>
      </c>
      <c r="AG224">
        <f t="shared" si="35"/>
        <v>0</v>
      </c>
    </row>
    <row r="225" spans="1:33" ht="16" thickBot="1" x14ac:dyDescent="0.25">
      <c r="A225" s="3" t="s">
        <v>11</v>
      </c>
      <c r="B225" s="3" t="s">
        <v>23</v>
      </c>
      <c r="C225" s="9" t="s">
        <v>179</v>
      </c>
      <c r="D225" s="10">
        <v>4</v>
      </c>
      <c r="E225" s="3" t="s">
        <v>24</v>
      </c>
      <c r="F225" s="3" t="s">
        <v>135</v>
      </c>
      <c r="G225" s="3" t="s">
        <v>132</v>
      </c>
      <c r="H225" s="4">
        <v>45084</v>
      </c>
      <c r="I225" s="5">
        <v>0.58958333333333335</v>
      </c>
      <c r="J225" s="5">
        <v>0.59305555555555556</v>
      </c>
      <c r="K225" s="5">
        <f t="shared" si="28"/>
        <v>0.58333333333333326</v>
      </c>
      <c r="L225" s="3" t="s">
        <v>15</v>
      </c>
      <c r="M225" s="3">
        <v>78</v>
      </c>
      <c r="N225" s="3">
        <f t="shared" si="29"/>
        <v>25.555555555555557</v>
      </c>
      <c r="O225" s="3">
        <v>0.94699999999999995</v>
      </c>
      <c r="P225" s="3">
        <v>-1E-3</v>
      </c>
      <c r="Q225" s="3">
        <f t="shared" si="30"/>
        <v>56.82</v>
      </c>
      <c r="R225" s="3">
        <f t="shared" si="31"/>
        <v>-5.9999999999999995E-5</v>
      </c>
      <c r="T225" s="3" t="s">
        <v>16</v>
      </c>
      <c r="U225" s="3" t="s">
        <v>136</v>
      </c>
      <c r="V225" s="16">
        <v>28</v>
      </c>
      <c r="W225" s="16">
        <v>10.5</v>
      </c>
      <c r="X225" s="16">
        <v>5</v>
      </c>
      <c r="Y225" s="16">
        <f t="shared" si="40"/>
        <v>973</v>
      </c>
      <c r="Z225" s="16">
        <f t="shared" si="41"/>
        <v>1470</v>
      </c>
      <c r="AA225" s="16">
        <f t="shared" si="42"/>
        <v>0.66190476190476188</v>
      </c>
      <c r="AB225" s="16">
        <v>28</v>
      </c>
      <c r="AC225" s="17">
        <f t="shared" si="43"/>
        <v>294</v>
      </c>
      <c r="AD225" s="13">
        <f t="shared" si="32"/>
        <v>1.47</v>
      </c>
      <c r="AE225">
        <f t="shared" si="33"/>
        <v>2.9399999999999999E-2</v>
      </c>
      <c r="AF225">
        <f t="shared" si="34"/>
        <v>115.9077028073163</v>
      </c>
      <c r="AG225">
        <f t="shared" si="35"/>
        <v>-0.12239461753676484</v>
      </c>
    </row>
    <row r="226" spans="1:33" ht="16" thickBot="1" x14ac:dyDescent="0.25">
      <c r="A226" s="3" t="s">
        <v>11</v>
      </c>
      <c r="B226" s="3" t="s">
        <v>23</v>
      </c>
      <c r="C226" s="9" t="s">
        <v>179</v>
      </c>
      <c r="D226" s="10">
        <v>4</v>
      </c>
      <c r="E226" s="3" t="s">
        <v>24</v>
      </c>
      <c r="F226" s="3" t="s">
        <v>137</v>
      </c>
      <c r="G226" s="3" t="s">
        <v>205</v>
      </c>
      <c r="H226" s="4">
        <v>45085</v>
      </c>
      <c r="I226" s="5">
        <v>0.59722222222222221</v>
      </c>
      <c r="J226" s="5">
        <v>0.60069444444444442</v>
      </c>
      <c r="K226" s="5">
        <f t="shared" si="28"/>
        <v>0.58333333333333326</v>
      </c>
      <c r="L226" s="3" t="s">
        <v>15</v>
      </c>
      <c r="M226" s="3">
        <v>79</v>
      </c>
      <c r="N226" s="3">
        <f t="shared" si="29"/>
        <v>26.111111111111111</v>
      </c>
      <c r="O226" s="3">
        <v>0.94099999999999995</v>
      </c>
      <c r="P226" s="8">
        <v>0</v>
      </c>
      <c r="Q226" s="3">
        <f t="shared" si="30"/>
        <v>56.459999999999994</v>
      </c>
      <c r="R226" s="3">
        <f t="shared" si="31"/>
        <v>0</v>
      </c>
      <c r="T226" s="3" t="s">
        <v>16</v>
      </c>
      <c r="U226" s="3" t="s">
        <v>17</v>
      </c>
      <c r="V226" s="16">
        <v>28</v>
      </c>
      <c r="W226" s="16">
        <v>10.5</v>
      </c>
      <c r="X226" s="16">
        <v>5</v>
      </c>
      <c r="Y226" s="16">
        <f t="shared" si="40"/>
        <v>973</v>
      </c>
      <c r="Z226" s="16">
        <f t="shared" si="41"/>
        <v>1470</v>
      </c>
      <c r="AA226" s="16">
        <f t="shared" si="42"/>
        <v>0.66190476190476188</v>
      </c>
      <c r="AB226" s="16">
        <v>29</v>
      </c>
      <c r="AC226" s="17">
        <f t="shared" si="43"/>
        <v>294</v>
      </c>
      <c r="AD226" s="13">
        <f t="shared" si="32"/>
        <v>1.47</v>
      </c>
      <c r="AE226">
        <f t="shared" si="33"/>
        <v>2.9399999999999999E-2</v>
      </c>
      <c r="AF226">
        <f t="shared" si="34"/>
        <v>114.95952454070918</v>
      </c>
      <c r="AG226">
        <f t="shared" si="35"/>
        <v>0</v>
      </c>
    </row>
    <row r="227" spans="1:33" ht="16" thickBot="1" x14ac:dyDescent="0.25">
      <c r="A227" s="3" t="s">
        <v>11</v>
      </c>
      <c r="B227" s="3" t="s">
        <v>23</v>
      </c>
      <c r="C227" s="9" t="s">
        <v>179</v>
      </c>
      <c r="D227" s="10">
        <v>4</v>
      </c>
      <c r="E227" s="3" t="s">
        <v>24</v>
      </c>
      <c r="F227" s="3" t="s">
        <v>173</v>
      </c>
      <c r="G227" s="3" t="s">
        <v>205</v>
      </c>
      <c r="H227" s="4">
        <v>45086</v>
      </c>
      <c r="I227" s="5">
        <v>0.4861111111111111</v>
      </c>
      <c r="J227" s="5">
        <v>0.48958333333333331</v>
      </c>
      <c r="K227" s="5">
        <f t="shared" si="28"/>
        <v>0.5</v>
      </c>
      <c r="L227" s="3" t="s">
        <v>15</v>
      </c>
      <c r="M227" s="3">
        <v>74</v>
      </c>
      <c r="N227" s="3">
        <f t="shared" si="29"/>
        <v>23.333333333333332</v>
      </c>
      <c r="O227" s="3">
        <v>0.80900000000000005</v>
      </c>
      <c r="P227" s="3">
        <v>0</v>
      </c>
      <c r="Q227" s="3">
        <f t="shared" si="30"/>
        <v>48.540000000000006</v>
      </c>
      <c r="R227" s="3">
        <f t="shared" si="31"/>
        <v>0</v>
      </c>
      <c r="T227" s="3" t="s">
        <v>16</v>
      </c>
      <c r="U227" s="3" t="s">
        <v>17</v>
      </c>
      <c r="V227" s="16">
        <v>28</v>
      </c>
      <c r="W227" s="16">
        <v>10.5</v>
      </c>
      <c r="X227" s="16">
        <v>5</v>
      </c>
      <c r="Y227" s="16">
        <f t="shared" si="40"/>
        <v>973</v>
      </c>
      <c r="Z227" s="16">
        <f t="shared" si="41"/>
        <v>1470</v>
      </c>
      <c r="AA227" s="16">
        <f t="shared" si="42"/>
        <v>0.66190476190476188</v>
      </c>
      <c r="AB227" s="16">
        <v>30</v>
      </c>
      <c r="AC227" s="17">
        <f t="shared" si="43"/>
        <v>294</v>
      </c>
      <c r="AD227" s="13">
        <f t="shared" si="32"/>
        <v>1.47</v>
      </c>
      <c r="AE227">
        <f t="shared" si="33"/>
        <v>2.9399999999999999E-2</v>
      </c>
      <c r="AF227">
        <f t="shared" si="34"/>
        <v>99.759406440108734</v>
      </c>
      <c r="AG227">
        <f t="shared" si="35"/>
        <v>0</v>
      </c>
    </row>
    <row r="228" spans="1:33" ht="14" thickBot="1" x14ac:dyDescent="0.2">
      <c r="A228" s="3" t="s">
        <v>51</v>
      </c>
      <c r="B228" s="3" t="s">
        <v>52</v>
      </c>
      <c r="C228" t="s">
        <v>179</v>
      </c>
      <c r="D228" s="7">
        <v>4</v>
      </c>
      <c r="E228" s="3" t="s">
        <v>53</v>
      </c>
      <c r="F228" s="3" t="s">
        <v>14</v>
      </c>
      <c r="G228" s="3" t="s">
        <v>204</v>
      </c>
      <c r="H228" s="4">
        <v>45081</v>
      </c>
      <c r="I228" s="5">
        <v>0.52013888888888893</v>
      </c>
      <c r="J228" s="5">
        <v>0.52430555555555558</v>
      </c>
      <c r="K228" s="5">
        <f t="shared" si="28"/>
        <v>0.5</v>
      </c>
      <c r="L228" s="3" t="s">
        <v>15</v>
      </c>
      <c r="M228" s="3">
        <v>71</v>
      </c>
      <c r="N228" s="3">
        <f t="shared" si="29"/>
        <v>21.666666666666668</v>
      </c>
      <c r="O228" s="3">
        <v>0.36399999999999999</v>
      </c>
      <c r="P228" s="3">
        <v>3.0000000000000001E-3</v>
      </c>
      <c r="Q228" s="3">
        <f t="shared" si="30"/>
        <v>21.84</v>
      </c>
      <c r="R228" s="3">
        <f t="shared" si="31"/>
        <v>1.7999999999999998E-4</v>
      </c>
      <c r="T228" s="3" t="s">
        <v>54</v>
      </c>
      <c r="U228" s="3" t="s">
        <v>55</v>
      </c>
      <c r="V228" s="16">
        <v>28</v>
      </c>
      <c r="W228" s="16">
        <v>10.5</v>
      </c>
      <c r="X228" s="16">
        <v>5</v>
      </c>
      <c r="Y228" s="16">
        <f t="shared" si="40"/>
        <v>973</v>
      </c>
      <c r="Z228" s="16">
        <f t="shared" si="41"/>
        <v>1470</v>
      </c>
      <c r="AA228" s="16">
        <f t="shared" si="42"/>
        <v>0.66190476190476188</v>
      </c>
      <c r="AB228" s="16">
        <v>31</v>
      </c>
      <c r="AC228" s="17">
        <f t="shared" si="43"/>
        <v>294</v>
      </c>
      <c r="AD228" s="13">
        <f t="shared" si="32"/>
        <v>1.47</v>
      </c>
      <c r="AE228">
        <f t="shared" si="33"/>
        <v>2.9399999999999999E-2</v>
      </c>
      <c r="AF228">
        <f t="shared" si="34"/>
        <v>45.139315770631875</v>
      </c>
      <c r="AG228">
        <f t="shared" si="35"/>
        <v>0.37202732777993303</v>
      </c>
    </row>
    <row r="229" spans="1:33" ht="14" thickBot="1" x14ac:dyDescent="0.2">
      <c r="A229" s="3" t="s">
        <v>51</v>
      </c>
      <c r="B229" s="3" t="s">
        <v>52</v>
      </c>
      <c r="C229" t="s">
        <v>179</v>
      </c>
      <c r="D229" s="7">
        <v>4</v>
      </c>
      <c r="E229" s="3" t="s">
        <v>53</v>
      </c>
      <c r="F229" s="3" t="s">
        <v>108</v>
      </c>
      <c r="G229" s="3" t="s">
        <v>204</v>
      </c>
      <c r="H229" s="4">
        <v>45082</v>
      </c>
      <c r="I229" s="5">
        <v>0.5625</v>
      </c>
      <c r="J229" s="5">
        <v>0.56597222222222221</v>
      </c>
      <c r="K229" s="5">
        <f t="shared" si="28"/>
        <v>0.58333333333333326</v>
      </c>
      <c r="L229" s="3" t="s">
        <v>15</v>
      </c>
      <c r="M229" s="3">
        <v>80</v>
      </c>
      <c r="N229" s="3">
        <f t="shared" si="29"/>
        <v>26.666666666666668</v>
      </c>
      <c r="O229" s="3">
        <v>0.44900000000000001</v>
      </c>
      <c r="P229" s="3">
        <v>-2E-3</v>
      </c>
      <c r="Q229" s="3">
        <f t="shared" si="30"/>
        <v>26.94</v>
      </c>
      <c r="R229" s="3">
        <f t="shared" si="31"/>
        <v>-1.1999999999999999E-4</v>
      </c>
      <c r="T229" s="3" t="s">
        <v>54</v>
      </c>
      <c r="U229" s="3" t="s">
        <v>115</v>
      </c>
      <c r="V229" s="16">
        <v>28</v>
      </c>
      <c r="W229" s="16">
        <v>10.5</v>
      </c>
      <c r="X229" s="16">
        <v>5</v>
      </c>
      <c r="Y229" s="16">
        <f t="shared" si="40"/>
        <v>973</v>
      </c>
      <c r="Z229" s="16">
        <f t="shared" si="41"/>
        <v>1470</v>
      </c>
      <c r="AA229" s="16">
        <f t="shared" si="42"/>
        <v>0.66190476190476188</v>
      </c>
      <c r="AB229" s="16">
        <v>32</v>
      </c>
      <c r="AC229" s="17">
        <f t="shared" si="43"/>
        <v>294</v>
      </c>
      <c r="AD229" s="13">
        <f t="shared" si="32"/>
        <v>1.47</v>
      </c>
      <c r="AE229">
        <f t="shared" si="33"/>
        <v>2.9399999999999999E-2</v>
      </c>
      <c r="AF229">
        <f t="shared" si="34"/>
        <v>54.751521097959063</v>
      </c>
      <c r="AG229">
        <f t="shared" si="35"/>
        <v>-0.24388205388845902</v>
      </c>
    </row>
    <row r="230" spans="1:33" ht="14" thickBot="1" x14ac:dyDescent="0.2">
      <c r="A230" s="3" t="s">
        <v>51</v>
      </c>
      <c r="B230" s="3" t="s">
        <v>52</v>
      </c>
      <c r="C230" t="s">
        <v>179</v>
      </c>
      <c r="D230" s="7">
        <v>4</v>
      </c>
      <c r="E230" s="3" t="s">
        <v>53</v>
      </c>
      <c r="F230" s="3" t="s">
        <v>116</v>
      </c>
      <c r="G230" s="3" t="s">
        <v>132</v>
      </c>
      <c r="H230" s="4">
        <v>45083</v>
      </c>
      <c r="I230" s="5">
        <v>0.5493055555555556</v>
      </c>
      <c r="J230" s="5">
        <v>0.55277777777777781</v>
      </c>
      <c r="K230" s="5">
        <f t="shared" si="28"/>
        <v>0.54166666666666663</v>
      </c>
      <c r="L230" s="3" t="s">
        <v>15</v>
      </c>
      <c r="M230" s="3">
        <v>82</v>
      </c>
      <c r="N230" s="3">
        <f t="shared" si="29"/>
        <v>27.777777777777779</v>
      </c>
      <c r="O230" s="3">
        <v>0.442</v>
      </c>
      <c r="P230" s="3">
        <v>3.0000000000000001E-3</v>
      </c>
      <c r="Q230" s="3">
        <f t="shared" si="30"/>
        <v>26.52</v>
      </c>
      <c r="R230" s="3">
        <f t="shared" si="31"/>
        <v>1.7999999999999998E-4</v>
      </c>
      <c r="T230" s="3" t="s">
        <v>54</v>
      </c>
      <c r="U230" s="11" t="s">
        <v>119</v>
      </c>
      <c r="V230" s="16">
        <v>28</v>
      </c>
      <c r="W230" s="16">
        <v>10.5</v>
      </c>
      <c r="X230" s="16">
        <v>5</v>
      </c>
      <c r="Y230" s="16">
        <f t="shared" si="40"/>
        <v>973</v>
      </c>
      <c r="Z230" s="16">
        <f t="shared" si="41"/>
        <v>1470</v>
      </c>
      <c r="AA230" s="16">
        <f t="shared" si="42"/>
        <v>0.66190476190476188</v>
      </c>
      <c r="AB230" s="16">
        <v>33</v>
      </c>
      <c r="AC230" s="17">
        <f t="shared" si="43"/>
        <v>294</v>
      </c>
      <c r="AD230" s="13">
        <f t="shared" si="32"/>
        <v>1.47</v>
      </c>
      <c r="AE230">
        <f t="shared" si="33"/>
        <v>2.9399999999999999E-2</v>
      </c>
      <c r="AF230">
        <f t="shared" si="34"/>
        <v>53.698927378032046</v>
      </c>
      <c r="AG230">
        <f t="shared" si="35"/>
        <v>0.36447235776944831</v>
      </c>
    </row>
    <row r="231" spans="1:33" ht="14" thickBot="1" x14ac:dyDescent="0.2">
      <c r="A231" s="3" t="s">
        <v>51</v>
      </c>
      <c r="B231" s="3" t="s">
        <v>52</v>
      </c>
      <c r="C231" t="s">
        <v>179</v>
      </c>
      <c r="D231" s="7">
        <v>4</v>
      </c>
      <c r="E231" s="3" t="s">
        <v>53</v>
      </c>
      <c r="F231" s="3" t="s">
        <v>127</v>
      </c>
      <c r="G231" s="3" t="s">
        <v>132</v>
      </c>
      <c r="H231" s="4">
        <v>45084</v>
      </c>
      <c r="I231" s="5">
        <v>0.41111111111111109</v>
      </c>
      <c r="J231" s="5">
        <v>0.4152777777777778</v>
      </c>
      <c r="K231" s="5">
        <f t="shared" si="28"/>
        <v>0.41666666666666663</v>
      </c>
      <c r="L231" s="3" t="s">
        <v>15</v>
      </c>
      <c r="M231" s="18">
        <v>74</v>
      </c>
      <c r="N231" s="3">
        <f t="shared" si="29"/>
        <v>23.333333333333332</v>
      </c>
      <c r="O231" s="3">
        <v>0.42</v>
      </c>
      <c r="P231" s="3">
        <v>5.0000000000000001E-3</v>
      </c>
      <c r="Q231" s="3">
        <f t="shared" si="30"/>
        <v>25.2</v>
      </c>
      <c r="R231" s="3">
        <f t="shared" si="31"/>
        <v>2.9999999999999997E-4</v>
      </c>
      <c r="T231" s="3" t="s">
        <v>54</v>
      </c>
      <c r="U231" s="3" t="s">
        <v>129</v>
      </c>
      <c r="V231" s="16">
        <v>28</v>
      </c>
      <c r="W231" s="16">
        <v>10.5</v>
      </c>
      <c r="X231" s="16">
        <v>5</v>
      </c>
      <c r="Y231" s="16">
        <f t="shared" si="40"/>
        <v>973</v>
      </c>
      <c r="Z231" s="16">
        <f t="shared" si="41"/>
        <v>1470</v>
      </c>
      <c r="AA231" s="16">
        <f t="shared" si="42"/>
        <v>0.66190476190476188</v>
      </c>
      <c r="AB231" s="16">
        <v>34</v>
      </c>
      <c r="AC231" s="17">
        <f t="shared" si="43"/>
        <v>294</v>
      </c>
      <c r="AD231" s="13">
        <f t="shared" si="32"/>
        <v>1.47</v>
      </c>
      <c r="AE231">
        <f t="shared" si="33"/>
        <v>2.9399999999999999E-2</v>
      </c>
      <c r="AF231">
        <f t="shared" si="34"/>
        <v>51.791039190167695</v>
      </c>
      <c r="AG231">
        <f t="shared" si="35"/>
        <v>0.61655999035913911</v>
      </c>
    </row>
    <row r="232" spans="1:33" ht="14" thickBot="1" x14ac:dyDescent="0.2">
      <c r="A232" s="3" t="s">
        <v>51</v>
      </c>
      <c r="B232" s="3" t="s">
        <v>52</v>
      </c>
      <c r="C232" t="s">
        <v>179</v>
      </c>
      <c r="D232" s="7">
        <v>4</v>
      </c>
      <c r="E232" s="3" t="s">
        <v>53</v>
      </c>
      <c r="F232" s="3" t="s">
        <v>135</v>
      </c>
      <c r="G232" s="3" t="s">
        <v>132</v>
      </c>
      <c r="H232" s="4">
        <v>45084</v>
      </c>
      <c r="I232" s="5">
        <v>0.5854166666666667</v>
      </c>
      <c r="J232" s="5">
        <v>0.58888888888888891</v>
      </c>
      <c r="K232" s="5">
        <f t="shared" si="28"/>
        <v>0.58333333333333326</v>
      </c>
      <c r="L232" s="3" t="s">
        <v>15</v>
      </c>
      <c r="M232" s="3">
        <v>78</v>
      </c>
      <c r="N232" s="3">
        <f t="shared" si="29"/>
        <v>25.555555555555557</v>
      </c>
      <c r="O232" s="3">
        <v>0.57499999999999996</v>
      </c>
      <c r="P232" s="3">
        <v>1E-3</v>
      </c>
      <c r="Q232" s="3">
        <f t="shared" si="30"/>
        <v>34.5</v>
      </c>
      <c r="R232" s="3">
        <f t="shared" si="31"/>
        <v>5.9999999999999995E-5</v>
      </c>
      <c r="T232" s="3" t="s">
        <v>54</v>
      </c>
      <c r="U232" s="3" t="s">
        <v>115</v>
      </c>
      <c r="V232" s="16">
        <v>28</v>
      </c>
      <c r="W232" s="16">
        <v>10.5</v>
      </c>
      <c r="X232" s="16">
        <v>5</v>
      </c>
      <c r="Y232" s="16">
        <f t="shared" si="40"/>
        <v>973</v>
      </c>
      <c r="Z232" s="16">
        <f t="shared" si="41"/>
        <v>1470</v>
      </c>
      <c r="AA232" s="16">
        <f t="shared" si="42"/>
        <v>0.66190476190476188</v>
      </c>
      <c r="AB232" s="16">
        <v>35</v>
      </c>
      <c r="AC232" s="17">
        <f t="shared" si="43"/>
        <v>294</v>
      </c>
      <c r="AD232" s="13">
        <f t="shared" si="32"/>
        <v>1.47</v>
      </c>
      <c r="AE232">
        <f t="shared" si="33"/>
        <v>2.9399999999999999E-2</v>
      </c>
      <c r="AF232">
        <f t="shared" si="34"/>
        <v>70.376905083639798</v>
      </c>
      <c r="AG232">
        <f t="shared" si="35"/>
        <v>0.12239461753676484</v>
      </c>
    </row>
    <row r="233" spans="1:33" ht="14" thickBot="1" x14ac:dyDescent="0.2">
      <c r="A233" s="3" t="s">
        <v>51</v>
      </c>
      <c r="B233" s="3" t="s">
        <v>52</v>
      </c>
      <c r="C233" t="s">
        <v>179</v>
      </c>
      <c r="D233" s="7">
        <v>4</v>
      </c>
      <c r="E233" s="3" t="s">
        <v>53</v>
      </c>
      <c r="F233" s="3" t="s">
        <v>137</v>
      </c>
      <c r="G233" s="3" t="s">
        <v>205</v>
      </c>
      <c r="H233" s="4">
        <v>45085</v>
      </c>
      <c r="I233" s="5">
        <v>0.5395833333333333</v>
      </c>
      <c r="J233" s="5">
        <v>0.54305555555555551</v>
      </c>
      <c r="K233" s="5">
        <f t="shared" si="28"/>
        <v>0.54166666666666663</v>
      </c>
      <c r="L233" s="3" t="s">
        <v>15</v>
      </c>
      <c r="M233" s="3">
        <v>78</v>
      </c>
      <c r="N233" s="3">
        <f t="shared" si="29"/>
        <v>25.555555555555557</v>
      </c>
      <c r="O233" s="3">
        <v>0.53100000000000003</v>
      </c>
      <c r="P233" s="3">
        <v>7.0000000000000001E-3</v>
      </c>
      <c r="Q233" s="3">
        <f t="shared" si="30"/>
        <v>31.860000000000003</v>
      </c>
      <c r="R233" s="3">
        <f t="shared" si="31"/>
        <v>4.1999999999999996E-4</v>
      </c>
      <c r="T233" s="3" t="s">
        <v>144</v>
      </c>
      <c r="U233" s="3" t="s">
        <v>115</v>
      </c>
      <c r="V233" s="16">
        <v>28</v>
      </c>
      <c r="W233" s="16">
        <v>10.5</v>
      </c>
      <c r="X233" s="16">
        <v>5</v>
      </c>
      <c r="Y233" s="16">
        <f t="shared" si="40"/>
        <v>973</v>
      </c>
      <c r="Z233" s="16">
        <f t="shared" si="41"/>
        <v>1470</v>
      </c>
      <c r="AA233" s="16">
        <f t="shared" si="42"/>
        <v>0.66190476190476188</v>
      </c>
      <c r="AB233" s="16">
        <v>36</v>
      </c>
      <c r="AC233" s="17">
        <f t="shared" si="43"/>
        <v>294</v>
      </c>
      <c r="AD233" s="13">
        <f t="shared" si="32"/>
        <v>1.47</v>
      </c>
      <c r="AE233">
        <f t="shared" si="33"/>
        <v>2.9399999999999999E-2</v>
      </c>
      <c r="AF233">
        <f t="shared" si="34"/>
        <v>64.991541912022143</v>
      </c>
      <c r="AG233">
        <f t="shared" si="35"/>
        <v>0.85676232275735409</v>
      </c>
    </row>
    <row r="234" spans="1:33" ht="14" thickBot="1" x14ac:dyDescent="0.2">
      <c r="A234" s="3" t="s">
        <v>51</v>
      </c>
      <c r="B234" s="3" t="s">
        <v>52</v>
      </c>
      <c r="C234" t="s">
        <v>179</v>
      </c>
      <c r="D234" s="7">
        <v>4</v>
      </c>
      <c r="E234" s="3" t="s">
        <v>53</v>
      </c>
      <c r="F234" s="3" t="s">
        <v>173</v>
      </c>
      <c r="G234" s="3" t="s">
        <v>205</v>
      </c>
      <c r="H234" s="4">
        <v>45086</v>
      </c>
      <c r="I234" s="5">
        <v>0.50138888888888888</v>
      </c>
      <c r="J234" s="5">
        <v>0.50486111111111109</v>
      </c>
      <c r="K234" s="5">
        <f t="shared" si="28"/>
        <v>0.5</v>
      </c>
      <c r="L234" s="3" t="s">
        <v>15</v>
      </c>
      <c r="M234" s="3">
        <v>74</v>
      </c>
      <c r="N234" s="3">
        <f t="shared" si="29"/>
        <v>23.333333333333332</v>
      </c>
      <c r="O234" s="3">
        <v>0.45700000000000002</v>
      </c>
      <c r="P234" s="3">
        <v>6.0000000000000001E-3</v>
      </c>
      <c r="Q234" s="3">
        <f t="shared" si="30"/>
        <v>27.42</v>
      </c>
      <c r="R234" s="3">
        <f t="shared" si="31"/>
        <v>3.5999999999999997E-4</v>
      </c>
      <c r="T234" s="3" t="s">
        <v>54</v>
      </c>
      <c r="U234" s="3" t="s">
        <v>55</v>
      </c>
      <c r="V234" s="16">
        <v>28</v>
      </c>
      <c r="W234" s="16">
        <v>10.5</v>
      </c>
      <c r="X234" s="16">
        <v>5</v>
      </c>
      <c r="Y234" s="16">
        <f t="shared" si="40"/>
        <v>973</v>
      </c>
      <c r="Z234" s="16">
        <f t="shared" si="41"/>
        <v>1470</v>
      </c>
      <c r="AA234" s="16">
        <f t="shared" si="42"/>
        <v>0.66190476190476188</v>
      </c>
      <c r="AB234" s="16">
        <v>37</v>
      </c>
      <c r="AC234" s="17">
        <f t="shared" si="43"/>
        <v>294</v>
      </c>
      <c r="AD234" s="13">
        <f t="shared" si="32"/>
        <v>1.47</v>
      </c>
      <c r="AE234">
        <f t="shared" si="33"/>
        <v>2.9399999999999999E-2</v>
      </c>
      <c r="AF234">
        <f t="shared" si="34"/>
        <v>56.353583118825327</v>
      </c>
      <c r="AG234">
        <f t="shared" si="35"/>
        <v>0.73987198843096702</v>
      </c>
    </row>
    <row r="235" spans="1:33" ht="14" thickBot="1" x14ac:dyDescent="0.2">
      <c r="A235" s="3" t="s">
        <v>51</v>
      </c>
      <c r="B235" s="3" t="s">
        <v>45</v>
      </c>
      <c r="C235" t="s">
        <v>179</v>
      </c>
      <c r="D235" s="7">
        <v>4</v>
      </c>
      <c r="E235" s="3" t="s">
        <v>68</v>
      </c>
      <c r="F235" s="3" t="s">
        <v>14</v>
      </c>
      <c r="G235" s="3" t="s">
        <v>204</v>
      </c>
      <c r="H235" s="4">
        <v>45081</v>
      </c>
      <c r="I235" s="5">
        <v>0.59722222222222221</v>
      </c>
      <c r="J235" s="5">
        <v>0.60277777777777775</v>
      </c>
      <c r="K235" s="5">
        <f t="shared" si="28"/>
        <v>0.58333333333333326</v>
      </c>
      <c r="L235" s="3" t="s">
        <v>15</v>
      </c>
      <c r="M235" s="3">
        <v>75</v>
      </c>
      <c r="N235" s="3">
        <f t="shared" si="29"/>
        <v>23.888888888888889</v>
      </c>
      <c r="O235" s="3">
        <v>0.39800000000000002</v>
      </c>
      <c r="P235" s="3">
        <v>5.2999999999999999E-2</v>
      </c>
      <c r="Q235" s="3">
        <f t="shared" si="30"/>
        <v>23.880000000000003</v>
      </c>
      <c r="R235" s="3">
        <f t="shared" si="31"/>
        <v>3.1799999999999997E-3</v>
      </c>
      <c r="T235" s="3" t="s">
        <v>54</v>
      </c>
      <c r="U235" s="3" t="s">
        <v>55</v>
      </c>
      <c r="V235" s="16">
        <v>28</v>
      </c>
      <c r="W235" s="16">
        <v>10.5</v>
      </c>
      <c r="X235" s="16">
        <v>5</v>
      </c>
      <c r="Y235" s="16">
        <f t="shared" si="40"/>
        <v>973</v>
      </c>
      <c r="Z235" s="16">
        <f t="shared" si="41"/>
        <v>1470</v>
      </c>
      <c r="AA235" s="16">
        <f t="shared" si="42"/>
        <v>0.66190476190476188</v>
      </c>
      <c r="AB235" s="16">
        <v>38</v>
      </c>
      <c r="AC235" s="17">
        <f t="shared" si="43"/>
        <v>294</v>
      </c>
      <c r="AD235" s="13">
        <f t="shared" si="32"/>
        <v>1.47</v>
      </c>
      <c r="AE235">
        <f t="shared" si="33"/>
        <v>2.9399999999999999E-2</v>
      </c>
      <c r="AF235">
        <f t="shared" si="34"/>
        <v>48.986383706538533</v>
      </c>
      <c r="AG235">
        <f t="shared" si="35"/>
        <v>6.5233124031320138</v>
      </c>
    </row>
    <row r="236" spans="1:33" ht="14" thickBot="1" x14ac:dyDescent="0.2">
      <c r="A236" s="3" t="s">
        <v>51</v>
      </c>
      <c r="B236" s="3" t="s">
        <v>45</v>
      </c>
      <c r="C236" t="s">
        <v>179</v>
      </c>
      <c r="D236" s="7">
        <v>4</v>
      </c>
      <c r="E236" s="3" t="s">
        <v>68</v>
      </c>
      <c r="F236" s="3" t="s">
        <v>108</v>
      </c>
      <c r="G236" s="3" t="s">
        <v>204</v>
      </c>
      <c r="H236" s="4">
        <v>45082</v>
      </c>
      <c r="I236" s="5">
        <v>0.60624999999999996</v>
      </c>
      <c r="J236" s="5">
        <v>0.60972222222222228</v>
      </c>
      <c r="K236" s="5">
        <f t="shared" si="28"/>
        <v>0.625</v>
      </c>
      <c r="L236" s="3" t="s">
        <v>15</v>
      </c>
      <c r="M236" s="3">
        <v>81</v>
      </c>
      <c r="N236" s="3">
        <f t="shared" si="29"/>
        <v>27.222222222222221</v>
      </c>
      <c r="O236" s="3">
        <v>0.44800000000000001</v>
      </c>
      <c r="P236" s="3">
        <v>3.7999999999999999E-2</v>
      </c>
      <c r="Q236" s="3">
        <f t="shared" si="30"/>
        <v>26.88</v>
      </c>
      <c r="R236" s="3">
        <f t="shared" si="31"/>
        <v>2.2799999999999999E-3</v>
      </c>
      <c r="T236" s="3" t="s">
        <v>54</v>
      </c>
      <c r="U236" s="3" t="s">
        <v>115</v>
      </c>
      <c r="V236" s="16">
        <v>28</v>
      </c>
      <c r="W236" s="16">
        <v>10.5</v>
      </c>
      <c r="X236" s="16">
        <v>5</v>
      </c>
      <c r="Y236" s="16">
        <f t="shared" si="40"/>
        <v>973</v>
      </c>
      <c r="Z236" s="16">
        <f t="shared" si="41"/>
        <v>1470</v>
      </c>
      <c r="AA236" s="16">
        <f t="shared" si="42"/>
        <v>0.66190476190476188</v>
      </c>
      <c r="AB236" s="16">
        <v>39</v>
      </c>
      <c r="AC236" s="17">
        <f t="shared" si="43"/>
        <v>294</v>
      </c>
      <c r="AD236" s="13">
        <f t="shared" si="32"/>
        <v>1.47</v>
      </c>
      <c r="AE236">
        <f t="shared" si="33"/>
        <v>2.9399999999999999E-2</v>
      </c>
      <c r="AF236">
        <f t="shared" si="34"/>
        <v>54.528539547088933</v>
      </c>
      <c r="AG236">
        <f t="shared" si="35"/>
        <v>4.6251886222977223</v>
      </c>
    </row>
    <row r="237" spans="1:33" ht="14" thickBot="1" x14ac:dyDescent="0.2">
      <c r="A237" s="3" t="s">
        <v>51</v>
      </c>
      <c r="B237" s="3" t="s">
        <v>45</v>
      </c>
      <c r="C237" t="s">
        <v>179</v>
      </c>
      <c r="D237" s="7">
        <v>4</v>
      </c>
      <c r="E237" s="3" t="s">
        <v>68</v>
      </c>
      <c r="F237" s="3" t="s">
        <v>116</v>
      </c>
      <c r="G237" s="3" t="s">
        <v>132</v>
      </c>
      <c r="H237" s="4">
        <v>45083</v>
      </c>
      <c r="I237" s="5">
        <v>0.61597222222222225</v>
      </c>
      <c r="J237" s="5">
        <v>0.61944444444444446</v>
      </c>
      <c r="K237" s="5">
        <f t="shared" si="28"/>
        <v>0.625</v>
      </c>
      <c r="L237" s="3" t="s">
        <v>15</v>
      </c>
      <c r="M237" s="3">
        <v>82</v>
      </c>
      <c r="N237" s="3">
        <f t="shared" si="29"/>
        <v>27.777777777777779</v>
      </c>
      <c r="O237" s="3">
        <v>0.44</v>
      </c>
      <c r="P237" s="3">
        <v>5.5E-2</v>
      </c>
      <c r="Q237" s="3">
        <f t="shared" si="30"/>
        <v>26.4</v>
      </c>
      <c r="R237" s="3">
        <f t="shared" si="31"/>
        <v>3.3E-3</v>
      </c>
      <c r="T237" s="3" t="s">
        <v>54</v>
      </c>
      <c r="U237" s="11" t="s">
        <v>119</v>
      </c>
      <c r="V237" s="16">
        <v>28</v>
      </c>
      <c r="W237" s="16">
        <v>10.5</v>
      </c>
      <c r="X237" s="16">
        <v>5</v>
      </c>
      <c r="Y237" s="16">
        <f t="shared" si="40"/>
        <v>973</v>
      </c>
      <c r="Z237" s="16">
        <f t="shared" si="41"/>
        <v>1470</v>
      </c>
      <c r="AA237" s="16">
        <f t="shared" si="42"/>
        <v>0.66190476190476188</v>
      </c>
      <c r="AB237" s="16">
        <v>40</v>
      </c>
      <c r="AC237" s="17">
        <f t="shared" si="43"/>
        <v>294</v>
      </c>
      <c r="AD237" s="13">
        <f t="shared" si="32"/>
        <v>1.47</v>
      </c>
      <c r="AE237">
        <f t="shared" si="33"/>
        <v>2.9399999999999999E-2</v>
      </c>
      <c r="AF237">
        <f t="shared" si="34"/>
        <v>53.45594580618576</v>
      </c>
      <c r="AG237">
        <f t="shared" si="35"/>
        <v>6.68199322577322</v>
      </c>
    </row>
    <row r="238" spans="1:33" ht="14" thickBot="1" x14ac:dyDescent="0.2">
      <c r="A238" s="3" t="s">
        <v>51</v>
      </c>
      <c r="B238" s="3" t="s">
        <v>45</v>
      </c>
      <c r="C238" t="s">
        <v>179</v>
      </c>
      <c r="D238" s="7">
        <v>4</v>
      </c>
      <c r="E238" s="3" t="s">
        <v>68</v>
      </c>
      <c r="F238" s="3" t="s">
        <v>127</v>
      </c>
      <c r="G238" s="3" t="s">
        <v>132</v>
      </c>
      <c r="H238" s="4">
        <v>45084</v>
      </c>
      <c r="I238" s="5">
        <v>0.36319444444444443</v>
      </c>
      <c r="J238" s="5">
        <v>0.36666666666666664</v>
      </c>
      <c r="K238" s="5">
        <f t="shared" si="28"/>
        <v>0.375</v>
      </c>
      <c r="L238" s="3" t="s">
        <v>15</v>
      </c>
      <c r="M238" s="18">
        <v>72</v>
      </c>
      <c r="N238" s="3">
        <f t="shared" si="29"/>
        <v>22.222222222222221</v>
      </c>
      <c r="O238" s="3">
        <v>0.47699999999999998</v>
      </c>
      <c r="P238" s="3">
        <v>0.10299999999999999</v>
      </c>
      <c r="Q238" s="3">
        <f t="shared" si="30"/>
        <v>28.619999999999997</v>
      </c>
      <c r="R238" s="3">
        <f t="shared" si="31"/>
        <v>6.1799999999999997E-3</v>
      </c>
      <c r="T238" s="3" t="s">
        <v>54</v>
      </c>
      <c r="U238" s="3" t="s">
        <v>129</v>
      </c>
      <c r="V238" s="16">
        <v>28</v>
      </c>
      <c r="W238" s="16">
        <v>10.5</v>
      </c>
      <c r="X238" s="16">
        <v>5</v>
      </c>
      <c r="Y238" s="16">
        <f t="shared" si="40"/>
        <v>973</v>
      </c>
      <c r="Z238" s="16">
        <f t="shared" si="41"/>
        <v>1470</v>
      </c>
      <c r="AA238" s="16">
        <f t="shared" si="42"/>
        <v>0.66190476190476188</v>
      </c>
      <c r="AB238" s="16">
        <v>41</v>
      </c>
      <c r="AC238" s="17">
        <f t="shared" si="43"/>
        <v>294</v>
      </c>
      <c r="AD238" s="13">
        <f t="shared" si="32"/>
        <v>1.47</v>
      </c>
      <c r="AE238">
        <f t="shared" si="33"/>
        <v>2.9399999999999999E-2</v>
      </c>
      <c r="AF238">
        <f t="shared" si="34"/>
        <v>59.041087485175673</v>
      </c>
      <c r="AG238">
        <f t="shared" si="35"/>
        <v>12.748914069125986</v>
      </c>
    </row>
    <row r="239" spans="1:33" ht="14" thickBot="1" x14ac:dyDescent="0.2">
      <c r="A239" s="3" t="s">
        <v>51</v>
      </c>
      <c r="B239" s="3" t="s">
        <v>45</v>
      </c>
      <c r="C239" t="s">
        <v>179</v>
      </c>
      <c r="D239" s="7">
        <v>4</v>
      </c>
      <c r="E239" s="3" t="s">
        <v>68</v>
      </c>
      <c r="F239" s="3" t="s">
        <v>135</v>
      </c>
      <c r="G239" s="3" t="s">
        <v>132</v>
      </c>
      <c r="H239" s="4">
        <v>45084</v>
      </c>
      <c r="I239" s="5">
        <v>0.63194444444444442</v>
      </c>
      <c r="J239" s="5">
        <v>0.63541666666666663</v>
      </c>
      <c r="K239" s="5">
        <f t="shared" si="28"/>
        <v>0.625</v>
      </c>
      <c r="L239" s="3" t="s">
        <v>15</v>
      </c>
      <c r="M239" s="3">
        <v>79</v>
      </c>
      <c r="N239" s="3">
        <f t="shared" si="29"/>
        <v>26.111111111111111</v>
      </c>
      <c r="O239" s="3">
        <v>0.53900000000000003</v>
      </c>
      <c r="P239" s="3">
        <v>0.08</v>
      </c>
      <c r="Q239" s="3">
        <f t="shared" si="30"/>
        <v>32.340000000000003</v>
      </c>
      <c r="R239" s="3">
        <f t="shared" si="31"/>
        <v>4.7999999999999996E-3</v>
      </c>
      <c r="T239" s="3" t="s">
        <v>54</v>
      </c>
      <c r="U239" s="3" t="s">
        <v>115</v>
      </c>
      <c r="V239" s="16">
        <v>28</v>
      </c>
      <c r="W239" s="16">
        <v>10.5</v>
      </c>
      <c r="X239" s="16">
        <v>5</v>
      </c>
      <c r="Y239" s="16">
        <f t="shared" si="40"/>
        <v>973</v>
      </c>
      <c r="Z239" s="16">
        <f t="shared" si="41"/>
        <v>1470</v>
      </c>
      <c r="AA239" s="16">
        <f t="shared" si="42"/>
        <v>0.66190476190476188</v>
      </c>
      <c r="AB239" s="16">
        <v>42</v>
      </c>
      <c r="AC239" s="17">
        <f t="shared" si="43"/>
        <v>294</v>
      </c>
      <c r="AD239" s="13">
        <f t="shared" si="32"/>
        <v>1.47</v>
      </c>
      <c r="AE239">
        <f t="shared" si="33"/>
        <v>2.9399999999999999E-2</v>
      </c>
      <c r="AF239">
        <f t="shared" si="34"/>
        <v>65.848229253392404</v>
      </c>
      <c r="AG239">
        <f t="shared" si="35"/>
        <v>9.7733920969784638</v>
      </c>
    </row>
    <row r="240" spans="1:33" ht="14" thickBot="1" x14ac:dyDescent="0.2">
      <c r="A240" s="3" t="s">
        <v>51</v>
      </c>
      <c r="B240" s="3" t="s">
        <v>45</v>
      </c>
      <c r="C240" t="s">
        <v>179</v>
      </c>
      <c r="D240" s="7">
        <v>4</v>
      </c>
      <c r="E240" s="3" t="s">
        <v>68</v>
      </c>
      <c r="F240" s="3" t="s">
        <v>137</v>
      </c>
      <c r="G240" s="3" t="s">
        <v>205</v>
      </c>
      <c r="H240" s="4">
        <v>45085</v>
      </c>
      <c r="I240" s="5">
        <v>0.59305555555555556</v>
      </c>
      <c r="J240" s="5">
        <v>0.59652777777777777</v>
      </c>
      <c r="K240" s="5">
        <f t="shared" si="28"/>
        <v>0.58333333333333326</v>
      </c>
      <c r="L240" s="3" t="s">
        <v>15</v>
      </c>
      <c r="M240" s="3">
        <v>79</v>
      </c>
      <c r="N240" s="3">
        <f t="shared" si="29"/>
        <v>26.111111111111111</v>
      </c>
      <c r="O240" s="3">
        <v>0.47699999999999998</v>
      </c>
      <c r="P240" s="3">
        <v>8.7999999999999995E-2</v>
      </c>
      <c r="Q240" s="3">
        <f t="shared" si="30"/>
        <v>28.619999999999997</v>
      </c>
      <c r="R240" s="3">
        <f t="shared" si="31"/>
        <v>5.2799999999999991E-3</v>
      </c>
      <c r="T240" s="3" t="s">
        <v>152</v>
      </c>
      <c r="U240" s="3" t="s">
        <v>115</v>
      </c>
      <c r="V240" s="16">
        <v>28</v>
      </c>
      <c r="W240" s="16">
        <v>10.5</v>
      </c>
      <c r="X240" s="16">
        <v>5</v>
      </c>
      <c r="Y240" s="16">
        <f t="shared" si="40"/>
        <v>973</v>
      </c>
      <c r="Z240" s="16">
        <f t="shared" si="41"/>
        <v>1470</v>
      </c>
      <c r="AA240" s="16">
        <f t="shared" si="42"/>
        <v>0.66190476190476188</v>
      </c>
      <c r="AB240" s="16">
        <v>43</v>
      </c>
      <c r="AC240" s="17">
        <f t="shared" si="43"/>
        <v>294</v>
      </c>
      <c r="AD240" s="13">
        <f t="shared" si="32"/>
        <v>1.47</v>
      </c>
      <c r="AE240">
        <f t="shared" si="33"/>
        <v>2.9399999999999999E-2</v>
      </c>
      <c r="AF240">
        <f t="shared" si="34"/>
        <v>58.273850378234087</v>
      </c>
      <c r="AG240">
        <f t="shared" si="35"/>
        <v>10.750731306676309</v>
      </c>
    </row>
    <row r="241" spans="1:33" ht="14" thickBot="1" x14ac:dyDescent="0.2">
      <c r="A241" s="3" t="s">
        <v>51</v>
      </c>
      <c r="B241" s="3" t="s">
        <v>45</v>
      </c>
      <c r="C241" t="s">
        <v>179</v>
      </c>
      <c r="D241" s="7">
        <v>4</v>
      </c>
      <c r="E241" s="3" t="s">
        <v>68</v>
      </c>
      <c r="F241" s="3" t="s">
        <v>173</v>
      </c>
      <c r="G241" s="3" t="s">
        <v>205</v>
      </c>
      <c r="H241" s="4">
        <v>45086</v>
      </c>
      <c r="I241" s="5">
        <v>0.43402777777777779</v>
      </c>
      <c r="J241" s="5">
        <v>0.4375</v>
      </c>
      <c r="K241" s="5">
        <f t="shared" si="28"/>
        <v>0.41666666666666663</v>
      </c>
      <c r="L241" s="3" t="s">
        <v>15</v>
      </c>
      <c r="M241" s="3">
        <v>72</v>
      </c>
      <c r="N241" s="3">
        <f t="shared" si="29"/>
        <v>22.222222222222221</v>
      </c>
      <c r="O241" s="3">
        <v>0.42199999999999999</v>
      </c>
      <c r="P241" s="3">
        <v>8.5999999999999993E-2</v>
      </c>
      <c r="Q241" s="3">
        <f t="shared" si="30"/>
        <v>25.32</v>
      </c>
      <c r="R241" s="3">
        <f t="shared" si="31"/>
        <v>5.1599999999999997E-3</v>
      </c>
      <c r="T241" s="3" t="s">
        <v>54</v>
      </c>
      <c r="U241" s="3" t="s">
        <v>55</v>
      </c>
      <c r="V241" s="16">
        <v>28</v>
      </c>
      <c r="W241" s="16">
        <v>10.5</v>
      </c>
      <c r="X241" s="16">
        <v>5</v>
      </c>
      <c r="Y241" s="16">
        <f t="shared" si="40"/>
        <v>973</v>
      </c>
      <c r="Z241" s="16">
        <f t="shared" si="41"/>
        <v>1470</v>
      </c>
      <c r="AA241" s="16">
        <f t="shared" si="42"/>
        <v>0.66190476190476188</v>
      </c>
      <c r="AB241" s="16">
        <v>44</v>
      </c>
      <c r="AC241" s="17">
        <f t="shared" si="43"/>
        <v>294</v>
      </c>
      <c r="AD241" s="13">
        <f t="shared" si="32"/>
        <v>1.47</v>
      </c>
      <c r="AE241">
        <f t="shared" si="33"/>
        <v>2.9399999999999999E-2</v>
      </c>
      <c r="AF241">
        <f t="shared" si="34"/>
        <v>52.233414923991894</v>
      </c>
      <c r="AG241">
        <f t="shared" si="35"/>
        <v>10.644724368396453</v>
      </c>
    </row>
    <row r="242" spans="1:33" ht="14" thickBot="1" x14ac:dyDescent="0.2">
      <c r="A242" s="3" t="s">
        <v>80</v>
      </c>
      <c r="B242" s="3" t="s">
        <v>95</v>
      </c>
      <c r="C242" t="s">
        <v>177</v>
      </c>
      <c r="D242" s="7">
        <v>4</v>
      </c>
      <c r="E242" s="3" t="s">
        <v>96</v>
      </c>
      <c r="F242" s="3" t="s">
        <v>14</v>
      </c>
      <c r="G242" s="3" t="s">
        <v>204</v>
      </c>
      <c r="H242" s="4">
        <v>45081</v>
      </c>
      <c r="I242" s="5">
        <v>0.61875000000000002</v>
      </c>
      <c r="J242" s="5">
        <v>0.62152777777777779</v>
      </c>
      <c r="K242" s="5">
        <f t="shared" si="28"/>
        <v>0.625</v>
      </c>
      <c r="L242" s="3" t="s">
        <v>15</v>
      </c>
      <c r="M242" s="3">
        <v>76</v>
      </c>
      <c r="N242" s="3">
        <f t="shared" si="29"/>
        <v>24.444444444444443</v>
      </c>
      <c r="O242" s="3">
        <v>0.28199999999999997</v>
      </c>
      <c r="P242" s="3">
        <v>1.4E-2</v>
      </c>
      <c r="Q242" s="3">
        <f t="shared" si="30"/>
        <v>16.919999999999998</v>
      </c>
      <c r="R242" s="3">
        <f t="shared" si="31"/>
        <v>8.3999999999999993E-4</v>
      </c>
      <c r="T242" s="3" t="s">
        <v>83</v>
      </c>
      <c r="U242" s="3" t="s">
        <v>84</v>
      </c>
      <c r="V242" s="16">
        <v>28</v>
      </c>
      <c r="W242" s="16">
        <v>10.5</v>
      </c>
      <c r="X242" s="16">
        <v>5</v>
      </c>
      <c r="Y242" s="16">
        <f t="shared" si="40"/>
        <v>973</v>
      </c>
      <c r="Z242" s="16">
        <f t="shared" si="41"/>
        <v>1470</v>
      </c>
      <c r="AA242" s="16">
        <f t="shared" si="42"/>
        <v>0.66190476190476188</v>
      </c>
      <c r="AB242" s="16">
        <v>45</v>
      </c>
      <c r="AC242" s="17">
        <f t="shared" si="43"/>
        <v>294</v>
      </c>
      <c r="AD242" s="13">
        <f t="shared" si="32"/>
        <v>1.47</v>
      </c>
      <c r="AE242">
        <f t="shared" si="33"/>
        <v>2.9399999999999999E-2</v>
      </c>
      <c r="AF242">
        <f t="shared" si="34"/>
        <v>34.64414985177411</v>
      </c>
      <c r="AG242">
        <f t="shared" si="35"/>
        <v>1.7199223330668003</v>
      </c>
    </row>
    <row r="243" spans="1:33" ht="14" thickBot="1" x14ac:dyDescent="0.2">
      <c r="A243" s="3" t="s">
        <v>80</v>
      </c>
      <c r="B243" s="3" t="s">
        <v>95</v>
      </c>
      <c r="C243" t="s">
        <v>177</v>
      </c>
      <c r="D243" s="7">
        <v>4</v>
      </c>
      <c r="E243" s="3" t="s">
        <v>96</v>
      </c>
      <c r="F243" s="3" t="s">
        <v>108</v>
      </c>
      <c r="G243" s="3" t="s">
        <v>204</v>
      </c>
      <c r="H243" s="4">
        <v>45082</v>
      </c>
      <c r="I243" s="5">
        <v>0.59305555555555556</v>
      </c>
      <c r="J243" s="5">
        <v>0.59652777777777777</v>
      </c>
      <c r="K243" s="5">
        <f t="shared" si="28"/>
        <v>0.58333333333333326</v>
      </c>
      <c r="L243" s="3" t="s">
        <v>15</v>
      </c>
      <c r="M243" s="3">
        <v>80</v>
      </c>
      <c r="N243" s="3">
        <f t="shared" si="29"/>
        <v>26.666666666666668</v>
      </c>
      <c r="O243" s="3">
        <v>0.318</v>
      </c>
      <c r="P243" s="3">
        <v>1.0999999999999999E-2</v>
      </c>
      <c r="Q243" s="3">
        <f t="shared" si="30"/>
        <v>19.080000000000002</v>
      </c>
      <c r="R243" s="3">
        <f t="shared" si="31"/>
        <v>6.5999999999999989E-4</v>
      </c>
      <c r="T243" s="3" t="s">
        <v>83</v>
      </c>
      <c r="U243" s="3" t="s">
        <v>84</v>
      </c>
      <c r="V243" s="16">
        <v>28</v>
      </c>
      <c r="W243" s="16">
        <v>10.5</v>
      </c>
      <c r="X243" s="16">
        <v>5</v>
      </c>
      <c r="Y243" s="16">
        <f t="shared" si="40"/>
        <v>973</v>
      </c>
      <c r="Z243" s="16">
        <f t="shared" si="41"/>
        <v>1470</v>
      </c>
      <c r="AA243" s="16">
        <f t="shared" si="42"/>
        <v>0.66190476190476188</v>
      </c>
      <c r="AB243" s="16">
        <v>46</v>
      </c>
      <c r="AC243" s="17">
        <f t="shared" si="43"/>
        <v>294</v>
      </c>
      <c r="AD243" s="13">
        <f t="shared" si="32"/>
        <v>1.47</v>
      </c>
      <c r="AE243">
        <f t="shared" si="33"/>
        <v>2.9399999999999999E-2</v>
      </c>
      <c r="AF243">
        <f t="shared" si="34"/>
        <v>38.777246568264992</v>
      </c>
      <c r="AG243">
        <f t="shared" si="35"/>
        <v>1.3413512963865246</v>
      </c>
    </row>
    <row r="244" spans="1:33" ht="14" thickBot="1" x14ac:dyDescent="0.2">
      <c r="A244" s="3" t="s">
        <v>80</v>
      </c>
      <c r="B244" s="3" t="s">
        <v>95</v>
      </c>
      <c r="C244" t="s">
        <v>177</v>
      </c>
      <c r="D244" s="7">
        <v>4</v>
      </c>
      <c r="E244" s="3" t="s">
        <v>96</v>
      </c>
      <c r="F244" s="3" t="s">
        <v>116</v>
      </c>
      <c r="G244" s="3" t="s">
        <v>132</v>
      </c>
      <c r="H244" s="4">
        <v>45083</v>
      </c>
      <c r="I244" s="5">
        <v>0.55833333333333335</v>
      </c>
      <c r="J244" s="5">
        <v>0.5625</v>
      </c>
      <c r="K244" s="5">
        <f t="shared" si="28"/>
        <v>0.54166666666666663</v>
      </c>
      <c r="L244" s="3" t="s">
        <v>15</v>
      </c>
      <c r="M244" s="3">
        <v>82</v>
      </c>
      <c r="N244" s="3">
        <f t="shared" si="29"/>
        <v>27.777777777777779</v>
      </c>
      <c r="O244" s="3">
        <v>0.28299999999999997</v>
      </c>
      <c r="P244" s="3">
        <v>0.01</v>
      </c>
      <c r="Q244" s="3">
        <f t="shared" si="30"/>
        <v>16.979999999999997</v>
      </c>
      <c r="R244" s="3">
        <f t="shared" si="31"/>
        <v>5.9999999999999995E-4</v>
      </c>
      <c r="S244" s="3" t="s">
        <v>124</v>
      </c>
      <c r="T244" s="3" t="s">
        <v>83</v>
      </c>
      <c r="U244" s="11" t="s">
        <v>84</v>
      </c>
      <c r="V244" s="16">
        <v>28</v>
      </c>
      <c r="W244" s="16">
        <v>10.5</v>
      </c>
      <c r="X244" s="16">
        <v>5</v>
      </c>
      <c r="Y244" s="16">
        <f t="shared" si="40"/>
        <v>973</v>
      </c>
      <c r="Z244" s="16">
        <f t="shared" si="41"/>
        <v>1470</v>
      </c>
      <c r="AA244" s="16">
        <f t="shared" si="42"/>
        <v>0.66190476190476188</v>
      </c>
      <c r="AB244" s="16">
        <v>47</v>
      </c>
      <c r="AC244" s="17">
        <f t="shared" si="43"/>
        <v>294</v>
      </c>
      <c r="AD244" s="13">
        <f t="shared" si="32"/>
        <v>1.47</v>
      </c>
      <c r="AE244">
        <f t="shared" si="33"/>
        <v>2.9399999999999999E-2</v>
      </c>
      <c r="AF244">
        <f t="shared" si="34"/>
        <v>34.38189241625129</v>
      </c>
      <c r="AG244">
        <f t="shared" si="35"/>
        <v>1.2149078592314944</v>
      </c>
    </row>
    <row r="245" spans="1:33" ht="14" thickBot="1" x14ac:dyDescent="0.2">
      <c r="A245" s="3" t="s">
        <v>80</v>
      </c>
      <c r="B245" s="3" t="s">
        <v>95</v>
      </c>
      <c r="C245" t="s">
        <v>177</v>
      </c>
      <c r="D245" s="7">
        <v>4</v>
      </c>
      <c r="E245" s="3" t="s">
        <v>96</v>
      </c>
      <c r="F245" s="3" t="s">
        <v>127</v>
      </c>
      <c r="G245" s="3" t="s">
        <v>132</v>
      </c>
      <c r="H245" s="4">
        <v>45084</v>
      </c>
      <c r="I245" s="5">
        <v>0.42708333333333331</v>
      </c>
      <c r="J245" s="5">
        <v>0.43194444444444446</v>
      </c>
      <c r="K245" s="5">
        <f t="shared" si="28"/>
        <v>0.41666666666666663</v>
      </c>
      <c r="L245" s="3" t="s">
        <v>15</v>
      </c>
      <c r="M245" s="18">
        <v>74</v>
      </c>
      <c r="N245" s="3">
        <f t="shared" si="29"/>
        <v>23.333333333333332</v>
      </c>
      <c r="O245" s="3">
        <v>0.28000000000000003</v>
      </c>
      <c r="P245" s="3">
        <v>1.2E-2</v>
      </c>
      <c r="Q245" s="3">
        <f t="shared" si="30"/>
        <v>16.8</v>
      </c>
      <c r="R245" s="3">
        <f t="shared" si="31"/>
        <v>7.1999999999999994E-4</v>
      </c>
      <c r="T245" s="3" t="s">
        <v>83</v>
      </c>
      <c r="U245" s="3" t="s">
        <v>84</v>
      </c>
      <c r="V245" s="16">
        <v>28</v>
      </c>
      <c r="W245" s="16">
        <v>10.5</v>
      </c>
      <c r="X245" s="16">
        <v>5</v>
      </c>
      <c r="Y245" s="16">
        <f t="shared" si="40"/>
        <v>973</v>
      </c>
      <c r="Z245" s="16">
        <f t="shared" si="41"/>
        <v>1470</v>
      </c>
      <c r="AA245" s="16">
        <f t="shared" si="42"/>
        <v>0.66190476190476188</v>
      </c>
      <c r="AB245" s="16">
        <v>48</v>
      </c>
      <c r="AC245" s="17">
        <f t="shared" si="43"/>
        <v>294</v>
      </c>
      <c r="AD245" s="13">
        <f t="shared" si="32"/>
        <v>1.47</v>
      </c>
      <c r="AE245">
        <f t="shared" si="33"/>
        <v>2.9399999999999999E-2</v>
      </c>
      <c r="AF245">
        <f t="shared" si="34"/>
        <v>34.527359460111796</v>
      </c>
      <c r="AG245">
        <f t="shared" si="35"/>
        <v>1.479743976861934</v>
      </c>
    </row>
    <row r="246" spans="1:33" ht="14" thickBot="1" x14ac:dyDescent="0.2">
      <c r="A246" s="3" t="s">
        <v>80</v>
      </c>
      <c r="B246" s="3" t="s">
        <v>95</v>
      </c>
      <c r="C246" t="s">
        <v>177</v>
      </c>
      <c r="D246" s="7">
        <v>4</v>
      </c>
      <c r="E246" s="3" t="s">
        <v>96</v>
      </c>
      <c r="F246" s="3" t="s">
        <v>135</v>
      </c>
      <c r="G246" s="3" t="s">
        <v>132</v>
      </c>
      <c r="H246" s="4">
        <v>45084</v>
      </c>
      <c r="I246" s="5">
        <v>0.62013888888888891</v>
      </c>
      <c r="J246" s="5">
        <v>0.62361111111111112</v>
      </c>
      <c r="K246" s="5">
        <f t="shared" si="28"/>
        <v>0.625</v>
      </c>
      <c r="L246" s="3" t="s">
        <v>15</v>
      </c>
      <c r="M246" s="3">
        <v>79</v>
      </c>
      <c r="N246" s="3">
        <f t="shared" si="29"/>
        <v>26.111111111111111</v>
      </c>
      <c r="O246" s="3">
        <v>0.37</v>
      </c>
      <c r="P246" s="3">
        <v>1.0999999999999999E-2</v>
      </c>
      <c r="Q246" s="3">
        <f t="shared" si="30"/>
        <v>22.2</v>
      </c>
      <c r="R246" s="3">
        <f t="shared" si="31"/>
        <v>6.5999999999999989E-4</v>
      </c>
      <c r="T246" s="3" t="s">
        <v>83</v>
      </c>
      <c r="U246" s="3" t="s">
        <v>84</v>
      </c>
      <c r="V246" s="16">
        <v>28</v>
      </c>
      <c r="W246" s="16">
        <v>10.5</v>
      </c>
      <c r="X246" s="16">
        <v>5</v>
      </c>
      <c r="Y246" s="16">
        <f t="shared" si="40"/>
        <v>973</v>
      </c>
      <c r="Z246" s="16">
        <f t="shared" si="41"/>
        <v>1470</v>
      </c>
      <c r="AA246" s="16">
        <f t="shared" si="42"/>
        <v>0.66190476190476188</v>
      </c>
      <c r="AB246" s="16">
        <v>49</v>
      </c>
      <c r="AC246" s="17">
        <f t="shared" si="43"/>
        <v>294</v>
      </c>
      <c r="AD246" s="13">
        <f t="shared" si="32"/>
        <v>1.47</v>
      </c>
      <c r="AE246">
        <f t="shared" si="33"/>
        <v>2.9399999999999999E-2</v>
      </c>
      <c r="AF246">
        <f t="shared" si="34"/>
        <v>45.201938448525389</v>
      </c>
      <c r="AG246">
        <f t="shared" si="35"/>
        <v>1.3438414133345387</v>
      </c>
    </row>
    <row r="247" spans="1:33" ht="14" thickBot="1" x14ac:dyDescent="0.2">
      <c r="A247" s="3" t="s">
        <v>80</v>
      </c>
      <c r="B247" s="3" t="s">
        <v>95</v>
      </c>
      <c r="C247" t="s">
        <v>177</v>
      </c>
      <c r="D247" s="7">
        <v>4</v>
      </c>
      <c r="E247" s="3" t="s">
        <v>96</v>
      </c>
      <c r="F247" s="3" t="s">
        <v>137</v>
      </c>
      <c r="G247" s="3" t="s">
        <v>205</v>
      </c>
      <c r="H247" s="4">
        <v>45085</v>
      </c>
      <c r="I247" s="5">
        <v>0.58194444444444449</v>
      </c>
      <c r="J247" s="5">
        <v>0.5854166666666667</v>
      </c>
      <c r="K247" s="5">
        <f t="shared" si="28"/>
        <v>0.58333333333333326</v>
      </c>
      <c r="L247" s="3" t="s">
        <v>15</v>
      </c>
      <c r="M247" s="3">
        <v>79</v>
      </c>
      <c r="N247" s="3">
        <f t="shared" si="29"/>
        <v>26.111111111111111</v>
      </c>
      <c r="O247" s="8">
        <v>0.36</v>
      </c>
      <c r="P247" s="3">
        <v>1.6E-2</v>
      </c>
      <c r="Q247" s="3">
        <f t="shared" si="30"/>
        <v>21.599999999999998</v>
      </c>
      <c r="R247" s="3">
        <f t="shared" si="31"/>
        <v>9.5999999999999992E-4</v>
      </c>
      <c r="T247" s="3" t="s">
        <v>171</v>
      </c>
      <c r="U247" s="3" t="s">
        <v>156</v>
      </c>
      <c r="V247" s="16">
        <v>28</v>
      </c>
      <c r="W247" s="16">
        <v>10.5</v>
      </c>
      <c r="X247" s="16">
        <v>5</v>
      </c>
      <c r="Y247" s="16">
        <f t="shared" si="40"/>
        <v>973</v>
      </c>
      <c r="Z247" s="16">
        <f t="shared" si="41"/>
        <v>1470</v>
      </c>
      <c r="AA247" s="16">
        <f t="shared" si="42"/>
        <v>0.66190476190476188</v>
      </c>
      <c r="AB247" s="16">
        <v>50</v>
      </c>
      <c r="AC247" s="17">
        <f t="shared" si="43"/>
        <v>294</v>
      </c>
      <c r="AD247" s="13">
        <f t="shared" si="32"/>
        <v>1.47</v>
      </c>
      <c r="AE247">
        <f t="shared" si="33"/>
        <v>2.9399999999999999E-2</v>
      </c>
      <c r="AF247">
        <f t="shared" si="34"/>
        <v>43.98026443640309</v>
      </c>
      <c r="AG247">
        <f t="shared" si="35"/>
        <v>1.9546784193956928</v>
      </c>
    </row>
    <row r="248" spans="1:33" ht="14" thickBot="1" x14ac:dyDescent="0.2">
      <c r="A248" s="3" t="s">
        <v>80</v>
      </c>
      <c r="B248" s="3" t="s">
        <v>95</v>
      </c>
      <c r="C248" t="s">
        <v>177</v>
      </c>
      <c r="D248" s="7">
        <v>4</v>
      </c>
      <c r="E248" s="3" t="s">
        <v>96</v>
      </c>
      <c r="F248" s="3" t="s">
        <v>173</v>
      </c>
      <c r="G248" s="3" t="s">
        <v>205</v>
      </c>
      <c r="H248" s="4">
        <v>45086</v>
      </c>
      <c r="I248" s="5">
        <v>0.47569444444444442</v>
      </c>
      <c r="J248" s="5">
        <v>0.47916666666666669</v>
      </c>
      <c r="K248" s="5">
        <f t="shared" si="28"/>
        <v>0.45833333333333331</v>
      </c>
      <c r="L248" s="3" t="s">
        <v>15</v>
      </c>
      <c r="M248" s="3">
        <v>74</v>
      </c>
      <c r="N248" s="3">
        <f t="shared" si="29"/>
        <v>23.333333333333332</v>
      </c>
      <c r="O248" s="3">
        <v>0.253</v>
      </c>
      <c r="P248" s="3">
        <v>1.4999999999999999E-2</v>
      </c>
      <c r="Q248" s="3">
        <f t="shared" si="30"/>
        <v>15.18</v>
      </c>
      <c r="R248" s="3">
        <f t="shared" si="31"/>
        <v>8.9999999999999987E-4</v>
      </c>
      <c r="T248" s="3" t="s">
        <v>83</v>
      </c>
      <c r="U248" s="3" t="s">
        <v>84</v>
      </c>
      <c r="V248" s="16">
        <v>28</v>
      </c>
      <c r="W248" s="16">
        <v>10.5</v>
      </c>
      <c r="X248" s="16">
        <v>5</v>
      </c>
      <c r="Y248" s="16">
        <f t="shared" si="40"/>
        <v>973</v>
      </c>
      <c r="Z248" s="16">
        <f t="shared" si="41"/>
        <v>1470</v>
      </c>
      <c r="AA248" s="16">
        <f t="shared" si="42"/>
        <v>0.66190476190476188</v>
      </c>
      <c r="AB248" s="16">
        <v>51</v>
      </c>
      <c r="AC248" s="17">
        <f t="shared" si="43"/>
        <v>294</v>
      </c>
      <c r="AD248" s="13">
        <f t="shared" si="32"/>
        <v>1.47</v>
      </c>
      <c r="AE248">
        <f t="shared" si="33"/>
        <v>2.9399999999999999E-2</v>
      </c>
      <c r="AF248">
        <f t="shared" si="34"/>
        <v>31.197935512172442</v>
      </c>
      <c r="AG248">
        <f t="shared" si="35"/>
        <v>1.8496799710774172</v>
      </c>
    </row>
    <row r="249" spans="1:33" ht="16" thickBot="1" x14ac:dyDescent="0.25">
      <c r="A249" s="3" t="s">
        <v>80</v>
      </c>
      <c r="B249" s="3" t="s">
        <v>81</v>
      </c>
      <c r="C249" s="9" t="s">
        <v>179</v>
      </c>
      <c r="D249" s="10">
        <v>4</v>
      </c>
      <c r="E249" s="3" t="s">
        <v>82</v>
      </c>
      <c r="F249" s="3" t="s">
        <v>14</v>
      </c>
      <c r="G249" s="3" t="s">
        <v>204</v>
      </c>
      <c r="H249" s="4">
        <v>45081</v>
      </c>
      <c r="I249" s="5">
        <v>0.54027777777777775</v>
      </c>
      <c r="J249" s="5">
        <v>0.54652777777777772</v>
      </c>
      <c r="K249" s="5">
        <f t="shared" si="28"/>
        <v>0.54166666666666663</v>
      </c>
      <c r="L249" s="3" t="s">
        <v>15</v>
      </c>
      <c r="M249" s="3">
        <v>73</v>
      </c>
      <c r="N249" s="3">
        <f t="shared" si="29"/>
        <v>22.777777777777779</v>
      </c>
      <c r="O249" s="3">
        <v>0.52900000000000003</v>
      </c>
      <c r="P249" s="3">
        <v>-0.02</v>
      </c>
      <c r="Q249" s="3">
        <f t="shared" si="30"/>
        <v>31.740000000000002</v>
      </c>
      <c r="R249" s="3">
        <f t="shared" si="31"/>
        <v>-1.1999999999999999E-3</v>
      </c>
      <c r="T249" s="3" t="s">
        <v>83</v>
      </c>
      <c r="U249" s="3" t="s">
        <v>84</v>
      </c>
      <c r="V249" s="16">
        <v>28</v>
      </c>
      <c r="W249" s="16">
        <v>10.5</v>
      </c>
      <c r="X249" s="16">
        <v>5</v>
      </c>
      <c r="Y249" s="16">
        <f t="shared" si="40"/>
        <v>973</v>
      </c>
      <c r="Z249" s="16">
        <f t="shared" si="41"/>
        <v>1470</v>
      </c>
      <c r="AA249" s="16">
        <f t="shared" si="42"/>
        <v>0.66190476190476188</v>
      </c>
      <c r="AB249" s="16">
        <v>52</v>
      </c>
      <c r="AC249" s="17">
        <f t="shared" si="43"/>
        <v>294</v>
      </c>
      <c r="AD249" s="13">
        <f t="shared" si="32"/>
        <v>1.47</v>
      </c>
      <c r="AE249">
        <f t="shared" si="33"/>
        <v>2.9399999999999999E-2</v>
      </c>
      <c r="AF249">
        <f t="shared" si="34"/>
        <v>65.354509380695291</v>
      </c>
      <c r="AG249">
        <f t="shared" si="35"/>
        <v>-2.4708699198750579</v>
      </c>
    </row>
    <row r="250" spans="1:33" ht="16" thickBot="1" x14ac:dyDescent="0.25">
      <c r="A250" s="3" t="s">
        <v>80</v>
      </c>
      <c r="B250" s="3" t="s">
        <v>81</v>
      </c>
      <c r="C250" s="9" t="s">
        <v>179</v>
      </c>
      <c r="D250" s="10">
        <v>4</v>
      </c>
      <c r="E250" s="3" t="s">
        <v>82</v>
      </c>
      <c r="F250" s="3" t="s">
        <v>108</v>
      </c>
      <c r="G250" s="3" t="s">
        <v>204</v>
      </c>
      <c r="H250" s="4">
        <v>45082</v>
      </c>
      <c r="I250" s="5">
        <v>0.5229166666666667</v>
      </c>
      <c r="J250" s="5">
        <v>0.52638888888888891</v>
      </c>
      <c r="K250" s="5">
        <f t="shared" si="28"/>
        <v>0.54166666666666663</v>
      </c>
      <c r="L250" s="3" t="s">
        <v>15</v>
      </c>
      <c r="M250" s="3">
        <v>78</v>
      </c>
      <c r="N250" s="3">
        <f t="shared" si="29"/>
        <v>25.555555555555557</v>
      </c>
      <c r="O250" s="3">
        <v>0.65600000000000003</v>
      </c>
      <c r="P250" s="3">
        <v>-3.0000000000000001E-3</v>
      </c>
      <c r="Q250" s="3">
        <f t="shared" si="30"/>
        <v>39.36</v>
      </c>
      <c r="R250" s="3">
        <f t="shared" si="31"/>
        <v>-1.7999999999999998E-4</v>
      </c>
      <c r="T250" s="3" t="s">
        <v>83</v>
      </c>
      <c r="U250" s="3" t="s">
        <v>84</v>
      </c>
      <c r="V250" s="16">
        <v>28</v>
      </c>
      <c r="W250" s="16">
        <v>10.5</v>
      </c>
      <c r="X250" s="16">
        <v>5</v>
      </c>
      <c r="Y250" s="16">
        <f t="shared" si="40"/>
        <v>973</v>
      </c>
      <c r="Z250" s="16">
        <f t="shared" si="41"/>
        <v>1470</v>
      </c>
      <c r="AA250" s="16">
        <f t="shared" si="42"/>
        <v>0.66190476190476188</v>
      </c>
      <c r="AB250" s="16">
        <v>53</v>
      </c>
      <c r="AC250" s="17">
        <f t="shared" si="43"/>
        <v>294</v>
      </c>
      <c r="AD250" s="13">
        <f t="shared" si="32"/>
        <v>1.47</v>
      </c>
      <c r="AE250">
        <f t="shared" si="33"/>
        <v>2.9399999999999999E-2</v>
      </c>
      <c r="AF250">
        <f t="shared" si="34"/>
        <v>80.290869104117746</v>
      </c>
      <c r="AG250">
        <f t="shared" si="35"/>
        <v>-0.36718385261029457</v>
      </c>
    </row>
    <row r="251" spans="1:33" ht="16" thickBot="1" x14ac:dyDescent="0.25">
      <c r="A251" s="3" t="s">
        <v>80</v>
      </c>
      <c r="B251" s="3" t="s">
        <v>81</v>
      </c>
      <c r="C251" s="9" t="s">
        <v>179</v>
      </c>
      <c r="D251" s="10">
        <v>4</v>
      </c>
      <c r="E251" s="3" t="s">
        <v>82</v>
      </c>
      <c r="F251" s="3" t="s">
        <v>116</v>
      </c>
      <c r="G251" s="3" t="s">
        <v>132</v>
      </c>
      <c r="H251" s="4">
        <v>45083</v>
      </c>
      <c r="I251" s="5">
        <v>0.61319444444444449</v>
      </c>
      <c r="J251" s="5">
        <v>0.6166666666666667</v>
      </c>
      <c r="K251" s="5">
        <f t="shared" si="28"/>
        <v>0.625</v>
      </c>
      <c r="L251" s="3" t="s">
        <v>15</v>
      </c>
      <c r="M251" s="3">
        <v>82</v>
      </c>
      <c r="N251" s="3">
        <f t="shared" si="29"/>
        <v>27.777777777777779</v>
      </c>
      <c r="O251" s="3">
        <v>0.66</v>
      </c>
      <c r="P251" s="3">
        <v>-1E-3</v>
      </c>
      <c r="Q251" s="3">
        <f t="shared" si="30"/>
        <v>39.6</v>
      </c>
      <c r="R251" s="3">
        <f t="shared" si="31"/>
        <v>-5.9999999999999995E-5</v>
      </c>
      <c r="S251" s="3" t="s">
        <v>126</v>
      </c>
      <c r="T251" s="3" t="s">
        <v>83</v>
      </c>
      <c r="U251" s="11" t="s">
        <v>84</v>
      </c>
      <c r="V251" s="16">
        <v>28</v>
      </c>
      <c r="W251" s="16">
        <v>10.5</v>
      </c>
      <c r="X251" s="16">
        <v>5</v>
      </c>
      <c r="Y251" s="16">
        <f t="shared" si="40"/>
        <v>973</v>
      </c>
      <c r="Z251" s="16">
        <f t="shared" si="41"/>
        <v>1470</v>
      </c>
      <c r="AA251" s="16">
        <f t="shared" si="42"/>
        <v>0.66190476190476188</v>
      </c>
      <c r="AB251" s="16">
        <v>54</v>
      </c>
      <c r="AC251" s="17">
        <f t="shared" si="43"/>
        <v>294</v>
      </c>
      <c r="AD251" s="13">
        <f t="shared" si="32"/>
        <v>1.47</v>
      </c>
      <c r="AE251">
        <f t="shared" si="33"/>
        <v>2.9399999999999999E-2</v>
      </c>
      <c r="AF251">
        <f t="shared" si="34"/>
        <v>80.183918709278643</v>
      </c>
      <c r="AG251">
        <f t="shared" si="35"/>
        <v>-0.12149078592314942</v>
      </c>
    </row>
    <row r="252" spans="1:33" ht="16" thickBot="1" x14ac:dyDescent="0.25">
      <c r="A252" s="3" t="s">
        <v>80</v>
      </c>
      <c r="B252" s="3" t="s">
        <v>81</v>
      </c>
      <c r="C252" s="9" t="s">
        <v>179</v>
      </c>
      <c r="D252" s="10">
        <v>4</v>
      </c>
      <c r="E252" s="3" t="s">
        <v>82</v>
      </c>
      <c r="F252" s="3" t="s">
        <v>127</v>
      </c>
      <c r="G252" s="3" t="s">
        <v>132</v>
      </c>
      <c r="H252" s="4">
        <v>45084</v>
      </c>
      <c r="I252" s="5">
        <v>0.36041666666666666</v>
      </c>
      <c r="J252" s="5">
        <v>0.36388888888888887</v>
      </c>
      <c r="K252" s="5">
        <f t="shared" si="28"/>
        <v>0.375</v>
      </c>
      <c r="L252" s="3" t="s">
        <v>15</v>
      </c>
      <c r="M252" s="18">
        <v>72</v>
      </c>
      <c r="N252" s="3">
        <f t="shared" si="29"/>
        <v>22.222222222222221</v>
      </c>
      <c r="O252" s="3">
        <v>0.64500000000000002</v>
      </c>
      <c r="P252" s="3">
        <v>1E-3</v>
      </c>
      <c r="Q252" s="3">
        <f t="shared" si="30"/>
        <v>38.700000000000003</v>
      </c>
      <c r="R252" s="3">
        <f t="shared" si="31"/>
        <v>5.9999999999999995E-5</v>
      </c>
      <c r="T252" s="3" t="s">
        <v>83</v>
      </c>
      <c r="U252" s="3" t="s">
        <v>84</v>
      </c>
      <c r="V252" s="16">
        <v>28</v>
      </c>
      <c r="W252" s="16">
        <v>10.5</v>
      </c>
      <c r="X252" s="16">
        <v>5</v>
      </c>
      <c r="Y252" s="16">
        <f t="shared" si="40"/>
        <v>973</v>
      </c>
      <c r="Z252" s="16">
        <f t="shared" si="41"/>
        <v>1470</v>
      </c>
      <c r="AA252" s="16">
        <f t="shared" si="42"/>
        <v>0.66190476190476188</v>
      </c>
      <c r="AB252" s="16">
        <v>55</v>
      </c>
      <c r="AC252" s="17">
        <f t="shared" si="43"/>
        <v>294</v>
      </c>
      <c r="AD252" s="13">
        <f t="shared" si="32"/>
        <v>1.47</v>
      </c>
      <c r="AE252">
        <f t="shared" si="33"/>
        <v>2.9399999999999999E-2</v>
      </c>
      <c r="AF252">
        <f t="shared" si="34"/>
        <v>79.835432762973383</v>
      </c>
      <c r="AG252">
        <f t="shared" si="35"/>
        <v>0.12377586474879594</v>
      </c>
    </row>
    <row r="253" spans="1:33" ht="16" thickBot="1" x14ac:dyDescent="0.25">
      <c r="A253" s="3" t="s">
        <v>80</v>
      </c>
      <c r="B253" s="3" t="s">
        <v>81</v>
      </c>
      <c r="C253" s="9" t="s">
        <v>179</v>
      </c>
      <c r="D253" s="10">
        <v>4</v>
      </c>
      <c r="E253" s="3" t="s">
        <v>82</v>
      </c>
      <c r="F253" s="3" t="s">
        <v>135</v>
      </c>
      <c r="G253" s="3" t="s">
        <v>132</v>
      </c>
      <c r="H253" s="4">
        <v>45084</v>
      </c>
      <c r="I253" s="5">
        <v>0.63541666666666663</v>
      </c>
      <c r="J253" s="5">
        <v>0.63888888888888884</v>
      </c>
      <c r="K253" s="5">
        <f t="shared" si="28"/>
        <v>0.625</v>
      </c>
      <c r="L253" s="3" t="s">
        <v>15</v>
      </c>
      <c r="M253" s="3">
        <v>79</v>
      </c>
      <c r="N253" s="3">
        <f t="shared" si="29"/>
        <v>26.111111111111111</v>
      </c>
      <c r="O253" s="3">
        <v>0.73</v>
      </c>
      <c r="P253" s="3">
        <v>0</v>
      </c>
      <c r="Q253" s="3">
        <f t="shared" si="30"/>
        <v>43.8</v>
      </c>
      <c r="R253" s="3">
        <f t="shared" si="31"/>
        <v>0</v>
      </c>
      <c r="T253" s="3" t="s">
        <v>83</v>
      </c>
      <c r="U253" s="3" t="s">
        <v>84</v>
      </c>
      <c r="V253" s="16">
        <v>28</v>
      </c>
      <c r="W253" s="16">
        <v>10.5</v>
      </c>
      <c r="X253" s="16">
        <v>5</v>
      </c>
      <c r="Y253" s="16">
        <f t="shared" si="40"/>
        <v>973</v>
      </c>
      <c r="Z253" s="16">
        <f t="shared" si="41"/>
        <v>1470</v>
      </c>
      <c r="AA253" s="16">
        <f t="shared" si="42"/>
        <v>0.66190476190476188</v>
      </c>
      <c r="AB253" s="16">
        <v>56</v>
      </c>
      <c r="AC253" s="17">
        <f t="shared" si="43"/>
        <v>294</v>
      </c>
      <c r="AD253" s="13">
        <f t="shared" si="32"/>
        <v>1.47</v>
      </c>
      <c r="AE253">
        <f t="shared" si="33"/>
        <v>2.9399999999999999E-2</v>
      </c>
      <c r="AF253">
        <f t="shared" si="34"/>
        <v>89.182202884928472</v>
      </c>
      <c r="AG253">
        <f t="shared" si="35"/>
        <v>0</v>
      </c>
    </row>
    <row r="254" spans="1:33" ht="16" thickBot="1" x14ac:dyDescent="0.25">
      <c r="A254" s="3" t="s">
        <v>80</v>
      </c>
      <c r="B254" s="3" t="s">
        <v>81</v>
      </c>
      <c r="C254" s="9" t="s">
        <v>179</v>
      </c>
      <c r="D254" s="10">
        <v>4</v>
      </c>
      <c r="E254" s="3" t="s">
        <v>82</v>
      </c>
      <c r="F254" s="3" t="s">
        <v>137</v>
      </c>
      <c r="G254" s="3" t="s">
        <v>205</v>
      </c>
      <c r="H254" s="4">
        <v>45085</v>
      </c>
      <c r="I254" s="5">
        <v>0.50347222222222221</v>
      </c>
      <c r="J254" s="5">
        <v>0.50694444444444442</v>
      </c>
      <c r="K254" s="5">
        <f t="shared" si="28"/>
        <v>0.5</v>
      </c>
      <c r="L254" s="3" t="s">
        <v>15</v>
      </c>
      <c r="M254" s="3">
        <v>77</v>
      </c>
      <c r="N254" s="3">
        <f t="shared" si="29"/>
        <v>25</v>
      </c>
      <c r="O254" s="3">
        <v>0.624</v>
      </c>
      <c r="P254" s="3">
        <v>-1E-3</v>
      </c>
      <c r="Q254" s="3">
        <f t="shared" si="30"/>
        <v>37.44</v>
      </c>
      <c r="R254" s="3">
        <f t="shared" si="31"/>
        <v>-5.9999999999999995E-5</v>
      </c>
      <c r="T254" s="3" t="s">
        <v>155</v>
      </c>
      <c r="U254" s="3" t="s">
        <v>156</v>
      </c>
      <c r="V254" s="16">
        <v>28</v>
      </c>
      <c r="W254" s="16">
        <v>10.5</v>
      </c>
      <c r="X254" s="16">
        <v>5</v>
      </c>
      <c r="Y254" s="16">
        <f t="shared" si="40"/>
        <v>973</v>
      </c>
      <c r="Z254" s="16">
        <f t="shared" si="41"/>
        <v>1470</v>
      </c>
      <c r="AA254" s="16">
        <f t="shared" si="42"/>
        <v>0.66190476190476188</v>
      </c>
      <c r="AB254" s="16">
        <v>57</v>
      </c>
      <c r="AC254" s="17">
        <f t="shared" si="43"/>
        <v>294</v>
      </c>
      <c r="AD254" s="13">
        <f t="shared" si="32"/>
        <v>1.47</v>
      </c>
      <c r="AE254">
        <f t="shared" si="33"/>
        <v>2.9399999999999999E-2</v>
      </c>
      <c r="AF254">
        <f t="shared" si="34"/>
        <v>76.516552709969304</v>
      </c>
      <c r="AG254">
        <f t="shared" si="35"/>
        <v>-0.12262268062495081</v>
      </c>
    </row>
    <row r="255" spans="1:33" ht="16" thickBot="1" x14ac:dyDescent="0.25">
      <c r="A255" s="3" t="s">
        <v>80</v>
      </c>
      <c r="B255" s="3" t="s">
        <v>81</v>
      </c>
      <c r="C255" s="9" t="s">
        <v>179</v>
      </c>
      <c r="D255" s="10">
        <v>4</v>
      </c>
      <c r="E255" s="3" t="s">
        <v>82</v>
      </c>
      <c r="F255" s="3" t="s">
        <v>173</v>
      </c>
      <c r="G255" s="3" t="s">
        <v>205</v>
      </c>
      <c r="H255" s="4">
        <v>45086</v>
      </c>
      <c r="I255" s="5">
        <v>0.42152777777777778</v>
      </c>
      <c r="J255" s="5">
        <v>0.42499999999999999</v>
      </c>
      <c r="K255" s="5">
        <f t="shared" si="28"/>
        <v>0.41666666666666663</v>
      </c>
      <c r="L255" s="3" t="s">
        <v>15</v>
      </c>
      <c r="M255" s="3">
        <v>72</v>
      </c>
      <c r="N255" s="3">
        <f t="shared" si="29"/>
        <v>22.222222222222221</v>
      </c>
      <c r="O255" s="3">
        <v>0.57499999999999996</v>
      </c>
      <c r="P255" s="3">
        <v>1E-3</v>
      </c>
      <c r="Q255" s="3">
        <f t="shared" si="30"/>
        <v>34.5</v>
      </c>
      <c r="R255" s="3">
        <f t="shared" si="31"/>
        <v>5.9999999999999995E-5</v>
      </c>
      <c r="T255" s="3" t="s">
        <v>83</v>
      </c>
      <c r="U255" s="3" t="s">
        <v>84</v>
      </c>
      <c r="V255" s="16">
        <v>28</v>
      </c>
      <c r="W255" s="16">
        <v>10.5</v>
      </c>
      <c r="X255" s="16">
        <v>5</v>
      </c>
      <c r="Y255" s="16">
        <f t="shared" si="40"/>
        <v>973</v>
      </c>
      <c r="Z255" s="16">
        <f t="shared" si="41"/>
        <v>1470</v>
      </c>
      <c r="AA255" s="16">
        <f t="shared" si="42"/>
        <v>0.66190476190476188</v>
      </c>
      <c r="AB255" s="16">
        <v>58</v>
      </c>
      <c r="AC255" s="17">
        <f t="shared" si="43"/>
        <v>294</v>
      </c>
      <c r="AD255" s="13">
        <f t="shared" si="32"/>
        <v>1.47</v>
      </c>
      <c r="AE255">
        <f t="shared" si="33"/>
        <v>2.9399999999999999E-2</v>
      </c>
      <c r="AF255">
        <f t="shared" si="34"/>
        <v>71.171122230557685</v>
      </c>
      <c r="AG255">
        <f t="shared" si="35"/>
        <v>0.12377586474879594</v>
      </c>
    </row>
    <row r="256" spans="1:33" ht="14" thickBot="1" x14ac:dyDescent="0.2">
      <c r="A256" s="3" t="s">
        <v>80</v>
      </c>
      <c r="B256" s="3" t="s">
        <v>13</v>
      </c>
      <c r="C256" t="s">
        <v>179</v>
      </c>
      <c r="D256" s="7">
        <v>4</v>
      </c>
      <c r="E256" s="3" t="s">
        <v>90</v>
      </c>
      <c r="F256" s="3" t="s">
        <v>14</v>
      </c>
      <c r="G256" s="3" t="s">
        <v>204</v>
      </c>
      <c r="H256" s="4">
        <v>45081</v>
      </c>
      <c r="I256" s="5">
        <v>0.56666666666666665</v>
      </c>
      <c r="J256" s="5">
        <v>0.57013888888888886</v>
      </c>
      <c r="K256" s="5">
        <f t="shared" si="28"/>
        <v>0.58333333333333326</v>
      </c>
      <c r="L256" s="3" t="s">
        <v>15</v>
      </c>
      <c r="M256" s="3">
        <v>75</v>
      </c>
      <c r="N256" s="3">
        <f t="shared" si="29"/>
        <v>23.888888888888889</v>
      </c>
      <c r="O256" s="3">
        <v>0.55500000000000005</v>
      </c>
      <c r="P256" s="3">
        <v>7.0000000000000001E-3</v>
      </c>
      <c r="Q256" s="3">
        <f t="shared" si="30"/>
        <v>33.300000000000004</v>
      </c>
      <c r="R256" s="3">
        <f t="shared" si="31"/>
        <v>4.1999999999999996E-4</v>
      </c>
      <c r="T256" s="3" t="s">
        <v>83</v>
      </c>
      <c r="U256" s="3" t="s">
        <v>84</v>
      </c>
      <c r="V256" s="16">
        <v>28</v>
      </c>
      <c r="W256" s="16">
        <v>10.5</v>
      </c>
      <c r="X256" s="16">
        <v>5</v>
      </c>
      <c r="Y256" s="16">
        <f t="shared" si="40"/>
        <v>973</v>
      </c>
      <c r="Z256" s="16">
        <f t="shared" si="41"/>
        <v>1470</v>
      </c>
      <c r="AA256" s="16">
        <f t="shared" si="42"/>
        <v>0.66190476190476188</v>
      </c>
      <c r="AB256" s="16">
        <v>59</v>
      </c>
      <c r="AC256" s="17">
        <f t="shared" si="43"/>
        <v>294</v>
      </c>
      <c r="AD256" s="13">
        <f t="shared" si="32"/>
        <v>1.47</v>
      </c>
      <c r="AE256">
        <f t="shared" si="33"/>
        <v>2.9399999999999999E-2</v>
      </c>
      <c r="AF256">
        <f t="shared" si="34"/>
        <v>68.310158183740924</v>
      </c>
      <c r="AG256">
        <f t="shared" si="35"/>
        <v>0.86156956267781337</v>
      </c>
    </row>
    <row r="257" spans="1:33" ht="14" thickBot="1" x14ac:dyDescent="0.2">
      <c r="A257" s="3" t="s">
        <v>80</v>
      </c>
      <c r="B257" s="3" t="s">
        <v>13</v>
      </c>
      <c r="C257" t="s">
        <v>179</v>
      </c>
      <c r="D257" s="7">
        <v>4</v>
      </c>
      <c r="E257" s="3" t="s">
        <v>90</v>
      </c>
      <c r="F257" s="3" t="s">
        <v>108</v>
      </c>
      <c r="G257" s="3" t="s">
        <v>204</v>
      </c>
      <c r="H257" s="4">
        <v>45082</v>
      </c>
      <c r="I257" s="5">
        <v>0.63124999999999998</v>
      </c>
      <c r="J257" s="5">
        <v>0.63472222222222219</v>
      </c>
      <c r="K257" s="5">
        <f t="shared" si="28"/>
        <v>0.625</v>
      </c>
      <c r="L257" s="3" t="s">
        <v>15</v>
      </c>
      <c r="M257" s="3">
        <v>81</v>
      </c>
      <c r="N257" s="3">
        <f t="shared" si="29"/>
        <v>27.222222222222221</v>
      </c>
      <c r="O257" s="3">
        <v>0.70199999999999996</v>
      </c>
      <c r="P257" s="3">
        <v>8.0000000000000002E-3</v>
      </c>
      <c r="Q257" s="3">
        <f t="shared" si="30"/>
        <v>42.12</v>
      </c>
      <c r="R257" s="3">
        <f t="shared" si="31"/>
        <v>4.7999999999999996E-4</v>
      </c>
      <c r="T257" s="3" t="s">
        <v>83</v>
      </c>
      <c r="U257" s="3" t="s">
        <v>84</v>
      </c>
      <c r="V257" s="16">
        <v>28</v>
      </c>
      <c r="W257" s="16">
        <v>10.5</v>
      </c>
      <c r="X257" s="16">
        <v>5</v>
      </c>
      <c r="Y257" s="16">
        <f t="shared" si="40"/>
        <v>973</v>
      </c>
      <c r="Z257" s="16">
        <f t="shared" si="41"/>
        <v>1470</v>
      </c>
      <c r="AA257" s="16">
        <f t="shared" si="42"/>
        <v>0.66190476190476188</v>
      </c>
      <c r="AB257" s="16">
        <v>60</v>
      </c>
      <c r="AC257" s="17">
        <f t="shared" si="43"/>
        <v>294</v>
      </c>
      <c r="AD257" s="13">
        <f t="shared" si="32"/>
        <v>1.47</v>
      </c>
      <c r="AE257">
        <f t="shared" si="33"/>
        <v>2.9399999999999999E-2</v>
      </c>
      <c r="AF257">
        <f t="shared" si="34"/>
        <v>85.444274022447402</v>
      </c>
      <c r="AG257">
        <f t="shared" si="35"/>
        <v>0.9737239204837308</v>
      </c>
    </row>
    <row r="258" spans="1:33" ht="14" thickBot="1" x14ac:dyDescent="0.2">
      <c r="A258" s="3" t="s">
        <v>80</v>
      </c>
      <c r="B258" s="3" t="s">
        <v>13</v>
      </c>
      <c r="C258" t="s">
        <v>179</v>
      </c>
      <c r="D258" s="7">
        <v>4</v>
      </c>
      <c r="E258" s="3" t="s">
        <v>90</v>
      </c>
      <c r="F258" s="3" t="s">
        <v>116</v>
      </c>
      <c r="G258" s="3" t="s">
        <v>132</v>
      </c>
      <c r="H258" s="4">
        <v>45083</v>
      </c>
      <c r="I258" s="5">
        <v>0.64236111111111116</v>
      </c>
      <c r="J258" s="5">
        <v>0.64583333333333337</v>
      </c>
      <c r="K258" s="5">
        <f t="shared" si="28"/>
        <v>0.625</v>
      </c>
      <c r="L258" s="3" t="s">
        <v>15</v>
      </c>
      <c r="M258" s="3">
        <v>82</v>
      </c>
      <c r="N258" s="3">
        <f t="shared" si="29"/>
        <v>27.777777777777779</v>
      </c>
      <c r="O258" s="3">
        <v>0.68</v>
      </c>
      <c r="P258" s="3">
        <v>8.0000000000000002E-3</v>
      </c>
      <c r="Q258" s="3">
        <f t="shared" si="30"/>
        <v>40.800000000000004</v>
      </c>
      <c r="R258" s="3">
        <f t="shared" si="31"/>
        <v>4.7999999999999996E-4</v>
      </c>
      <c r="T258" s="3" t="s">
        <v>83</v>
      </c>
      <c r="U258" s="11" t="s">
        <v>84</v>
      </c>
      <c r="V258" s="16">
        <v>28</v>
      </c>
      <c r="W258" s="16">
        <v>10.5</v>
      </c>
      <c r="X258" s="16">
        <v>5</v>
      </c>
      <c r="Y258" s="16">
        <f t="shared" si="40"/>
        <v>973</v>
      </c>
      <c r="Z258" s="16">
        <f t="shared" si="41"/>
        <v>1470</v>
      </c>
      <c r="AA258" s="16">
        <f t="shared" si="42"/>
        <v>0.66190476190476188</v>
      </c>
      <c r="AB258" s="16">
        <v>61</v>
      </c>
      <c r="AC258" s="17">
        <f t="shared" si="43"/>
        <v>294</v>
      </c>
      <c r="AD258" s="13">
        <f t="shared" si="32"/>
        <v>1.47</v>
      </c>
      <c r="AE258">
        <f t="shared" si="33"/>
        <v>2.9399999999999999E-2</v>
      </c>
      <c r="AF258">
        <f t="shared" si="34"/>
        <v>82.613734427741633</v>
      </c>
      <c r="AG258">
        <f t="shared" si="35"/>
        <v>0.97192628738519538</v>
      </c>
    </row>
    <row r="259" spans="1:33" ht="14" thickBot="1" x14ac:dyDescent="0.2">
      <c r="A259" s="3" t="s">
        <v>80</v>
      </c>
      <c r="B259" s="3" t="s">
        <v>13</v>
      </c>
      <c r="C259" t="s">
        <v>179</v>
      </c>
      <c r="D259" s="7">
        <v>4</v>
      </c>
      <c r="E259" s="3" t="s">
        <v>90</v>
      </c>
      <c r="F259" s="3" t="s">
        <v>127</v>
      </c>
      <c r="G259" s="3" t="s">
        <v>132</v>
      </c>
      <c r="H259" s="4">
        <v>45084</v>
      </c>
      <c r="I259" s="5">
        <v>0.45694444444444443</v>
      </c>
      <c r="J259" s="5">
        <v>0.46041666666666664</v>
      </c>
      <c r="K259" s="5">
        <f t="shared" si="28"/>
        <v>0.45833333333333331</v>
      </c>
      <c r="L259" s="3" t="s">
        <v>15</v>
      </c>
      <c r="M259" s="18">
        <v>76</v>
      </c>
      <c r="N259" s="3">
        <f t="shared" si="29"/>
        <v>24.444444444444443</v>
      </c>
      <c r="O259" s="3">
        <v>0.59399999999999997</v>
      </c>
      <c r="P259" s="3">
        <v>0.01</v>
      </c>
      <c r="Q259" s="3">
        <f t="shared" si="30"/>
        <v>35.64</v>
      </c>
      <c r="R259" s="3">
        <f t="shared" si="31"/>
        <v>5.9999999999999995E-4</v>
      </c>
      <c r="T259" s="3" t="s">
        <v>83</v>
      </c>
      <c r="U259" s="3" t="s">
        <v>84</v>
      </c>
      <c r="V259" s="16">
        <v>28</v>
      </c>
      <c r="W259" s="16">
        <v>10.5</v>
      </c>
      <c r="X259" s="16">
        <v>5</v>
      </c>
      <c r="Y259" s="16">
        <f t="shared" si="40"/>
        <v>973</v>
      </c>
      <c r="Z259" s="16">
        <f t="shared" si="41"/>
        <v>1470</v>
      </c>
      <c r="AA259" s="16">
        <f t="shared" si="42"/>
        <v>0.66190476190476188</v>
      </c>
      <c r="AB259" s="16">
        <v>62</v>
      </c>
      <c r="AC259" s="17">
        <f t="shared" si="43"/>
        <v>294</v>
      </c>
      <c r="AD259" s="13">
        <f t="shared" si="32"/>
        <v>1.47</v>
      </c>
      <c r="AE259">
        <f t="shared" si="33"/>
        <v>2.9399999999999999E-2</v>
      </c>
      <c r="AF259">
        <f t="shared" si="34"/>
        <v>72.97384756011995</v>
      </c>
      <c r="AG259">
        <f t="shared" si="35"/>
        <v>1.2285159521905715</v>
      </c>
    </row>
    <row r="260" spans="1:33" ht="14" thickBot="1" x14ac:dyDescent="0.2">
      <c r="A260" s="3" t="s">
        <v>80</v>
      </c>
      <c r="B260" s="3" t="s">
        <v>13</v>
      </c>
      <c r="C260" t="s">
        <v>179</v>
      </c>
      <c r="D260" s="7">
        <v>4</v>
      </c>
      <c r="E260" s="3" t="s">
        <v>90</v>
      </c>
      <c r="F260" s="3" t="s">
        <v>135</v>
      </c>
      <c r="G260" s="3" t="s">
        <v>132</v>
      </c>
      <c r="H260" s="4">
        <v>45084</v>
      </c>
      <c r="I260" s="5">
        <v>0.57361111111111107</v>
      </c>
      <c r="J260" s="5">
        <v>0.57708333333333328</v>
      </c>
      <c r="K260" s="5">
        <f t="shared" si="28"/>
        <v>0.58333333333333326</v>
      </c>
      <c r="L260" s="3" t="s">
        <v>15</v>
      </c>
      <c r="M260" s="3">
        <v>78</v>
      </c>
      <c r="N260" s="3">
        <f t="shared" si="29"/>
        <v>25.555555555555557</v>
      </c>
      <c r="O260" s="3">
        <v>0.67100000000000004</v>
      </c>
      <c r="P260" s="3">
        <v>0.01</v>
      </c>
      <c r="Q260" s="3">
        <f t="shared" si="30"/>
        <v>40.260000000000005</v>
      </c>
      <c r="R260" s="3">
        <f t="shared" si="31"/>
        <v>5.9999999999999995E-4</v>
      </c>
      <c r="T260" s="3" t="s">
        <v>83</v>
      </c>
      <c r="U260" s="3" t="s">
        <v>84</v>
      </c>
      <c r="V260" s="16">
        <v>28</v>
      </c>
      <c r="W260" s="16">
        <v>10.5</v>
      </c>
      <c r="X260" s="16">
        <v>5</v>
      </c>
      <c r="Y260" s="16">
        <f t="shared" si="40"/>
        <v>973</v>
      </c>
      <c r="Z260" s="16">
        <f t="shared" si="41"/>
        <v>1470</v>
      </c>
      <c r="AA260" s="16">
        <f t="shared" si="42"/>
        <v>0.66190476190476188</v>
      </c>
      <c r="AB260" s="16">
        <v>63</v>
      </c>
      <c r="AC260" s="17">
        <f t="shared" si="43"/>
        <v>294</v>
      </c>
      <c r="AD260" s="13">
        <f t="shared" si="32"/>
        <v>1.47</v>
      </c>
      <c r="AE260">
        <f t="shared" si="33"/>
        <v>2.9399999999999999E-2</v>
      </c>
      <c r="AF260">
        <f t="shared" si="34"/>
        <v>82.126788367169226</v>
      </c>
      <c r="AG260">
        <f t="shared" si="35"/>
        <v>1.2239461753676486</v>
      </c>
    </row>
    <row r="261" spans="1:33" ht="14" thickBot="1" x14ac:dyDescent="0.2">
      <c r="A261" s="3" t="s">
        <v>80</v>
      </c>
      <c r="B261" s="3" t="s">
        <v>13</v>
      </c>
      <c r="C261" t="s">
        <v>179</v>
      </c>
      <c r="D261" s="7">
        <v>4</v>
      </c>
      <c r="E261" s="3" t="s">
        <v>90</v>
      </c>
      <c r="F261" s="3" t="s">
        <v>137</v>
      </c>
      <c r="G261" s="3" t="s">
        <v>205</v>
      </c>
      <c r="H261" s="4">
        <v>45085</v>
      </c>
      <c r="I261" s="5">
        <v>0.5180555555555556</v>
      </c>
      <c r="J261" s="5">
        <v>0.52152777777777781</v>
      </c>
      <c r="K261" s="5">
        <f t="shared" si="28"/>
        <v>0.5</v>
      </c>
      <c r="L261" s="3" t="s">
        <v>15</v>
      </c>
      <c r="M261" s="3">
        <v>77</v>
      </c>
      <c r="N261" s="3">
        <f t="shared" si="29"/>
        <v>25</v>
      </c>
      <c r="O261" s="3">
        <v>0.67700000000000005</v>
      </c>
      <c r="P261" s="8">
        <v>0.01</v>
      </c>
      <c r="Q261" s="3">
        <f t="shared" si="30"/>
        <v>40.620000000000005</v>
      </c>
      <c r="R261" s="3">
        <f t="shared" si="31"/>
        <v>5.9999999999999995E-4</v>
      </c>
      <c r="T261" s="3" t="s">
        <v>159</v>
      </c>
      <c r="U261" s="3" t="s">
        <v>156</v>
      </c>
      <c r="V261" s="16">
        <v>28</v>
      </c>
      <c r="W261" s="16">
        <v>10.5</v>
      </c>
      <c r="X261" s="16">
        <v>5</v>
      </c>
      <c r="Y261" s="16">
        <f t="shared" si="40"/>
        <v>973</v>
      </c>
      <c r="Z261" s="16">
        <f t="shared" si="41"/>
        <v>1470</v>
      </c>
      <c r="AA261" s="16">
        <f t="shared" si="42"/>
        <v>0.66190476190476188</v>
      </c>
      <c r="AB261" s="16">
        <v>64</v>
      </c>
      <c r="AC261" s="17">
        <f t="shared" si="43"/>
        <v>294</v>
      </c>
      <c r="AD261" s="13">
        <f t="shared" si="32"/>
        <v>1.47</v>
      </c>
      <c r="AE261">
        <f t="shared" si="33"/>
        <v>2.9399999999999999E-2</v>
      </c>
      <c r="AF261">
        <f t="shared" si="34"/>
        <v>83.015554783091716</v>
      </c>
      <c r="AG261">
        <f t="shared" si="35"/>
        <v>1.2262268062495079</v>
      </c>
    </row>
    <row r="262" spans="1:33" ht="14" thickBot="1" x14ac:dyDescent="0.2">
      <c r="A262" s="3" t="s">
        <v>80</v>
      </c>
      <c r="B262" s="3" t="s">
        <v>13</v>
      </c>
      <c r="C262" t="s">
        <v>179</v>
      </c>
      <c r="D262" s="7">
        <v>4</v>
      </c>
      <c r="E262" s="3" t="s">
        <v>90</v>
      </c>
      <c r="F262" s="3" t="s">
        <v>173</v>
      </c>
      <c r="G262" s="3" t="s">
        <v>205</v>
      </c>
      <c r="H262" s="4">
        <v>45086</v>
      </c>
      <c r="I262" s="5">
        <v>0.43472222222222223</v>
      </c>
      <c r="J262" s="5">
        <v>0.43819444444444444</v>
      </c>
      <c r="K262" s="5">
        <f t="shared" si="28"/>
        <v>0.41666666666666663</v>
      </c>
      <c r="L262" s="3" t="s">
        <v>15</v>
      </c>
      <c r="M262" s="3">
        <v>72</v>
      </c>
      <c r="N262" s="3">
        <f t="shared" si="29"/>
        <v>22.222222222222221</v>
      </c>
      <c r="O262" s="3">
        <v>0.57599999999999996</v>
      </c>
      <c r="P262" s="3">
        <v>1.0999999999999999E-2</v>
      </c>
      <c r="Q262" s="3">
        <f t="shared" si="30"/>
        <v>34.559999999999995</v>
      </c>
      <c r="R262" s="3">
        <f t="shared" si="31"/>
        <v>6.5999999999999989E-4</v>
      </c>
      <c r="T262" s="3" t="s">
        <v>83</v>
      </c>
      <c r="U262" s="3" t="s">
        <v>84</v>
      </c>
      <c r="V262" s="16">
        <v>28</v>
      </c>
      <c r="W262" s="16">
        <v>10.5</v>
      </c>
      <c r="X262" s="16">
        <v>5</v>
      </c>
      <c r="Y262" s="16">
        <f t="shared" si="40"/>
        <v>973</v>
      </c>
      <c r="Z262" s="16">
        <f t="shared" si="41"/>
        <v>1470</v>
      </c>
      <c r="AA262" s="16">
        <f t="shared" si="42"/>
        <v>0.66190476190476188</v>
      </c>
      <c r="AB262" s="16">
        <v>65</v>
      </c>
      <c r="AC262" s="17">
        <f t="shared" si="43"/>
        <v>294</v>
      </c>
      <c r="AD262" s="13">
        <f t="shared" si="32"/>
        <v>1.47</v>
      </c>
      <c r="AE262">
        <f t="shared" si="33"/>
        <v>2.9399999999999999E-2</v>
      </c>
      <c r="AF262">
        <f t="shared" si="34"/>
        <v>71.294898095306465</v>
      </c>
      <c r="AG262">
        <f t="shared" si="35"/>
        <v>1.3615345122367555</v>
      </c>
    </row>
    <row r="263" spans="1:33" ht="14" thickBot="1" x14ac:dyDescent="0.2">
      <c r="A263" s="3" t="s">
        <v>80</v>
      </c>
      <c r="B263" s="3" t="s">
        <v>100</v>
      </c>
      <c r="C263" t="s">
        <v>176</v>
      </c>
      <c r="D263" s="7">
        <v>4</v>
      </c>
      <c r="E263" s="3" t="s">
        <v>102</v>
      </c>
      <c r="F263" s="3" t="s">
        <v>14</v>
      </c>
      <c r="G263" s="3" t="s">
        <v>204</v>
      </c>
      <c r="H263" s="4">
        <v>45081</v>
      </c>
      <c r="I263" s="5">
        <v>0.63888888888888884</v>
      </c>
      <c r="J263" s="5">
        <v>0.6430555555555556</v>
      </c>
      <c r="K263" s="5">
        <f t="shared" si="28"/>
        <v>0.625</v>
      </c>
      <c r="L263" s="3" t="s">
        <v>15</v>
      </c>
      <c r="M263" s="3">
        <v>76</v>
      </c>
      <c r="N263" s="3">
        <f t="shared" si="29"/>
        <v>24.444444444444443</v>
      </c>
      <c r="O263" s="3">
        <v>0.48799999999999999</v>
      </c>
      <c r="P263" s="3">
        <v>-1E-3</v>
      </c>
      <c r="Q263" s="3">
        <f t="shared" si="30"/>
        <v>29.28</v>
      </c>
      <c r="R263" s="3">
        <f t="shared" si="31"/>
        <v>-5.9999999999999995E-5</v>
      </c>
      <c r="T263" s="3" t="s">
        <v>83</v>
      </c>
      <c r="U263" s="3" t="s">
        <v>84</v>
      </c>
      <c r="V263" s="16">
        <v>28</v>
      </c>
      <c r="W263" s="16">
        <v>10.5</v>
      </c>
      <c r="X263" s="16">
        <v>5</v>
      </c>
      <c r="Y263" s="16">
        <f t="shared" si="40"/>
        <v>973</v>
      </c>
      <c r="Z263" s="16">
        <f t="shared" si="41"/>
        <v>1470</v>
      </c>
      <c r="AA263" s="16">
        <f t="shared" si="42"/>
        <v>0.66190476190476188</v>
      </c>
      <c r="AB263" s="16">
        <v>66</v>
      </c>
      <c r="AC263" s="17">
        <f t="shared" si="43"/>
        <v>294</v>
      </c>
      <c r="AD263" s="13">
        <f t="shared" si="32"/>
        <v>1.47</v>
      </c>
      <c r="AE263">
        <f t="shared" si="33"/>
        <v>2.9399999999999999E-2</v>
      </c>
      <c r="AF263">
        <f t="shared" si="34"/>
        <v>59.951578466899896</v>
      </c>
      <c r="AG263">
        <f t="shared" si="35"/>
        <v>-0.12285159521905714</v>
      </c>
    </row>
    <row r="264" spans="1:33" ht="14" thickBot="1" x14ac:dyDescent="0.2">
      <c r="A264" s="3" t="s">
        <v>80</v>
      </c>
      <c r="B264" s="3" t="s">
        <v>100</v>
      </c>
      <c r="C264" t="s">
        <v>176</v>
      </c>
      <c r="D264" s="7">
        <v>4</v>
      </c>
      <c r="E264" s="3" t="s">
        <v>102</v>
      </c>
      <c r="F264" s="3" t="s">
        <v>108</v>
      </c>
      <c r="G264" s="3" t="s">
        <v>204</v>
      </c>
      <c r="H264" s="4">
        <v>45082</v>
      </c>
      <c r="I264" s="5">
        <v>0.56805555555555554</v>
      </c>
      <c r="J264" s="5">
        <v>0.57152777777777775</v>
      </c>
      <c r="K264" s="5">
        <f t="shared" si="28"/>
        <v>0.58333333333333326</v>
      </c>
      <c r="L264" s="3" t="s">
        <v>15</v>
      </c>
      <c r="M264" s="3">
        <v>80</v>
      </c>
      <c r="N264" s="3">
        <f t="shared" si="29"/>
        <v>26.666666666666668</v>
      </c>
      <c r="O264" s="3">
        <v>0.56799999999999995</v>
      </c>
      <c r="P264" s="3">
        <v>1E-3</v>
      </c>
      <c r="Q264" s="3">
        <f t="shared" si="30"/>
        <v>34.08</v>
      </c>
      <c r="R264" s="3">
        <f t="shared" si="31"/>
        <v>5.9999999999999995E-5</v>
      </c>
      <c r="T264" s="3" t="s">
        <v>83</v>
      </c>
      <c r="U264" s="3" t="s">
        <v>84</v>
      </c>
      <c r="V264" s="16">
        <v>28</v>
      </c>
      <c r="W264" s="16">
        <v>10.5</v>
      </c>
      <c r="X264" s="16">
        <v>5</v>
      </c>
      <c r="Y264" s="16">
        <f t="shared" si="40"/>
        <v>973</v>
      </c>
      <c r="Z264" s="16">
        <f t="shared" si="41"/>
        <v>1470</v>
      </c>
      <c r="AA264" s="16">
        <f t="shared" si="42"/>
        <v>0.66190476190476188</v>
      </c>
      <c r="AB264" s="16">
        <v>67</v>
      </c>
      <c r="AC264" s="17">
        <f t="shared" si="43"/>
        <v>294</v>
      </c>
      <c r="AD264" s="13">
        <f t="shared" si="32"/>
        <v>1.47</v>
      </c>
      <c r="AE264">
        <f t="shared" si="33"/>
        <v>2.9399999999999999E-2</v>
      </c>
      <c r="AF264">
        <f t="shared" si="34"/>
        <v>69.262503304322394</v>
      </c>
      <c r="AG264">
        <f t="shared" si="35"/>
        <v>0.12194102694422951</v>
      </c>
    </row>
    <row r="265" spans="1:33" ht="14" thickBot="1" x14ac:dyDescent="0.2">
      <c r="A265" s="3" t="s">
        <v>80</v>
      </c>
      <c r="B265" s="3" t="s">
        <v>100</v>
      </c>
      <c r="C265" t="s">
        <v>176</v>
      </c>
      <c r="D265" s="7">
        <v>4</v>
      </c>
      <c r="E265" s="3" t="s">
        <v>102</v>
      </c>
      <c r="F265" s="3" t="s">
        <v>116</v>
      </c>
      <c r="G265" s="3" t="s">
        <v>132</v>
      </c>
      <c r="H265" s="4">
        <v>45083</v>
      </c>
      <c r="I265" s="5">
        <v>0.58611111111111114</v>
      </c>
      <c r="J265" s="5">
        <v>0.59027777777777779</v>
      </c>
      <c r="K265" s="5">
        <f t="shared" si="28"/>
        <v>0.58333333333333326</v>
      </c>
      <c r="L265" s="3" t="s">
        <v>15</v>
      </c>
      <c r="M265" s="3">
        <v>82</v>
      </c>
      <c r="N265" s="3">
        <f t="shared" si="29"/>
        <v>27.777777777777779</v>
      </c>
      <c r="O265" s="3">
        <v>0.59899999999999998</v>
      </c>
      <c r="P265" s="3">
        <v>0</v>
      </c>
      <c r="Q265" s="3">
        <f t="shared" si="30"/>
        <v>35.94</v>
      </c>
      <c r="R265" s="3">
        <f t="shared" si="31"/>
        <v>0</v>
      </c>
      <c r="T265" s="3" t="s">
        <v>83</v>
      </c>
      <c r="U265" s="11" t="s">
        <v>84</v>
      </c>
      <c r="V265" s="16">
        <v>28</v>
      </c>
      <c r="W265" s="16">
        <v>10.5</v>
      </c>
      <c r="X265" s="16">
        <v>5</v>
      </c>
      <c r="Y265" s="16">
        <f t="shared" si="40"/>
        <v>973</v>
      </c>
      <c r="Z265" s="16">
        <f t="shared" si="41"/>
        <v>1470</v>
      </c>
      <c r="AA265" s="16">
        <f t="shared" si="42"/>
        <v>0.66190476190476188</v>
      </c>
      <c r="AB265" s="16">
        <v>68</v>
      </c>
      <c r="AC265" s="17">
        <f t="shared" si="43"/>
        <v>294</v>
      </c>
      <c r="AD265" s="13">
        <f t="shared" si="32"/>
        <v>1.47</v>
      </c>
      <c r="AE265">
        <f t="shared" si="33"/>
        <v>2.9399999999999999E-2</v>
      </c>
      <c r="AF265">
        <f t="shared" si="34"/>
        <v>72.772980767966516</v>
      </c>
      <c r="AG265">
        <f t="shared" si="35"/>
        <v>0</v>
      </c>
    </row>
    <row r="266" spans="1:33" ht="14" thickBot="1" x14ac:dyDescent="0.2">
      <c r="A266" s="3" t="s">
        <v>80</v>
      </c>
      <c r="B266" s="3" t="s">
        <v>100</v>
      </c>
      <c r="C266" t="s">
        <v>176</v>
      </c>
      <c r="D266" s="7">
        <v>4</v>
      </c>
      <c r="E266" s="3" t="s">
        <v>102</v>
      </c>
      <c r="F266" s="3" t="s">
        <v>127</v>
      </c>
      <c r="G266" s="3" t="s">
        <v>132</v>
      </c>
      <c r="H266" s="4">
        <v>45084</v>
      </c>
      <c r="I266" s="5">
        <v>0.39513888888888887</v>
      </c>
      <c r="J266" s="5">
        <v>0.40138888888888891</v>
      </c>
      <c r="K266" s="5">
        <f t="shared" si="28"/>
        <v>0.375</v>
      </c>
      <c r="L266" s="3" t="s">
        <v>15</v>
      </c>
      <c r="M266" s="18">
        <v>72</v>
      </c>
      <c r="N266" s="3">
        <f t="shared" si="29"/>
        <v>22.222222222222221</v>
      </c>
      <c r="O266" s="3">
        <v>0.443</v>
      </c>
      <c r="P266" s="3">
        <v>1E-3</v>
      </c>
      <c r="Q266" s="3">
        <f t="shared" si="30"/>
        <v>26.580000000000002</v>
      </c>
      <c r="R266" s="3">
        <f t="shared" si="31"/>
        <v>5.9999999999999995E-5</v>
      </c>
      <c r="T266" s="3" t="s">
        <v>83</v>
      </c>
      <c r="U266" s="3" t="s">
        <v>84</v>
      </c>
      <c r="V266" s="16">
        <v>28</v>
      </c>
      <c r="W266" s="16">
        <v>10.5</v>
      </c>
      <c r="X266" s="16">
        <v>5</v>
      </c>
      <c r="Y266" s="16">
        <f t="shared" si="40"/>
        <v>973</v>
      </c>
      <c r="Z266" s="16">
        <f t="shared" si="41"/>
        <v>1470</v>
      </c>
      <c r="AA266" s="16">
        <f t="shared" si="42"/>
        <v>0.66190476190476188</v>
      </c>
      <c r="AB266" s="16">
        <v>69</v>
      </c>
      <c r="AC266" s="17">
        <f t="shared" si="43"/>
        <v>294</v>
      </c>
      <c r="AD266" s="13">
        <f t="shared" si="32"/>
        <v>1.47</v>
      </c>
      <c r="AE266">
        <f t="shared" si="33"/>
        <v>2.9399999999999999E-2</v>
      </c>
      <c r="AF266">
        <f t="shared" si="34"/>
        <v>54.832708083716611</v>
      </c>
      <c r="AG266">
        <f t="shared" si="35"/>
        <v>0.12377586474879594</v>
      </c>
    </row>
    <row r="267" spans="1:33" ht="14" thickBot="1" x14ac:dyDescent="0.2">
      <c r="A267" s="3" t="s">
        <v>80</v>
      </c>
      <c r="B267" s="3" t="s">
        <v>100</v>
      </c>
      <c r="C267" t="s">
        <v>176</v>
      </c>
      <c r="D267" s="7">
        <v>4</v>
      </c>
      <c r="E267" s="3" t="s">
        <v>102</v>
      </c>
      <c r="F267" s="3" t="s">
        <v>135</v>
      </c>
      <c r="G267" s="3" t="s">
        <v>132</v>
      </c>
      <c r="H267" s="4">
        <v>45084</v>
      </c>
      <c r="I267" s="5">
        <v>0.59930555555555554</v>
      </c>
      <c r="J267" s="5">
        <v>0.60555555555555551</v>
      </c>
      <c r="K267" s="5">
        <f t="shared" ref="K267:K330" si="44">MROUND(I267, "1:00")</f>
        <v>0.58333333333333326</v>
      </c>
      <c r="L267" s="3" t="s">
        <v>15</v>
      </c>
      <c r="M267" s="3">
        <v>78</v>
      </c>
      <c r="N267" s="3">
        <f t="shared" ref="N267:N330" si="45">((M267-32)*5)/9</f>
        <v>25.555555555555557</v>
      </c>
      <c r="O267" s="3">
        <v>0.64200000000000002</v>
      </c>
      <c r="P267" s="3">
        <v>1E-3</v>
      </c>
      <c r="Q267" s="3">
        <f t="shared" ref="Q267:Q330" si="46">O267*60</f>
        <v>38.520000000000003</v>
      </c>
      <c r="R267" s="3">
        <f t="shared" ref="R267:R330" si="47">(P267*60)/1000</f>
        <v>5.9999999999999995E-5</v>
      </c>
      <c r="T267" s="3" t="s">
        <v>83</v>
      </c>
      <c r="U267" s="3" t="s">
        <v>84</v>
      </c>
      <c r="V267" s="16">
        <v>28</v>
      </c>
      <c r="W267" s="16">
        <v>10.5</v>
      </c>
      <c r="X267" s="16">
        <v>5</v>
      </c>
      <c r="Y267" s="16">
        <f t="shared" si="40"/>
        <v>973</v>
      </c>
      <c r="Z267" s="16">
        <f t="shared" si="41"/>
        <v>1470</v>
      </c>
      <c r="AA267" s="16">
        <f t="shared" si="42"/>
        <v>0.66190476190476188</v>
      </c>
      <c r="AB267" s="16">
        <v>70</v>
      </c>
      <c r="AC267" s="17">
        <f t="shared" si="43"/>
        <v>294</v>
      </c>
      <c r="AD267" s="13">
        <f t="shared" ref="AD267:AD330" si="48">Z267/1000</f>
        <v>1.47</v>
      </c>
      <c r="AE267">
        <f t="shared" ref="AE267:AE330" si="49">AC267/10000</f>
        <v>2.9399999999999999E-2</v>
      </c>
      <c r="AF267">
        <f t="shared" ref="AF267:AF330" si="50">(Q267*10^-6)*AD267/(0.082057*(N267+273.15))/AE267*10^6</f>
        <v>78.577344458603051</v>
      </c>
      <c r="AG267">
        <f t="shared" ref="AG267:AG330" si="51">(R267*10^-6)*AD267/(0.082057*(N267+273.15))/AE267*10^6*10^3</f>
        <v>0.12239461753676484</v>
      </c>
    </row>
    <row r="268" spans="1:33" ht="14" thickBot="1" x14ac:dyDescent="0.2">
      <c r="A268" s="3" t="s">
        <v>80</v>
      </c>
      <c r="B268" s="3" t="s">
        <v>100</v>
      </c>
      <c r="C268" t="s">
        <v>176</v>
      </c>
      <c r="D268" s="7">
        <v>4</v>
      </c>
      <c r="E268" s="3" t="s">
        <v>102</v>
      </c>
      <c r="F268" s="3" t="s">
        <v>137</v>
      </c>
      <c r="G268" s="3" t="s">
        <v>205</v>
      </c>
      <c r="H268" s="4">
        <v>45085</v>
      </c>
      <c r="I268" s="5">
        <v>0.55277777777777781</v>
      </c>
      <c r="J268" s="5">
        <v>0.55625000000000002</v>
      </c>
      <c r="K268" s="5">
        <f t="shared" si="44"/>
        <v>0.54166666666666663</v>
      </c>
      <c r="L268" s="3" t="s">
        <v>15</v>
      </c>
      <c r="M268" s="3">
        <v>78</v>
      </c>
      <c r="N268" s="3">
        <f t="shared" si="45"/>
        <v>25.555555555555557</v>
      </c>
      <c r="O268" s="3">
        <v>0.64600000000000002</v>
      </c>
      <c r="P268" s="8">
        <v>0</v>
      </c>
      <c r="Q268" s="3">
        <f t="shared" si="46"/>
        <v>38.76</v>
      </c>
      <c r="R268" s="3">
        <f t="shared" si="47"/>
        <v>0</v>
      </c>
      <c r="T268" s="3" t="s">
        <v>166</v>
      </c>
      <c r="U268" s="3" t="s">
        <v>156</v>
      </c>
      <c r="V268" s="16">
        <v>28</v>
      </c>
      <c r="W268" s="16">
        <v>10.5</v>
      </c>
      <c r="X268" s="16">
        <v>5</v>
      </c>
      <c r="Y268" s="16">
        <f t="shared" si="40"/>
        <v>973</v>
      </c>
      <c r="Z268" s="16">
        <f t="shared" si="41"/>
        <v>1470</v>
      </c>
      <c r="AA268" s="16">
        <f t="shared" si="42"/>
        <v>0.66190476190476188</v>
      </c>
      <c r="AB268" s="16">
        <v>71</v>
      </c>
      <c r="AC268" s="17">
        <f t="shared" si="43"/>
        <v>294</v>
      </c>
      <c r="AD268" s="13">
        <f t="shared" si="48"/>
        <v>1.47</v>
      </c>
      <c r="AE268">
        <f t="shared" si="49"/>
        <v>2.9399999999999999E-2</v>
      </c>
      <c r="AF268">
        <f t="shared" si="50"/>
        <v>79.066922928750103</v>
      </c>
      <c r="AG268">
        <f t="shared" si="51"/>
        <v>0</v>
      </c>
    </row>
    <row r="269" spans="1:33" ht="14" thickBot="1" x14ac:dyDescent="0.2">
      <c r="A269" s="3" t="s">
        <v>80</v>
      </c>
      <c r="B269" s="3" t="s">
        <v>100</v>
      </c>
      <c r="C269" t="s">
        <v>176</v>
      </c>
      <c r="D269" s="7">
        <v>4</v>
      </c>
      <c r="E269" s="3" t="s">
        <v>102</v>
      </c>
      <c r="F269" s="3" t="s">
        <v>173</v>
      </c>
      <c r="G269" s="3" t="s">
        <v>205</v>
      </c>
      <c r="H269" s="4">
        <v>45086</v>
      </c>
      <c r="I269" s="5">
        <v>0.49027777777777776</v>
      </c>
      <c r="J269" s="5">
        <v>0.49444444444444446</v>
      </c>
      <c r="K269" s="5">
        <f t="shared" si="44"/>
        <v>0.5</v>
      </c>
      <c r="L269" s="3" t="s">
        <v>15</v>
      </c>
      <c r="M269" s="3">
        <v>74</v>
      </c>
      <c r="N269" s="3">
        <f t="shared" si="45"/>
        <v>23.333333333333332</v>
      </c>
      <c r="O269" s="3">
        <v>0.52500000000000002</v>
      </c>
      <c r="P269" s="8">
        <v>0</v>
      </c>
      <c r="Q269" s="3">
        <f t="shared" si="46"/>
        <v>31.5</v>
      </c>
      <c r="R269" s="3">
        <f t="shared" si="47"/>
        <v>0</v>
      </c>
      <c r="T269" s="3" t="s">
        <v>83</v>
      </c>
      <c r="U269" s="3" t="s">
        <v>84</v>
      </c>
      <c r="V269" s="16">
        <v>28</v>
      </c>
      <c r="W269" s="16">
        <v>10.5</v>
      </c>
      <c r="X269" s="16">
        <v>5</v>
      </c>
      <c r="Y269" s="16">
        <f t="shared" si="40"/>
        <v>973</v>
      </c>
      <c r="Z269" s="16">
        <f t="shared" si="41"/>
        <v>1470</v>
      </c>
      <c r="AA269" s="16">
        <f t="shared" si="42"/>
        <v>0.66190476190476188</v>
      </c>
      <c r="AB269" s="16">
        <v>72</v>
      </c>
      <c r="AC269" s="17">
        <f t="shared" si="43"/>
        <v>294</v>
      </c>
      <c r="AD269" s="13">
        <f t="shared" si="48"/>
        <v>1.47</v>
      </c>
      <c r="AE269">
        <f t="shared" si="49"/>
        <v>2.9399999999999999E-2</v>
      </c>
      <c r="AF269">
        <f t="shared" si="50"/>
        <v>64.738798987709615</v>
      </c>
      <c r="AG269">
        <f t="shared" si="51"/>
        <v>0</v>
      </c>
    </row>
    <row r="270" spans="1:33" ht="13" x14ac:dyDescent="0.15">
      <c r="A270" s="3" t="s">
        <v>11</v>
      </c>
      <c r="B270" s="3" t="s">
        <v>45</v>
      </c>
      <c r="C270" t="s">
        <v>176</v>
      </c>
      <c r="D270" s="19" t="s">
        <v>199</v>
      </c>
      <c r="E270" s="3" t="s">
        <v>46</v>
      </c>
      <c r="F270" s="3" t="s">
        <v>14</v>
      </c>
      <c r="G270" s="3" t="s">
        <v>204</v>
      </c>
      <c r="H270" s="4">
        <v>45081</v>
      </c>
      <c r="I270" s="5">
        <v>0.52083333333333337</v>
      </c>
      <c r="J270" s="5">
        <v>0.52569444444444446</v>
      </c>
      <c r="K270" s="5">
        <f t="shared" si="44"/>
        <v>0.54166666666666663</v>
      </c>
      <c r="L270" s="3" t="s">
        <v>15</v>
      </c>
      <c r="M270" s="3">
        <v>73</v>
      </c>
      <c r="N270" s="3">
        <f t="shared" si="45"/>
        <v>22.777777777777779</v>
      </c>
      <c r="O270" s="3">
        <v>0.17100000000000001</v>
      </c>
      <c r="P270" s="3">
        <v>-1E-3</v>
      </c>
      <c r="Q270" s="3">
        <f t="shared" si="46"/>
        <v>10.260000000000002</v>
      </c>
      <c r="R270" s="3">
        <f t="shared" si="47"/>
        <v>-5.9999999999999995E-5</v>
      </c>
      <c r="T270" s="3" t="s">
        <v>16</v>
      </c>
      <c r="U270" s="3" t="s">
        <v>17</v>
      </c>
      <c r="V270" s="13">
        <v>28</v>
      </c>
      <c r="W270" s="13">
        <v>28.5</v>
      </c>
      <c r="X270" s="13">
        <v>7.6</v>
      </c>
      <c r="Y270" s="15">
        <f t="shared" si="40"/>
        <v>2454.7999999999997</v>
      </c>
      <c r="Z270" s="13">
        <f>V270*W270*X270</f>
        <v>6064.7999999999993</v>
      </c>
      <c r="AA270" s="13">
        <f>Y270/Z270</f>
        <v>0.40476190476190477</v>
      </c>
      <c r="AB270" s="13">
        <v>10</v>
      </c>
      <c r="AC270" s="14">
        <f>V270*W270</f>
        <v>798</v>
      </c>
      <c r="AD270" s="13">
        <f t="shared" si="48"/>
        <v>6.0647999999999991</v>
      </c>
      <c r="AE270">
        <f t="shared" si="49"/>
        <v>7.9799999999999996E-2</v>
      </c>
      <c r="AF270">
        <f t="shared" si="50"/>
        <v>32.111425478696262</v>
      </c>
      <c r="AG270">
        <f t="shared" si="51"/>
        <v>-0.18778611391050434</v>
      </c>
    </row>
    <row r="271" spans="1:33" ht="13" x14ac:dyDescent="0.15">
      <c r="A271" s="3" t="s">
        <v>11</v>
      </c>
      <c r="B271" s="3" t="s">
        <v>45</v>
      </c>
      <c r="C271" t="s">
        <v>176</v>
      </c>
      <c r="D271" s="19" t="s">
        <v>199</v>
      </c>
      <c r="E271" s="3" t="s">
        <v>46</v>
      </c>
      <c r="F271" s="3" t="s">
        <v>108</v>
      </c>
      <c r="G271" s="3" t="s">
        <v>204</v>
      </c>
      <c r="H271" s="4">
        <v>45082</v>
      </c>
      <c r="I271" s="5">
        <v>0.51111111111111107</v>
      </c>
      <c r="J271" s="5">
        <v>0.51458333333333328</v>
      </c>
      <c r="K271" s="5">
        <f t="shared" si="44"/>
        <v>0.5</v>
      </c>
      <c r="L271" s="3" t="s">
        <v>15</v>
      </c>
      <c r="M271" s="3">
        <v>78</v>
      </c>
      <c r="N271" s="3">
        <f t="shared" si="45"/>
        <v>25.555555555555557</v>
      </c>
      <c r="O271" s="3">
        <v>0.60199999999999998</v>
      </c>
      <c r="P271" s="3">
        <v>-2E-3</v>
      </c>
      <c r="Q271" s="3">
        <f t="shared" si="46"/>
        <v>36.119999999999997</v>
      </c>
      <c r="R271" s="3">
        <f t="shared" si="47"/>
        <v>-1.1999999999999999E-4</v>
      </c>
      <c r="T271" s="3" t="s">
        <v>16</v>
      </c>
      <c r="U271" s="3" t="s">
        <v>109</v>
      </c>
      <c r="V271" s="13">
        <v>28</v>
      </c>
      <c r="W271" s="13">
        <v>28.5</v>
      </c>
      <c r="X271" s="13">
        <v>7.6</v>
      </c>
      <c r="Y271" s="15">
        <f t="shared" ref="Y271:Y304" si="52">(2*V271*W271)+(2*V271*X271)+(2*W271*X271)</f>
        <v>2454.7999999999997</v>
      </c>
      <c r="Z271" s="13">
        <f t="shared" ref="Z271:Z304" si="53">V271*W271*X271</f>
        <v>6064.7999999999993</v>
      </c>
      <c r="AA271" s="13">
        <f t="shared" ref="AA271:AA304" si="54">Y271/Z271</f>
        <v>0.40476190476190477</v>
      </c>
      <c r="AB271" s="13">
        <v>11</v>
      </c>
      <c r="AC271" s="14">
        <f t="shared" ref="AC271:AC304" si="55">V271*W271</f>
        <v>798</v>
      </c>
      <c r="AD271" s="13">
        <f t="shared" si="48"/>
        <v>6.0647999999999991</v>
      </c>
      <c r="AE271">
        <f t="shared" si="49"/>
        <v>7.9799999999999996E-2</v>
      </c>
      <c r="AF271">
        <f t="shared" si="50"/>
        <v>111.99597083084129</v>
      </c>
      <c r="AG271">
        <f t="shared" si="51"/>
        <v>-0.37207963731176502</v>
      </c>
    </row>
    <row r="272" spans="1:33" ht="13" x14ac:dyDescent="0.15">
      <c r="A272" s="3" t="s">
        <v>11</v>
      </c>
      <c r="B272" s="3" t="s">
        <v>45</v>
      </c>
      <c r="C272" t="s">
        <v>176</v>
      </c>
      <c r="D272" s="19" t="s">
        <v>199</v>
      </c>
      <c r="E272" s="3" t="s">
        <v>46</v>
      </c>
      <c r="F272" s="3" t="s">
        <v>116</v>
      </c>
      <c r="G272" s="3" t="s">
        <v>132</v>
      </c>
      <c r="H272" s="4">
        <v>45083</v>
      </c>
      <c r="I272" s="5">
        <v>0.50902777777777775</v>
      </c>
      <c r="J272" s="5">
        <v>0.51249999999999996</v>
      </c>
      <c r="K272" s="5">
        <f t="shared" si="44"/>
        <v>0.5</v>
      </c>
      <c r="L272" s="3" t="s">
        <v>15</v>
      </c>
      <c r="M272" s="3">
        <v>80</v>
      </c>
      <c r="N272" s="3">
        <f t="shared" si="45"/>
        <v>26.666666666666668</v>
      </c>
      <c r="O272" s="3">
        <v>0.61399999999999999</v>
      </c>
      <c r="P272" s="3">
        <v>0</v>
      </c>
      <c r="Q272" s="3">
        <f t="shared" si="46"/>
        <v>36.839999999999996</v>
      </c>
      <c r="R272" s="3">
        <f t="shared" si="47"/>
        <v>0</v>
      </c>
      <c r="T272" s="3" t="s">
        <v>16</v>
      </c>
      <c r="U272" s="3" t="s">
        <v>117</v>
      </c>
      <c r="V272" s="13">
        <v>28</v>
      </c>
      <c r="W272" s="13">
        <v>28.5</v>
      </c>
      <c r="X272" s="13">
        <v>7.6</v>
      </c>
      <c r="Y272" s="15">
        <f t="shared" si="52"/>
        <v>2454.7999999999997</v>
      </c>
      <c r="Z272" s="13">
        <f t="shared" si="53"/>
        <v>6064.7999999999993</v>
      </c>
      <c r="AA272" s="13">
        <f t="shared" si="54"/>
        <v>0.40476190476190477</v>
      </c>
      <c r="AB272" s="13">
        <v>12</v>
      </c>
      <c r="AC272" s="14">
        <f t="shared" si="55"/>
        <v>798</v>
      </c>
      <c r="AD272" s="13">
        <f t="shared" si="48"/>
        <v>6.0647999999999991</v>
      </c>
      <c r="AE272">
        <f t="shared" si="49"/>
        <v>7.9799999999999996E-2</v>
      </c>
      <c r="AF272">
        <f t="shared" si="50"/>
        <v>113.80512162651051</v>
      </c>
      <c r="AG272">
        <f t="shared" si="51"/>
        <v>0</v>
      </c>
    </row>
    <row r="273" spans="1:33" ht="13" x14ac:dyDescent="0.15">
      <c r="A273" s="3" t="s">
        <v>11</v>
      </c>
      <c r="B273" s="3" t="s">
        <v>45</v>
      </c>
      <c r="C273" t="s">
        <v>176</v>
      </c>
      <c r="D273" s="19" t="s">
        <v>199</v>
      </c>
      <c r="E273" s="3" t="s">
        <v>46</v>
      </c>
      <c r="F273" s="3" t="s">
        <v>127</v>
      </c>
      <c r="G273" s="3" t="s">
        <v>132</v>
      </c>
      <c r="H273" s="4">
        <v>45084</v>
      </c>
      <c r="I273" s="5">
        <v>0.3611111111111111</v>
      </c>
      <c r="J273" s="5">
        <v>0.36458333333333331</v>
      </c>
      <c r="K273" s="5">
        <f t="shared" si="44"/>
        <v>0.375</v>
      </c>
      <c r="L273" s="3" t="s">
        <v>15</v>
      </c>
      <c r="M273" s="3">
        <v>72</v>
      </c>
      <c r="N273" s="3">
        <f t="shared" si="45"/>
        <v>22.222222222222221</v>
      </c>
      <c r="O273" s="3">
        <v>0.59499999999999997</v>
      </c>
      <c r="P273" s="3">
        <v>-2E-3</v>
      </c>
      <c r="Q273" s="3">
        <f t="shared" si="46"/>
        <v>35.699999999999996</v>
      </c>
      <c r="R273" s="3">
        <f t="shared" si="47"/>
        <v>-1.1999999999999999E-4</v>
      </c>
      <c r="T273" s="3" t="s">
        <v>16</v>
      </c>
      <c r="U273" s="3" t="s">
        <v>109</v>
      </c>
      <c r="V273" s="13">
        <v>28</v>
      </c>
      <c r="W273" s="13">
        <v>28.5</v>
      </c>
      <c r="X273" s="13">
        <v>7.6</v>
      </c>
      <c r="Y273" s="15">
        <f t="shared" si="52"/>
        <v>2454.7999999999997</v>
      </c>
      <c r="Z273" s="13">
        <f t="shared" si="53"/>
        <v>6064.7999999999993</v>
      </c>
      <c r="AA273" s="13">
        <f t="shared" si="54"/>
        <v>0.40476190476190477</v>
      </c>
      <c r="AB273" s="13">
        <v>13</v>
      </c>
      <c r="AC273" s="14">
        <f t="shared" si="55"/>
        <v>798</v>
      </c>
      <c r="AD273" s="13">
        <f t="shared" si="48"/>
        <v>6.0647999999999991</v>
      </c>
      <c r="AE273">
        <f t="shared" si="49"/>
        <v>7.9799999999999996E-2</v>
      </c>
      <c r="AF273">
        <f t="shared" si="50"/>
        <v>111.94289207881106</v>
      </c>
      <c r="AG273">
        <f t="shared" si="51"/>
        <v>-0.37627862883633956</v>
      </c>
    </row>
    <row r="274" spans="1:33" ht="13" x14ac:dyDescent="0.15">
      <c r="A274" s="3" t="s">
        <v>11</v>
      </c>
      <c r="B274" s="3" t="s">
        <v>45</v>
      </c>
      <c r="C274" t="s">
        <v>176</v>
      </c>
      <c r="D274" s="19" t="s">
        <v>199</v>
      </c>
      <c r="E274" s="3" t="s">
        <v>46</v>
      </c>
      <c r="F274" s="3" t="s">
        <v>135</v>
      </c>
      <c r="G274" s="3" t="s">
        <v>132</v>
      </c>
      <c r="H274" s="4">
        <v>45084</v>
      </c>
      <c r="I274" s="5">
        <v>0.56597222222222221</v>
      </c>
      <c r="J274" s="5">
        <v>0.56944444444444442</v>
      </c>
      <c r="K274" s="5">
        <f t="shared" si="44"/>
        <v>0.58333333333333326</v>
      </c>
      <c r="L274" s="3" t="s">
        <v>15</v>
      </c>
      <c r="M274" s="3">
        <v>78</v>
      </c>
      <c r="N274" s="3">
        <f t="shared" si="45"/>
        <v>25.555555555555557</v>
      </c>
      <c r="O274" s="3">
        <v>0.68500000000000005</v>
      </c>
      <c r="P274" s="3">
        <v>-1E-3</v>
      </c>
      <c r="Q274" s="3">
        <f t="shared" si="46"/>
        <v>41.1</v>
      </c>
      <c r="R274" s="3">
        <f t="shared" si="47"/>
        <v>-5.9999999999999995E-5</v>
      </c>
      <c r="T274" s="3" t="s">
        <v>16</v>
      </c>
      <c r="U274" s="3" t="s">
        <v>136</v>
      </c>
      <c r="V274" s="13">
        <v>28</v>
      </c>
      <c r="W274" s="13">
        <v>28.5</v>
      </c>
      <c r="X274" s="13">
        <v>7.6</v>
      </c>
      <c r="Y274" s="15">
        <f t="shared" si="52"/>
        <v>2454.7999999999997</v>
      </c>
      <c r="Z274" s="13">
        <f t="shared" si="53"/>
        <v>6064.7999999999993</v>
      </c>
      <c r="AA274" s="13">
        <f t="shared" si="54"/>
        <v>0.40476190476190477</v>
      </c>
      <c r="AB274" s="13">
        <v>14</v>
      </c>
      <c r="AC274" s="14">
        <f t="shared" si="55"/>
        <v>798</v>
      </c>
      <c r="AD274" s="13">
        <f t="shared" si="48"/>
        <v>6.0647999999999991</v>
      </c>
      <c r="AE274">
        <f t="shared" si="49"/>
        <v>7.9799999999999996E-2</v>
      </c>
      <c r="AF274">
        <f t="shared" si="50"/>
        <v>127.43727577927956</v>
      </c>
      <c r="AG274">
        <f t="shared" si="51"/>
        <v>-0.18603981865588251</v>
      </c>
    </row>
    <row r="275" spans="1:33" ht="13" x14ac:dyDescent="0.15">
      <c r="A275" s="3" t="s">
        <v>11</v>
      </c>
      <c r="B275" s="3" t="s">
        <v>45</v>
      </c>
      <c r="C275" t="s">
        <v>176</v>
      </c>
      <c r="D275" s="19" t="s">
        <v>199</v>
      </c>
      <c r="E275" s="3" t="s">
        <v>46</v>
      </c>
      <c r="F275" s="3" t="s">
        <v>137</v>
      </c>
      <c r="G275" s="3" t="s">
        <v>205</v>
      </c>
      <c r="H275" s="4">
        <v>45085</v>
      </c>
      <c r="I275" s="5">
        <v>0.61458333333333337</v>
      </c>
      <c r="J275" s="5">
        <v>0.61805555555555558</v>
      </c>
      <c r="K275" s="5">
        <f t="shared" si="44"/>
        <v>0.625</v>
      </c>
      <c r="L275" s="3" t="s">
        <v>15</v>
      </c>
      <c r="M275" s="3">
        <v>76</v>
      </c>
      <c r="N275" s="3">
        <f t="shared" si="45"/>
        <v>24.444444444444443</v>
      </c>
      <c r="O275" s="3">
        <v>0.66600000000000004</v>
      </c>
      <c r="P275" s="3">
        <v>-1E-3</v>
      </c>
      <c r="Q275" s="3">
        <f t="shared" si="46"/>
        <v>39.96</v>
      </c>
      <c r="R275" s="3">
        <f t="shared" si="47"/>
        <v>-5.9999999999999995E-5</v>
      </c>
      <c r="T275" s="3" t="s">
        <v>16</v>
      </c>
      <c r="U275" s="3" t="s">
        <v>17</v>
      </c>
      <c r="V275" s="13">
        <v>28</v>
      </c>
      <c r="W275" s="13">
        <v>28.5</v>
      </c>
      <c r="X275" s="13">
        <v>7.6</v>
      </c>
      <c r="Y275" s="15">
        <f t="shared" si="52"/>
        <v>2454.7999999999997</v>
      </c>
      <c r="Z275" s="13">
        <f t="shared" si="53"/>
        <v>6064.7999999999993</v>
      </c>
      <c r="AA275" s="13">
        <f t="shared" si="54"/>
        <v>0.40476190476190477</v>
      </c>
      <c r="AB275" s="13">
        <v>15</v>
      </c>
      <c r="AC275" s="14">
        <f t="shared" si="55"/>
        <v>798</v>
      </c>
      <c r="AD275" s="13">
        <f t="shared" si="48"/>
        <v>6.0647999999999991</v>
      </c>
      <c r="AE275">
        <f t="shared" si="49"/>
        <v>7.9799999999999996E-2</v>
      </c>
      <c r="AF275">
        <f t="shared" si="50"/>
        <v>124.36512687215594</v>
      </c>
      <c r="AG275">
        <f t="shared" si="51"/>
        <v>-0.18673442473296684</v>
      </c>
    </row>
    <row r="276" spans="1:33" ht="13" x14ac:dyDescent="0.15">
      <c r="A276" s="3" t="s">
        <v>11</v>
      </c>
      <c r="B276" s="3" t="s">
        <v>45</v>
      </c>
      <c r="C276" t="s">
        <v>176</v>
      </c>
      <c r="D276" s="19" t="s">
        <v>199</v>
      </c>
      <c r="E276" s="3" t="s">
        <v>46</v>
      </c>
      <c r="F276" s="3" t="s">
        <v>173</v>
      </c>
      <c r="G276" s="3" t="s">
        <v>205</v>
      </c>
      <c r="H276" s="4">
        <v>45086</v>
      </c>
      <c r="I276" s="5">
        <v>0.52361111111111114</v>
      </c>
      <c r="J276" s="5">
        <v>0.52708333333333335</v>
      </c>
      <c r="K276" s="5">
        <f t="shared" si="44"/>
        <v>0.54166666666666663</v>
      </c>
      <c r="L276" s="3" t="s">
        <v>15</v>
      </c>
      <c r="M276" s="3">
        <v>73</v>
      </c>
      <c r="N276" s="3">
        <f t="shared" si="45"/>
        <v>22.777777777777779</v>
      </c>
      <c r="O276" s="3">
        <v>0.59399999999999997</v>
      </c>
      <c r="P276" s="3">
        <v>-1E-3</v>
      </c>
      <c r="Q276" s="3">
        <f t="shared" si="46"/>
        <v>35.64</v>
      </c>
      <c r="R276" s="3">
        <f t="shared" si="47"/>
        <v>-5.9999999999999995E-5</v>
      </c>
      <c r="T276" s="3" t="s">
        <v>16</v>
      </c>
      <c r="U276" s="3" t="s">
        <v>17</v>
      </c>
      <c r="V276" s="13">
        <v>28</v>
      </c>
      <c r="W276" s="13">
        <v>28.5</v>
      </c>
      <c r="X276" s="13">
        <v>7.6</v>
      </c>
      <c r="Y276" s="15">
        <f t="shared" si="52"/>
        <v>2454.7999999999997</v>
      </c>
      <c r="Z276" s="13">
        <f t="shared" si="53"/>
        <v>6064.7999999999993</v>
      </c>
      <c r="AA276" s="13">
        <f t="shared" si="54"/>
        <v>0.40476190476190477</v>
      </c>
      <c r="AB276" s="13">
        <v>16</v>
      </c>
      <c r="AC276" s="14">
        <f t="shared" si="55"/>
        <v>798</v>
      </c>
      <c r="AD276" s="13">
        <f t="shared" si="48"/>
        <v>6.0647999999999991</v>
      </c>
      <c r="AE276">
        <f t="shared" si="49"/>
        <v>7.9799999999999996E-2</v>
      </c>
      <c r="AF276">
        <f t="shared" si="50"/>
        <v>111.54495166283961</v>
      </c>
      <c r="AG276">
        <f t="shared" si="51"/>
        <v>-0.18778611391050434</v>
      </c>
    </row>
    <row r="277" spans="1:33" ht="13" x14ac:dyDescent="0.15">
      <c r="A277" s="3" t="s">
        <v>51</v>
      </c>
      <c r="B277" s="3" t="s">
        <v>69</v>
      </c>
      <c r="C277" t="s">
        <v>176</v>
      </c>
      <c r="D277" s="19" t="s">
        <v>199</v>
      </c>
      <c r="E277" s="3" t="s">
        <v>70</v>
      </c>
      <c r="F277" s="3" t="s">
        <v>14</v>
      </c>
      <c r="G277" s="3" t="s">
        <v>204</v>
      </c>
      <c r="H277" s="4">
        <v>45081</v>
      </c>
      <c r="I277" s="5">
        <v>0.60486111111111107</v>
      </c>
      <c r="J277" s="5">
        <v>0.60833333333333328</v>
      </c>
      <c r="K277" s="5">
        <f t="shared" si="44"/>
        <v>0.625</v>
      </c>
      <c r="L277" s="3" t="s">
        <v>15</v>
      </c>
      <c r="M277" s="3">
        <v>76</v>
      </c>
      <c r="N277" s="3">
        <f t="shared" si="45"/>
        <v>24.444444444444443</v>
      </c>
      <c r="O277" s="3">
        <v>0.65700000000000003</v>
      </c>
      <c r="P277" s="3">
        <v>8.9999999999999993E-3</v>
      </c>
      <c r="Q277" s="3">
        <f t="shared" si="46"/>
        <v>39.42</v>
      </c>
      <c r="R277" s="3">
        <f t="shared" si="47"/>
        <v>5.399999999999999E-4</v>
      </c>
      <c r="T277" s="3" t="s">
        <v>54</v>
      </c>
      <c r="U277" s="3" t="s">
        <v>55</v>
      </c>
      <c r="V277" s="13">
        <v>28</v>
      </c>
      <c r="W277" s="13">
        <v>28.5</v>
      </c>
      <c r="X277" s="13">
        <v>7.6</v>
      </c>
      <c r="Y277" s="15">
        <f t="shared" si="52"/>
        <v>2454.7999999999997</v>
      </c>
      <c r="Z277" s="13">
        <f t="shared" si="53"/>
        <v>6064.7999999999993</v>
      </c>
      <c r="AA277" s="13">
        <f t="shared" si="54"/>
        <v>0.40476190476190477</v>
      </c>
      <c r="AB277" s="13">
        <v>17</v>
      </c>
      <c r="AC277" s="14">
        <f t="shared" si="55"/>
        <v>798</v>
      </c>
      <c r="AD277" s="13">
        <f t="shared" si="48"/>
        <v>6.0647999999999991</v>
      </c>
      <c r="AE277">
        <f t="shared" si="49"/>
        <v>7.9799999999999996E-2</v>
      </c>
      <c r="AF277">
        <f t="shared" si="50"/>
        <v>122.68451704955922</v>
      </c>
      <c r="AG277">
        <f t="shared" si="51"/>
        <v>1.6806098225967014</v>
      </c>
    </row>
    <row r="278" spans="1:33" ht="13" x14ac:dyDescent="0.15">
      <c r="A278" s="3" t="s">
        <v>51</v>
      </c>
      <c r="B278" s="3" t="s">
        <v>69</v>
      </c>
      <c r="C278" t="s">
        <v>176</v>
      </c>
      <c r="D278" s="19" t="s">
        <v>199</v>
      </c>
      <c r="E278" s="3" t="s">
        <v>70</v>
      </c>
      <c r="F278" s="3" t="s">
        <v>108</v>
      </c>
      <c r="G278" s="3" t="s">
        <v>204</v>
      </c>
      <c r="H278" s="4">
        <v>45082</v>
      </c>
      <c r="I278" s="5">
        <v>0.6118055555555556</v>
      </c>
      <c r="J278" s="5">
        <v>0.6166666666666667</v>
      </c>
      <c r="K278" s="5">
        <f t="shared" si="44"/>
        <v>0.625</v>
      </c>
      <c r="L278" s="3" t="s">
        <v>15</v>
      </c>
      <c r="M278" s="3">
        <v>81</v>
      </c>
      <c r="N278" s="3">
        <f t="shared" si="45"/>
        <v>27.222222222222221</v>
      </c>
      <c r="O278" s="3">
        <v>0.64600000000000002</v>
      </c>
      <c r="P278" s="3">
        <v>1.2E-2</v>
      </c>
      <c r="Q278" s="3">
        <f t="shared" si="46"/>
        <v>38.76</v>
      </c>
      <c r="R278" s="3">
        <f t="shared" si="47"/>
        <v>7.1999999999999994E-4</v>
      </c>
      <c r="T278" s="3" t="s">
        <v>54</v>
      </c>
      <c r="U278" s="3" t="s">
        <v>115</v>
      </c>
      <c r="V278" s="13">
        <v>28</v>
      </c>
      <c r="W278" s="13">
        <v>28.5</v>
      </c>
      <c r="X278" s="13">
        <v>7.6</v>
      </c>
      <c r="Y278" s="15">
        <f t="shared" si="52"/>
        <v>2454.7999999999997</v>
      </c>
      <c r="Z278" s="13">
        <f t="shared" si="53"/>
        <v>6064.7999999999993</v>
      </c>
      <c r="AA278" s="13">
        <f t="shared" si="54"/>
        <v>0.40476190476190477</v>
      </c>
      <c r="AB278" s="13">
        <v>18</v>
      </c>
      <c r="AC278" s="14">
        <f t="shared" si="55"/>
        <v>798</v>
      </c>
      <c r="AD278" s="13">
        <f t="shared" si="48"/>
        <v>6.0647999999999991</v>
      </c>
      <c r="AE278">
        <f t="shared" si="49"/>
        <v>7.9799999999999996E-2</v>
      </c>
      <c r="AF278">
        <f t="shared" si="50"/>
        <v>119.51487400017312</v>
      </c>
      <c r="AG278">
        <f t="shared" si="51"/>
        <v>2.2200905387029066</v>
      </c>
    </row>
    <row r="279" spans="1:33" ht="13" x14ac:dyDescent="0.15">
      <c r="A279" s="3" t="s">
        <v>51</v>
      </c>
      <c r="B279" s="3" t="s">
        <v>69</v>
      </c>
      <c r="C279" t="s">
        <v>176</v>
      </c>
      <c r="D279" s="19" t="s">
        <v>199</v>
      </c>
      <c r="E279" s="3" t="s">
        <v>70</v>
      </c>
      <c r="F279" s="3" t="s">
        <v>116</v>
      </c>
      <c r="G279" s="3" t="s">
        <v>132</v>
      </c>
      <c r="H279" s="4">
        <v>45083</v>
      </c>
      <c r="I279" s="5">
        <v>0.60763888888888884</v>
      </c>
      <c r="J279" s="5">
        <v>0.61111111111111116</v>
      </c>
      <c r="K279" s="5">
        <f t="shared" si="44"/>
        <v>0.625</v>
      </c>
      <c r="L279" s="3" t="s">
        <v>15</v>
      </c>
      <c r="M279" s="3">
        <v>82</v>
      </c>
      <c r="N279" s="3">
        <f t="shared" si="45"/>
        <v>27.777777777777779</v>
      </c>
      <c r="O279" s="3">
        <v>0.69899999999999995</v>
      </c>
      <c r="P279" s="3">
        <v>1.2E-2</v>
      </c>
      <c r="Q279" s="3">
        <f t="shared" si="46"/>
        <v>41.94</v>
      </c>
      <c r="R279" s="3">
        <f t="shared" si="47"/>
        <v>7.1999999999999994E-4</v>
      </c>
      <c r="T279" s="3" t="s">
        <v>54</v>
      </c>
      <c r="U279" s="3" t="s">
        <v>119</v>
      </c>
      <c r="V279" s="13">
        <v>28</v>
      </c>
      <c r="W279" s="13">
        <v>28.5</v>
      </c>
      <c r="X279" s="13">
        <v>7.6</v>
      </c>
      <c r="Y279" s="15">
        <f t="shared" si="52"/>
        <v>2454.7999999999997</v>
      </c>
      <c r="Z279" s="13">
        <f t="shared" si="53"/>
        <v>6064.7999999999993</v>
      </c>
      <c r="AA279" s="13">
        <f t="shared" si="54"/>
        <v>0.40476190476190477</v>
      </c>
      <c r="AB279" s="13">
        <v>19</v>
      </c>
      <c r="AC279" s="14">
        <f t="shared" si="55"/>
        <v>798</v>
      </c>
      <c r="AD279" s="13">
        <f t="shared" si="48"/>
        <v>6.0647999999999991</v>
      </c>
      <c r="AE279">
        <f t="shared" si="49"/>
        <v>7.9799999999999996E-2</v>
      </c>
      <c r="AF279">
        <f t="shared" si="50"/>
        <v>129.08153022762781</v>
      </c>
      <c r="AG279">
        <f t="shared" si="51"/>
        <v>2.2159919352382458</v>
      </c>
    </row>
    <row r="280" spans="1:33" ht="13" x14ac:dyDescent="0.15">
      <c r="A280" s="3" t="s">
        <v>51</v>
      </c>
      <c r="B280" s="3" t="s">
        <v>69</v>
      </c>
      <c r="C280" t="s">
        <v>176</v>
      </c>
      <c r="D280" s="19" t="s">
        <v>199</v>
      </c>
      <c r="E280" s="3" t="s">
        <v>70</v>
      </c>
      <c r="F280" s="3" t="s">
        <v>127</v>
      </c>
      <c r="G280" s="3" t="s">
        <v>132</v>
      </c>
      <c r="H280" s="4">
        <v>45084</v>
      </c>
      <c r="I280" s="5">
        <v>0.35625000000000001</v>
      </c>
      <c r="J280" s="5">
        <v>0.36041666666666666</v>
      </c>
      <c r="K280" s="5">
        <f t="shared" si="44"/>
        <v>0.375</v>
      </c>
      <c r="L280" s="3" t="s">
        <v>15</v>
      </c>
      <c r="M280" s="3">
        <v>72</v>
      </c>
      <c r="N280" s="3">
        <f t="shared" si="45"/>
        <v>22.222222222222221</v>
      </c>
      <c r="O280" s="3">
        <v>0.628</v>
      </c>
      <c r="P280" s="3">
        <v>8.9999999999999993E-3</v>
      </c>
      <c r="Q280" s="3">
        <f t="shared" si="46"/>
        <v>37.68</v>
      </c>
      <c r="R280" s="3">
        <f t="shared" si="47"/>
        <v>5.399999999999999E-4</v>
      </c>
      <c r="T280" s="3" t="s">
        <v>54</v>
      </c>
      <c r="U280" s="3" t="s">
        <v>129</v>
      </c>
      <c r="V280" s="13">
        <v>28</v>
      </c>
      <c r="W280" s="13">
        <v>28.5</v>
      </c>
      <c r="X280" s="13">
        <v>7.6</v>
      </c>
      <c r="Y280" s="15">
        <f t="shared" si="52"/>
        <v>2454.7999999999997</v>
      </c>
      <c r="Z280" s="13">
        <f t="shared" si="53"/>
        <v>6064.7999999999993</v>
      </c>
      <c r="AA280" s="13">
        <f t="shared" si="54"/>
        <v>0.40476190476190477</v>
      </c>
      <c r="AB280" s="13">
        <v>20</v>
      </c>
      <c r="AC280" s="14">
        <f t="shared" si="55"/>
        <v>798</v>
      </c>
      <c r="AD280" s="13">
        <f t="shared" si="48"/>
        <v>6.0647999999999991</v>
      </c>
      <c r="AE280">
        <f t="shared" si="49"/>
        <v>7.9799999999999996E-2</v>
      </c>
      <c r="AF280">
        <f t="shared" si="50"/>
        <v>118.15148945461067</v>
      </c>
      <c r="AG280">
        <f t="shared" si="51"/>
        <v>1.6932538297635282</v>
      </c>
    </row>
    <row r="281" spans="1:33" ht="13" x14ac:dyDescent="0.15">
      <c r="A281" s="3" t="s">
        <v>51</v>
      </c>
      <c r="B281" s="3" t="s">
        <v>69</v>
      </c>
      <c r="C281" t="s">
        <v>176</v>
      </c>
      <c r="D281" s="19" t="s">
        <v>199</v>
      </c>
      <c r="E281" s="3" t="s">
        <v>70</v>
      </c>
      <c r="F281" s="3" t="s">
        <v>135</v>
      </c>
      <c r="G281" s="3" t="s">
        <v>132</v>
      </c>
      <c r="H281" s="4">
        <v>45084</v>
      </c>
      <c r="I281" s="5">
        <v>0.6118055555555556</v>
      </c>
      <c r="J281" s="5">
        <v>0.61597222222222225</v>
      </c>
      <c r="K281" s="5">
        <f t="shared" si="44"/>
        <v>0.625</v>
      </c>
      <c r="L281" s="3" t="s">
        <v>15</v>
      </c>
      <c r="M281" s="3">
        <v>79</v>
      </c>
      <c r="N281" s="3">
        <f t="shared" si="45"/>
        <v>26.111111111111111</v>
      </c>
      <c r="O281" s="3">
        <v>0.73099999999999998</v>
      </c>
      <c r="P281" s="3">
        <v>1.2E-2</v>
      </c>
      <c r="Q281" s="3">
        <f t="shared" si="46"/>
        <v>43.86</v>
      </c>
      <c r="R281" s="3">
        <f t="shared" si="47"/>
        <v>7.1999999999999994E-4</v>
      </c>
      <c r="T281" s="3" t="s">
        <v>54</v>
      </c>
      <c r="U281" s="3" t="s">
        <v>115</v>
      </c>
      <c r="V281" s="13">
        <v>28</v>
      </c>
      <c r="W281" s="13">
        <v>28.5</v>
      </c>
      <c r="X281" s="13">
        <v>7.6</v>
      </c>
      <c r="Y281" s="15">
        <f t="shared" si="52"/>
        <v>2454.7999999999997</v>
      </c>
      <c r="Z281" s="13">
        <f t="shared" si="53"/>
        <v>6064.7999999999993</v>
      </c>
      <c r="AA281" s="13">
        <f t="shared" si="54"/>
        <v>0.40476190476190477</v>
      </c>
      <c r="AB281" s="13">
        <v>21</v>
      </c>
      <c r="AC281" s="14">
        <f t="shared" si="55"/>
        <v>798</v>
      </c>
      <c r="AD281" s="13">
        <f t="shared" si="48"/>
        <v>6.0647999999999991</v>
      </c>
      <c r="AE281">
        <f t="shared" si="49"/>
        <v>7.9799999999999996E-2</v>
      </c>
      <c r="AF281">
        <f t="shared" si="50"/>
        <v>135.74264283493386</v>
      </c>
      <c r="AG281">
        <f t="shared" si="51"/>
        <v>2.22833339811109</v>
      </c>
    </row>
    <row r="282" spans="1:33" ht="13" x14ac:dyDescent="0.15">
      <c r="A282" s="3" t="s">
        <v>51</v>
      </c>
      <c r="B282" s="3" t="s">
        <v>69</v>
      </c>
      <c r="C282" t="s">
        <v>176</v>
      </c>
      <c r="D282" s="19" t="s">
        <v>199</v>
      </c>
      <c r="E282" s="3" t="s">
        <v>70</v>
      </c>
      <c r="F282" s="3" t="s">
        <v>137</v>
      </c>
      <c r="G282" s="3" t="s">
        <v>205</v>
      </c>
      <c r="H282" s="4">
        <v>45085</v>
      </c>
      <c r="I282" s="5">
        <v>0.58194444444444449</v>
      </c>
      <c r="J282" s="5">
        <v>0.5854166666666667</v>
      </c>
      <c r="K282" s="5">
        <f t="shared" si="44"/>
        <v>0.58333333333333326</v>
      </c>
      <c r="L282" s="3" t="s">
        <v>15</v>
      </c>
      <c r="M282" s="3">
        <v>79</v>
      </c>
      <c r="N282" s="3">
        <f t="shared" si="45"/>
        <v>26.111111111111111</v>
      </c>
      <c r="O282" s="3">
        <v>0.73899999999999999</v>
      </c>
      <c r="P282" s="3">
        <v>9.2999999999999999E-2</v>
      </c>
      <c r="Q282" s="3">
        <f t="shared" si="46"/>
        <v>44.339999999999996</v>
      </c>
      <c r="R282" s="3">
        <f t="shared" si="47"/>
        <v>5.5799999999999999E-3</v>
      </c>
      <c r="T282" s="3" t="s">
        <v>54</v>
      </c>
      <c r="U282" s="3" t="s">
        <v>115</v>
      </c>
      <c r="V282" s="13">
        <v>28</v>
      </c>
      <c r="W282" s="13">
        <v>28.5</v>
      </c>
      <c r="X282" s="13">
        <v>7.6</v>
      </c>
      <c r="Y282" s="15">
        <f t="shared" si="52"/>
        <v>2454.7999999999997</v>
      </c>
      <c r="Z282" s="13">
        <f t="shared" si="53"/>
        <v>6064.7999999999993</v>
      </c>
      <c r="AA282" s="13">
        <f t="shared" si="54"/>
        <v>0.40476190476190477</v>
      </c>
      <c r="AB282" s="13">
        <v>22</v>
      </c>
      <c r="AC282" s="14">
        <f t="shared" si="55"/>
        <v>798</v>
      </c>
      <c r="AD282" s="13">
        <f t="shared" si="48"/>
        <v>6.0647999999999991</v>
      </c>
      <c r="AE282">
        <f t="shared" si="49"/>
        <v>7.9799999999999996E-2</v>
      </c>
      <c r="AF282">
        <f t="shared" si="50"/>
        <v>137.22819843367458</v>
      </c>
      <c r="AG282">
        <f t="shared" si="51"/>
        <v>17.269583835360944</v>
      </c>
    </row>
    <row r="283" spans="1:33" ht="13" x14ac:dyDescent="0.15">
      <c r="A283" s="3" t="s">
        <v>51</v>
      </c>
      <c r="B283" s="3" t="s">
        <v>69</v>
      </c>
      <c r="C283" t="s">
        <v>176</v>
      </c>
      <c r="D283" s="19" t="s">
        <v>199</v>
      </c>
      <c r="E283" s="3" t="s">
        <v>70</v>
      </c>
      <c r="F283" s="3" t="s">
        <v>173</v>
      </c>
      <c r="G283" s="3" t="s">
        <v>205</v>
      </c>
      <c r="H283" s="4">
        <v>45086</v>
      </c>
      <c r="I283" s="5">
        <v>0.42916666666666664</v>
      </c>
      <c r="J283" s="5">
        <v>0.43333333333333335</v>
      </c>
      <c r="K283" s="5">
        <f t="shared" si="44"/>
        <v>0.41666666666666663</v>
      </c>
      <c r="L283" s="3" t="s">
        <v>15</v>
      </c>
      <c r="M283" s="3">
        <v>72</v>
      </c>
      <c r="N283" s="3">
        <f t="shared" si="45"/>
        <v>22.222222222222221</v>
      </c>
      <c r="O283" s="3">
        <v>0.65400000000000003</v>
      </c>
      <c r="P283" s="3">
        <v>3.9E-2</v>
      </c>
      <c r="Q283" s="3">
        <f t="shared" si="46"/>
        <v>39.24</v>
      </c>
      <c r="R283" s="3">
        <f t="shared" si="47"/>
        <v>2.3400000000000001E-3</v>
      </c>
      <c r="T283" s="3" t="s">
        <v>54</v>
      </c>
      <c r="U283" s="3" t="s">
        <v>55</v>
      </c>
      <c r="V283" s="13">
        <v>28</v>
      </c>
      <c r="W283" s="13">
        <v>28.5</v>
      </c>
      <c r="X283" s="13">
        <v>7.6</v>
      </c>
      <c r="Y283" s="15">
        <f t="shared" si="52"/>
        <v>2454.7999999999997</v>
      </c>
      <c r="Z283" s="13">
        <f t="shared" si="53"/>
        <v>6064.7999999999993</v>
      </c>
      <c r="AA283" s="13">
        <f t="shared" si="54"/>
        <v>0.40476190476190477</v>
      </c>
      <c r="AB283" s="13">
        <v>23</v>
      </c>
      <c r="AC283" s="14">
        <f t="shared" si="55"/>
        <v>798</v>
      </c>
      <c r="AD283" s="13">
        <f t="shared" si="48"/>
        <v>6.0647999999999991</v>
      </c>
      <c r="AE283">
        <f t="shared" si="49"/>
        <v>7.9799999999999996E-2</v>
      </c>
      <c r="AF283">
        <f t="shared" si="50"/>
        <v>123.04311162948309</v>
      </c>
      <c r="AG283">
        <f t="shared" si="51"/>
        <v>7.3374332623086236</v>
      </c>
    </row>
    <row r="284" spans="1:33" ht="13" x14ac:dyDescent="0.15">
      <c r="A284" s="3" t="s">
        <v>51</v>
      </c>
      <c r="B284" s="3" t="s">
        <v>73</v>
      </c>
      <c r="C284" t="s">
        <v>176</v>
      </c>
      <c r="D284" s="19" t="s">
        <v>199</v>
      </c>
      <c r="E284" s="3" t="s">
        <v>21</v>
      </c>
      <c r="F284" s="3" t="s">
        <v>14</v>
      </c>
      <c r="G284" s="3" t="s">
        <v>204</v>
      </c>
      <c r="H284" s="4">
        <v>45081</v>
      </c>
      <c r="I284" s="5">
        <v>0.61736111111111114</v>
      </c>
      <c r="J284" s="5">
        <v>0.62083333333333335</v>
      </c>
      <c r="K284" s="5">
        <f t="shared" si="44"/>
        <v>0.625</v>
      </c>
      <c r="L284" s="3" t="s">
        <v>15</v>
      </c>
      <c r="M284" s="3">
        <v>76</v>
      </c>
      <c r="N284" s="3">
        <f t="shared" si="45"/>
        <v>24.444444444444443</v>
      </c>
      <c r="O284" s="3">
        <v>0.51900000000000002</v>
      </c>
      <c r="P284" s="3">
        <v>2.1000000000000001E-2</v>
      </c>
      <c r="Q284" s="3">
        <f t="shared" si="46"/>
        <v>31.14</v>
      </c>
      <c r="R284" s="3">
        <f t="shared" si="47"/>
        <v>1.2600000000000001E-3</v>
      </c>
      <c r="T284" s="3" t="s">
        <v>54</v>
      </c>
      <c r="U284" s="3" t="s">
        <v>55</v>
      </c>
      <c r="V284" s="13">
        <v>28</v>
      </c>
      <c r="W284" s="13">
        <v>28.5</v>
      </c>
      <c r="X284" s="13">
        <v>7.6</v>
      </c>
      <c r="Y284" s="15">
        <f t="shared" si="52"/>
        <v>2454.7999999999997</v>
      </c>
      <c r="Z284" s="13">
        <f t="shared" si="53"/>
        <v>6064.7999999999993</v>
      </c>
      <c r="AA284" s="13">
        <f t="shared" si="54"/>
        <v>0.40476190476190477</v>
      </c>
      <c r="AB284" s="13">
        <v>24</v>
      </c>
      <c r="AC284" s="14">
        <f t="shared" si="55"/>
        <v>798</v>
      </c>
      <c r="AD284" s="13">
        <f t="shared" si="48"/>
        <v>6.0647999999999991</v>
      </c>
      <c r="AE284">
        <f t="shared" si="49"/>
        <v>7.9799999999999996E-2</v>
      </c>
      <c r="AF284">
        <f t="shared" si="50"/>
        <v>96.915166436409791</v>
      </c>
      <c r="AG284">
        <f t="shared" si="51"/>
        <v>3.9214229193923043</v>
      </c>
    </row>
    <row r="285" spans="1:33" ht="13" x14ac:dyDescent="0.15">
      <c r="A285" s="3" t="s">
        <v>51</v>
      </c>
      <c r="B285" s="3" t="s">
        <v>73</v>
      </c>
      <c r="C285" t="s">
        <v>176</v>
      </c>
      <c r="D285" s="19" t="s">
        <v>199</v>
      </c>
      <c r="E285" s="3" t="s">
        <v>21</v>
      </c>
      <c r="F285" s="3" t="s">
        <v>108</v>
      </c>
      <c r="G285" s="3" t="s">
        <v>204</v>
      </c>
      <c r="H285" s="4">
        <v>45082</v>
      </c>
      <c r="I285" s="5">
        <v>0.51875000000000004</v>
      </c>
      <c r="J285" s="5">
        <v>0.52430555555555558</v>
      </c>
      <c r="K285" s="5">
        <f t="shared" si="44"/>
        <v>0.5</v>
      </c>
      <c r="L285" s="3" t="s">
        <v>15</v>
      </c>
      <c r="M285" s="3">
        <v>78</v>
      </c>
      <c r="N285" s="3">
        <f t="shared" si="45"/>
        <v>25.555555555555557</v>
      </c>
      <c r="O285" s="3">
        <v>0.52700000000000002</v>
      </c>
      <c r="P285" s="3">
        <v>3.0000000000000001E-3</v>
      </c>
      <c r="Q285" s="3">
        <f t="shared" si="46"/>
        <v>31.62</v>
      </c>
      <c r="R285" s="3">
        <f t="shared" si="47"/>
        <v>1.7999999999999998E-4</v>
      </c>
      <c r="T285" s="3" t="s">
        <v>54</v>
      </c>
      <c r="U285" s="3" t="s">
        <v>115</v>
      </c>
      <c r="V285" s="13">
        <v>28</v>
      </c>
      <c r="W285" s="13">
        <v>28.5</v>
      </c>
      <c r="X285" s="13">
        <v>7.6</v>
      </c>
      <c r="Y285" s="15">
        <f t="shared" si="52"/>
        <v>2454.7999999999997</v>
      </c>
      <c r="Z285" s="13">
        <f t="shared" si="53"/>
        <v>6064.7999999999993</v>
      </c>
      <c r="AA285" s="13">
        <f t="shared" si="54"/>
        <v>0.40476190476190477</v>
      </c>
      <c r="AB285" s="13">
        <v>25</v>
      </c>
      <c r="AC285" s="14">
        <f t="shared" si="55"/>
        <v>798</v>
      </c>
      <c r="AD285" s="13">
        <f t="shared" si="48"/>
        <v>6.0647999999999991</v>
      </c>
      <c r="AE285">
        <f t="shared" si="49"/>
        <v>7.9799999999999996E-2</v>
      </c>
      <c r="AF285">
        <f t="shared" si="50"/>
        <v>98.042984431650126</v>
      </c>
      <c r="AG285">
        <f t="shared" si="51"/>
        <v>0.55811945596764767</v>
      </c>
    </row>
    <row r="286" spans="1:33" ht="13" x14ac:dyDescent="0.15">
      <c r="A286" s="3" t="s">
        <v>51</v>
      </c>
      <c r="B286" s="3" t="s">
        <v>73</v>
      </c>
      <c r="C286" t="s">
        <v>176</v>
      </c>
      <c r="D286" s="19" t="s">
        <v>199</v>
      </c>
      <c r="E286" s="3" t="s">
        <v>21</v>
      </c>
      <c r="F286" s="3" t="s">
        <v>116</v>
      </c>
      <c r="G286" s="3" t="s">
        <v>132</v>
      </c>
      <c r="H286" s="4">
        <v>45083</v>
      </c>
      <c r="I286" s="5">
        <v>0.53541666666666665</v>
      </c>
      <c r="J286" s="5">
        <v>0.5395833333333333</v>
      </c>
      <c r="K286" s="5">
        <f t="shared" si="44"/>
        <v>0.54166666666666663</v>
      </c>
      <c r="L286" s="3" t="s">
        <v>15</v>
      </c>
      <c r="M286" s="3">
        <v>82</v>
      </c>
      <c r="N286" s="3">
        <f t="shared" si="45"/>
        <v>27.777777777777779</v>
      </c>
      <c r="O286" s="3">
        <v>0.59199999999999997</v>
      </c>
      <c r="P286" s="3">
        <v>2E-3</v>
      </c>
      <c r="Q286" s="3">
        <f t="shared" si="46"/>
        <v>35.519999999999996</v>
      </c>
      <c r="R286" s="3">
        <f t="shared" si="47"/>
        <v>1.1999999999999999E-4</v>
      </c>
      <c r="T286" s="3" t="s">
        <v>54</v>
      </c>
      <c r="U286" s="11" t="s">
        <v>119</v>
      </c>
      <c r="V286" s="13">
        <v>28</v>
      </c>
      <c r="W286" s="13">
        <v>28.5</v>
      </c>
      <c r="X286" s="13">
        <v>7.6</v>
      </c>
      <c r="Y286" s="15">
        <f t="shared" si="52"/>
        <v>2454.7999999999997</v>
      </c>
      <c r="Z286" s="13">
        <f t="shared" si="53"/>
        <v>6064.7999999999993</v>
      </c>
      <c r="AA286" s="13">
        <f t="shared" si="54"/>
        <v>0.40476190476190477</v>
      </c>
      <c r="AB286" s="13">
        <v>26</v>
      </c>
      <c r="AC286" s="14">
        <f t="shared" si="55"/>
        <v>798</v>
      </c>
      <c r="AD286" s="13">
        <f t="shared" si="48"/>
        <v>6.0647999999999991</v>
      </c>
      <c r="AE286">
        <f t="shared" si="49"/>
        <v>7.9799999999999996E-2</v>
      </c>
      <c r="AF286">
        <f t="shared" si="50"/>
        <v>109.32226880508678</v>
      </c>
      <c r="AG286">
        <f t="shared" si="51"/>
        <v>0.36933198920637417</v>
      </c>
    </row>
    <row r="287" spans="1:33" ht="13" x14ac:dyDescent="0.15">
      <c r="A287" s="3" t="s">
        <v>51</v>
      </c>
      <c r="B287" s="3" t="s">
        <v>73</v>
      </c>
      <c r="C287" t="s">
        <v>176</v>
      </c>
      <c r="D287" s="19" t="s">
        <v>199</v>
      </c>
      <c r="E287" s="3" t="s">
        <v>21</v>
      </c>
      <c r="F287" s="3" t="s">
        <v>127</v>
      </c>
      <c r="G287" s="3" t="s">
        <v>132</v>
      </c>
      <c r="H287" s="4">
        <v>45084</v>
      </c>
      <c r="I287" s="5">
        <v>0.35</v>
      </c>
      <c r="J287" s="5">
        <v>0.35416666666666669</v>
      </c>
      <c r="K287" s="5">
        <f t="shared" si="44"/>
        <v>0.33333333333333331</v>
      </c>
      <c r="L287" s="3" t="s">
        <v>15</v>
      </c>
      <c r="M287" s="3">
        <v>68</v>
      </c>
      <c r="N287" s="3">
        <f t="shared" si="45"/>
        <v>20</v>
      </c>
      <c r="O287" s="3">
        <v>0.54300000000000004</v>
      </c>
      <c r="P287" s="3">
        <v>1E-3</v>
      </c>
      <c r="Q287" s="3">
        <f t="shared" si="46"/>
        <v>32.580000000000005</v>
      </c>
      <c r="R287" s="3">
        <f t="shared" si="47"/>
        <v>5.9999999999999995E-5</v>
      </c>
      <c r="T287" s="3" t="s">
        <v>54</v>
      </c>
      <c r="U287" s="3" t="s">
        <v>129</v>
      </c>
      <c r="V287" s="13">
        <v>28</v>
      </c>
      <c r="W287" s="13">
        <v>28.5</v>
      </c>
      <c r="X287" s="13">
        <v>7.6</v>
      </c>
      <c r="Y287" s="15">
        <f t="shared" si="52"/>
        <v>2454.7999999999997</v>
      </c>
      <c r="Z287" s="13">
        <f t="shared" si="53"/>
        <v>6064.7999999999993</v>
      </c>
      <c r="AA287" s="13">
        <f t="shared" si="54"/>
        <v>0.40476190476190477</v>
      </c>
      <c r="AB287" s="13">
        <v>27</v>
      </c>
      <c r="AC287" s="14">
        <f t="shared" si="55"/>
        <v>798</v>
      </c>
      <c r="AD287" s="13">
        <f t="shared" si="48"/>
        <v>6.0647999999999991</v>
      </c>
      <c r="AE287">
        <f t="shared" si="49"/>
        <v>7.9799999999999996E-2</v>
      </c>
      <c r="AF287">
        <f t="shared" si="50"/>
        <v>102.93406846724781</v>
      </c>
      <c r="AG287">
        <f t="shared" si="51"/>
        <v>0.18956550362292404</v>
      </c>
    </row>
    <row r="288" spans="1:33" ht="13" x14ac:dyDescent="0.15">
      <c r="A288" s="3" t="s">
        <v>51</v>
      </c>
      <c r="B288" s="3" t="s">
        <v>73</v>
      </c>
      <c r="C288" t="s">
        <v>176</v>
      </c>
      <c r="D288" s="19" t="s">
        <v>199</v>
      </c>
      <c r="E288" s="3" t="s">
        <v>21</v>
      </c>
      <c r="F288" s="3" t="s">
        <v>135</v>
      </c>
      <c r="G288" s="3" t="s">
        <v>132</v>
      </c>
      <c r="H288" s="4">
        <v>45084</v>
      </c>
      <c r="I288" s="5">
        <v>0.60555555555555551</v>
      </c>
      <c r="J288" s="5">
        <v>0.60972222222222228</v>
      </c>
      <c r="K288" s="5">
        <f t="shared" si="44"/>
        <v>0.625</v>
      </c>
      <c r="L288" s="3" t="s">
        <v>15</v>
      </c>
      <c r="M288" s="3">
        <v>79</v>
      </c>
      <c r="N288" s="3">
        <f t="shared" si="45"/>
        <v>26.111111111111111</v>
      </c>
      <c r="O288" s="3">
        <v>0.67300000000000004</v>
      </c>
      <c r="P288" s="3">
        <v>3.0000000000000001E-3</v>
      </c>
      <c r="Q288" s="3">
        <f t="shared" si="46"/>
        <v>40.380000000000003</v>
      </c>
      <c r="R288" s="3">
        <f t="shared" si="47"/>
        <v>1.7999999999999998E-4</v>
      </c>
      <c r="T288" s="3" t="s">
        <v>54</v>
      </c>
      <c r="U288" s="3" t="s">
        <v>115</v>
      </c>
      <c r="V288" s="13">
        <v>28</v>
      </c>
      <c r="W288" s="13">
        <v>28.5</v>
      </c>
      <c r="X288" s="13">
        <v>7.6</v>
      </c>
      <c r="Y288" s="15">
        <f t="shared" si="52"/>
        <v>2454.7999999999997</v>
      </c>
      <c r="Z288" s="13">
        <f t="shared" si="53"/>
        <v>6064.7999999999993</v>
      </c>
      <c r="AA288" s="13">
        <f t="shared" si="54"/>
        <v>0.40476190476190477</v>
      </c>
      <c r="AB288" s="13">
        <v>28</v>
      </c>
      <c r="AC288" s="14">
        <f t="shared" si="55"/>
        <v>798</v>
      </c>
      <c r="AD288" s="13">
        <f t="shared" si="48"/>
        <v>6.0647999999999991</v>
      </c>
      <c r="AE288">
        <f t="shared" si="49"/>
        <v>7.9799999999999996E-2</v>
      </c>
      <c r="AF288">
        <f t="shared" si="50"/>
        <v>124.97236474406361</v>
      </c>
      <c r="AG288">
        <f t="shared" si="51"/>
        <v>0.5570833495277725</v>
      </c>
    </row>
    <row r="289" spans="1:33" ht="13" x14ac:dyDescent="0.15">
      <c r="A289" s="3" t="s">
        <v>51</v>
      </c>
      <c r="B289" s="3" t="s">
        <v>73</v>
      </c>
      <c r="C289" t="s">
        <v>176</v>
      </c>
      <c r="D289" s="19" t="s">
        <v>199</v>
      </c>
      <c r="E289" s="3" t="s">
        <v>21</v>
      </c>
      <c r="F289" s="3" t="s">
        <v>137</v>
      </c>
      <c r="G289" s="3" t="s">
        <v>205</v>
      </c>
      <c r="H289" s="4">
        <v>45085</v>
      </c>
      <c r="I289" s="5">
        <v>0.58680555555555558</v>
      </c>
      <c r="J289" s="5">
        <v>0.59027777777777779</v>
      </c>
      <c r="K289" s="5">
        <f t="shared" si="44"/>
        <v>0.58333333333333326</v>
      </c>
      <c r="L289" s="3" t="s">
        <v>15</v>
      </c>
      <c r="M289" s="3">
        <v>79</v>
      </c>
      <c r="N289" s="3">
        <f t="shared" si="45"/>
        <v>26.111111111111111</v>
      </c>
      <c r="O289" s="3">
        <v>0.74299999999999999</v>
      </c>
      <c r="P289" s="3">
        <v>8.9999999999999993E-3</v>
      </c>
      <c r="Q289" s="3">
        <f t="shared" si="46"/>
        <v>44.58</v>
      </c>
      <c r="R289" s="3">
        <f t="shared" si="47"/>
        <v>5.399999999999999E-4</v>
      </c>
      <c r="T289" s="3" t="s">
        <v>151</v>
      </c>
      <c r="U289" s="3" t="s">
        <v>115</v>
      </c>
      <c r="V289" s="13">
        <v>28</v>
      </c>
      <c r="W289" s="13">
        <v>28.5</v>
      </c>
      <c r="X289" s="13">
        <v>7.6</v>
      </c>
      <c r="Y289" s="15">
        <f t="shared" si="52"/>
        <v>2454.7999999999997</v>
      </c>
      <c r="Z289" s="13">
        <f t="shared" si="53"/>
        <v>6064.7999999999993</v>
      </c>
      <c r="AA289" s="13">
        <f t="shared" si="54"/>
        <v>0.40476190476190477</v>
      </c>
      <c r="AB289" s="13">
        <v>29</v>
      </c>
      <c r="AC289" s="14">
        <f t="shared" si="55"/>
        <v>798</v>
      </c>
      <c r="AD289" s="13">
        <f t="shared" si="48"/>
        <v>6.0647999999999991</v>
      </c>
      <c r="AE289">
        <f t="shared" si="49"/>
        <v>7.9799999999999996E-2</v>
      </c>
      <c r="AF289">
        <f t="shared" si="50"/>
        <v>137.97097623304495</v>
      </c>
      <c r="AG289">
        <f t="shared" si="51"/>
        <v>1.6712500485833168</v>
      </c>
    </row>
    <row r="290" spans="1:33" ht="13" x14ac:dyDescent="0.15">
      <c r="A290" s="3" t="s">
        <v>51</v>
      </c>
      <c r="B290" s="3" t="s">
        <v>73</v>
      </c>
      <c r="C290" t="s">
        <v>176</v>
      </c>
      <c r="D290" s="19" t="s">
        <v>199</v>
      </c>
      <c r="E290" s="3" t="s">
        <v>21</v>
      </c>
      <c r="F290" s="3" t="s">
        <v>173</v>
      </c>
      <c r="G290" s="3" t="s">
        <v>205</v>
      </c>
      <c r="H290" s="4">
        <v>45086</v>
      </c>
      <c r="I290" s="5">
        <v>0.4236111111111111</v>
      </c>
      <c r="J290" s="5">
        <v>0.42777777777777776</v>
      </c>
      <c r="K290" s="5">
        <f t="shared" si="44"/>
        <v>0.41666666666666663</v>
      </c>
      <c r="L290" s="3" t="s">
        <v>15</v>
      </c>
      <c r="M290" s="3">
        <v>72</v>
      </c>
      <c r="N290" s="3">
        <f t="shared" si="45"/>
        <v>22.222222222222221</v>
      </c>
      <c r="O290" s="3">
        <v>0.55900000000000005</v>
      </c>
      <c r="P290" s="3">
        <v>3.0000000000000001E-3</v>
      </c>
      <c r="Q290" s="3">
        <f t="shared" si="46"/>
        <v>33.540000000000006</v>
      </c>
      <c r="R290" s="3">
        <f t="shared" si="47"/>
        <v>1.7999999999999998E-4</v>
      </c>
      <c r="T290" s="3" t="s">
        <v>54</v>
      </c>
      <c r="U290" s="3" t="s">
        <v>55</v>
      </c>
      <c r="V290" s="13">
        <v>28</v>
      </c>
      <c r="W290" s="13">
        <v>28.5</v>
      </c>
      <c r="X290" s="13">
        <v>7.6</v>
      </c>
      <c r="Y290" s="15">
        <f t="shared" si="52"/>
        <v>2454.7999999999997</v>
      </c>
      <c r="Z290" s="13">
        <f t="shared" si="53"/>
        <v>6064.7999999999993</v>
      </c>
      <c r="AA290" s="13">
        <f t="shared" si="54"/>
        <v>0.40476190476190477</v>
      </c>
      <c r="AB290" s="13">
        <v>30</v>
      </c>
      <c r="AC290" s="14">
        <f t="shared" si="55"/>
        <v>798</v>
      </c>
      <c r="AD290" s="13">
        <f t="shared" si="48"/>
        <v>6.0647999999999991</v>
      </c>
      <c r="AE290">
        <f t="shared" si="49"/>
        <v>7.9799999999999996E-2</v>
      </c>
      <c r="AF290">
        <f t="shared" si="50"/>
        <v>105.16987675975697</v>
      </c>
      <c r="AG290">
        <f t="shared" si="51"/>
        <v>0.56441794325450956</v>
      </c>
    </row>
    <row r="291" spans="1:33" ht="13" x14ac:dyDescent="0.15">
      <c r="A291" s="3" t="s">
        <v>51</v>
      </c>
      <c r="B291" s="3" t="s">
        <v>48</v>
      </c>
      <c r="C291" t="s">
        <v>176</v>
      </c>
      <c r="D291" s="19" t="s">
        <v>199</v>
      </c>
      <c r="E291" s="3" t="s">
        <v>12</v>
      </c>
      <c r="F291" s="3" t="s">
        <v>14</v>
      </c>
      <c r="G291" s="3" t="s">
        <v>204</v>
      </c>
      <c r="H291" s="4">
        <v>45081</v>
      </c>
      <c r="I291" s="5">
        <v>0.58472222222222225</v>
      </c>
      <c r="J291" s="5">
        <v>0.58888888888888891</v>
      </c>
      <c r="K291" s="5">
        <f t="shared" si="44"/>
        <v>0.58333333333333326</v>
      </c>
      <c r="L291" s="3" t="s">
        <v>15</v>
      </c>
      <c r="M291" s="3">
        <v>75</v>
      </c>
      <c r="N291" s="3">
        <f t="shared" si="45"/>
        <v>23.888888888888889</v>
      </c>
      <c r="O291" s="3">
        <v>0.53400000000000003</v>
      </c>
      <c r="P291" s="3">
        <v>1E-3</v>
      </c>
      <c r="Q291" s="3">
        <f t="shared" si="46"/>
        <v>32.04</v>
      </c>
      <c r="R291" s="3">
        <f t="shared" si="47"/>
        <v>5.9999999999999995E-5</v>
      </c>
      <c r="T291" s="3" t="s">
        <v>54</v>
      </c>
      <c r="U291" s="3" t="s">
        <v>55</v>
      </c>
      <c r="V291" s="13">
        <v>28</v>
      </c>
      <c r="W291" s="13">
        <v>28.5</v>
      </c>
      <c r="X291" s="13">
        <v>7.6</v>
      </c>
      <c r="Y291" s="15">
        <f t="shared" si="52"/>
        <v>2454.7999999999997</v>
      </c>
      <c r="Z291" s="13">
        <f t="shared" si="53"/>
        <v>6064.7999999999993</v>
      </c>
      <c r="AA291" s="13">
        <f t="shared" si="54"/>
        <v>0.40476190476190477</v>
      </c>
      <c r="AB291" s="13">
        <v>31</v>
      </c>
      <c r="AC291" s="14">
        <f t="shared" si="55"/>
        <v>798</v>
      </c>
      <c r="AD291" s="13">
        <f t="shared" si="48"/>
        <v>6.0647999999999991</v>
      </c>
      <c r="AE291">
        <f t="shared" si="49"/>
        <v>7.9799999999999996E-2</v>
      </c>
      <c r="AF291">
        <f t="shared" si="50"/>
        <v>99.902683233475344</v>
      </c>
      <c r="AG291">
        <f t="shared" si="51"/>
        <v>0.18708367646718224</v>
      </c>
    </row>
    <row r="292" spans="1:33" ht="13" x14ac:dyDescent="0.15">
      <c r="A292" s="3" t="s">
        <v>51</v>
      </c>
      <c r="B292" s="3" t="s">
        <v>48</v>
      </c>
      <c r="C292" t="s">
        <v>176</v>
      </c>
      <c r="D292" s="19" t="s">
        <v>199</v>
      </c>
      <c r="E292" s="3" t="s">
        <v>12</v>
      </c>
      <c r="F292" s="3" t="s">
        <v>108</v>
      </c>
      <c r="G292" s="3" t="s">
        <v>204</v>
      </c>
      <c r="H292" s="4">
        <v>45082</v>
      </c>
      <c r="I292" s="5">
        <v>0.59305555555555556</v>
      </c>
      <c r="J292" s="5">
        <v>0.59652777777777777</v>
      </c>
      <c r="K292" s="5">
        <f t="shared" si="44"/>
        <v>0.58333333333333326</v>
      </c>
      <c r="L292" s="3" t="s">
        <v>15</v>
      </c>
      <c r="M292" s="3">
        <v>80</v>
      </c>
      <c r="N292" s="3">
        <f t="shared" si="45"/>
        <v>26.666666666666668</v>
      </c>
      <c r="O292" s="3">
        <v>0.60699999999999998</v>
      </c>
      <c r="P292" s="3">
        <v>2E-3</v>
      </c>
      <c r="Q292" s="3">
        <f t="shared" si="46"/>
        <v>36.42</v>
      </c>
      <c r="R292" s="3">
        <f t="shared" si="47"/>
        <v>1.1999999999999999E-4</v>
      </c>
      <c r="T292" s="3" t="s">
        <v>54</v>
      </c>
      <c r="U292" s="3" t="s">
        <v>115</v>
      </c>
      <c r="V292" s="13">
        <v>28</v>
      </c>
      <c r="W292" s="13">
        <v>28.5</v>
      </c>
      <c r="X292" s="13">
        <v>7.6</v>
      </c>
      <c r="Y292" s="15">
        <f t="shared" si="52"/>
        <v>2454.7999999999997</v>
      </c>
      <c r="Z292" s="13">
        <f t="shared" si="53"/>
        <v>6064.7999999999993</v>
      </c>
      <c r="AA292" s="13">
        <f t="shared" si="54"/>
        <v>0.40476190476190477</v>
      </c>
      <c r="AB292" s="13">
        <v>32</v>
      </c>
      <c r="AC292" s="14">
        <f t="shared" si="55"/>
        <v>798</v>
      </c>
      <c r="AD292" s="13">
        <f t="shared" si="48"/>
        <v>6.0647999999999991</v>
      </c>
      <c r="AE292">
        <f t="shared" si="49"/>
        <v>7.9799999999999996E-2</v>
      </c>
      <c r="AF292">
        <f t="shared" si="50"/>
        <v>112.50766909982394</v>
      </c>
      <c r="AG292">
        <f t="shared" si="51"/>
        <v>0.37070072191045766</v>
      </c>
    </row>
    <row r="293" spans="1:33" ht="13" x14ac:dyDescent="0.15">
      <c r="A293" s="3" t="s">
        <v>51</v>
      </c>
      <c r="B293" s="3" t="s">
        <v>48</v>
      </c>
      <c r="C293" t="s">
        <v>176</v>
      </c>
      <c r="D293" s="19" t="s">
        <v>199</v>
      </c>
      <c r="E293" s="3" t="s">
        <v>12</v>
      </c>
      <c r="F293" s="3" t="s">
        <v>116</v>
      </c>
      <c r="G293" s="3" t="s">
        <v>132</v>
      </c>
      <c r="H293" s="4">
        <v>45083</v>
      </c>
      <c r="I293" s="5">
        <v>0.60277777777777775</v>
      </c>
      <c r="J293" s="5">
        <v>0.60624999999999996</v>
      </c>
      <c r="K293" s="5">
        <f t="shared" si="44"/>
        <v>0.58333333333333326</v>
      </c>
      <c r="L293" s="3" t="s">
        <v>15</v>
      </c>
      <c r="M293" s="3">
        <v>82</v>
      </c>
      <c r="N293" s="3">
        <f t="shared" si="45"/>
        <v>27.777777777777779</v>
      </c>
      <c r="O293" s="3">
        <v>0.63400000000000001</v>
      </c>
      <c r="P293" s="3">
        <v>1E-3</v>
      </c>
      <c r="Q293" s="3">
        <f t="shared" si="46"/>
        <v>38.04</v>
      </c>
      <c r="R293" s="3">
        <f t="shared" si="47"/>
        <v>5.9999999999999995E-5</v>
      </c>
      <c r="T293" s="3" t="s">
        <v>54</v>
      </c>
      <c r="U293" s="11" t="s">
        <v>119</v>
      </c>
      <c r="V293" s="13">
        <v>28</v>
      </c>
      <c r="W293" s="13">
        <v>28.5</v>
      </c>
      <c r="X293" s="13">
        <v>7.6</v>
      </c>
      <c r="Y293" s="15">
        <f t="shared" si="52"/>
        <v>2454.7999999999997</v>
      </c>
      <c r="Z293" s="13">
        <f t="shared" si="53"/>
        <v>6064.7999999999993</v>
      </c>
      <c r="AA293" s="13">
        <f t="shared" si="54"/>
        <v>0.40476190476190477</v>
      </c>
      <c r="AB293" s="13">
        <v>33</v>
      </c>
      <c r="AC293" s="14">
        <f t="shared" si="55"/>
        <v>798</v>
      </c>
      <c r="AD293" s="13">
        <f t="shared" si="48"/>
        <v>6.0647999999999991</v>
      </c>
      <c r="AE293">
        <f t="shared" si="49"/>
        <v>7.9799999999999996E-2</v>
      </c>
      <c r="AF293">
        <f t="shared" si="50"/>
        <v>117.07824057842063</v>
      </c>
      <c r="AG293">
        <f t="shared" si="51"/>
        <v>0.18466599460318708</v>
      </c>
    </row>
    <row r="294" spans="1:33" ht="13" x14ac:dyDescent="0.15">
      <c r="A294" s="3" t="s">
        <v>51</v>
      </c>
      <c r="B294" s="3" t="s">
        <v>48</v>
      </c>
      <c r="C294" t="s">
        <v>176</v>
      </c>
      <c r="D294" s="19" t="s">
        <v>199</v>
      </c>
      <c r="E294" s="3" t="s">
        <v>12</v>
      </c>
      <c r="F294" s="3" t="s">
        <v>127</v>
      </c>
      <c r="G294" s="3" t="s">
        <v>132</v>
      </c>
      <c r="H294" s="4">
        <v>45084</v>
      </c>
      <c r="I294" s="5">
        <v>0.36875000000000002</v>
      </c>
      <c r="J294" s="5">
        <v>0.37222222222222223</v>
      </c>
      <c r="K294" s="5">
        <f t="shared" si="44"/>
        <v>0.375</v>
      </c>
      <c r="L294" s="3" t="s">
        <v>15</v>
      </c>
      <c r="M294" s="3">
        <v>72</v>
      </c>
      <c r="N294" s="3">
        <f t="shared" si="45"/>
        <v>22.222222222222221</v>
      </c>
      <c r="O294" s="3">
        <v>0.61799999999999999</v>
      </c>
      <c r="P294" s="3">
        <v>3.0000000000000001E-3</v>
      </c>
      <c r="Q294" s="3">
        <f t="shared" si="46"/>
        <v>37.08</v>
      </c>
      <c r="R294" s="3">
        <f t="shared" si="47"/>
        <v>1.7999999999999998E-4</v>
      </c>
      <c r="T294" s="3" t="s">
        <v>54</v>
      </c>
      <c r="U294" s="3" t="s">
        <v>129</v>
      </c>
      <c r="V294" s="13">
        <v>28</v>
      </c>
      <c r="W294" s="13">
        <v>28.5</v>
      </c>
      <c r="X294" s="13">
        <v>7.6</v>
      </c>
      <c r="Y294" s="15">
        <f t="shared" si="52"/>
        <v>2454.7999999999997</v>
      </c>
      <c r="Z294" s="13">
        <f t="shared" si="53"/>
        <v>6064.7999999999993</v>
      </c>
      <c r="AA294" s="13">
        <f t="shared" si="54"/>
        <v>0.40476190476190477</v>
      </c>
      <c r="AB294" s="13">
        <v>34</v>
      </c>
      <c r="AC294" s="14">
        <f t="shared" si="55"/>
        <v>798</v>
      </c>
      <c r="AD294" s="13">
        <f t="shared" si="48"/>
        <v>6.0647999999999991</v>
      </c>
      <c r="AE294">
        <f t="shared" si="49"/>
        <v>7.9799999999999996E-2</v>
      </c>
      <c r="AF294">
        <f t="shared" si="50"/>
        <v>116.27009631042897</v>
      </c>
      <c r="AG294">
        <f t="shared" si="51"/>
        <v>0.56441794325450956</v>
      </c>
    </row>
    <row r="295" spans="1:33" ht="13" x14ac:dyDescent="0.15">
      <c r="A295" s="3" t="s">
        <v>51</v>
      </c>
      <c r="B295" s="3" t="s">
        <v>48</v>
      </c>
      <c r="C295" t="s">
        <v>176</v>
      </c>
      <c r="D295" s="19" t="s">
        <v>199</v>
      </c>
      <c r="E295" s="3" t="s">
        <v>12</v>
      </c>
      <c r="F295" s="3" t="s">
        <v>135</v>
      </c>
      <c r="G295" s="3" t="s">
        <v>132</v>
      </c>
      <c r="H295" s="4">
        <v>45084</v>
      </c>
      <c r="I295" s="5">
        <v>0.61736111111111114</v>
      </c>
      <c r="J295" s="5">
        <v>0.62083333333333335</v>
      </c>
      <c r="K295" s="5">
        <f t="shared" si="44"/>
        <v>0.625</v>
      </c>
      <c r="L295" s="3" t="s">
        <v>15</v>
      </c>
      <c r="M295" s="3">
        <v>79</v>
      </c>
      <c r="N295" s="3">
        <f t="shared" si="45"/>
        <v>26.111111111111111</v>
      </c>
      <c r="O295" s="3">
        <v>0.746</v>
      </c>
      <c r="P295" s="3">
        <v>3.0000000000000001E-3</v>
      </c>
      <c r="Q295" s="3">
        <f t="shared" si="46"/>
        <v>44.76</v>
      </c>
      <c r="R295" s="3">
        <f t="shared" si="47"/>
        <v>1.7999999999999998E-4</v>
      </c>
      <c r="T295" s="3" t="s">
        <v>54</v>
      </c>
      <c r="U295" s="3" t="s">
        <v>115</v>
      </c>
      <c r="V295" s="13">
        <v>28</v>
      </c>
      <c r="W295" s="13">
        <v>28.5</v>
      </c>
      <c r="X295" s="13">
        <v>7.6</v>
      </c>
      <c r="Y295" s="15">
        <f t="shared" si="52"/>
        <v>2454.7999999999997</v>
      </c>
      <c r="Z295" s="13">
        <f t="shared" si="53"/>
        <v>6064.7999999999993</v>
      </c>
      <c r="AA295" s="13">
        <f t="shared" si="54"/>
        <v>0.40476190476190477</v>
      </c>
      <c r="AB295" s="13">
        <v>35</v>
      </c>
      <c r="AC295" s="14">
        <f t="shared" si="55"/>
        <v>798</v>
      </c>
      <c r="AD295" s="13">
        <f t="shared" si="48"/>
        <v>6.0647999999999991</v>
      </c>
      <c r="AE295">
        <f t="shared" si="49"/>
        <v>7.9799999999999996E-2</v>
      </c>
      <c r="AF295">
        <f t="shared" si="50"/>
        <v>138.52805958257275</v>
      </c>
      <c r="AG295">
        <f t="shared" si="51"/>
        <v>0.5570833495277725</v>
      </c>
    </row>
    <row r="296" spans="1:33" ht="13" x14ac:dyDescent="0.15">
      <c r="A296" s="3" t="s">
        <v>51</v>
      </c>
      <c r="B296" s="3" t="s">
        <v>48</v>
      </c>
      <c r="C296" t="s">
        <v>176</v>
      </c>
      <c r="D296" s="19" t="s">
        <v>199</v>
      </c>
      <c r="E296" s="3" t="s">
        <v>12</v>
      </c>
      <c r="F296" s="3" t="s">
        <v>137</v>
      </c>
      <c r="G296" s="3" t="s">
        <v>205</v>
      </c>
      <c r="H296" s="4">
        <v>45085</v>
      </c>
      <c r="I296" s="5">
        <v>0.57222222222222219</v>
      </c>
      <c r="J296" s="5">
        <v>0.5756944444444444</v>
      </c>
      <c r="K296" s="5">
        <f t="shared" si="44"/>
        <v>0.58333333333333326</v>
      </c>
      <c r="L296" s="3" t="s">
        <v>15</v>
      </c>
      <c r="M296" s="3">
        <v>79</v>
      </c>
      <c r="N296" s="3">
        <f t="shared" si="45"/>
        <v>26.111111111111111</v>
      </c>
      <c r="O296" s="3">
        <v>0.72599999999999998</v>
      </c>
      <c r="P296" s="3">
        <v>3.0000000000000001E-3</v>
      </c>
      <c r="Q296" s="3">
        <f t="shared" si="46"/>
        <v>43.56</v>
      </c>
      <c r="R296" s="3">
        <f t="shared" si="47"/>
        <v>1.7999999999999998E-4</v>
      </c>
      <c r="T296" s="3" t="s">
        <v>149</v>
      </c>
      <c r="U296" s="3" t="s">
        <v>115</v>
      </c>
      <c r="V296" s="13">
        <v>28</v>
      </c>
      <c r="W296" s="13">
        <v>28.5</v>
      </c>
      <c r="X296" s="13">
        <v>7.6</v>
      </c>
      <c r="Y296" s="15">
        <f t="shared" si="52"/>
        <v>2454.7999999999997</v>
      </c>
      <c r="Z296" s="13">
        <f t="shared" si="53"/>
        <v>6064.7999999999993</v>
      </c>
      <c r="AA296" s="13">
        <f t="shared" si="54"/>
        <v>0.40476190476190477</v>
      </c>
      <c r="AB296" s="13">
        <v>36</v>
      </c>
      <c r="AC296" s="14">
        <f t="shared" si="55"/>
        <v>798</v>
      </c>
      <c r="AD296" s="13">
        <f t="shared" si="48"/>
        <v>6.0647999999999991</v>
      </c>
      <c r="AE296">
        <f t="shared" si="49"/>
        <v>7.9799999999999996E-2</v>
      </c>
      <c r="AF296">
        <f t="shared" si="50"/>
        <v>134.81417058572092</v>
      </c>
      <c r="AG296">
        <f t="shared" si="51"/>
        <v>0.5570833495277725</v>
      </c>
    </row>
    <row r="297" spans="1:33" ht="13" x14ac:dyDescent="0.15">
      <c r="A297" s="3" t="s">
        <v>51</v>
      </c>
      <c r="B297" s="3" t="s">
        <v>48</v>
      </c>
      <c r="C297" t="s">
        <v>176</v>
      </c>
      <c r="D297" s="19" t="s">
        <v>199</v>
      </c>
      <c r="E297" s="3" t="s">
        <v>12</v>
      </c>
      <c r="F297" s="3" t="s">
        <v>173</v>
      </c>
      <c r="G297" s="3" t="s">
        <v>205</v>
      </c>
      <c r="H297" s="4">
        <v>45086</v>
      </c>
      <c r="I297" s="5">
        <v>0.43888888888888888</v>
      </c>
      <c r="J297" s="5">
        <v>0.44305555555555554</v>
      </c>
      <c r="K297" s="5">
        <f t="shared" si="44"/>
        <v>0.45833333333333331</v>
      </c>
      <c r="L297" s="3" t="s">
        <v>15</v>
      </c>
      <c r="M297" s="3">
        <v>74</v>
      </c>
      <c r="N297" s="3">
        <f t="shared" si="45"/>
        <v>23.333333333333332</v>
      </c>
      <c r="O297" s="3">
        <v>0.68400000000000005</v>
      </c>
      <c r="P297" s="3">
        <v>3.0000000000000001E-3</v>
      </c>
      <c r="Q297" s="3">
        <f t="shared" si="46"/>
        <v>41.040000000000006</v>
      </c>
      <c r="R297" s="3">
        <f t="shared" si="47"/>
        <v>1.7999999999999998E-4</v>
      </c>
      <c r="T297" s="3" t="s">
        <v>54</v>
      </c>
      <c r="U297" s="3" t="s">
        <v>55</v>
      </c>
      <c r="V297" s="13">
        <v>28</v>
      </c>
      <c r="W297" s="13">
        <v>28.5</v>
      </c>
      <c r="X297" s="13">
        <v>7.6</v>
      </c>
      <c r="Y297" s="15">
        <f t="shared" si="52"/>
        <v>2454.7999999999997</v>
      </c>
      <c r="Z297" s="13">
        <f t="shared" si="53"/>
        <v>6064.7999999999993</v>
      </c>
      <c r="AA297" s="13">
        <f t="shared" si="54"/>
        <v>0.40476190476190477</v>
      </c>
      <c r="AB297" s="13">
        <v>37</v>
      </c>
      <c r="AC297" s="14">
        <f t="shared" si="55"/>
        <v>798</v>
      </c>
      <c r="AD297" s="13">
        <f t="shared" si="48"/>
        <v>6.0647999999999991</v>
      </c>
      <c r="AE297">
        <f t="shared" si="49"/>
        <v>7.9799999999999996E-2</v>
      </c>
      <c r="AF297">
        <f t="shared" si="50"/>
        <v>128.20501815531799</v>
      </c>
      <c r="AG297">
        <f t="shared" si="51"/>
        <v>0.56230271120753494</v>
      </c>
    </row>
    <row r="298" spans="1:33" ht="13" x14ac:dyDescent="0.15">
      <c r="A298" s="3" t="s">
        <v>51</v>
      </c>
      <c r="B298" s="3" t="s">
        <v>63</v>
      </c>
      <c r="C298" t="s">
        <v>176</v>
      </c>
      <c r="D298" s="19" t="s">
        <v>199</v>
      </c>
      <c r="E298" s="3" t="s">
        <v>19</v>
      </c>
      <c r="F298" s="3" t="s">
        <v>14</v>
      </c>
      <c r="G298" s="3" t="s">
        <v>204</v>
      </c>
      <c r="H298" s="4">
        <v>45081</v>
      </c>
      <c r="I298" s="5">
        <v>0.56805555555555554</v>
      </c>
      <c r="J298" s="5">
        <v>0.57152777777777775</v>
      </c>
      <c r="K298" s="5">
        <f t="shared" si="44"/>
        <v>0.58333333333333326</v>
      </c>
      <c r="L298" s="3" t="s">
        <v>15</v>
      </c>
      <c r="M298" s="3">
        <v>75</v>
      </c>
      <c r="N298" s="3">
        <f t="shared" si="45"/>
        <v>23.888888888888889</v>
      </c>
      <c r="O298" s="3">
        <v>0.379</v>
      </c>
      <c r="P298" s="3">
        <v>1E-3</v>
      </c>
      <c r="Q298" s="3">
        <f t="shared" si="46"/>
        <v>22.740000000000002</v>
      </c>
      <c r="R298" s="3">
        <f t="shared" si="47"/>
        <v>5.9999999999999995E-5</v>
      </c>
      <c r="T298" s="3" t="s">
        <v>54</v>
      </c>
      <c r="U298" s="3" t="s">
        <v>55</v>
      </c>
      <c r="V298" s="13">
        <v>28</v>
      </c>
      <c r="W298" s="13">
        <v>28.5</v>
      </c>
      <c r="X298" s="13">
        <v>7.6</v>
      </c>
      <c r="Y298" s="15">
        <f t="shared" si="52"/>
        <v>2454.7999999999997</v>
      </c>
      <c r="Z298" s="13">
        <f t="shared" si="53"/>
        <v>6064.7999999999993</v>
      </c>
      <c r="AA298" s="13">
        <f t="shared" si="54"/>
        <v>0.40476190476190477</v>
      </c>
      <c r="AB298" s="13">
        <v>38</v>
      </c>
      <c r="AC298" s="14">
        <f t="shared" si="55"/>
        <v>798</v>
      </c>
      <c r="AD298" s="13">
        <f t="shared" si="48"/>
        <v>6.0647999999999991</v>
      </c>
      <c r="AE298">
        <f t="shared" si="49"/>
        <v>7.9799999999999996E-2</v>
      </c>
      <c r="AF298">
        <f t="shared" si="50"/>
        <v>70.904713381062109</v>
      </c>
      <c r="AG298">
        <f t="shared" si="51"/>
        <v>0.18708367646718224</v>
      </c>
    </row>
    <row r="299" spans="1:33" ht="13" x14ac:dyDescent="0.15">
      <c r="A299" s="3" t="s">
        <v>51</v>
      </c>
      <c r="B299" s="3" t="s">
        <v>63</v>
      </c>
      <c r="C299" t="s">
        <v>176</v>
      </c>
      <c r="D299" s="19" t="s">
        <v>199</v>
      </c>
      <c r="E299" s="3" t="s">
        <v>19</v>
      </c>
      <c r="F299" s="3" t="s">
        <v>108</v>
      </c>
      <c r="G299" s="3" t="s">
        <v>204</v>
      </c>
      <c r="H299" s="4">
        <v>45082</v>
      </c>
      <c r="I299" s="5">
        <v>0.54305555555555551</v>
      </c>
      <c r="J299" s="5">
        <v>0.54652777777777772</v>
      </c>
      <c r="K299" s="5">
        <f t="shared" si="44"/>
        <v>0.54166666666666663</v>
      </c>
      <c r="L299" s="3" t="s">
        <v>15</v>
      </c>
      <c r="M299" s="3">
        <v>78</v>
      </c>
      <c r="N299" s="3">
        <f t="shared" si="45"/>
        <v>25.555555555555557</v>
      </c>
      <c r="O299" s="3">
        <v>0.38600000000000001</v>
      </c>
      <c r="P299" s="3">
        <v>0</v>
      </c>
      <c r="Q299" s="3">
        <f t="shared" si="46"/>
        <v>23.16</v>
      </c>
      <c r="R299" s="3">
        <f t="shared" si="47"/>
        <v>0</v>
      </c>
      <c r="T299" s="3" t="s">
        <v>54</v>
      </c>
      <c r="U299" s="3" t="s">
        <v>115</v>
      </c>
      <c r="V299" s="13">
        <v>28</v>
      </c>
      <c r="W299" s="13">
        <v>28.5</v>
      </c>
      <c r="X299" s="13">
        <v>7.6</v>
      </c>
      <c r="Y299" s="15">
        <f t="shared" si="52"/>
        <v>2454.7999999999997</v>
      </c>
      <c r="Z299" s="13">
        <f t="shared" si="53"/>
        <v>6064.7999999999993</v>
      </c>
      <c r="AA299" s="13">
        <f t="shared" si="54"/>
        <v>0.40476190476190477</v>
      </c>
      <c r="AB299" s="13">
        <v>39</v>
      </c>
      <c r="AC299" s="14">
        <f t="shared" si="55"/>
        <v>798</v>
      </c>
      <c r="AD299" s="13">
        <f t="shared" si="48"/>
        <v>6.0647999999999991</v>
      </c>
      <c r="AE299">
        <f t="shared" si="49"/>
        <v>7.9799999999999996E-2</v>
      </c>
      <c r="AF299">
        <f t="shared" si="50"/>
        <v>71.811370001170658</v>
      </c>
      <c r="AG299">
        <f t="shared" si="51"/>
        <v>0</v>
      </c>
    </row>
    <row r="300" spans="1:33" ht="13" x14ac:dyDescent="0.15">
      <c r="A300" s="3" t="s">
        <v>51</v>
      </c>
      <c r="B300" s="3" t="s">
        <v>63</v>
      </c>
      <c r="C300" t="s">
        <v>176</v>
      </c>
      <c r="D300" s="19" t="s">
        <v>199</v>
      </c>
      <c r="E300" s="3" t="s">
        <v>19</v>
      </c>
      <c r="F300" s="3" t="s">
        <v>116</v>
      </c>
      <c r="G300" s="3" t="s">
        <v>132</v>
      </c>
      <c r="H300" s="4">
        <v>45083</v>
      </c>
      <c r="I300" s="5">
        <v>0.52013888888888893</v>
      </c>
      <c r="J300" s="5">
        <v>0.52361111111111114</v>
      </c>
      <c r="K300" s="5">
        <f t="shared" si="44"/>
        <v>0.5</v>
      </c>
      <c r="L300" s="3" t="s">
        <v>15</v>
      </c>
      <c r="M300" s="3">
        <v>80</v>
      </c>
      <c r="N300" s="3">
        <f t="shared" si="45"/>
        <v>26.666666666666668</v>
      </c>
      <c r="O300" s="3">
        <v>0.40799999999999997</v>
      </c>
      <c r="P300" s="3">
        <v>1E-3</v>
      </c>
      <c r="Q300" s="3">
        <f t="shared" si="46"/>
        <v>24.479999999999997</v>
      </c>
      <c r="R300" s="3">
        <f t="shared" si="47"/>
        <v>5.9999999999999995E-5</v>
      </c>
      <c r="T300" s="3" t="s">
        <v>54</v>
      </c>
      <c r="U300" s="11" t="s">
        <v>119</v>
      </c>
      <c r="V300" s="13">
        <v>28</v>
      </c>
      <c r="W300" s="13">
        <v>28.5</v>
      </c>
      <c r="X300" s="13">
        <v>7.6</v>
      </c>
      <c r="Y300" s="15">
        <f t="shared" si="52"/>
        <v>2454.7999999999997</v>
      </c>
      <c r="Z300" s="13">
        <f t="shared" si="53"/>
        <v>6064.7999999999993</v>
      </c>
      <c r="AA300" s="13">
        <f t="shared" si="54"/>
        <v>0.40476190476190477</v>
      </c>
      <c r="AB300" s="13">
        <v>40</v>
      </c>
      <c r="AC300" s="14">
        <f t="shared" si="55"/>
        <v>798</v>
      </c>
      <c r="AD300" s="13">
        <f t="shared" si="48"/>
        <v>6.0647999999999991</v>
      </c>
      <c r="AE300">
        <f t="shared" si="49"/>
        <v>7.9799999999999996E-2</v>
      </c>
      <c r="AF300">
        <f t="shared" si="50"/>
        <v>75.622947269733373</v>
      </c>
      <c r="AG300">
        <f t="shared" si="51"/>
        <v>0.18535036095522883</v>
      </c>
    </row>
    <row r="301" spans="1:33" ht="13" x14ac:dyDescent="0.15">
      <c r="A301" s="3" t="s">
        <v>51</v>
      </c>
      <c r="B301" s="3" t="s">
        <v>63</v>
      </c>
      <c r="C301" t="s">
        <v>176</v>
      </c>
      <c r="D301" s="19" t="s">
        <v>199</v>
      </c>
      <c r="E301" s="3" t="s">
        <v>19</v>
      </c>
      <c r="F301" s="3" t="s">
        <v>127</v>
      </c>
      <c r="G301" s="3" t="s">
        <v>132</v>
      </c>
      <c r="H301" s="4">
        <v>45084</v>
      </c>
      <c r="I301" s="5">
        <v>0.39513888888888887</v>
      </c>
      <c r="J301" s="5">
        <v>0.39930555555555558</v>
      </c>
      <c r="K301" s="5">
        <f t="shared" si="44"/>
        <v>0.375</v>
      </c>
      <c r="L301" s="3" t="s">
        <v>15</v>
      </c>
      <c r="M301" s="3">
        <v>72</v>
      </c>
      <c r="N301" s="3">
        <f t="shared" si="45"/>
        <v>22.222222222222221</v>
      </c>
      <c r="O301" s="3">
        <v>0.39100000000000001</v>
      </c>
      <c r="P301" s="3">
        <v>1E-3</v>
      </c>
      <c r="Q301" s="3">
        <f t="shared" si="46"/>
        <v>23.46</v>
      </c>
      <c r="R301" s="3">
        <f t="shared" si="47"/>
        <v>5.9999999999999995E-5</v>
      </c>
      <c r="T301" s="3" t="s">
        <v>54</v>
      </c>
      <c r="U301" s="3" t="s">
        <v>129</v>
      </c>
      <c r="V301" s="13">
        <v>28</v>
      </c>
      <c r="W301" s="13">
        <v>28.5</v>
      </c>
      <c r="X301" s="13">
        <v>7.6</v>
      </c>
      <c r="Y301" s="15">
        <f t="shared" si="52"/>
        <v>2454.7999999999997</v>
      </c>
      <c r="Z301" s="13">
        <f t="shared" si="53"/>
        <v>6064.7999999999993</v>
      </c>
      <c r="AA301" s="13">
        <f t="shared" si="54"/>
        <v>0.40476190476190477</v>
      </c>
      <c r="AB301" s="13">
        <v>41</v>
      </c>
      <c r="AC301" s="14">
        <f t="shared" si="55"/>
        <v>798</v>
      </c>
      <c r="AD301" s="13">
        <f t="shared" si="48"/>
        <v>6.0647999999999991</v>
      </c>
      <c r="AE301">
        <f t="shared" si="49"/>
        <v>7.9799999999999996E-2</v>
      </c>
      <c r="AF301">
        <f t="shared" si="50"/>
        <v>73.562471937504412</v>
      </c>
      <c r="AG301">
        <f t="shared" si="51"/>
        <v>0.18813931441816978</v>
      </c>
    </row>
    <row r="302" spans="1:33" ht="13" x14ac:dyDescent="0.15">
      <c r="A302" s="3" t="s">
        <v>51</v>
      </c>
      <c r="B302" s="3" t="s">
        <v>63</v>
      </c>
      <c r="C302" t="s">
        <v>176</v>
      </c>
      <c r="D302" s="19" t="s">
        <v>199</v>
      </c>
      <c r="E302" s="3" t="s">
        <v>19</v>
      </c>
      <c r="F302" s="3" t="s">
        <v>135</v>
      </c>
      <c r="G302" s="3" t="s">
        <v>132</v>
      </c>
      <c r="H302" s="4">
        <v>45084</v>
      </c>
      <c r="I302" s="5">
        <v>0.59236111111111112</v>
      </c>
      <c r="J302" s="5">
        <v>0.59583333333333333</v>
      </c>
      <c r="K302" s="5">
        <f t="shared" si="44"/>
        <v>0.58333333333333326</v>
      </c>
      <c r="L302" s="3" t="s">
        <v>15</v>
      </c>
      <c r="M302" s="3">
        <v>78</v>
      </c>
      <c r="N302" s="3">
        <f t="shared" si="45"/>
        <v>25.555555555555557</v>
      </c>
      <c r="O302" s="3">
        <v>0.45400000000000001</v>
      </c>
      <c r="P302" s="3">
        <v>2E-3</v>
      </c>
      <c r="Q302" s="3">
        <f t="shared" si="46"/>
        <v>27.240000000000002</v>
      </c>
      <c r="R302" s="3">
        <f t="shared" si="47"/>
        <v>1.1999999999999999E-4</v>
      </c>
      <c r="T302" s="3" t="s">
        <v>54</v>
      </c>
      <c r="U302" s="3" t="s">
        <v>115</v>
      </c>
      <c r="V302" s="13">
        <v>28</v>
      </c>
      <c r="W302" s="13">
        <v>28.5</v>
      </c>
      <c r="X302" s="13">
        <v>7.6</v>
      </c>
      <c r="Y302" s="15">
        <f t="shared" si="52"/>
        <v>2454.7999999999997</v>
      </c>
      <c r="Z302" s="13">
        <f t="shared" si="53"/>
        <v>6064.7999999999993</v>
      </c>
      <c r="AA302" s="13">
        <f t="shared" si="54"/>
        <v>0.40476190476190477</v>
      </c>
      <c r="AB302" s="13">
        <v>42</v>
      </c>
      <c r="AC302" s="14">
        <f t="shared" si="55"/>
        <v>798</v>
      </c>
      <c r="AD302" s="13">
        <f t="shared" si="48"/>
        <v>6.0647999999999991</v>
      </c>
      <c r="AE302">
        <f t="shared" si="49"/>
        <v>7.9799999999999996E-2</v>
      </c>
      <c r="AF302">
        <f t="shared" si="50"/>
        <v>84.462077669770679</v>
      </c>
      <c r="AG302">
        <f t="shared" si="51"/>
        <v>0.37207963731176502</v>
      </c>
    </row>
    <row r="303" spans="1:33" ht="13" x14ac:dyDescent="0.15">
      <c r="A303" s="3" t="s">
        <v>51</v>
      </c>
      <c r="B303" s="3" t="s">
        <v>63</v>
      </c>
      <c r="C303" t="s">
        <v>176</v>
      </c>
      <c r="D303" s="19" t="s">
        <v>199</v>
      </c>
      <c r="E303" s="3" t="s">
        <v>19</v>
      </c>
      <c r="F303" s="3" t="s">
        <v>137</v>
      </c>
      <c r="G303" s="3" t="s">
        <v>205</v>
      </c>
      <c r="H303" s="4">
        <v>45085</v>
      </c>
      <c r="I303" s="5">
        <v>0.54513888888888884</v>
      </c>
      <c r="J303" s="5">
        <v>0.54861111111111116</v>
      </c>
      <c r="K303" s="5">
        <f t="shared" si="44"/>
        <v>0.54166666666666663</v>
      </c>
      <c r="L303" s="3" t="s">
        <v>15</v>
      </c>
      <c r="M303" s="3">
        <v>78</v>
      </c>
      <c r="N303" s="3">
        <f t="shared" si="45"/>
        <v>25.555555555555557</v>
      </c>
      <c r="O303" s="3">
        <v>0.42299999999999999</v>
      </c>
      <c r="P303" s="8">
        <v>0</v>
      </c>
      <c r="Q303" s="3">
        <f t="shared" si="46"/>
        <v>25.38</v>
      </c>
      <c r="R303" s="3">
        <f t="shared" si="47"/>
        <v>0</v>
      </c>
      <c r="T303" s="3" t="s">
        <v>145</v>
      </c>
      <c r="U303" s="3" t="s">
        <v>115</v>
      </c>
      <c r="V303" s="13">
        <v>28</v>
      </c>
      <c r="W303" s="13">
        <v>28.5</v>
      </c>
      <c r="X303" s="13">
        <v>7.6</v>
      </c>
      <c r="Y303" s="15">
        <f t="shared" si="52"/>
        <v>2454.7999999999997</v>
      </c>
      <c r="Z303" s="13">
        <f t="shared" si="53"/>
        <v>6064.7999999999993</v>
      </c>
      <c r="AA303" s="13">
        <f t="shared" si="54"/>
        <v>0.40476190476190477</v>
      </c>
      <c r="AB303" s="13">
        <v>43</v>
      </c>
      <c r="AC303" s="14">
        <f t="shared" si="55"/>
        <v>798</v>
      </c>
      <c r="AD303" s="13">
        <f t="shared" si="48"/>
        <v>6.0647999999999991</v>
      </c>
      <c r="AE303">
        <f t="shared" si="49"/>
        <v>7.9799999999999996E-2</v>
      </c>
      <c r="AF303">
        <f t="shared" si="50"/>
        <v>78.694843291438318</v>
      </c>
      <c r="AG303">
        <f t="shared" si="51"/>
        <v>0</v>
      </c>
    </row>
    <row r="304" spans="1:33" ht="13" x14ac:dyDescent="0.15">
      <c r="A304" s="3" t="s">
        <v>51</v>
      </c>
      <c r="B304" s="3" t="s">
        <v>63</v>
      </c>
      <c r="C304" t="s">
        <v>176</v>
      </c>
      <c r="D304" s="19" t="s">
        <v>199</v>
      </c>
      <c r="E304" s="3" t="s">
        <v>19</v>
      </c>
      <c r="F304" s="3" t="s">
        <v>173</v>
      </c>
      <c r="G304" s="3" t="s">
        <v>205</v>
      </c>
      <c r="H304" s="4">
        <v>45086</v>
      </c>
      <c r="I304" s="5">
        <v>0.4777777777777778</v>
      </c>
      <c r="J304" s="5">
        <v>0.48125000000000001</v>
      </c>
      <c r="K304" s="5">
        <f t="shared" si="44"/>
        <v>0.45833333333333331</v>
      </c>
      <c r="L304" s="3" t="s">
        <v>15</v>
      </c>
      <c r="M304" s="3">
        <v>74</v>
      </c>
      <c r="N304" s="3">
        <f t="shared" si="45"/>
        <v>23.333333333333332</v>
      </c>
      <c r="O304" s="8">
        <v>0.43</v>
      </c>
      <c r="P304" s="3">
        <v>-1E-3</v>
      </c>
      <c r="Q304" s="3">
        <f t="shared" si="46"/>
        <v>25.8</v>
      </c>
      <c r="R304" s="3">
        <f t="shared" si="47"/>
        <v>-5.9999999999999995E-5</v>
      </c>
      <c r="T304" s="3" t="s">
        <v>54</v>
      </c>
      <c r="U304" s="3" t="s">
        <v>55</v>
      </c>
      <c r="V304" s="13">
        <v>28</v>
      </c>
      <c r="W304" s="13">
        <v>28.5</v>
      </c>
      <c r="X304" s="13">
        <v>7.6</v>
      </c>
      <c r="Y304" s="15">
        <f t="shared" si="52"/>
        <v>2454.7999999999997</v>
      </c>
      <c r="Z304" s="13">
        <f t="shared" si="53"/>
        <v>6064.7999999999993</v>
      </c>
      <c r="AA304" s="13">
        <f t="shared" si="54"/>
        <v>0.40476190476190477</v>
      </c>
      <c r="AB304" s="13">
        <v>44</v>
      </c>
      <c r="AC304" s="14">
        <f t="shared" si="55"/>
        <v>798</v>
      </c>
      <c r="AD304" s="13">
        <f t="shared" si="48"/>
        <v>6.0647999999999991</v>
      </c>
      <c r="AE304">
        <f t="shared" si="49"/>
        <v>7.9799999999999996E-2</v>
      </c>
      <c r="AF304">
        <f t="shared" si="50"/>
        <v>80.596721939746672</v>
      </c>
      <c r="AG304">
        <f t="shared" si="51"/>
        <v>-0.18743423706917825</v>
      </c>
    </row>
    <row r="305" spans="1:33" ht="14" thickBot="1" x14ac:dyDescent="0.2">
      <c r="A305" s="3" t="s">
        <v>11</v>
      </c>
      <c r="B305" s="3" t="s">
        <v>31</v>
      </c>
      <c r="C305" t="s">
        <v>176</v>
      </c>
      <c r="D305" s="19" t="s">
        <v>200</v>
      </c>
      <c r="E305" s="3" t="s">
        <v>32</v>
      </c>
      <c r="F305" s="3" t="s">
        <v>14</v>
      </c>
      <c r="G305" s="3" t="s">
        <v>204</v>
      </c>
      <c r="H305" s="4">
        <v>45081</v>
      </c>
      <c r="I305" s="5">
        <v>0.59444444444444444</v>
      </c>
      <c r="J305" s="5">
        <v>0.59791666666666665</v>
      </c>
      <c r="K305" s="5">
        <f t="shared" si="44"/>
        <v>0.58333333333333326</v>
      </c>
      <c r="L305" s="3" t="s">
        <v>15</v>
      </c>
      <c r="M305" s="3">
        <v>75</v>
      </c>
      <c r="N305" s="3">
        <f t="shared" si="45"/>
        <v>23.888888888888889</v>
      </c>
      <c r="O305" s="3">
        <v>0.39400000000000002</v>
      </c>
      <c r="P305" s="3">
        <v>4.0000000000000001E-3</v>
      </c>
      <c r="Q305" s="3">
        <f t="shared" si="46"/>
        <v>23.64</v>
      </c>
      <c r="R305" s="3">
        <f t="shared" si="47"/>
        <v>2.3999999999999998E-4</v>
      </c>
      <c r="T305" s="3" t="s">
        <v>16</v>
      </c>
      <c r="U305" s="3" t="s">
        <v>17</v>
      </c>
      <c r="V305" s="21">
        <v>28</v>
      </c>
      <c r="W305" s="21">
        <v>28.5</v>
      </c>
      <c r="X305" s="21">
        <v>9</v>
      </c>
      <c r="Y305" s="21">
        <v>2613</v>
      </c>
      <c r="Z305" s="21">
        <v>7182</v>
      </c>
      <c r="AA305" s="21">
        <v>0.36382623224728489</v>
      </c>
      <c r="AB305" s="21" t="s">
        <v>201</v>
      </c>
      <c r="AC305" s="23">
        <v>798</v>
      </c>
      <c r="AD305" s="13">
        <f t="shared" si="48"/>
        <v>7.1820000000000004</v>
      </c>
      <c r="AE305">
        <f t="shared" si="49"/>
        <v>7.9799999999999996E-2</v>
      </c>
      <c r="AF305">
        <f t="shared" si="50"/>
        <v>87.289304835872173</v>
      </c>
      <c r="AG305">
        <f t="shared" si="51"/>
        <v>0.88618583589717947</v>
      </c>
    </row>
    <row r="306" spans="1:33" ht="14" thickBot="1" x14ac:dyDescent="0.2">
      <c r="A306" s="3" t="s">
        <v>11</v>
      </c>
      <c r="B306" s="3" t="s">
        <v>31</v>
      </c>
      <c r="C306" t="s">
        <v>176</v>
      </c>
      <c r="D306" s="19" t="s">
        <v>200</v>
      </c>
      <c r="E306" s="3" t="s">
        <v>32</v>
      </c>
      <c r="F306" s="3" t="s">
        <v>108</v>
      </c>
      <c r="G306" s="3" t="s">
        <v>204</v>
      </c>
      <c r="H306" s="4">
        <v>45082</v>
      </c>
      <c r="I306" s="5">
        <v>0.56458333333333333</v>
      </c>
      <c r="J306" s="5">
        <v>0.56805555555555554</v>
      </c>
      <c r="K306" s="5">
        <f t="shared" si="44"/>
        <v>0.58333333333333326</v>
      </c>
      <c r="L306" s="3" t="s">
        <v>15</v>
      </c>
      <c r="M306" s="3">
        <v>80</v>
      </c>
      <c r="N306" s="3">
        <f t="shared" si="45"/>
        <v>26.666666666666668</v>
      </c>
      <c r="O306" s="3">
        <v>0.495</v>
      </c>
      <c r="P306" s="3">
        <v>3.0000000000000001E-3</v>
      </c>
      <c r="Q306" s="3">
        <f t="shared" si="46"/>
        <v>29.7</v>
      </c>
      <c r="R306" s="3">
        <f t="shared" si="47"/>
        <v>1.7999999999999998E-4</v>
      </c>
      <c r="T306" s="3" t="s">
        <v>16</v>
      </c>
      <c r="U306" s="3" t="s">
        <v>109</v>
      </c>
      <c r="V306" s="21">
        <v>28</v>
      </c>
      <c r="W306" s="21">
        <v>28.5</v>
      </c>
      <c r="X306" s="21">
        <v>9</v>
      </c>
      <c r="Y306" s="21">
        <v>2613</v>
      </c>
      <c r="Z306" s="21">
        <v>7182</v>
      </c>
      <c r="AA306" s="21">
        <v>0.36382623224728489</v>
      </c>
      <c r="AB306" s="21" t="s">
        <v>201</v>
      </c>
      <c r="AC306" s="23">
        <v>799</v>
      </c>
      <c r="AD306" s="13">
        <f t="shared" si="48"/>
        <v>7.1820000000000004</v>
      </c>
      <c r="AE306">
        <f t="shared" si="49"/>
        <v>7.9899999999999999E-2</v>
      </c>
      <c r="AF306">
        <f t="shared" si="50"/>
        <v>108.51347321130437</v>
      </c>
      <c r="AG306">
        <f t="shared" si="51"/>
        <v>0.65765741340184458</v>
      </c>
    </row>
    <row r="307" spans="1:33" ht="14" thickBot="1" x14ac:dyDescent="0.2">
      <c r="A307" s="3" t="s">
        <v>11</v>
      </c>
      <c r="B307" s="3" t="s">
        <v>31</v>
      </c>
      <c r="C307" t="s">
        <v>176</v>
      </c>
      <c r="D307" s="19" t="s">
        <v>200</v>
      </c>
      <c r="E307" s="3" t="s">
        <v>32</v>
      </c>
      <c r="F307" s="3" t="s">
        <v>116</v>
      </c>
      <c r="G307" s="3" t="s">
        <v>132</v>
      </c>
      <c r="H307" s="4">
        <v>45083</v>
      </c>
      <c r="I307" s="5">
        <v>0.55486111111111114</v>
      </c>
      <c r="J307" s="5">
        <v>0.55833333333333335</v>
      </c>
      <c r="K307" s="5">
        <f t="shared" si="44"/>
        <v>0.54166666666666663</v>
      </c>
      <c r="L307" s="3" t="s">
        <v>15</v>
      </c>
      <c r="M307" s="3">
        <v>82</v>
      </c>
      <c r="N307" s="3">
        <f t="shared" si="45"/>
        <v>27.777777777777779</v>
      </c>
      <c r="O307" s="3">
        <v>0.51500000000000001</v>
      </c>
      <c r="P307" s="3">
        <v>3.0000000000000001E-3</v>
      </c>
      <c r="Q307" s="3">
        <f t="shared" si="46"/>
        <v>30.900000000000002</v>
      </c>
      <c r="R307" s="3">
        <f t="shared" si="47"/>
        <v>1.7999999999999998E-4</v>
      </c>
      <c r="T307" s="3" t="s">
        <v>16</v>
      </c>
      <c r="U307" s="3" t="s">
        <v>117</v>
      </c>
      <c r="V307" s="21">
        <v>28</v>
      </c>
      <c r="W307" s="21">
        <v>28.5</v>
      </c>
      <c r="X307" s="21">
        <v>9</v>
      </c>
      <c r="Y307" s="21">
        <v>2613</v>
      </c>
      <c r="Z307" s="21">
        <v>7182</v>
      </c>
      <c r="AA307" s="21">
        <v>0.36382623224728489</v>
      </c>
      <c r="AB307" s="21" t="s">
        <v>201</v>
      </c>
      <c r="AC307" s="23">
        <v>800</v>
      </c>
      <c r="AD307" s="13">
        <f t="shared" si="48"/>
        <v>7.1820000000000004</v>
      </c>
      <c r="AE307">
        <f t="shared" si="49"/>
        <v>0.08</v>
      </c>
      <c r="AF307">
        <f t="shared" si="50"/>
        <v>112.34040365438264</v>
      </c>
      <c r="AG307">
        <f t="shared" si="51"/>
        <v>0.65441011837504448</v>
      </c>
    </row>
    <row r="308" spans="1:33" ht="14" thickBot="1" x14ac:dyDescent="0.2">
      <c r="A308" s="3" t="s">
        <v>11</v>
      </c>
      <c r="B308" s="3" t="s">
        <v>31</v>
      </c>
      <c r="C308" t="s">
        <v>176</v>
      </c>
      <c r="D308" s="19" t="s">
        <v>200</v>
      </c>
      <c r="E308" s="3" t="s">
        <v>32</v>
      </c>
      <c r="F308" s="3" t="s">
        <v>127</v>
      </c>
      <c r="G308" s="3" t="s">
        <v>132</v>
      </c>
      <c r="H308" s="4">
        <v>45084</v>
      </c>
      <c r="I308" s="5">
        <v>0.39305555555555555</v>
      </c>
      <c r="J308" s="5">
        <v>0.39652777777777776</v>
      </c>
      <c r="K308" s="5">
        <f t="shared" si="44"/>
        <v>0.375</v>
      </c>
      <c r="L308" s="3" t="s">
        <v>15</v>
      </c>
      <c r="M308" s="3">
        <v>72</v>
      </c>
      <c r="N308" s="3">
        <f t="shared" si="45"/>
        <v>22.222222222222221</v>
      </c>
      <c r="O308" s="3">
        <v>0.41499999999999998</v>
      </c>
      <c r="P308" s="3">
        <v>4.0000000000000001E-3</v>
      </c>
      <c r="Q308" s="3">
        <f t="shared" si="46"/>
        <v>24.9</v>
      </c>
      <c r="R308" s="3">
        <f t="shared" si="47"/>
        <v>2.3999999999999998E-4</v>
      </c>
      <c r="T308" s="3" t="s">
        <v>16</v>
      </c>
      <c r="U308" s="3" t="s">
        <v>109</v>
      </c>
      <c r="V308" s="21">
        <v>28</v>
      </c>
      <c r="W308" s="21">
        <v>28.5</v>
      </c>
      <c r="X308" s="21">
        <v>9</v>
      </c>
      <c r="Y308" s="21">
        <v>2613</v>
      </c>
      <c r="Z308" s="21">
        <v>7182</v>
      </c>
      <c r="AA308" s="21">
        <v>0.36382623224728489</v>
      </c>
      <c r="AB308" s="21" t="s">
        <v>201</v>
      </c>
      <c r="AC308" s="23">
        <v>801</v>
      </c>
      <c r="AD308" s="13">
        <f t="shared" si="48"/>
        <v>7.1820000000000004</v>
      </c>
      <c r="AE308">
        <f t="shared" si="49"/>
        <v>8.0100000000000005E-2</v>
      </c>
      <c r="AF308">
        <f t="shared" si="50"/>
        <v>92.114276694064642</v>
      </c>
      <c r="AG308">
        <f t="shared" si="51"/>
        <v>0.8878484500632734</v>
      </c>
    </row>
    <row r="309" spans="1:33" ht="14" thickBot="1" x14ac:dyDescent="0.2">
      <c r="A309" s="3" t="s">
        <v>11</v>
      </c>
      <c r="B309" s="3" t="s">
        <v>31</v>
      </c>
      <c r="C309" t="s">
        <v>176</v>
      </c>
      <c r="D309" s="19" t="s">
        <v>200</v>
      </c>
      <c r="E309" s="3" t="s">
        <v>32</v>
      </c>
      <c r="F309" s="3" t="s">
        <v>135</v>
      </c>
      <c r="G309" s="3" t="s">
        <v>132</v>
      </c>
      <c r="H309" s="4">
        <v>45084</v>
      </c>
      <c r="I309" s="5">
        <v>0.60555555555555551</v>
      </c>
      <c r="J309" s="5">
        <v>0.60833333333333328</v>
      </c>
      <c r="K309" s="5">
        <f t="shared" si="44"/>
        <v>0.625</v>
      </c>
      <c r="L309" s="3" t="s">
        <v>15</v>
      </c>
      <c r="M309" s="3">
        <v>79</v>
      </c>
      <c r="N309" s="3">
        <f t="shared" si="45"/>
        <v>26.111111111111111</v>
      </c>
      <c r="O309" s="3">
        <v>0.503</v>
      </c>
      <c r="P309" s="3">
        <v>3.0000000000000001E-3</v>
      </c>
      <c r="Q309" s="3">
        <f t="shared" si="46"/>
        <v>30.18</v>
      </c>
      <c r="R309" s="3">
        <f t="shared" si="47"/>
        <v>1.7999999999999998E-4</v>
      </c>
      <c r="T309" s="3" t="s">
        <v>16</v>
      </c>
      <c r="U309" s="3" t="s">
        <v>136</v>
      </c>
      <c r="V309" s="21">
        <v>28</v>
      </c>
      <c r="W309" s="21">
        <v>28.5</v>
      </c>
      <c r="X309" s="21">
        <v>9</v>
      </c>
      <c r="Y309" s="21">
        <v>2613</v>
      </c>
      <c r="Z309" s="21">
        <v>7182</v>
      </c>
      <c r="AA309" s="21">
        <v>0.36382623224728489</v>
      </c>
      <c r="AB309" s="21" t="s">
        <v>201</v>
      </c>
      <c r="AC309" s="23">
        <v>802</v>
      </c>
      <c r="AD309" s="13">
        <f t="shared" si="48"/>
        <v>7.1820000000000004</v>
      </c>
      <c r="AE309">
        <f t="shared" si="49"/>
        <v>8.0199999999999994E-2</v>
      </c>
      <c r="AF309">
        <f t="shared" si="50"/>
        <v>110.05869241387522</v>
      </c>
      <c r="AG309">
        <f t="shared" si="51"/>
        <v>0.65641367244855986</v>
      </c>
    </row>
    <row r="310" spans="1:33" ht="14" thickBot="1" x14ac:dyDescent="0.2">
      <c r="A310" s="3" t="s">
        <v>11</v>
      </c>
      <c r="B310" s="3" t="s">
        <v>31</v>
      </c>
      <c r="C310" t="s">
        <v>176</v>
      </c>
      <c r="D310" s="19" t="s">
        <v>200</v>
      </c>
      <c r="E310" s="3" t="s">
        <v>32</v>
      </c>
      <c r="F310" s="3" t="s">
        <v>137</v>
      </c>
      <c r="G310" s="3" t="s">
        <v>205</v>
      </c>
      <c r="H310" s="4">
        <v>45085</v>
      </c>
      <c r="I310" s="5">
        <v>0.5180555555555556</v>
      </c>
      <c r="J310" s="5">
        <v>0.52152777777777781</v>
      </c>
      <c r="K310" s="5">
        <f t="shared" si="44"/>
        <v>0.5</v>
      </c>
      <c r="L310" s="3" t="s">
        <v>15</v>
      </c>
      <c r="M310" s="3">
        <v>77</v>
      </c>
      <c r="N310" s="3">
        <f t="shared" si="45"/>
        <v>25</v>
      </c>
      <c r="O310" s="8">
        <v>0.41</v>
      </c>
      <c r="P310" s="3">
        <v>2E-3</v>
      </c>
      <c r="Q310" s="3">
        <f t="shared" si="46"/>
        <v>24.599999999999998</v>
      </c>
      <c r="R310" s="3">
        <f t="shared" si="47"/>
        <v>1.1999999999999999E-4</v>
      </c>
      <c r="T310" s="3" t="s">
        <v>16</v>
      </c>
      <c r="U310" s="3" t="s">
        <v>17</v>
      </c>
      <c r="V310" s="21">
        <v>28</v>
      </c>
      <c r="W310" s="21">
        <v>28.5</v>
      </c>
      <c r="X310" s="21">
        <v>9</v>
      </c>
      <c r="Y310" s="21">
        <v>2613</v>
      </c>
      <c r="Z310" s="21">
        <v>7182</v>
      </c>
      <c r="AA310" s="21">
        <v>0.36382623224728489</v>
      </c>
      <c r="AB310" s="21" t="s">
        <v>201</v>
      </c>
      <c r="AC310" s="23">
        <v>803</v>
      </c>
      <c r="AD310" s="13">
        <f t="shared" si="48"/>
        <v>7.1820000000000004</v>
      </c>
      <c r="AE310">
        <f t="shared" si="49"/>
        <v>8.0299999999999996E-2</v>
      </c>
      <c r="AF310">
        <f t="shared" si="50"/>
        <v>89.932054252015618</v>
      </c>
      <c r="AG310">
        <f t="shared" si="51"/>
        <v>0.43869294757080785</v>
      </c>
    </row>
    <row r="311" spans="1:33" ht="14" thickBot="1" x14ac:dyDescent="0.2">
      <c r="A311" s="3" t="s">
        <v>11</v>
      </c>
      <c r="B311" s="3" t="s">
        <v>31</v>
      </c>
      <c r="C311" t="s">
        <v>176</v>
      </c>
      <c r="D311" s="19" t="s">
        <v>200</v>
      </c>
      <c r="E311" s="3" t="s">
        <v>32</v>
      </c>
      <c r="F311" s="3" t="s">
        <v>173</v>
      </c>
      <c r="G311" s="3" t="s">
        <v>205</v>
      </c>
      <c r="H311" s="4">
        <v>45086</v>
      </c>
      <c r="I311" s="5">
        <v>0.43055555555555558</v>
      </c>
      <c r="J311" s="5">
        <v>0.4375</v>
      </c>
      <c r="K311" s="5">
        <f t="shared" si="44"/>
        <v>0.41666666666666663</v>
      </c>
      <c r="L311" s="3" t="s">
        <v>15</v>
      </c>
      <c r="M311" s="3">
        <v>72</v>
      </c>
      <c r="N311" s="3">
        <f t="shared" si="45"/>
        <v>22.222222222222221</v>
      </c>
      <c r="O311" s="3">
        <v>0.26600000000000001</v>
      </c>
      <c r="P311" s="3">
        <v>3.0000000000000001E-3</v>
      </c>
      <c r="Q311" s="3">
        <f t="shared" si="46"/>
        <v>15.96</v>
      </c>
      <c r="R311" s="3">
        <f t="shared" si="47"/>
        <v>1.7999999999999998E-4</v>
      </c>
      <c r="T311" s="3" t="s">
        <v>16</v>
      </c>
      <c r="U311" s="3" t="s">
        <v>17</v>
      </c>
      <c r="V311" s="21">
        <v>28</v>
      </c>
      <c r="W311" s="21">
        <v>28.5</v>
      </c>
      <c r="X311" s="21">
        <v>9</v>
      </c>
      <c r="Y311" s="21">
        <v>2613</v>
      </c>
      <c r="Z311" s="21">
        <v>7182</v>
      </c>
      <c r="AA311" s="21">
        <v>0.36382623224728489</v>
      </c>
      <c r="AB311" s="21" t="s">
        <v>201</v>
      </c>
      <c r="AC311" s="23">
        <v>804</v>
      </c>
      <c r="AD311" s="13">
        <f t="shared" si="48"/>
        <v>7.1820000000000004</v>
      </c>
      <c r="AE311">
        <f t="shared" si="49"/>
        <v>8.0399999999999999E-2</v>
      </c>
      <c r="AF311">
        <f t="shared" si="50"/>
        <v>58.82161625036737</v>
      </c>
      <c r="AG311">
        <f t="shared" si="51"/>
        <v>0.66340168703421831</v>
      </c>
    </row>
    <row r="312" spans="1:33" ht="14" thickBot="1" x14ac:dyDescent="0.2">
      <c r="A312" s="3" t="s">
        <v>51</v>
      </c>
      <c r="B312" s="3" t="s">
        <v>65</v>
      </c>
      <c r="C312" t="s">
        <v>176</v>
      </c>
      <c r="D312" s="19" t="s">
        <v>200</v>
      </c>
      <c r="E312" s="3" t="s">
        <v>66</v>
      </c>
      <c r="F312" s="3" t="s">
        <v>14</v>
      </c>
      <c r="G312" s="3" t="s">
        <v>204</v>
      </c>
      <c r="H312" s="4">
        <v>45081</v>
      </c>
      <c r="I312" s="5">
        <v>0.57430555555555551</v>
      </c>
      <c r="J312" s="5">
        <v>0.57777777777777772</v>
      </c>
      <c r="K312" s="5">
        <f t="shared" si="44"/>
        <v>0.58333333333333326</v>
      </c>
      <c r="L312" s="3" t="s">
        <v>15</v>
      </c>
      <c r="M312" s="3">
        <v>75</v>
      </c>
      <c r="N312" s="3">
        <f t="shared" si="45"/>
        <v>23.888888888888889</v>
      </c>
      <c r="O312" s="3">
        <v>0.53900000000000003</v>
      </c>
      <c r="P312" s="3">
        <v>1E-3</v>
      </c>
      <c r="Q312" s="3">
        <f t="shared" si="46"/>
        <v>32.340000000000003</v>
      </c>
      <c r="R312" s="3">
        <f t="shared" si="47"/>
        <v>5.9999999999999995E-5</v>
      </c>
      <c r="T312" s="3" t="s">
        <v>54</v>
      </c>
      <c r="U312" s="3" t="s">
        <v>55</v>
      </c>
      <c r="V312" s="21">
        <v>28</v>
      </c>
      <c r="W312" s="21">
        <v>28.5</v>
      </c>
      <c r="X312" s="21">
        <v>9</v>
      </c>
      <c r="Y312" s="21">
        <v>2613</v>
      </c>
      <c r="Z312" s="21">
        <v>7182</v>
      </c>
      <c r="AA312" s="21">
        <v>0.36382623224728489</v>
      </c>
      <c r="AB312" s="21" t="s">
        <v>201</v>
      </c>
      <c r="AC312" s="23">
        <v>805</v>
      </c>
      <c r="AD312" s="13">
        <f t="shared" si="48"/>
        <v>7.1820000000000004</v>
      </c>
      <c r="AE312">
        <f t="shared" si="49"/>
        <v>8.0500000000000002E-2</v>
      </c>
      <c r="AF312">
        <f t="shared" si="50"/>
        <v>118.37516276638715</v>
      </c>
      <c r="AG312">
        <f t="shared" si="51"/>
        <v>0.21961996802669226</v>
      </c>
    </row>
    <row r="313" spans="1:33" ht="14" thickBot="1" x14ac:dyDescent="0.2">
      <c r="A313" s="3" t="s">
        <v>51</v>
      </c>
      <c r="B313" s="3" t="s">
        <v>65</v>
      </c>
      <c r="C313" t="s">
        <v>176</v>
      </c>
      <c r="D313" s="19" t="s">
        <v>200</v>
      </c>
      <c r="E313" s="3" t="s">
        <v>66</v>
      </c>
      <c r="F313" s="3" t="s">
        <v>108</v>
      </c>
      <c r="G313" s="3" t="s">
        <v>204</v>
      </c>
      <c r="H313" s="4">
        <v>45082</v>
      </c>
      <c r="I313" s="5">
        <v>0.54861111111111116</v>
      </c>
      <c r="J313" s="5">
        <v>0.55208333333333337</v>
      </c>
      <c r="K313" s="5">
        <f t="shared" si="44"/>
        <v>0.54166666666666663</v>
      </c>
      <c r="L313" s="3" t="s">
        <v>15</v>
      </c>
      <c r="M313" s="3">
        <v>78</v>
      </c>
      <c r="N313" s="3">
        <f t="shared" si="45"/>
        <v>25.555555555555557</v>
      </c>
      <c r="O313" s="3">
        <v>0.59299999999999997</v>
      </c>
      <c r="P313" s="3">
        <v>5.0000000000000001E-3</v>
      </c>
      <c r="Q313" s="3">
        <f t="shared" si="46"/>
        <v>35.58</v>
      </c>
      <c r="R313" s="3">
        <f t="shared" si="47"/>
        <v>2.9999999999999997E-4</v>
      </c>
      <c r="T313" s="3" t="s">
        <v>54</v>
      </c>
      <c r="U313" s="3" t="s">
        <v>115</v>
      </c>
      <c r="V313" s="21">
        <v>28</v>
      </c>
      <c r="W313" s="21">
        <v>28.5</v>
      </c>
      <c r="X313" s="21">
        <v>9</v>
      </c>
      <c r="Y313" s="21">
        <v>2613</v>
      </c>
      <c r="Z313" s="21">
        <v>7182</v>
      </c>
      <c r="AA313" s="21">
        <v>0.36382623224728489</v>
      </c>
      <c r="AB313" s="21" t="s">
        <v>201</v>
      </c>
      <c r="AC313" s="23">
        <v>806</v>
      </c>
      <c r="AD313" s="13">
        <f t="shared" si="48"/>
        <v>7.1820000000000004</v>
      </c>
      <c r="AE313">
        <f t="shared" si="49"/>
        <v>8.0600000000000005E-2</v>
      </c>
      <c r="AF313">
        <f t="shared" si="50"/>
        <v>129.34729997205551</v>
      </c>
      <c r="AG313">
        <f t="shared" si="51"/>
        <v>1.0906180436092372</v>
      </c>
    </row>
    <row r="314" spans="1:33" ht="14" thickBot="1" x14ac:dyDescent="0.2">
      <c r="A314" s="3" t="s">
        <v>51</v>
      </c>
      <c r="B314" s="3" t="s">
        <v>65</v>
      </c>
      <c r="C314" t="s">
        <v>176</v>
      </c>
      <c r="D314" s="19" t="s">
        <v>200</v>
      </c>
      <c r="E314" s="3" t="s">
        <v>66</v>
      </c>
      <c r="F314" s="3" t="s">
        <v>116</v>
      </c>
      <c r="G314" s="3" t="s">
        <v>132</v>
      </c>
      <c r="H314" s="4">
        <v>45083</v>
      </c>
      <c r="I314" s="5">
        <v>0.52500000000000002</v>
      </c>
      <c r="J314" s="5">
        <v>0.52847222222222223</v>
      </c>
      <c r="K314" s="5">
        <f t="shared" si="44"/>
        <v>0.54166666666666663</v>
      </c>
      <c r="L314" s="3" t="s">
        <v>15</v>
      </c>
      <c r="M314" s="3">
        <v>82</v>
      </c>
      <c r="N314" s="3">
        <f t="shared" si="45"/>
        <v>27.777777777777779</v>
      </c>
      <c r="O314" s="3">
        <v>0.66900000000000004</v>
      </c>
      <c r="P314" s="3">
        <v>1E-3</v>
      </c>
      <c r="Q314" s="3">
        <f t="shared" si="46"/>
        <v>40.14</v>
      </c>
      <c r="R314" s="3">
        <f t="shared" si="47"/>
        <v>5.9999999999999995E-5</v>
      </c>
      <c r="T314" s="3" t="s">
        <v>54</v>
      </c>
      <c r="U314" s="11" t="s">
        <v>119</v>
      </c>
      <c r="V314" s="21">
        <v>28</v>
      </c>
      <c r="W314" s="21">
        <v>28.5</v>
      </c>
      <c r="X314" s="21">
        <v>9</v>
      </c>
      <c r="Y314" s="21">
        <v>2613</v>
      </c>
      <c r="Z314" s="21">
        <v>7182</v>
      </c>
      <c r="AA314" s="21">
        <v>0.36382623224728489</v>
      </c>
      <c r="AB314" s="21" t="s">
        <v>201</v>
      </c>
      <c r="AC314" s="23">
        <v>807</v>
      </c>
      <c r="AD314" s="13">
        <f t="shared" si="48"/>
        <v>7.1820000000000004</v>
      </c>
      <c r="AE314">
        <f t="shared" si="49"/>
        <v>8.0699999999999994E-2</v>
      </c>
      <c r="AF314">
        <f t="shared" si="50"/>
        <v>144.66761476841137</v>
      </c>
      <c r="AG314">
        <f t="shared" si="51"/>
        <v>0.21624456617101845</v>
      </c>
    </row>
    <row r="315" spans="1:33" ht="14" thickBot="1" x14ac:dyDescent="0.2">
      <c r="A315" s="3" t="s">
        <v>51</v>
      </c>
      <c r="B315" s="3" t="s">
        <v>65</v>
      </c>
      <c r="C315" t="s">
        <v>176</v>
      </c>
      <c r="D315" s="19" t="s">
        <v>200</v>
      </c>
      <c r="E315" s="3" t="s">
        <v>66</v>
      </c>
      <c r="F315" s="3" t="s">
        <v>127</v>
      </c>
      <c r="G315" s="3" t="s">
        <v>132</v>
      </c>
      <c r="H315" s="4">
        <v>45084</v>
      </c>
      <c r="I315" s="5">
        <v>0.38680555555555557</v>
      </c>
      <c r="J315" s="5">
        <v>0.39305555555555555</v>
      </c>
      <c r="K315" s="5">
        <f t="shared" si="44"/>
        <v>0.375</v>
      </c>
      <c r="L315" s="3" t="s">
        <v>15</v>
      </c>
      <c r="M315" s="3">
        <v>72</v>
      </c>
      <c r="N315" s="3">
        <f t="shared" si="45"/>
        <v>22.222222222222221</v>
      </c>
      <c r="O315" s="3">
        <v>0.45400000000000001</v>
      </c>
      <c r="P315" s="3">
        <v>2E-3</v>
      </c>
      <c r="Q315" s="3">
        <f t="shared" si="46"/>
        <v>27.240000000000002</v>
      </c>
      <c r="R315" s="3">
        <f t="shared" si="47"/>
        <v>1.1999999999999999E-4</v>
      </c>
      <c r="T315" s="3" t="s">
        <v>54</v>
      </c>
      <c r="U315" s="3" t="s">
        <v>129</v>
      </c>
      <c r="V315" s="21">
        <v>28</v>
      </c>
      <c r="W315" s="21">
        <v>28.5</v>
      </c>
      <c r="X315" s="21">
        <v>9</v>
      </c>
      <c r="Y315" s="21">
        <v>2613</v>
      </c>
      <c r="Z315" s="21">
        <v>7182</v>
      </c>
      <c r="AA315" s="21">
        <v>0.36382623224728489</v>
      </c>
      <c r="AB315" s="21" t="s">
        <v>201</v>
      </c>
      <c r="AC315" s="23">
        <v>808</v>
      </c>
      <c r="AD315" s="13">
        <f t="shared" si="48"/>
        <v>7.1820000000000004</v>
      </c>
      <c r="AE315">
        <f t="shared" si="49"/>
        <v>8.0799999999999997E-2</v>
      </c>
      <c r="AF315">
        <f t="shared" si="50"/>
        <v>99.897784733697321</v>
      </c>
      <c r="AG315">
        <f t="shared" si="51"/>
        <v>0.44007834684448144</v>
      </c>
    </row>
    <row r="316" spans="1:33" ht="14" thickBot="1" x14ac:dyDescent="0.2">
      <c r="A316" s="3" t="s">
        <v>51</v>
      </c>
      <c r="B316" s="3" t="s">
        <v>65</v>
      </c>
      <c r="C316" t="s">
        <v>176</v>
      </c>
      <c r="D316" s="19" t="s">
        <v>200</v>
      </c>
      <c r="E316" s="3" t="s">
        <v>66</v>
      </c>
      <c r="F316" s="3" t="s">
        <v>135</v>
      </c>
      <c r="G316" s="3" t="s">
        <v>132</v>
      </c>
      <c r="H316" s="4">
        <v>45084</v>
      </c>
      <c r="I316" s="5">
        <v>0.59861111111111109</v>
      </c>
      <c r="J316" s="5">
        <v>0.6020833333333333</v>
      </c>
      <c r="K316" s="5">
        <f t="shared" si="44"/>
        <v>0.58333333333333326</v>
      </c>
      <c r="L316" s="3" t="s">
        <v>15</v>
      </c>
      <c r="M316" s="3">
        <v>78</v>
      </c>
      <c r="N316" s="3">
        <f t="shared" si="45"/>
        <v>25.555555555555557</v>
      </c>
      <c r="O316" s="3">
        <v>0.83399999999999996</v>
      </c>
      <c r="P316" s="3">
        <v>1E-3</v>
      </c>
      <c r="Q316" s="3">
        <f t="shared" si="46"/>
        <v>50.04</v>
      </c>
      <c r="R316" s="3">
        <f t="shared" si="47"/>
        <v>5.9999999999999995E-5</v>
      </c>
      <c r="T316" s="3" t="s">
        <v>54</v>
      </c>
      <c r="U316" s="3" t="s">
        <v>115</v>
      </c>
      <c r="V316" s="21">
        <v>28</v>
      </c>
      <c r="W316" s="21">
        <v>28.5</v>
      </c>
      <c r="X316" s="21">
        <v>9</v>
      </c>
      <c r="Y316" s="21">
        <v>2613</v>
      </c>
      <c r="Z316" s="21">
        <v>7182</v>
      </c>
      <c r="AA316" s="21">
        <v>0.36382623224728489</v>
      </c>
      <c r="AB316" s="21" t="s">
        <v>201</v>
      </c>
      <c r="AC316" s="23">
        <v>809</v>
      </c>
      <c r="AD316" s="13">
        <f t="shared" si="48"/>
        <v>7.1820000000000004</v>
      </c>
      <c r="AE316">
        <f t="shared" si="49"/>
        <v>8.09E-2</v>
      </c>
      <c r="AF316">
        <f t="shared" si="50"/>
        <v>181.24049725248548</v>
      </c>
      <c r="AG316">
        <f t="shared" si="51"/>
        <v>0.21731474490705688</v>
      </c>
    </row>
    <row r="317" spans="1:33" ht="14" thickBot="1" x14ac:dyDescent="0.2">
      <c r="A317" s="3" t="s">
        <v>51</v>
      </c>
      <c r="B317" s="3" t="s">
        <v>65</v>
      </c>
      <c r="C317" t="s">
        <v>176</v>
      </c>
      <c r="D317" s="19" t="s">
        <v>200</v>
      </c>
      <c r="E317" s="3" t="s">
        <v>66</v>
      </c>
      <c r="F317" s="3" t="s">
        <v>137</v>
      </c>
      <c r="G317" s="3" t="s">
        <v>205</v>
      </c>
      <c r="H317" s="4">
        <v>45085</v>
      </c>
      <c r="I317" s="5">
        <v>0.55069444444444449</v>
      </c>
      <c r="J317" s="5">
        <v>0.5541666666666667</v>
      </c>
      <c r="K317" s="5">
        <f t="shared" si="44"/>
        <v>0.54166666666666663</v>
      </c>
      <c r="L317" s="3" t="s">
        <v>15</v>
      </c>
      <c r="M317" s="3">
        <v>78</v>
      </c>
      <c r="N317" s="3">
        <f t="shared" si="45"/>
        <v>25.555555555555557</v>
      </c>
      <c r="O317" s="3">
        <v>0.72099999999999997</v>
      </c>
      <c r="P317" s="3">
        <v>5.0000000000000001E-3</v>
      </c>
      <c r="Q317" s="3">
        <f t="shared" si="46"/>
        <v>43.26</v>
      </c>
      <c r="R317" s="3">
        <f t="shared" si="47"/>
        <v>2.9999999999999997E-4</v>
      </c>
      <c r="T317" s="3" t="s">
        <v>146</v>
      </c>
      <c r="U317" s="3" t="s">
        <v>115</v>
      </c>
      <c r="V317" s="21">
        <v>28</v>
      </c>
      <c r="W317" s="21">
        <v>28.5</v>
      </c>
      <c r="X317" s="21">
        <v>9</v>
      </c>
      <c r="Y317" s="21">
        <v>2613</v>
      </c>
      <c r="Z317" s="21">
        <v>7182</v>
      </c>
      <c r="AA317" s="21">
        <v>0.36382623224728489</v>
      </c>
      <c r="AB317" s="21" t="s">
        <v>201</v>
      </c>
      <c r="AC317" s="23">
        <v>810</v>
      </c>
      <c r="AD317" s="13">
        <f t="shared" si="48"/>
        <v>7.1820000000000004</v>
      </c>
      <c r="AE317">
        <f t="shared" si="49"/>
        <v>8.1000000000000003E-2</v>
      </c>
      <c r="AF317">
        <f t="shared" si="50"/>
        <v>156.49049412603989</v>
      </c>
      <c r="AG317">
        <f t="shared" si="51"/>
        <v>1.0852322754926482</v>
      </c>
    </row>
    <row r="318" spans="1:33" ht="14" thickBot="1" x14ac:dyDescent="0.2">
      <c r="A318" s="3" t="s">
        <v>51</v>
      </c>
      <c r="B318" s="3" t="s">
        <v>65</v>
      </c>
      <c r="C318" t="s">
        <v>176</v>
      </c>
      <c r="D318" s="19" t="s">
        <v>200</v>
      </c>
      <c r="E318" s="3" t="s">
        <v>66</v>
      </c>
      <c r="F318" s="3" t="s">
        <v>173</v>
      </c>
      <c r="G318" s="3" t="s">
        <v>205</v>
      </c>
      <c r="H318" s="4">
        <v>45086</v>
      </c>
      <c r="I318" s="5">
        <v>0.49513888888888891</v>
      </c>
      <c r="J318" s="5">
        <v>0.49861111111111112</v>
      </c>
      <c r="K318" s="5">
        <f t="shared" si="44"/>
        <v>0.5</v>
      </c>
      <c r="L318" s="3" t="s">
        <v>15</v>
      </c>
      <c r="M318" s="3">
        <v>74</v>
      </c>
      <c r="N318" s="3">
        <f t="shared" si="45"/>
        <v>23.333333333333332</v>
      </c>
      <c r="O318" s="3">
        <v>0.57099999999999995</v>
      </c>
      <c r="P318" s="3">
        <v>4.0000000000000001E-3</v>
      </c>
      <c r="Q318" s="3">
        <f t="shared" si="46"/>
        <v>34.26</v>
      </c>
      <c r="R318" s="3">
        <f t="shared" si="47"/>
        <v>2.3999999999999998E-4</v>
      </c>
      <c r="T318" s="3" t="s">
        <v>54</v>
      </c>
      <c r="U318" s="3" t="s">
        <v>55</v>
      </c>
      <c r="V318" s="21">
        <v>28</v>
      </c>
      <c r="W318" s="21">
        <v>28.5</v>
      </c>
      <c r="X318" s="21">
        <v>9</v>
      </c>
      <c r="Y318" s="21">
        <v>2613</v>
      </c>
      <c r="Z318" s="21">
        <v>7182</v>
      </c>
      <c r="AA318" s="21">
        <v>0.36382623224728489</v>
      </c>
      <c r="AB318" s="21" t="s">
        <v>201</v>
      </c>
      <c r="AC318" s="23">
        <v>811</v>
      </c>
      <c r="AD318" s="13">
        <f t="shared" si="48"/>
        <v>7.1820000000000004</v>
      </c>
      <c r="AE318">
        <f t="shared" si="49"/>
        <v>8.1100000000000005E-2</v>
      </c>
      <c r="AF318">
        <f t="shared" si="50"/>
        <v>124.70847984136037</v>
      </c>
      <c r="AG318">
        <f t="shared" si="51"/>
        <v>0.87361456981688523</v>
      </c>
    </row>
    <row r="319" spans="1:33" ht="14" thickBot="1" x14ac:dyDescent="0.2">
      <c r="A319" s="3" t="s">
        <v>51</v>
      </c>
      <c r="B319" s="3" t="s">
        <v>58</v>
      </c>
      <c r="C319" t="s">
        <v>176</v>
      </c>
      <c r="D319" s="19" t="s">
        <v>200</v>
      </c>
      <c r="E319" s="3" t="s">
        <v>59</v>
      </c>
      <c r="F319" s="3" t="s">
        <v>14</v>
      </c>
      <c r="G319" s="3" t="s">
        <v>204</v>
      </c>
      <c r="H319" s="4">
        <v>45081</v>
      </c>
      <c r="I319" s="5">
        <v>0.53819444444444442</v>
      </c>
      <c r="J319" s="5">
        <v>0.54305555555555551</v>
      </c>
      <c r="K319" s="5">
        <f t="shared" si="44"/>
        <v>0.54166666666666663</v>
      </c>
      <c r="L319" s="3" t="s">
        <v>15</v>
      </c>
      <c r="M319" s="3">
        <v>73</v>
      </c>
      <c r="N319" s="3">
        <f t="shared" si="45"/>
        <v>22.777777777777779</v>
      </c>
      <c r="O319" s="3">
        <v>0.62</v>
      </c>
      <c r="P319" s="3">
        <v>1E-3</v>
      </c>
      <c r="Q319" s="3">
        <f t="shared" si="46"/>
        <v>37.200000000000003</v>
      </c>
      <c r="R319" s="3">
        <f t="shared" si="47"/>
        <v>5.9999999999999995E-5</v>
      </c>
      <c r="T319" s="3" t="s">
        <v>54</v>
      </c>
      <c r="U319" s="3" t="s">
        <v>55</v>
      </c>
      <c r="V319" s="21">
        <v>28</v>
      </c>
      <c r="W319" s="21">
        <v>28.5</v>
      </c>
      <c r="X319" s="21">
        <v>9</v>
      </c>
      <c r="Y319" s="21">
        <v>2613</v>
      </c>
      <c r="Z319" s="21">
        <v>7182</v>
      </c>
      <c r="AA319" s="21">
        <v>0.36382623224728489</v>
      </c>
      <c r="AB319" s="21" t="s">
        <v>201</v>
      </c>
      <c r="AC319" s="23">
        <v>812</v>
      </c>
      <c r="AD319" s="13">
        <f t="shared" si="48"/>
        <v>7.1820000000000004</v>
      </c>
      <c r="AE319">
        <f t="shared" si="49"/>
        <v>8.1199999999999994E-2</v>
      </c>
      <c r="AF319">
        <f t="shared" si="50"/>
        <v>135.49739426128639</v>
      </c>
      <c r="AG319">
        <f t="shared" si="51"/>
        <v>0.21854418429239739</v>
      </c>
    </row>
    <row r="320" spans="1:33" ht="14" thickBot="1" x14ac:dyDescent="0.2">
      <c r="A320" s="3" t="s">
        <v>51</v>
      </c>
      <c r="B320" s="3" t="s">
        <v>58</v>
      </c>
      <c r="C320" t="s">
        <v>176</v>
      </c>
      <c r="D320" s="19" t="s">
        <v>200</v>
      </c>
      <c r="E320" s="3" t="s">
        <v>59</v>
      </c>
      <c r="F320" s="3" t="s">
        <v>108</v>
      </c>
      <c r="G320" s="3" t="s">
        <v>204</v>
      </c>
      <c r="H320" s="4">
        <v>45082</v>
      </c>
      <c r="I320" s="5">
        <v>0.57638888888888884</v>
      </c>
      <c r="J320" s="5">
        <v>0.57986111111111116</v>
      </c>
      <c r="K320" s="5">
        <f t="shared" si="44"/>
        <v>0.58333333333333326</v>
      </c>
      <c r="L320" s="3" t="s">
        <v>15</v>
      </c>
      <c r="M320" s="3">
        <v>80</v>
      </c>
      <c r="N320" s="3">
        <f t="shared" si="45"/>
        <v>26.666666666666668</v>
      </c>
      <c r="O320" s="3">
        <v>0.63200000000000001</v>
      </c>
      <c r="P320" s="3">
        <v>1E-3</v>
      </c>
      <c r="Q320" s="3">
        <f t="shared" si="46"/>
        <v>37.92</v>
      </c>
      <c r="R320" s="3">
        <f t="shared" si="47"/>
        <v>5.9999999999999995E-5</v>
      </c>
      <c r="T320" s="3" t="s">
        <v>54</v>
      </c>
      <c r="U320" s="3" t="s">
        <v>115</v>
      </c>
      <c r="V320" s="21">
        <v>28</v>
      </c>
      <c r="W320" s="21">
        <v>28.5</v>
      </c>
      <c r="X320" s="21">
        <v>9</v>
      </c>
      <c r="Y320" s="21">
        <v>2613</v>
      </c>
      <c r="Z320" s="21">
        <v>7182</v>
      </c>
      <c r="AA320" s="21">
        <v>0.36382623224728489</v>
      </c>
      <c r="AB320" s="21" t="s">
        <v>201</v>
      </c>
      <c r="AC320" s="23">
        <v>813</v>
      </c>
      <c r="AD320" s="13">
        <f t="shared" si="48"/>
        <v>7.1820000000000004</v>
      </c>
      <c r="AE320">
        <f t="shared" si="49"/>
        <v>8.1299999999999997E-2</v>
      </c>
      <c r="AF320">
        <f t="shared" si="50"/>
        <v>136.160700586594</v>
      </c>
      <c r="AG320">
        <f t="shared" si="51"/>
        <v>0.21544414649777527</v>
      </c>
    </row>
    <row r="321" spans="1:33" ht="14" thickBot="1" x14ac:dyDescent="0.2">
      <c r="A321" s="3" t="s">
        <v>51</v>
      </c>
      <c r="B321" s="3" t="s">
        <v>58</v>
      </c>
      <c r="C321" t="s">
        <v>176</v>
      </c>
      <c r="D321" s="19" t="s">
        <v>200</v>
      </c>
      <c r="E321" s="3" t="s">
        <v>59</v>
      </c>
      <c r="F321" s="3" t="s">
        <v>116</v>
      </c>
      <c r="G321" s="3" t="s">
        <v>132</v>
      </c>
      <c r="H321" s="4">
        <v>45083</v>
      </c>
      <c r="I321" s="5">
        <v>0.58194444444444449</v>
      </c>
      <c r="J321" s="5">
        <v>0.58611111111111114</v>
      </c>
      <c r="K321" s="5">
        <f t="shared" si="44"/>
        <v>0.58333333333333326</v>
      </c>
      <c r="L321" s="3" t="s">
        <v>15</v>
      </c>
      <c r="M321" s="3">
        <v>82</v>
      </c>
      <c r="N321" s="3">
        <f t="shared" si="45"/>
        <v>27.777777777777779</v>
      </c>
      <c r="O321" s="3">
        <v>0.68200000000000005</v>
      </c>
      <c r="P321" s="3">
        <v>2E-3</v>
      </c>
      <c r="Q321" s="3">
        <f t="shared" si="46"/>
        <v>40.92</v>
      </c>
      <c r="R321" s="3">
        <f t="shared" si="47"/>
        <v>1.1999999999999999E-4</v>
      </c>
      <c r="T321" s="3" t="s">
        <v>54</v>
      </c>
      <c r="U321" s="11" t="s">
        <v>119</v>
      </c>
      <c r="V321" s="21">
        <v>28</v>
      </c>
      <c r="W321" s="21">
        <v>28.5</v>
      </c>
      <c r="X321" s="21">
        <v>9</v>
      </c>
      <c r="Y321" s="21">
        <v>2613</v>
      </c>
      <c r="Z321" s="21">
        <v>7182</v>
      </c>
      <c r="AA321" s="21">
        <v>0.36382623224728489</v>
      </c>
      <c r="AB321" s="21" t="s">
        <v>201</v>
      </c>
      <c r="AC321" s="23">
        <v>814</v>
      </c>
      <c r="AD321" s="13">
        <f t="shared" si="48"/>
        <v>7.1820000000000004</v>
      </c>
      <c r="AE321">
        <f t="shared" si="49"/>
        <v>8.14E-2</v>
      </c>
      <c r="AF321">
        <f t="shared" si="50"/>
        <v>146.21054897028023</v>
      </c>
      <c r="AG321">
        <f t="shared" si="51"/>
        <v>0.42876993832926746</v>
      </c>
    </row>
    <row r="322" spans="1:33" ht="14" thickBot="1" x14ac:dyDescent="0.2">
      <c r="A322" s="3" t="s">
        <v>51</v>
      </c>
      <c r="B322" s="3" t="s">
        <v>58</v>
      </c>
      <c r="C322" t="s">
        <v>176</v>
      </c>
      <c r="D322" s="19" t="s">
        <v>200</v>
      </c>
      <c r="E322" s="3" t="s">
        <v>59</v>
      </c>
      <c r="F322" s="3" t="s">
        <v>127</v>
      </c>
      <c r="G322" s="3" t="s">
        <v>132</v>
      </c>
      <c r="H322" s="4">
        <v>45084</v>
      </c>
      <c r="I322" s="5">
        <v>0.44305555555555554</v>
      </c>
      <c r="J322" s="5">
        <v>0.4465277777777778</v>
      </c>
      <c r="K322" s="5">
        <f t="shared" si="44"/>
        <v>0.45833333333333331</v>
      </c>
      <c r="L322" s="3" t="s">
        <v>15</v>
      </c>
      <c r="M322" s="3">
        <v>76</v>
      </c>
      <c r="N322" s="3">
        <f t="shared" si="45"/>
        <v>24.444444444444443</v>
      </c>
      <c r="O322" s="3">
        <v>0.53100000000000003</v>
      </c>
      <c r="P322" s="3">
        <v>3.0000000000000001E-3</v>
      </c>
      <c r="Q322" s="3">
        <f t="shared" si="46"/>
        <v>31.860000000000003</v>
      </c>
      <c r="R322" s="3">
        <f t="shared" si="47"/>
        <v>1.7999999999999998E-4</v>
      </c>
      <c r="S322" s="3" t="s">
        <v>131</v>
      </c>
      <c r="T322" s="3" t="s">
        <v>54</v>
      </c>
      <c r="U322" s="3" t="s">
        <v>129</v>
      </c>
      <c r="V322" s="21">
        <v>28</v>
      </c>
      <c r="W322" s="21">
        <v>28.5</v>
      </c>
      <c r="X322" s="21">
        <v>9</v>
      </c>
      <c r="Y322" s="21">
        <v>2613</v>
      </c>
      <c r="Z322" s="21">
        <v>7182</v>
      </c>
      <c r="AA322" s="21">
        <v>0.36382623224728489</v>
      </c>
      <c r="AB322" s="21" t="s">
        <v>201</v>
      </c>
      <c r="AC322" s="23">
        <v>815</v>
      </c>
      <c r="AD322" s="13">
        <f t="shared" si="48"/>
        <v>7.1820000000000004</v>
      </c>
      <c r="AE322">
        <f t="shared" si="49"/>
        <v>8.1500000000000003E-2</v>
      </c>
      <c r="AF322">
        <f t="shared" si="50"/>
        <v>114.97227074709097</v>
      </c>
      <c r="AG322">
        <f t="shared" si="51"/>
        <v>0.64956085167847977</v>
      </c>
    </row>
    <row r="323" spans="1:33" ht="14" thickBot="1" x14ac:dyDescent="0.2">
      <c r="A323" s="3" t="s">
        <v>51</v>
      </c>
      <c r="B323" s="3" t="s">
        <v>58</v>
      </c>
      <c r="C323" t="s">
        <v>176</v>
      </c>
      <c r="D323" s="19" t="s">
        <v>200</v>
      </c>
      <c r="E323" s="3" t="s">
        <v>59</v>
      </c>
      <c r="F323" s="3" t="s">
        <v>135</v>
      </c>
      <c r="G323" s="3" t="s">
        <v>132</v>
      </c>
      <c r="H323" s="4">
        <v>45084</v>
      </c>
      <c r="I323" s="5">
        <v>0.64444444444444449</v>
      </c>
      <c r="J323" s="5">
        <v>0.6479166666666667</v>
      </c>
      <c r="K323" s="5">
        <f t="shared" si="44"/>
        <v>0.625</v>
      </c>
      <c r="L323" s="3" t="s">
        <v>15</v>
      </c>
      <c r="M323" s="3">
        <v>79</v>
      </c>
      <c r="N323" s="3">
        <f t="shared" si="45"/>
        <v>26.111111111111111</v>
      </c>
      <c r="O323" s="3">
        <v>0.75900000000000001</v>
      </c>
      <c r="P323" s="3">
        <v>1E-3</v>
      </c>
      <c r="Q323" s="3">
        <f t="shared" si="46"/>
        <v>45.54</v>
      </c>
      <c r="R323" s="3">
        <f t="shared" si="47"/>
        <v>5.9999999999999995E-5</v>
      </c>
      <c r="T323" s="3" t="s">
        <v>54</v>
      </c>
      <c r="U323" s="3" t="s">
        <v>115</v>
      </c>
      <c r="V323" s="21">
        <v>28</v>
      </c>
      <c r="W323" s="21">
        <v>28.5</v>
      </c>
      <c r="X323" s="21">
        <v>9</v>
      </c>
      <c r="Y323" s="21">
        <v>2613</v>
      </c>
      <c r="Z323" s="21">
        <v>7182</v>
      </c>
      <c r="AA323" s="21">
        <v>0.36382623224728489</v>
      </c>
      <c r="AB323" s="21" t="s">
        <v>201</v>
      </c>
      <c r="AC323" s="23">
        <v>816</v>
      </c>
      <c r="AD323" s="13">
        <f t="shared" si="48"/>
        <v>7.1820000000000004</v>
      </c>
      <c r="AE323">
        <f t="shared" si="49"/>
        <v>8.1600000000000006E-2</v>
      </c>
      <c r="AF323">
        <f t="shared" si="50"/>
        <v>163.22337331108761</v>
      </c>
      <c r="AG323">
        <f t="shared" si="51"/>
        <v>0.21505055772211801</v>
      </c>
    </row>
    <row r="324" spans="1:33" ht="14" thickBot="1" x14ac:dyDescent="0.2">
      <c r="A324" s="3" t="s">
        <v>51</v>
      </c>
      <c r="B324" s="3" t="s">
        <v>58</v>
      </c>
      <c r="C324" t="s">
        <v>176</v>
      </c>
      <c r="D324" s="19" t="s">
        <v>200</v>
      </c>
      <c r="E324" s="3" t="s">
        <v>59</v>
      </c>
      <c r="F324" s="3" t="s">
        <v>137</v>
      </c>
      <c r="G324" s="3" t="s">
        <v>205</v>
      </c>
      <c r="H324" s="4">
        <v>45085</v>
      </c>
      <c r="I324" s="5">
        <v>0.56180555555555556</v>
      </c>
      <c r="J324" s="5">
        <v>0.56527777777777777</v>
      </c>
      <c r="K324" s="5">
        <f t="shared" si="44"/>
        <v>0.54166666666666663</v>
      </c>
      <c r="L324" s="3" t="s">
        <v>15</v>
      </c>
      <c r="M324" s="3">
        <v>78</v>
      </c>
      <c r="N324" s="3">
        <f t="shared" si="45"/>
        <v>25.555555555555557</v>
      </c>
      <c r="O324" s="8">
        <v>0.72</v>
      </c>
      <c r="P324" s="3">
        <v>2E-3</v>
      </c>
      <c r="Q324" s="3">
        <f t="shared" si="46"/>
        <v>43.199999999999996</v>
      </c>
      <c r="R324" s="3">
        <f t="shared" si="47"/>
        <v>1.1999999999999999E-4</v>
      </c>
      <c r="T324" s="3" t="s">
        <v>147</v>
      </c>
      <c r="U324" s="3" t="s">
        <v>115</v>
      </c>
      <c r="V324" s="21">
        <v>28</v>
      </c>
      <c r="W324" s="21">
        <v>28.5</v>
      </c>
      <c r="X324" s="21">
        <v>9</v>
      </c>
      <c r="Y324" s="21">
        <v>2613</v>
      </c>
      <c r="Z324" s="21">
        <v>7182</v>
      </c>
      <c r="AA324" s="21">
        <v>0.36382623224728489</v>
      </c>
      <c r="AB324" s="21" t="s">
        <v>201</v>
      </c>
      <c r="AC324" s="23">
        <v>817</v>
      </c>
      <c r="AD324" s="13">
        <f t="shared" si="48"/>
        <v>7.1820000000000004</v>
      </c>
      <c r="AE324">
        <f t="shared" si="49"/>
        <v>8.1699999999999995E-2</v>
      </c>
      <c r="AF324">
        <f t="shared" si="50"/>
        <v>154.93450748281828</v>
      </c>
      <c r="AG324">
        <f t="shared" si="51"/>
        <v>0.43037363189671729</v>
      </c>
    </row>
    <row r="325" spans="1:33" ht="14" thickBot="1" x14ac:dyDescent="0.2">
      <c r="A325" s="3" t="s">
        <v>51</v>
      </c>
      <c r="B325" s="3" t="s">
        <v>58</v>
      </c>
      <c r="C325" t="s">
        <v>176</v>
      </c>
      <c r="D325" s="19" t="s">
        <v>200</v>
      </c>
      <c r="E325" s="3" t="s">
        <v>59</v>
      </c>
      <c r="F325" s="3" t="s">
        <v>173</v>
      </c>
      <c r="G325" s="3" t="s">
        <v>205</v>
      </c>
      <c r="H325" s="4">
        <v>45086</v>
      </c>
      <c r="I325" s="5">
        <v>0.45416666666666666</v>
      </c>
      <c r="J325" s="5">
        <v>0.45833333333333331</v>
      </c>
      <c r="K325" s="5">
        <f t="shared" si="44"/>
        <v>0.45833333333333331</v>
      </c>
      <c r="L325" s="3" t="s">
        <v>15</v>
      </c>
      <c r="M325" s="3">
        <v>74</v>
      </c>
      <c r="N325" s="3">
        <f t="shared" si="45"/>
        <v>23.333333333333332</v>
      </c>
      <c r="O325" s="3">
        <v>0.627</v>
      </c>
      <c r="P325" s="3">
        <v>2E-3</v>
      </c>
      <c r="Q325" s="3">
        <f t="shared" si="46"/>
        <v>37.619999999999997</v>
      </c>
      <c r="R325" s="3">
        <f t="shared" si="47"/>
        <v>1.1999999999999999E-4</v>
      </c>
      <c r="T325" s="3" t="s">
        <v>54</v>
      </c>
      <c r="U325" s="3" t="s">
        <v>55</v>
      </c>
      <c r="V325" s="21">
        <v>28</v>
      </c>
      <c r="W325" s="21">
        <v>28.5</v>
      </c>
      <c r="X325" s="21">
        <v>9</v>
      </c>
      <c r="Y325" s="21">
        <v>2613</v>
      </c>
      <c r="Z325" s="21">
        <v>7182</v>
      </c>
      <c r="AA325" s="21">
        <v>0.36382623224728489</v>
      </c>
      <c r="AB325" s="21" t="s">
        <v>201</v>
      </c>
      <c r="AC325" s="23">
        <v>818</v>
      </c>
      <c r="AD325" s="13">
        <f t="shared" si="48"/>
        <v>7.1820000000000004</v>
      </c>
      <c r="AE325">
        <f t="shared" si="49"/>
        <v>8.1799999999999998E-2</v>
      </c>
      <c r="AF325">
        <f t="shared" si="50"/>
        <v>135.76723346826918</v>
      </c>
      <c r="AG325">
        <f t="shared" si="51"/>
        <v>0.43306932525763692</v>
      </c>
    </row>
    <row r="326" spans="1:33" ht="14" thickBot="1" x14ac:dyDescent="0.2">
      <c r="A326" s="3" t="s">
        <v>80</v>
      </c>
      <c r="B326" s="3" t="s">
        <v>29</v>
      </c>
      <c r="C326" t="s">
        <v>176</v>
      </c>
      <c r="D326" s="7" t="s">
        <v>200</v>
      </c>
      <c r="E326" s="3" t="s">
        <v>103</v>
      </c>
      <c r="F326" s="3" t="s">
        <v>14</v>
      </c>
      <c r="G326" s="3" t="s">
        <v>204</v>
      </c>
      <c r="H326" s="4">
        <v>45081</v>
      </c>
      <c r="I326" s="5">
        <v>0.64583333333333337</v>
      </c>
      <c r="J326" s="5">
        <v>0.64930555555555558</v>
      </c>
      <c r="K326" s="5">
        <f t="shared" si="44"/>
        <v>0.66666666666666663</v>
      </c>
      <c r="L326" s="3" t="s">
        <v>15</v>
      </c>
      <c r="M326" s="3">
        <v>78</v>
      </c>
      <c r="N326" s="3">
        <f t="shared" si="45"/>
        <v>25.555555555555557</v>
      </c>
      <c r="O326" s="3">
        <v>0.48799999999999999</v>
      </c>
      <c r="P326" s="3">
        <v>-1E-3</v>
      </c>
      <c r="Q326" s="3">
        <f t="shared" si="46"/>
        <v>29.28</v>
      </c>
      <c r="R326" s="3">
        <f t="shared" si="47"/>
        <v>-5.9999999999999995E-5</v>
      </c>
      <c r="T326" s="3" t="s">
        <v>83</v>
      </c>
      <c r="U326" s="3" t="s">
        <v>84</v>
      </c>
      <c r="V326" s="21">
        <v>28</v>
      </c>
      <c r="W326" s="21">
        <v>28.5</v>
      </c>
      <c r="X326" s="21">
        <v>9</v>
      </c>
      <c r="Y326" s="21">
        <v>2613</v>
      </c>
      <c r="Z326" s="21">
        <v>7182</v>
      </c>
      <c r="AA326" s="21">
        <v>0.36382623224728489</v>
      </c>
      <c r="AB326" s="21" t="s">
        <v>201</v>
      </c>
      <c r="AC326" s="23">
        <v>819</v>
      </c>
      <c r="AD326" s="13">
        <f t="shared" si="48"/>
        <v>7.1820000000000004</v>
      </c>
      <c r="AE326">
        <f t="shared" si="49"/>
        <v>8.1900000000000001E-2</v>
      </c>
      <c r="AF326">
        <f t="shared" si="50"/>
        <v>104.75472865854314</v>
      </c>
      <c r="AG326">
        <f t="shared" si="51"/>
        <v>-0.21466132921832601</v>
      </c>
    </row>
    <row r="327" spans="1:33" ht="14" thickBot="1" x14ac:dyDescent="0.2">
      <c r="A327" s="3" t="s">
        <v>80</v>
      </c>
      <c r="B327" s="3" t="s">
        <v>29</v>
      </c>
      <c r="C327" t="s">
        <v>176</v>
      </c>
      <c r="D327" s="7" t="s">
        <v>200</v>
      </c>
      <c r="E327" s="3" t="s">
        <v>103</v>
      </c>
      <c r="F327" s="3" t="s">
        <v>108</v>
      </c>
      <c r="G327" s="3" t="s">
        <v>204</v>
      </c>
      <c r="H327" s="4">
        <v>45082</v>
      </c>
      <c r="I327" s="5">
        <v>0.54166666666666663</v>
      </c>
      <c r="J327" s="5">
        <v>0.5493055555555556</v>
      </c>
      <c r="K327" s="5">
        <f t="shared" si="44"/>
        <v>0.54166666666666663</v>
      </c>
      <c r="L327" s="3" t="s">
        <v>15</v>
      </c>
      <c r="M327" s="3">
        <v>78</v>
      </c>
      <c r="N327" s="3">
        <f t="shared" si="45"/>
        <v>25.555555555555557</v>
      </c>
      <c r="O327" s="3">
        <v>0.32900000000000001</v>
      </c>
      <c r="P327" s="3">
        <v>-1E-3</v>
      </c>
      <c r="Q327" s="3">
        <f t="shared" si="46"/>
        <v>19.740000000000002</v>
      </c>
      <c r="R327" s="3">
        <f t="shared" si="47"/>
        <v>-5.9999999999999995E-5</v>
      </c>
      <c r="T327" s="3" t="s">
        <v>83</v>
      </c>
      <c r="U327" s="3" t="s">
        <v>84</v>
      </c>
      <c r="V327" s="21">
        <v>28</v>
      </c>
      <c r="W327" s="21">
        <v>28.5</v>
      </c>
      <c r="X327" s="21">
        <v>9</v>
      </c>
      <c r="Y327" s="21">
        <v>2613</v>
      </c>
      <c r="Z327" s="21">
        <v>7182</v>
      </c>
      <c r="AA327" s="21">
        <v>0.36382623224728489</v>
      </c>
      <c r="AB327" s="21" t="s">
        <v>201</v>
      </c>
      <c r="AC327" s="23">
        <v>820</v>
      </c>
      <c r="AD327" s="13">
        <f t="shared" si="48"/>
        <v>7.1820000000000004</v>
      </c>
      <c r="AE327">
        <f t="shared" si="49"/>
        <v>8.2000000000000003E-2</v>
      </c>
      <c r="AF327">
        <f t="shared" si="50"/>
        <v>70.537450999033155</v>
      </c>
      <c r="AG327">
        <f t="shared" si="51"/>
        <v>-0.21439954710952319</v>
      </c>
    </row>
    <row r="328" spans="1:33" ht="14" thickBot="1" x14ac:dyDescent="0.2">
      <c r="A328" s="3" t="s">
        <v>80</v>
      </c>
      <c r="B328" s="3" t="s">
        <v>29</v>
      </c>
      <c r="C328" t="s">
        <v>176</v>
      </c>
      <c r="D328" s="7" t="s">
        <v>200</v>
      </c>
      <c r="E328" s="3" t="s">
        <v>103</v>
      </c>
      <c r="F328" s="3" t="s">
        <v>116</v>
      </c>
      <c r="G328" s="3" t="s">
        <v>132</v>
      </c>
      <c r="H328" s="4">
        <v>45083</v>
      </c>
      <c r="I328" s="5">
        <v>0.57986111111111116</v>
      </c>
      <c r="J328" s="5">
        <v>0.56944444444444442</v>
      </c>
      <c r="K328" s="5">
        <f t="shared" si="44"/>
        <v>0.58333333333333326</v>
      </c>
      <c r="L328" s="3" t="s">
        <v>15</v>
      </c>
      <c r="M328" s="3">
        <v>82</v>
      </c>
      <c r="N328" s="3">
        <f t="shared" si="45"/>
        <v>27.777777777777779</v>
      </c>
      <c r="O328" s="3">
        <v>0.35599999999999998</v>
      </c>
      <c r="P328" s="3">
        <v>0</v>
      </c>
      <c r="Q328" s="3">
        <f t="shared" si="46"/>
        <v>21.36</v>
      </c>
      <c r="R328" s="3">
        <f t="shared" si="47"/>
        <v>0</v>
      </c>
      <c r="T328" s="3" t="s">
        <v>83</v>
      </c>
      <c r="U328" s="11" t="s">
        <v>84</v>
      </c>
      <c r="V328" s="21">
        <v>28</v>
      </c>
      <c r="W328" s="21">
        <v>28.5</v>
      </c>
      <c r="X328" s="21">
        <v>9</v>
      </c>
      <c r="Y328" s="21">
        <v>2613</v>
      </c>
      <c r="Z328" s="21">
        <v>7182</v>
      </c>
      <c r="AA328" s="21">
        <v>0.36382623224728489</v>
      </c>
      <c r="AB328" s="21" t="s">
        <v>201</v>
      </c>
      <c r="AC328" s="23">
        <v>821</v>
      </c>
      <c r="AD328" s="13">
        <f t="shared" si="48"/>
        <v>7.1820000000000004</v>
      </c>
      <c r="AE328">
        <f t="shared" si="49"/>
        <v>8.2100000000000006E-2</v>
      </c>
      <c r="AF328">
        <f t="shared" si="50"/>
        <v>75.67032144263608</v>
      </c>
      <c r="AG328">
        <f t="shared" si="51"/>
        <v>0</v>
      </c>
    </row>
    <row r="329" spans="1:33" ht="14" thickBot="1" x14ac:dyDescent="0.2">
      <c r="A329" s="3" t="s">
        <v>80</v>
      </c>
      <c r="B329" s="3" t="s">
        <v>29</v>
      </c>
      <c r="C329" t="s">
        <v>176</v>
      </c>
      <c r="D329" s="7" t="s">
        <v>200</v>
      </c>
      <c r="E329" s="3" t="s">
        <v>103</v>
      </c>
      <c r="F329" s="3" t="s">
        <v>127</v>
      </c>
      <c r="G329" s="3" t="s">
        <v>132</v>
      </c>
      <c r="H329" s="4">
        <v>45084</v>
      </c>
      <c r="I329" s="5">
        <v>0.40555555555555556</v>
      </c>
      <c r="J329" s="5">
        <v>0.40902777777777777</v>
      </c>
      <c r="K329" s="5">
        <f t="shared" si="44"/>
        <v>0.41666666666666663</v>
      </c>
      <c r="L329" s="3" t="s">
        <v>15</v>
      </c>
      <c r="M329" s="3">
        <v>74</v>
      </c>
      <c r="N329" s="3">
        <f t="shared" si="45"/>
        <v>23.333333333333332</v>
      </c>
      <c r="O329" s="3">
        <v>0.34599999999999997</v>
      </c>
      <c r="P329" s="3">
        <v>0</v>
      </c>
      <c r="Q329" s="3">
        <f t="shared" si="46"/>
        <v>20.759999999999998</v>
      </c>
      <c r="R329" s="3">
        <f t="shared" si="47"/>
        <v>0</v>
      </c>
      <c r="T329" s="3" t="s">
        <v>83</v>
      </c>
      <c r="U329" s="3" t="s">
        <v>84</v>
      </c>
      <c r="V329" s="21">
        <v>28</v>
      </c>
      <c r="W329" s="21">
        <v>28.5</v>
      </c>
      <c r="X329" s="21">
        <v>9</v>
      </c>
      <c r="Y329" s="21">
        <v>2613</v>
      </c>
      <c r="Z329" s="21">
        <v>7182</v>
      </c>
      <c r="AA329" s="21">
        <v>0.36382623224728489</v>
      </c>
      <c r="AB329" s="21" t="s">
        <v>201</v>
      </c>
      <c r="AC329" s="23">
        <v>822</v>
      </c>
      <c r="AD329" s="13">
        <f t="shared" si="48"/>
        <v>7.1820000000000004</v>
      </c>
      <c r="AE329">
        <f t="shared" si="49"/>
        <v>8.2199999999999995E-2</v>
      </c>
      <c r="AF329">
        <f t="shared" si="50"/>
        <v>74.556414226896877</v>
      </c>
      <c r="AG329">
        <f t="shared" si="51"/>
        <v>0</v>
      </c>
    </row>
    <row r="330" spans="1:33" ht="14" thickBot="1" x14ac:dyDescent="0.2">
      <c r="A330" s="3" t="s">
        <v>80</v>
      </c>
      <c r="B330" s="3" t="s">
        <v>29</v>
      </c>
      <c r="C330" t="s">
        <v>176</v>
      </c>
      <c r="D330" s="7" t="s">
        <v>200</v>
      </c>
      <c r="E330" s="3" t="s">
        <v>103</v>
      </c>
      <c r="F330" s="3" t="s">
        <v>135</v>
      </c>
      <c r="G330" s="3" t="s">
        <v>132</v>
      </c>
      <c r="H330" s="4">
        <v>45084</v>
      </c>
      <c r="I330" s="5">
        <v>0.58402777777777781</v>
      </c>
      <c r="J330" s="5">
        <v>0.58750000000000002</v>
      </c>
      <c r="K330" s="5">
        <f t="shared" si="44"/>
        <v>0.58333333333333326</v>
      </c>
      <c r="L330" s="3" t="s">
        <v>15</v>
      </c>
      <c r="M330" s="3">
        <v>78</v>
      </c>
      <c r="N330" s="3">
        <f t="shared" si="45"/>
        <v>25.555555555555557</v>
      </c>
      <c r="O330" s="3">
        <v>0.46200000000000002</v>
      </c>
      <c r="P330" s="3">
        <v>-1E-3</v>
      </c>
      <c r="Q330" s="3">
        <f t="shared" si="46"/>
        <v>27.720000000000002</v>
      </c>
      <c r="R330" s="3">
        <f t="shared" si="47"/>
        <v>-5.9999999999999995E-5</v>
      </c>
      <c r="T330" s="3" t="s">
        <v>83</v>
      </c>
      <c r="U330" s="3" t="s">
        <v>84</v>
      </c>
      <c r="V330" s="21">
        <v>28</v>
      </c>
      <c r="W330" s="21">
        <v>28.5</v>
      </c>
      <c r="X330" s="21">
        <v>9</v>
      </c>
      <c r="Y330" s="21">
        <v>2613</v>
      </c>
      <c r="Z330" s="21">
        <v>7182</v>
      </c>
      <c r="AA330" s="21">
        <v>0.36382623224728489</v>
      </c>
      <c r="AB330" s="21" t="s">
        <v>201</v>
      </c>
      <c r="AC330" s="23">
        <v>823</v>
      </c>
      <c r="AD330" s="13">
        <f t="shared" si="48"/>
        <v>7.1820000000000004</v>
      </c>
      <c r="AE330">
        <f t="shared" si="49"/>
        <v>8.2299999999999998E-2</v>
      </c>
      <c r="AF330">
        <f t="shared" si="50"/>
        <v>98.691524212602417</v>
      </c>
      <c r="AG330">
        <f t="shared" si="51"/>
        <v>-0.21361801777619563</v>
      </c>
    </row>
    <row r="331" spans="1:33" ht="14" thickBot="1" x14ac:dyDescent="0.2">
      <c r="A331" s="3" t="s">
        <v>80</v>
      </c>
      <c r="B331" s="3" t="s">
        <v>29</v>
      </c>
      <c r="C331" t="s">
        <v>176</v>
      </c>
      <c r="D331" s="7" t="s">
        <v>200</v>
      </c>
      <c r="E331" s="3" t="s">
        <v>103</v>
      </c>
      <c r="F331" s="3" t="s">
        <v>137</v>
      </c>
      <c r="G331" s="3" t="s">
        <v>205</v>
      </c>
      <c r="H331" s="4">
        <v>45085</v>
      </c>
      <c r="I331" s="5">
        <v>0.55833333333333335</v>
      </c>
      <c r="J331" s="5">
        <v>0.56180555555555556</v>
      </c>
      <c r="K331" s="5">
        <f t="shared" ref="K331:K388" si="56">MROUND(I331, "1:00")</f>
        <v>0.54166666666666663</v>
      </c>
      <c r="L331" s="3" t="s">
        <v>15</v>
      </c>
      <c r="M331" s="3">
        <v>78</v>
      </c>
      <c r="N331" s="3">
        <f t="shared" ref="N331:N388" si="57">((M331-32)*5)/9</f>
        <v>25.555555555555557</v>
      </c>
      <c r="O331" s="3">
        <v>0.46100000000000002</v>
      </c>
      <c r="P331" s="8">
        <v>0</v>
      </c>
      <c r="Q331" s="3">
        <f t="shared" ref="Q331:Q388" si="58">O331*60</f>
        <v>27.66</v>
      </c>
      <c r="R331" s="3">
        <f t="shared" ref="R331:R388" si="59">(P331*60)/1000</f>
        <v>0</v>
      </c>
      <c r="T331" s="3" t="s">
        <v>167</v>
      </c>
      <c r="U331" s="3" t="s">
        <v>156</v>
      </c>
      <c r="V331" s="21">
        <v>28</v>
      </c>
      <c r="W331" s="21">
        <v>28.5</v>
      </c>
      <c r="X331" s="21">
        <v>9</v>
      </c>
      <c r="Y331" s="21">
        <v>2613</v>
      </c>
      <c r="Z331" s="21">
        <v>7182</v>
      </c>
      <c r="AA331" s="21">
        <v>0.36382623224728489</v>
      </c>
      <c r="AB331" s="21" t="s">
        <v>201</v>
      </c>
      <c r="AC331" s="23">
        <v>824</v>
      </c>
      <c r="AD331" s="13">
        <f t="shared" ref="AD331:AD388" si="60">Z331/1000</f>
        <v>7.1820000000000004</v>
      </c>
      <c r="AE331">
        <f t="shared" ref="AE331:AE388" si="61">AC331/10000</f>
        <v>8.2400000000000001E-2</v>
      </c>
      <c r="AF331">
        <f t="shared" ref="AF331:AF388" si="62">(Q331*10^-6)*AD331/(0.082057*(N331+273.15))/AE331*10^6</f>
        <v>98.358394172745108</v>
      </c>
      <c r="AG331">
        <f t="shared" ref="AG331:AG388" si="63">(R331*10^-6)*AD331/(0.082057*(N331+273.15))/AE331*10^6*10^3</f>
        <v>0</v>
      </c>
    </row>
    <row r="332" spans="1:33" ht="14" thickBot="1" x14ac:dyDescent="0.2">
      <c r="A332" s="3" t="s">
        <v>80</v>
      </c>
      <c r="B332" s="3" t="s">
        <v>29</v>
      </c>
      <c r="C332" t="s">
        <v>176</v>
      </c>
      <c r="D332" s="7" t="s">
        <v>200</v>
      </c>
      <c r="E332" s="3" t="s">
        <v>103</v>
      </c>
      <c r="F332" s="3" t="s">
        <v>173</v>
      </c>
      <c r="G332" s="3" t="s">
        <v>205</v>
      </c>
      <c r="H332" s="4">
        <v>45086</v>
      </c>
      <c r="I332" s="5">
        <v>0.44930555555555557</v>
      </c>
      <c r="J332" s="5">
        <v>0.45277777777777778</v>
      </c>
      <c r="K332" s="5">
        <f t="shared" si="56"/>
        <v>0.45833333333333331</v>
      </c>
      <c r="L332" s="3" t="s">
        <v>15</v>
      </c>
      <c r="M332" s="3">
        <v>74</v>
      </c>
      <c r="N332" s="3">
        <f t="shared" si="57"/>
        <v>23.333333333333332</v>
      </c>
      <c r="O332" s="3">
        <v>0.41199999999999998</v>
      </c>
      <c r="P332" s="8">
        <v>0</v>
      </c>
      <c r="Q332" s="3">
        <f t="shared" si="58"/>
        <v>24.72</v>
      </c>
      <c r="R332" s="3">
        <f t="shared" si="59"/>
        <v>0</v>
      </c>
      <c r="T332" s="3" t="s">
        <v>83</v>
      </c>
      <c r="U332" s="3" t="s">
        <v>84</v>
      </c>
      <c r="V332" s="21">
        <v>28</v>
      </c>
      <c r="W332" s="21">
        <v>28.5</v>
      </c>
      <c r="X332" s="21">
        <v>9</v>
      </c>
      <c r="Y332" s="21">
        <v>2613</v>
      </c>
      <c r="Z332" s="21">
        <v>7182</v>
      </c>
      <c r="AA332" s="21">
        <v>0.36382623224728489</v>
      </c>
      <c r="AB332" s="21" t="s">
        <v>201</v>
      </c>
      <c r="AC332" s="23">
        <v>825</v>
      </c>
      <c r="AD332" s="13">
        <f t="shared" si="60"/>
        <v>7.1820000000000004</v>
      </c>
      <c r="AE332">
        <f t="shared" si="61"/>
        <v>8.2500000000000004E-2</v>
      </c>
      <c r="AF332">
        <f t="shared" si="62"/>
        <v>88.455328315774409</v>
      </c>
      <c r="AG332">
        <f t="shared" si="63"/>
        <v>0</v>
      </c>
    </row>
    <row r="333" spans="1:33" ht="14" thickBot="1" x14ac:dyDescent="0.2">
      <c r="A333" s="3" t="s">
        <v>80</v>
      </c>
      <c r="B333" s="3" t="s">
        <v>98</v>
      </c>
      <c r="C333" t="s">
        <v>176</v>
      </c>
      <c r="D333" s="7" t="s">
        <v>200</v>
      </c>
      <c r="E333" s="3" t="s">
        <v>99</v>
      </c>
      <c r="F333" s="3" t="s">
        <v>14</v>
      </c>
      <c r="G333" s="3" t="s">
        <v>204</v>
      </c>
      <c r="H333" s="4">
        <v>45081</v>
      </c>
      <c r="I333" s="5">
        <v>0.62847222222222221</v>
      </c>
      <c r="J333" s="5">
        <v>0.6333333333333333</v>
      </c>
      <c r="K333" s="5">
        <f t="shared" si="56"/>
        <v>0.625</v>
      </c>
      <c r="L333" s="3" t="s">
        <v>15</v>
      </c>
      <c r="M333" s="3">
        <v>76</v>
      </c>
      <c r="N333" s="3">
        <f t="shared" si="57"/>
        <v>24.444444444444443</v>
      </c>
      <c r="O333" s="3">
        <v>0.46100000000000002</v>
      </c>
      <c r="P333" s="3">
        <v>5.0000000000000001E-3</v>
      </c>
      <c r="Q333" s="3">
        <f t="shared" si="58"/>
        <v>27.66</v>
      </c>
      <c r="R333" s="3">
        <f t="shared" si="59"/>
        <v>2.9999999999999997E-4</v>
      </c>
      <c r="S333" s="3" t="s">
        <v>86</v>
      </c>
      <c r="T333" s="3" t="s">
        <v>83</v>
      </c>
      <c r="U333" s="3" t="s">
        <v>84</v>
      </c>
      <c r="V333" s="21">
        <v>28</v>
      </c>
      <c r="W333" s="21">
        <v>28.5</v>
      </c>
      <c r="X333" s="21">
        <v>9</v>
      </c>
      <c r="Y333" s="21">
        <v>2613</v>
      </c>
      <c r="Z333" s="21">
        <v>7182</v>
      </c>
      <c r="AA333" s="21">
        <v>0.36382623224728489</v>
      </c>
      <c r="AB333" s="21" t="s">
        <v>201</v>
      </c>
      <c r="AC333" s="23">
        <v>826</v>
      </c>
      <c r="AD333" s="13">
        <f t="shared" si="60"/>
        <v>7.1820000000000004</v>
      </c>
      <c r="AE333">
        <f t="shared" si="61"/>
        <v>8.2600000000000007E-2</v>
      </c>
      <c r="AF333">
        <f t="shared" si="62"/>
        <v>98.486584095391464</v>
      </c>
      <c r="AG333">
        <f t="shared" si="63"/>
        <v>1.0681842092775646</v>
      </c>
    </row>
    <row r="334" spans="1:33" ht="14" thickBot="1" x14ac:dyDescent="0.2">
      <c r="A334" s="3" t="s">
        <v>80</v>
      </c>
      <c r="B334" s="3" t="s">
        <v>98</v>
      </c>
      <c r="C334" t="s">
        <v>176</v>
      </c>
      <c r="D334" s="7" t="s">
        <v>200</v>
      </c>
      <c r="E334" s="3" t="s">
        <v>99</v>
      </c>
      <c r="F334" s="3" t="s">
        <v>108</v>
      </c>
      <c r="G334" s="3" t="s">
        <v>204</v>
      </c>
      <c r="H334" s="4">
        <v>45082</v>
      </c>
      <c r="I334" s="5">
        <v>0.57986111111111116</v>
      </c>
      <c r="J334" s="5">
        <v>0.58402777777777781</v>
      </c>
      <c r="K334" s="5">
        <f t="shared" si="56"/>
        <v>0.58333333333333326</v>
      </c>
      <c r="L334" s="3" t="s">
        <v>15</v>
      </c>
      <c r="M334" s="3">
        <v>80</v>
      </c>
      <c r="N334" s="3">
        <f t="shared" si="57"/>
        <v>26.666666666666668</v>
      </c>
      <c r="O334" s="3">
        <v>0.47199999999999998</v>
      </c>
      <c r="P334" s="3">
        <v>6.0000000000000001E-3</v>
      </c>
      <c r="Q334" s="3">
        <f t="shared" si="58"/>
        <v>28.32</v>
      </c>
      <c r="R334" s="3">
        <f t="shared" si="59"/>
        <v>3.5999999999999997E-4</v>
      </c>
      <c r="T334" s="3" t="s">
        <v>83</v>
      </c>
      <c r="U334" s="3" t="s">
        <v>84</v>
      </c>
      <c r="V334" s="21">
        <v>28</v>
      </c>
      <c r="W334" s="21">
        <v>28.5</v>
      </c>
      <c r="X334" s="21">
        <v>9</v>
      </c>
      <c r="Y334" s="21">
        <v>2613</v>
      </c>
      <c r="Z334" s="21">
        <v>7182</v>
      </c>
      <c r="AA334" s="21">
        <v>0.36382623224728489</v>
      </c>
      <c r="AB334" s="21" t="s">
        <v>201</v>
      </c>
      <c r="AC334" s="23">
        <v>827</v>
      </c>
      <c r="AD334" s="13">
        <f t="shared" si="60"/>
        <v>7.1820000000000004</v>
      </c>
      <c r="AE334">
        <f t="shared" si="61"/>
        <v>8.2699999999999996E-2</v>
      </c>
      <c r="AF334">
        <f t="shared" si="62"/>
        <v>99.968168077956847</v>
      </c>
      <c r="AG334">
        <f t="shared" si="63"/>
        <v>1.270781797601146</v>
      </c>
    </row>
    <row r="335" spans="1:33" ht="14" thickBot="1" x14ac:dyDescent="0.2">
      <c r="A335" s="3" t="s">
        <v>80</v>
      </c>
      <c r="B335" s="3" t="s">
        <v>98</v>
      </c>
      <c r="C335" t="s">
        <v>176</v>
      </c>
      <c r="D335" s="7" t="s">
        <v>200</v>
      </c>
      <c r="E335" s="3" t="s">
        <v>99</v>
      </c>
      <c r="F335" s="3" t="s">
        <v>116</v>
      </c>
      <c r="G335" s="3" t="s">
        <v>132</v>
      </c>
      <c r="H335" s="4">
        <v>45083</v>
      </c>
      <c r="I335" s="5">
        <v>0.625</v>
      </c>
      <c r="J335" s="5">
        <v>0.62916666666666665</v>
      </c>
      <c r="K335" s="5">
        <f t="shared" si="56"/>
        <v>0.625</v>
      </c>
      <c r="L335" s="3" t="s">
        <v>15</v>
      </c>
      <c r="M335" s="3">
        <v>82</v>
      </c>
      <c r="N335" s="3">
        <f t="shared" si="57"/>
        <v>27.777777777777779</v>
      </c>
      <c r="O335" s="3">
        <v>0.55200000000000005</v>
      </c>
      <c r="P335" s="3">
        <v>6.0000000000000001E-3</v>
      </c>
      <c r="Q335" s="3">
        <f t="shared" si="58"/>
        <v>33.120000000000005</v>
      </c>
      <c r="R335" s="3">
        <f t="shared" si="59"/>
        <v>3.5999999999999997E-4</v>
      </c>
      <c r="T335" s="3" t="s">
        <v>83</v>
      </c>
      <c r="U335" s="11" t="s">
        <v>84</v>
      </c>
      <c r="V335" s="21">
        <v>28</v>
      </c>
      <c r="W335" s="21">
        <v>28.5</v>
      </c>
      <c r="X335" s="21">
        <v>9</v>
      </c>
      <c r="Y335" s="21">
        <v>2613</v>
      </c>
      <c r="Z335" s="21">
        <v>7182</v>
      </c>
      <c r="AA335" s="21">
        <v>0.36382623224728489</v>
      </c>
      <c r="AB335" s="21" t="s">
        <v>201</v>
      </c>
      <c r="AC335" s="23">
        <v>828</v>
      </c>
      <c r="AD335" s="13">
        <f t="shared" si="60"/>
        <v>7.1820000000000004</v>
      </c>
      <c r="AE335">
        <f t="shared" si="61"/>
        <v>8.2799999999999999E-2</v>
      </c>
      <c r="AF335">
        <f t="shared" si="62"/>
        <v>116.33957660000792</v>
      </c>
      <c r="AG335">
        <f t="shared" si="63"/>
        <v>1.2645606152174773</v>
      </c>
    </row>
    <row r="336" spans="1:33" ht="14" thickBot="1" x14ac:dyDescent="0.2">
      <c r="A336" s="3" t="s">
        <v>80</v>
      </c>
      <c r="B336" s="3" t="s">
        <v>98</v>
      </c>
      <c r="C336" t="s">
        <v>176</v>
      </c>
      <c r="D336" s="7" t="s">
        <v>200</v>
      </c>
      <c r="E336" s="3" t="s">
        <v>99</v>
      </c>
      <c r="F336" s="3" t="s">
        <v>127</v>
      </c>
      <c r="G336" s="3" t="s">
        <v>132</v>
      </c>
      <c r="H336" s="4">
        <v>45084</v>
      </c>
      <c r="I336" s="5">
        <v>0.3840277777777778</v>
      </c>
      <c r="J336" s="5">
        <v>0.38750000000000001</v>
      </c>
      <c r="K336" s="5">
        <f t="shared" si="56"/>
        <v>0.375</v>
      </c>
      <c r="L336" s="3" t="s">
        <v>15</v>
      </c>
      <c r="M336" s="3">
        <v>72</v>
      </c>
      <c r="N336" s="3">
        <f t="shared" si="57"/>
        <v>22.222222222222221</v>
      </c>
      <c r="O336" s="3">
        <v>0.374</v>
      </c>
      <c r="P336" s="3">
        <v>6.0000000000000001E-3</v>
      </c>
      <c r="Q336" s="3">
        <f t="shared" si="58"/>
        <v>22.44</v>
      </c>
      <c r="R336" s="3">
        <f t="shared" si="59"/>
        <v>3.5999999999999997E-4</v>
      </c>
      <c r="T336" s="3" t="s">
        <v>83</v>
      </c>
      <c r="U336" s="3" t="s">
        <v>84</v>
      </c>
      <c r="V336" s="21">
        <v>28</v>
      </c>
      <c r="W336" s="21">
        <v>28.5</v>
      </c>
      <c r="X336" s="21">
        <v>9</v>
      </c>
      <c r="Y336" s="21">
        <v>2613</v>
      </c>
      <c r="Z336" s="21">
        <v>7182</v>
      </c>
      <c r="AA336" s="21">
        <v>0.36382623224728489</v>
      </c>
      <c r="AB336" s="21" t="s">
        <v>201</v>
      </c>
      <c r="AC336" s="23">
        <v>829</v>
      </c>
      <c r="AD336" s="13">
        <f t="shared" si="60"/>
        <v>7.1820000000000004</v>
      </c>
      <c r="AE336">
        <f t="shared" si="61"/>
        <v>8.2900000000000001E-2</v>
      </c>
      <c r="AF336">
        <f t="shared" si="62"/>
        <v>80.20998539784533</v>
      </c>
      <c r="AG336">
        <f t="shared" si="63"/>
        <v>1.2867912095911014</v>
      </c>
    </row>
    <row r="337" spans="1:33" ht="14" thickBot="1" x14ac:dyDescent="0.2">
      <c r="A337" s="3" t="s">
        <v>80</v>
      </c>
      <c r="B337" s="3" t="s">
        <v>98</v>
      </c>
      <c r="C337" t="s">
        <v>176</v>
      </c>
      <c r="D337" s="7" t="s">
        <v>200</v>
      </c>
      <c r="E337" s="3" t="s">
        <v>99</v>
      </c>
      <c r="F337" s="3" t="s">
        <v>135</v>
      </c>
      <c r="G337" s="3" t="s">
        <v>132</v>
      </c>
      <c r="H337" s="4">
        <v>45084</v>
      </c>
      <c r="I337" s="5">
        <v>0.61250000000000004</v>
      </c>
      <c r="J337" s="5">
        <v>0.6166666666666667</v>
      </c>
      <c r="K337" s="5">
        <f t="shared" si="56"/>
        <v>0.625</v>
      </c>
      <c r="L337" s="3" t="s">
        <v>15</v>
      </c>
      <c r="M337" s="3">
        <v>79</v>
      </c>
      <c r="N337" s="3">
        <f t="shared" si="57"/>
        <v>26.111111111111111</v>
      </c>
      <c r="O337" s="3">
        <v>0.67200000000000004</v>
      </c>
      <c r="P337" s="3">
        <v>0.01</v>
      </c>
      <c r="Q337" s="3">
        <f t="shared" si="58"/>
        <v>40.32</v>
      </c>
      <c r="R337" s="3">
        <f t="shared" si="59"/>
        <v>5.9999999999999995E-4</v>
      </c>
      <c r="T337" s="3" t="s">
        <v>83</v>
      </c>
      <c r="U337" s="3" t="s">
        <v>84</v>
      </c>
      <c r="V337" s="21">
        <v>28</v>
      </c>
      <c r="W337" s="21">
        <v>28.5</v>
      </c>
      <c r="X337" s="21">
        <v>9</v>
      </c>
      <c r="Y337" s="21">
        <v>2613</v>
      </c>
      <c r="Z337" s="21">
        <v>7182</v>
      </c>
      <c r="AA337" s="21">
        <v>0.36382623224728489</v>
      </c>
      <c r="AB337" s="21" t="s">
        <v>201</v>
      </c>
      <c r="AC337" s="23">
        <v>830</v>
      </c>
      <c r="AD337" s="13">
        <f t="shared" si="60"/>
        <v>7.1820000000000004</v>
      </c>
      <c r="AE337">
        <f t="shared" si="61"/>
        <v>8.3000000000000004E-2</v>
      </c>
      <c r="AF337">
        <f t="shared" si="62"/>
        <v>142.07638967233603</v>
      </c>
      <c r="AG337">
        <f t="shared" si="63"/>
        <v>2.1142319891716661</v>
      </c>
    </row>
    <row r="338" spans="1:33" ht="14" thickBot="1" x14ac:dyDescent="0.2">
      <c r="A338" s="3" t="s">
        <v>80</v>
      </c>
      <c r="B338" s="3" t="s">
        <v>98</v>
      </c>
      <c r="C338" t="s">
        <v>176</v>
      </c>
      <c r="D338" s="7" t="s">
        <v>200</v>
      </c>
      <c r="E338" s="3" t="s">
        <v>99</v>
      </c>
      <c r="F338" s="3" t="s">
        <v>137</v>
      </c>
      <c r="G338" s="3" t="s">
        <v>205</v>
      </c>
      <c r="H338" s="4">
        <v>45085</v>
      </c>
      <c r="I338" s="5">
        <v>0.54374999999999996</v>
      </c>
      <c r="J338" s="5">
        <v>0.54722222222222228</v>
      </c>
      <c r="K338" s="5">
        <f t="shared" si="56"/>
        <v>0.54166666666666663</v>
      </c>
      <c r="L338" s="3" t="s">
        <v>15</v>
      </c>
      <c r="M338" s="3">
        <v>78</v>
      </c>
      <c r="N338" s="3">
        <f t="shared" si="57"/>
        <v>25.555555555555557</v>
      </c>
      <c r="O338" s="3">
        <v>0.627</v>
      </c>
      <c r="P338" s="8">
        <v>0.01</v>
      </c>
      <c r="Q338" s="3">
        <f t="shared" si="58"/>
        <v>37.619999999999997</v>
      </c>
      <c r="R338" s="3">
        <f t="shared" si="59"/>
        <v>5.9999999999999995E-4</v>
      </c>
      <c r="T338" s="3" t="s">
        <v>164</v>
      </c>
      <c r="U338" s="3" t="s">
        <v>156</v>
      </c>
      <c r="V338" s="21">
        <v>28</v>
      </c>
      <c r="W338" s="21">
        <v>28.5</v>
      </c>
      <c r="X338" s="21">
        <v>9</v>
      </c>
      <c r="Y338" s="21">
        <v>2613</v>
      </c>
      <c r="Z338" s="21">
        <v>7182</v>
      </c>
      <c r="AA338" s="21">
        <v>0.36382623224728489</v>
      </c>
      <c r="AB338" s="21" t="s">
        <v>201</v>
      </c>
      <c r="AC338" s="23">
        <v>831</v>
      </c>
      <c r="AD338" s="13">
        <f t="shared" si="60"/>
        <v>7.1820000000000004</v>
      </c>
      <c r="AE338">
        <f t="shared" si="61"/>
        <v>8.3099999999999993E-2</v>
      </c>
      <c r="AF338">
        <f t="shared" si="62"/>
        <v>132.64907719722058</v>
      </c>
      <c r="AG338">
        <f t="shared" si="63"/>
        <v>2.1156152663033576</v>
      </c>
    </row>
    <row r="339" spans="1:33" ht="14" thickBot="1" x14ac:dyDescent="0.2">
      <c r="A339" s="3" t="s">
        <v>80</v>
      </c>
      <c r="B339" s="3" t="s">
        <v>98</v>
      </c>
      <c r="C339" t="s">
        <v>176</v>
      </c>
      <c r="D339" s="7" t="s">
        <v>200</v>
      </c>
      <c r="E339" s="3" t="s">
        <v>99</v>
      </c>
      <c r="F339" s="3" t="s">
        <v>173</v>
      </c>
      <c r="G339" s="3" t="s">
        <v>205</v>
      </c>
      <c r="H339" s="4">
        <v>45086</v>
      </c>
      <c r="I339" s="5">
        <v>0.48541666666666666</v>
      </c>
      <c r="J339" s="5">
        <v>0.48888888888888887</v>
      </c>
      <c r="K339" s="5">
        <f t="shared" si="56"/>
        <v>0.5</v>
      </c>
      <c r="L339" s="3" t="s">
        <v>15</v>
      </c>
      <c r="M339" s="3">
        <v>74</v>
      </c>
      <c r="N339" s="3">
        <f t="shared" si="57"/>
        <v>23.333333333333332</v>
      </c>
      <c r="O339" s="3">
        <v>0.58899999999999997</v>
      </c>
      <c r="P339" s="3">
        <v>1.0999999999999999E-2</v>
      </c>
      <c r="Q339" s="3">
        <f t="shared" si="58"/>
        <v>35.339999999999996</v>
      </c>
      <c r="R339" s="3">
        <f t="shared" si="59"/>
        <v>6.5999999999999989E-4</v>
      </c>
      <c r="T339" s="3" t="s">
        <v>83</v>
      </c>
      <c r="U339" s="3" t="s">
        <v>84</v>
      </c>
      <c r="V339" s="21">
        <v>28</v>
      </c>
      <c r="W339" s="21">
        <v>28.5</v>
      </c>
      <c r="X339" s="21">
        <v>9</v>
      </c>
      <c r="Y339" s="21">
        <v>2613</v>
      </c>
      <c r="Z339" s="21">
        <v>7182</v>
      </c>
      <c r="AA339" s="21">
        <v>0.36382623224728489</v>
      </c>
      <c r="AB339" s="21" t="s">
        <v>201</v>
      </c>
      <c r="AC339" s="23">
        <v>832</v>
      </c>
      <c r="AD339" s="13">
        <f t="shared" si="60"/>
        <v>7.1820000000000004</v>
      </c>
      <c r="AE339">
        <f t="shared" si="61"/>
        <v>8.3199999999999996E-2</v>
      </c>
      <c r="AF339">
        <f t="shared" si="62"/>
        <v>125.39282875467551</v>
      </c>
      <c r="AG339">
        <f t="shared" si="63"/>
        <v>2.3418015556900342</v>
      </c>
    </row>
    <row r="340" spans="1:33" s="24" customFormat="1" ht="13" x14ac:dyDescent="0.15">
      <c r="A340" s="24" t="s">
        <v>11</v>
      </c>
      <c r="B340" s="24" t="s">
        <v>21</v>
      </c>
      <c r="C340" s="24" t="s">
        <v>177</v>
      </c>
      <c r="D340" s="25" t="s">
        <v>178</v>
      </c>
      <c r="E340" s="24" t="s">
        <v>22</v>
      </c>
      <c r="F340" s="24" t="s">
        <v>14</v>
      </c>
      <c r="G340" s="3" t="s">
        <v>204</v>
      </c>
      <c r="H340" s="26">
        <v>45081</v>
      </c>
      <c r="I340" s="27">
        <v>0.56180555555555556</v>
      </c>
      <c r="J340" s="27">
        <v>0.56666666666666665</v>
      </c>
      <c r="K340" s="27">
        <f t="shared" si="56"/>
        <v>0.54166666666666663</v>
      </c>
      <c r="L340" s="24" t="s">
        <v>15</v>
      </c>
      <c r="M340" s="24">
        <v>73</v>
      </c>
      <c r="N340" s="24">
        <f t="shared" si="57"/>
        <v>22.777777777777779</v>
      </c>
      <c r="O340" s="24">
        <v>0.504</v>
      </c>
      <c r="P340" s="24">
        <v>3.0000000000000001E-3</v>
      </c>
      <c r="Q340" s="24">
        <f t="shared" si="58"/>
        <v>30.240000000000002</v>
      </c>
      <c r="R340" s="24">
        <f t="shared" si="59"/>
        <v>1.7999999999999998E-4</v>
      </c>
      <c r="T340" s="24" t="s">
        <v>16</v>
      </c>
      <c r="U340" s="24" t="s">
        <v>17</v>
      </c>
      <c r="V340" s="15">
        <v>28</v>
      </c>
      <c r="W340" s="15">
        <v>15</v>
      </c>
      <c r="X340" s="15">
        <v>5.7</v>
      </c>
      <c r="Y340" s="15">
        <f t="shared" ref="Y340" si="64">(2*V340*W340)+(2*V340*X340)+(2*W340*X340)</f>
        <v>1330.2</v>
      </c>
      <c r="Z340" s="15">
        <f t="shared" ref="Z340" si="65">V340*W340*X340</f>
        <v>2394</v>
      </c>
      <c r="AA340" s="15">
        <f t="shared" ref="AA340" si="66">Y340/Z340</f>
        <v>0.55563909774436093</v>
      </c>
      <c r="AB340" s="15">
        <v>24</v>
      </c>
      <c r="AC340" s="35">
        <f t="shared" ref="AC340" si="67">V340*W340</f>
        <v>420</v>
      </c>
      <c r="AD340" s="28">
        <f t="shared" si="60"/>
        <v>2.3940000000000001</v>
      </c>
      <c r="AE340" s="24">
        <f t="shared" si="61"/>
        <v>4.2000000000000003E-2</v>
      </c>
      <c r="AF340" s="24">
        <f t="shared" si="62"/>
        <v>70.983151058170677</v>
      </c>
      <c r="AG340" s="24">
        <f t="shared" si="63"/>
        <v>0.42251875629863489</v>
      </c>
    </row>
    <row r="341" spans="1:33" s="24" customFormat="1" ht="13" x14ac:dyDescent="0.15">
      <c r="A341" s="24" t="s">
        <v>11</v>
      </c>
      <c r="B341" s="24" t="s">
        <v>21</v>
      </c>
      <c r="C341" s="24" t="s">
        <v>177</v>
      </c>
      <c r="D341" s="25" t="s">
        <v>178</v>
      </c>
      <c r="E341" s="24" t="s">
        <v>22</v>
      </c>
      <c r="F341" s="24" t="s">
        <v>108</v>
      </c>
      <c r="G341" s="3" t="s">
        <v>204</v>
      </c>
      <c r="H341" s="26">
        <v>45082</v>
      </c>
      <c r="I341" s="27">
        <v>0.53055555555555556</v>
      </c>
      <c r="J341" s="27">
        <v>0.53472222222222221</v>
      </c>
      <c r="K341" s="27">
        <f t="shared" si="56"/>
        <v>0.54166666666666663</v>
      </c>
      <c r="L341" s="24" t="s">
        <v>15</v>
      </c>
      <c r="M341" s="24">
        <v>78</v>
      </c>
      <c r="N341" s="24">
        <f t="shared" si="57"/>
        <v>25.555555555555557</v>
      </c>
      <c r="O341" s="24">
        <v>0.68100000000000005</v>
      </c>
      <c r="P341" s="24">
        <v>2E-3</v>
      </c>
      <c r="Q341" s="24">
        <f t="shared" si="58"/>
        <v>40.86</v>
      </c>
      <c r="R341" s="24">
        <f t="shared" si="59"/>
        <v>1.1999999999999999E-4</v>
      </c>
      <c r="T341" s="24" t="s">
        <v>16</v>
      </c>
      <c r="U341" s="24" t="s">
        <v>109</v>
      </c>
      <c r="V341" s="15">
        <v>28</v>
      </c>
      <c r="W341" s="15">
        <v>15</v>
      </c>
      <c r="X341" s="15">
        <v>5.7</v>
      </c>
      <c r="Y341" s="15">
        <f t="shared" ref="Y341:Y342" si="68">(2*V341*W341)+(2*V341*X341)+(2*W341*X341)</f>
        <v>1330.2</v>
      </c>
      <c r="Z341" s="15">
        <f t="shared" ref="Z341:Z342" si="69">V341*W341*X341</f>
        <v>2394</v>
      </c>
      <c r="AA341" s="15">
        <f t="shared" ref="AA341:AA342" si="70">Y341/Z341</f>
        <v>0.55563909774436093</v>
      </c>
      <c r="AB341" s="15">
        <v>24</v>
      </c>
      <c r="AC341" s="35">
        <f t="shared" ref="AC341:AC342" si="71">V341*W341</f>
        <v>420</v>
      </c>
      <c r="AD341" s="28">
        <f t="shared" si="60"/>
        <v>2.3940000000000001</v>
      </c>
      <c r="AE341" s="24">
        <f t="shared" si="61"/>
        <v>4.2000000000000003E-2</v>
      </c>
      <c r="AF341" s="24">
        <f t="shared" si="62"/>
        <v>95.019837378492014</v>
      </c>
      <c r="AG341" s="24">
        <f t="shared" si="63"/>
        <v>0.27905972798382384</v>
      </c>
    </row>
    <row r="342" spans="1:33" s="24" customFormat="1" ht="13" x14ac:dyDescent="0.15">
      <c r="A342" s="24" t="s">
        <v>11</v>
      </c>
      <c r="B342" s="24" t="s">
        <v>21</v>
      </c>
      <c r="C342" s="24" t="s">
        <v>177</v>
      </c>
      <c r="D342" s="25" t="s">
        <v>178</v>
      </c>
      <c r="E342" s="24" t="s">
        <v>22</v>
      </c>
      <c r="F342" s="24" t="s">
        <v>116</v>
      </c>
      <c r="G342" s="3" t="s">
        <v>132</v>
      </c>
      <c r="H342" s="26">
        <v>45083</v>
      </c>
      <c r="I342" s="27">
        <v>0.51944444444444449</v>
      </c>
      <c r="J342" s="27">
        <v>0.5229166666666667</v>
      </c>
      <c r="K342" s="27">
        <f t="shared" si="56"/>
        <v>0.5</v>
      </c>
      <c r="L342" s="24" t="s">
        <v>15</v>
      </c>
      <c r="M342" s="24">
        <v>80</v>
      </c>
      <c r="N342" s="24">
        <f t="shared" si="57"/>
        <v>26.666666666666668</v>
      </c>
      <c r="O342" s="24">
        <v>0.51200000000000001</v>
      </c>
      <c r="P342" s="24">
        <v>4.0000000000000001E-3</v>
      </c>
      <c r="Q342" s="24">
        <f t="shared" si="58"/>
        <v>30.72</v>
      </c>
      <c r="R342" s="24">
        <f t="shared" si="59"/>
        <v>2.3999999999999998E-4</v>
      </c>
      <c r="T342" s="24" t="s">
        <v>16</v>
      </c>
      <c r="U342" s="24" t="s">
        <v>117</v>
      </c>
      <c r="V342" s="15">
        <v>28</v>
      </c>
      <c r="W342" s="15">
        <v>15</v>
      </c>
      <c r="X342" s="15">
        <v>5.7</v>
      </c>
      <c r="Y342" s="15">
        <f t="shared" si="68"/>
        <v>1330.2</v>
      </c>
      <c r="Z342" s="15">
        <f t="shared" si="69"/>
        <v>2394</v>
      </c>
      <c r="AA342" s="15">
        <f t="shared" si="70"/>
        <v>0.55563909774436093</v>
      </c>
      <c r="AB342" s="15">
        <v>24</v>
      </c>
      <c r="AC342" s="35">
        <f t="shared" si="71"/>
        <v>420</v>
      </c>
      <c r="AD342" s="28">
        <f t="shared" si="60"/>
        <v>2.3940000000000001</v>
      </c>
      <c r="AE342" s="24">
        <f t="shared" si="61"/>
        <v>4.2000000000000003E-2</v>
      </c>
      <c r="AF342" s="24">
        <f t="shared" si="62"/>
        <v>71.1745386068079</v>
      </c>
      <c r="AG342" s="24">
        <f t="shared" si="63"/>
        <v>0.5560510828656865</v>
      </c>
    </row>
    <row r="343" spans="1:33" s="24" customFormat="1" ht="13" x14ac:dyDescent="0.15">
      <c r="A343" s="24" t="s">
        <v>11</v>
      </c>
      <c r="B343" s="24" t="s">
        <v>21</v>
      </c>
      <c r="C343" s="24" t="s">
        <v>177</v>
      </c>
      <c r="D343" s="25" t="s">
        <v>178</v>
      </c>
      <c r="E343" s="24" t="s">
        <v>22</v>
      </c>
      <c r="F343" s="24" t="s">
        <v>127</v>
      </c>
      <c r="G343" s="3" t="s">
        <v>132</v>
      </c>
      <c r="H343" s="26">
        <v>45084</v>
      </c>
      <c r="I343" s="27">
        <v>0.34444444444444444</v>
      </c>
      <c r="J343" s="27">
        <v>0.34791666666666665</v>
      </c>
      <c r="K343" s="27">
        <f t="shared" si="56"/>
        <v>0.33333333333333331</v>
      </c>
      <c r="L343" s="24" t="s">
        <v>15</v>
      </c>
      <c r="M343" s="24">
        <v>68</v>
      </c>
      <c r="N343" s="24">
        <f t="shared" si="57"/>
        <v>20</v>
      </c>
      <c r="O343" s="24">
        <v>0.44600000000000001</v>
      </c>
      <c r="P343" s="24">
        <v>4.0000000000000001E-3</v>
      </c>
      <c r="Q343" s="24">
        <f t="shared" si="58"/>
        <v>26.76</v>
      </c>
      <c r="R343" s="24">
        <f t="shared" si="59"/>
        <v>2.3999999999999998E-4</v>
      </c>
      <c r="T343" s="24" t="s">
        <v>16</v>
      </c>
      <c r="U343" s="24" t="s">
        <v>109</v>
      </c>
      <c r="V343" s="15">
        <v>28</v>
      </c>
      <c r="W343" s="15">
        <v>15</v>
      </c>
      <c r="X343" s="15">
        <v>5.7</v>
      </c>
      <c r="Y343" s="15">
        <f t="shared" ref="Y343:Y383" si="72">(2*V343*W343)+(2*V343*X343)+(2*W343*X343)</f>
        <v>1330.2</v>
      </c>
      <c r="Z343" s="15">
        <f t="shared" ref="Z343:Z383" si="73">V343*W343*X343</f>
        <v>2394</v>
      </c>
      <c r="AA343" s="15">
        <f t="shared" ref="AA343:AA383" si="74">Y343/Z343</f>
        <v>0.55563909774436093</v>
      </c>
      <c r="AB343" s="15">
        <v>24</v>
      </c>
      <c r="AC343" s="35">
        <f t="shared" ref="AC343:AC383" si="75">V343*W343</f>
        <v>420</v>
      </c>
      <c r="AD343" s="28">
        <f t="shared" si="60"/>
        <v>2.3940000000000001</v>
      </c>
      <c r="AE343" s="24">
        <f t="shared" si="61"/>
        <v>4.2000000000000003E-2</v>
      </c>
      <c r="AF343" s="24">
        <f t="shared" si="62"/>
        <v>63.409660961868127</v>
      </c>
      <c r="AG343" s="24">
        <f t="shared" si="63"/>
        <v>0.56869651086877238</v>
      </c>
    </row>
    <row r="344" spans="1:33" s="24" customFormat="1" ht="13" x14ac:dyDescent="0.15">
      <c r="A344" s="24" t="s">
        <v>11</v>
      </c>
      <c r="B344" s="24" t="s">
        <v>21</v>
      </c>
      <c r="C344" s="24" t="s">
        <v>177</v>
      </c>
      <c r="D344" s="25" t="s">
        <v>178</v>
      </c>
      <c r="E344" s="24" t="s">
        <v>22</v>
      </c>
      <c r="F344" s="24" t="s">
        <v>135</v>
      </c>
      <c r="G344" s="3" t="s">
        <v>132</v>
      </c>
      <c r="H344" s="26">
        <v>45084</v>
      </c>
      <c r="I344" s="27">
        <v>0.5493055555555556</v>
      </c>
      <c r="J344" s="27">
        <v>0.55277777777777781</v>
      </c>
      <c r="K344" s="27">
        <f t="shared" si="56"/>
        <v>0.54166666666666663</v>
      </c>
      <c r="L344" s="24" t="s">
        <v>15</v>
      </c>
      <c r="M344" s="24">
        <v>78</v>
      </c>
      <c r="N344" s="24">
        <f t="shared" si="57"/>
        <v>25.555555555555557</v>
      </c>
      <c r="O344" s="24">
        <v>0.6</v>
      </c>
      <c r="P344" s="24">
        <v>2E-3</v>
      </c>
      <c r="Q344" s="24">
        <f t="shared" si="58"/>
        <v>36</v>
      </c>
      <c r="R344" s="24">
        <f t="shared" si="59"/>
        <v>1.1999999999999999E-4</v>
      </c>
      <c r="T344" s="24" t="s">
        <v>16</v>
      </c>
      <c r="U344" s="24" t="s">
        <v>136</v>
      </c>
      <c r="V344" s="15">
        <v>28</v>
      </c>
      <c r="W344" s="15">
        <v>15</v>
      </c>
      <c r="X344" s="15">
        <v>5.7</v>
      </c>
      <c r="Y344" s="15">
        <f t="shared" si="72"/>
        <v>1330.2</v>
      </c>
      <c r="Z344" s="15">
        <f t="shared" si="73"/>
        <v>2394</v>
      </c>
      <c r="AA344" s="15">
        <f t="shared" si="74"/>
        <v>0.55563909774436093</v>
      </c>
      <c r="AB344" s="15">
        <v>24</v>
      </c>
      <c r="AC344" s="35">
        <f t="shared" si="75"/>
        <v>420</v>
      </c>
      <c r="AD344" s="28">
        <f t="shared" si="60"/>
        <v>2.3940000000000001</v>
      </c>
      <c r="AE344" s="24">
        <f t="shared" si="61"/>
        <v>4.2000000000000003E-2</v>
      </c>
      <c r="AF344" s="24">
        <f t="shared" si="62"/>
        <v>83.717918395147166</v>
      </c>
      <c r="AG344" s="24">
        <f t="shared" si="63"/>
        <v>0.27905972798382384</v>
      </c>
    </row>
    <row r="345" spans="1:33" s="24" customFormat="1" ht="13" x14ac:dyDescent="0.15">
      <c r="A345" s="24" t="s">
        <v>11</v>
      </c>
      <c r="B345" s="24" t="s">
        <v>21</v>
      </c>
      <c r="C345" s="24" t="s">
        <v>177</v>
      </c>
      <c r="D345" s="25" t="s">
        <v>178</v>
      </c>
      <c r="E345" s="24" t="s">
        <v>22</v>
      </c>
      <c r="F345" s="24" t="s">
        <v>137</v>
      </c>
      <c r="G345" s="3" t="s">
        <v>205</v>
      </c>
      <c r="H345" s="26">
        <v>45085</v>
      </c>
      <c r="I345" s="27">
        <v>0.55763888888888891</v>
      </c>
      <c r="J345" s="27">
        <v>0.56111111111111112</v>
      </c>
      <c r="K345" s="27">
        <f t="shared" si="56"/>
        <v>0.54166666666666663</v>
      </c>
      <c r="L345" s="24" t="s">
        <v>15</v>
      </c>
      <c r="M345" s="24">
        <v>78</v>
      </c>
      <c r="N345" s="24">
        <f t="shared" si="57"/>
        <v>25.555555555555557</v>
      </c>
      <c r="O345" s="24">
        <v>0.56100000000000005</v>
      </c>
      <c r="P345" s="24">
        <v>4.0000000000000001E-3</v>
      </c>
      <c r="Q345" s="24">
        <f t="shared" si="58"/>
        <v>33.660000000000004</v>
      </c>
      <c r="R345" s="24">
        <f t="shared" si="59"/>
        <v>2.3999999999999998E-4</v>
      </c>
      <c r="T345" s="24" t="s">
        <v>16</v>
      </c>
      <c r="U345" s="24" t="s">
        <v>17</v>
      </c>
      <c r="V345" s="15">
        <v>28</v>
      </c>
      <c r="W345" s="15">
        <v>15</v>
      </c>
      <c r="X345" s="15">
        <v>5.7</v>
      </c>
      <c r="Y345" s="15">
        <f t="shared" si="72"/>
        <v>1330.2</v>
      </c>
      <c r="Z345" s="15">
        <f t="shared" si="73"/>
        <v>2394</v>
      </c>
      <c r="AA345" s="15">
        <f t="shared" si="74"/>
        <v>0.55563909774436093</v>
      </c>
      <c r="AB345" s="15">
        <v>24</v>
      </c>
      <c r="AC345" s="35">
        <f t="shared" si="75"/>
        <v>420</v>
      </c>
      <c r="AD345" s="28">
        <f t="shared" si="60"/>
        <v>2.3940000000000001</v>
      </c>
      <c r="AE345" s="24">
        <f t="shared" si="61"/>
        <v>4.2000000000000003E-2</v>
      </c>
      <c r="AF345" s="24">
        <f t="shared" si="62"/>
        <v>78.2762536994626</v>
      </c>
      <c r="AG345" s="24">
        <f t="shared" si="63"/>
        <v>0.55811945596764767</v>
      </c>
    </row>
    <row r="346" spans="1:33" s="24" customFormat="1" ht="13" x14ac:dyDescent="0.15">
      <c r="A346" s="24" t="s">
        <v>11</v>
      </c>
      <c r="B346" s="24" t="s">
        <v>21</v>
      </c>
      <c r="C346" s="24" t="s">
        <v>177</v>
      </c>
      <c r="D346" s="25" t="s">
        <v>178</v>
      </c>
      <c r="E346" s="24" t="s">
        <v>22</v>
      </c>
      <c r="F346" s="24" t="s">
        <v>173</v>
      </c>
      <c r="G346" s="3" t="s">
        <v>205</v>
      </c>
      <c r="H346" s="26">
        <v>45086</v>
      </c>
      <c r="I346" s="27">
        <v>0.51249999999999996</v>
      </c>
      <c r="J346" s="27">
        <v>0.51597222222222228</v>
      </c>
      <c r="K346" s="27">
        <f t="shared" si="56"/>
        <v>0.5</v>
      </c>
      <c r="L346" s="24" t="s">
        <v>15</v>
      </c>
      <c r="M346" s="24">
        <v>74</v>
      </c>
      <c r="N346" s="24">
        <f t="shared" si="57"/>
        <v>23.333333333333332</v>
      </c>
      <c r="O346" s="24">
        <v>0.49399999999999999</v>
      </c>
      <c r="P346" s="24">
        <v>4.0000000000000001E-3</v>
      </c>
      <c r="Q346" s="24">
        <f t="shared" si="58"/>
        <v>29.64</v>
      </c>
      <c r="R346" s="24">
        <f t="shared" si="59"/>
        <v>2.3999999999999998E-4</v>
      </c>
      <c r="T346" s="24" t="s">
        <v>16</v>
      </c>
      <c r="U346" s="24" t="s">
        <v>17</v>
      </c>
      <c r="V346" s="15">
        <v>28</v>
      </c>
      <c r="W346" s="15">
        <v>15</v>
      </c>
      <c r="X346" s="15">
        <v>5.7</v>
      </c>
      <c r="Y346" s="15">
        <f t="shared" si="72"/>
        <v>1330.2</v>
      </c>
      <c r="Z346" s="15">
        <f t="shared" si="73"/>
        <v>2394</v>
      </c>
      <c r="AA346" s="15">
        <f t="shared" si="74"/>
        <v>0.55563909774436093</v>
      </c>
      <c r="AB346" s="15">
        <v>24</v>
      </c>
      <c r="AC346" s="35">
        <f t="shared" si="75"/>
        <v>420</v>
      </c>
      <c r="AD346" s="28">
        <f t="shared" si="60"/>
        <v>2.3940000000000001</v>
      </c>
      <c r="AE346" s="24">
        <f t="shared" si="61"/>
        <v>4.2000000000000003E-2</v>
      </c>
      <c r="AF346" s="24">
        <f t="shared" si="62"/>
        <v>69.444384834130574</v>
      </c>
      <c r="AG346" s="24">
        <f t="shared" si="63"/>
        <v>0.56230271120753494</v>
      </c>
    </row>
    <row r="347" spans="1:33" s="24" customFormat="1" ht="13" x14ac:dyDescent="0.15">
      <c r="A347" s="24" t="s">
        <v>11</v>
      </c>
      <c r="B347" s="24" t="s">
        <v>38</v>
      </c>
      <c r="C347" s="24" t="s">
        <v>177</v>
      </c>
      <c r="D347" s="25" t="s">
        <v>178</v>
      </c>
      <c r="E347" s="24" t="s">
        <v>39</v>
      </c>
      <c r="F347" s="24" t="s">
        <v>14</v>
      </c>
      <c r="G347" s="3" t="s">
        <v>204</v>
      </c>
      <c r="H347" s="26">
        <v>45081</v>
      </c>
      <c r="I347" s="27">
        <v>0.61805555555555558</v>
      </c>
      <c r="J347" s="27">
        <v>0.62291666666666667</v>
      </c>
      <c r="K347" s="27">
        <f t="shared" si="56"/>
        <v>0.625</v>
      </c>
      <c r="L347" s="24" t="s">
        <v>15</v>
      </c>
      <c r="M347" s="24">
        <v>76</v>
      </c>
      <c r="N347" s="24">
        <f t="shared" si="57"/>
        <v>24.444444444444443</v>
      </c>
      <c r="O347" s="24">
        <v>0.25800000000000001</v>
      </c>
      <c r="P347" s="24">
        <v>1.4E-2</v>
      </c>
      <c r="Q347" s="24">
        <f t="shared" si="58"/>
        <v>15.48</v>
      </c>
      <c r="R347" s="24">
        <f t="shared" si="59"/>
        <v>8.3999999999999993E-4</v>
      </c>
      <c r="T347" s="24" t="s">
        <v>16</v>
      </c>
      <c r="U347" s="24" t="s">
        <v>17</v>
      </c>
      <c r="V347" s="15">
        <v>28</v>
      </c>
      <c r="W347" s="15">
        <v>15</v>
      </c>
      <c r="X347" s="15">
        <v>5.7</v>
      </c>
      <c r="Y347" s="15">
        <f t="shared" si="72"/>
        <v>1330.2</v>
      </c>
      <c r="Z347" s="15">
        <f t="shared" si="73"/>
        <v>2394</v>
      </c>
      <c r="AA347" s="15">
        <f t="shared" si="74"/>
        <v>0.55563909774436093</v>
      </c>
      <c r="AB347" s="15">
        <v>24</v>
      </c>
      <c r="AC347" s="35">
        <f t="shared" si="75"/>
        <v>420</v>
      </c>
      <c r="AD347" s="28">
        <f t="shared" si="60"/>
        <v>2.3940000000000001</v>
      </c>
      <c r="AE347" s="24">
        <f t="shared" si="61"/>
        <v>4.2000000000000003E-2</v>
      </c>
      <c r="AF347" s="24">
        <f t="shared" si="62"/>
        <v>36.133111185829101</v>
      </c>
      <c r="AG347" s="24">
        <f t="shared" si="63"/>
        <v>1.9607114596961521</v>
      </c>
    </row>
    <row r="348" spans="1:33" s="24" customFormat="1" ht="13" x14ac:dyDescent="0.15">
      <c r="A348" s="24" t="s">
        <v>11</v>
      </c>
      <c r="B348" s="24" t="s">
        <v>38</v>
      </c>
      <c r="C348" s="24" t="s">
        <v>177</v>
      </c>
      <c r="D348" s="25" t="s">
        <v>178</v>
      </c>
      <c r="E348" s="24" t="s">
        <v>39</v>
      </c>
      <c r="F348" s="24" t="s">
        <v>108</v>
      </c>
      <c r="G348" s="3" t="s">
        <v>204</v>
      </c>
      <c r="H348" s="26">
        <v>45082</v>
      </c>
      <c r="I348" s="27">
        <v>0.59375</v>
      </c>
      <c r="J348" s="27">
        <v>0.59722222222222221</v>
      </c>
      <c r="K348" s="27">
        <f t="shared" si="56"/>
        <v>0.58333333333333326</v>
      </c>
      <c r="L348" s="24" t="s">
        <v>15</v>
      </c>
      <c r="M348" s="24">
        <v>80</v>
      </c>
      <c r="N348" s="24">
        <f t="shared" si="57"/>
        <v>26.666666666666668</v>
      </c>
      <c r="O348" s="24">
        <v>0.26900000000000002</v>
      </c>
      <c r="P348" s="24">
        <v>1.2E-2</v>
      </c>
      <c r="Q348" s="24">
        <f t="shared" si="58"/>
        <v>16.14</v>
      </c>
      <c r="R348" s="24">
        <f t="shared" si="59"/>
        <v>7.1999999999999994E-4</v>
      </c>
      <c r="T348" s="24" t="s">
        <v>16</v>
      </c>
      <c r="U348" s="24" t="s">
        <v>109</v>
      </c>
      <c r="V348" s="15">
        <v>28</v>
      </c>
      <c r="W348" s="15">
        <v>15</v>
      </c>
      <c r="X348" s="15">
        <v>5.7</v>
      </c>
      <c r="Y348" s="15">
        <f t="shared" si="72"/>
        <v>1330.2</v>
      </c>
      <c r="Z348" s="15">
        <f t="shared" si="73"/>
        <v>2394</v>
      </c>
      <c r="AA348" s="15">
        <f t="shared" si="74"/>
        <v>0.55563909774436093</v>
      </c>
      <c r="AB348" s="15">
        <v>24</v>
      </c>
      <c r="AC348" s="35">
        <f t="shared" si="75"/>
        <v>420</v>
      </c>
      <c r="AD348" s="28">
        <f t="shared" si="60"/>
        <v>2.3940000000000001</v>
      </c>
      <c r="AE348" s="24">
        <f t="shared" si="61"/>
        <v>4.2000000000000003E-2</v>
      </c>
      <c r="AF348" s="24">
        <f t="shared" si="62"/>
        <v>37.394435322717435</v>
      </c>
      <c r="AG348" s="24">
        <f t="shared" si="63"/>
        <v>1.66815324859706</v>
      </c>
    </row>
    <row r="349" spans="1:33" s="24" customFormat="1" ht="13" x14ac:dyDescent="0.15">
      <c r="A349" s="24" t="s">
        <v>11</v>
      </c>
      <c r="B349" s="24" t="s">
        <v>38</v>
      </c>
      <c r="C349" s="24" t="s">
        <v>177</v>
      </c>
      <c r="D349" s="25" t="s">
        <v>178</v>
      </c>
      <c r="E349" s="24" t="s">
        <v>39</v>
      </c>
      <c r="F349" s="24" t="s">
        <v>116</v>
      </c>
      <c r="G349" s="3" t="s">
        <v>132</v>
      </c>
      <c r="H349" s="26">
        <v>45083</v>
      </c>
      <c r="I349" s="27">
        <v>0.5756944444444444</v>
      </c>
      <c r="J349" s="27">
        <v>0.57916666666666672</v>
      </c>
      <c r="K349" s="27">
        <f t="shared" si="56"/>
        <v>0.58333333333333326</v>
      </c>
      <c r="L349" s="24" t="s">
        <v>15</v>
      </c>
      <c r="M349" s="24">
        <v>82</v>
      </c>
      <c r="N349" s="24">
        <f t="shared" si="57"/>
        <v>27.777777777777779</v>
      </c>
      <c r="O349" s="24">
        <v>0.25600000000000001</v>
      </c>
      <c r="P349" s="24">
        <v>1.2999999999999999E-2</v>
      </c>
      <c r="Q349" s="24">
        <f t="shared" si="58"/>
        <v>15.36</v>
      </c>
      <c r="R349" s="24">
        <f t="shared" si="59"/>
        <v>7.7999999999999988E-4</v>
      </c>
      <c r="T349" s="24" t="s">
        <v>16</v>
      </c>
      <c r="U349" s="24" t="s">
        <v>117</v>
      </c>
      <c r="V349" s="15">
        <v>28</v>
      </c>
      <c r="W349" s="15">
        <v>15</v>
      </c>
      <c r="X349" s="15">
        <v>5.7</v>
      </c>
      <c r="Y349" s="15">
        <f t="shared" si="72"/>
        <v>1330.2</v>
      </c>
      <c r="Z349" s="15">
        <f t="shared" si="73"/>
        <v>2394</v>
      </c>
      <c r="AA349" s="15">
        <f t="shared" si="74"/>
        <v>0.55563909774436093</v>
      </c>
      <c r="AB349" s="15">
        <v>24</v>
      </c>
      <c r="AC349" s="35">
        <f t="shared" si="75"/>
        <v>420</v>
      </c>
      <c r="AD349" s="28">
        <f t="shared" si="60"/>
        <v>2.3940000000000001</v>
      </c>
      <c r="AE349" s="24">
        <f t="shared" si="61"/>
        <v>4.2000000000000003E-2</v>
      </c>
      <c r="AF349" s="24">
        <f t="shared" si="62"/>
        <v>35.45587096381194</v>
      </c>
      <c r="AG349" s="24">
        <f t="shared" si="63"/>
        <v>1.8004934473810745</v>
      </c>
    </row>
    <row r="350" spans="1:33" s="24" customFormat="1" ht="13" x14ac:dyDescent="0.15">
      <c r="A350" s="24" t="s">
        <v>11</v>
      </c>
      <c r="B350" s="24" t="s">
        <v>38</v>
      </c>
      <c r="C350" s="24" t="s">
        <v>177</v>
      </c>
      <c r="D350" s="25" t="s">
        <v>178</v>
      </c>
      <c r="E350" s="24" t="s">
        <v>39</v>
      </c>
      <c r="F350" s="24" t="s">
        <v>127</v>
      </c>
      <c r="G350" s="3" t="s">
        <v>132</v>
      </c>
      <c r="H350" s="26">
        <v>45084</v>
      </c>
      <c r="I350" s="27">
        <v>0.41388888888888886</v>
      </c>
      <c r="J350" s="27">
        <v>0.41736111111111113</v>
      </c>
      <c r="K350" s="27">
        <f t="shared" si="56"/>
        <v>0.41666666666666663</v>
      </c>
      <c r="L350" s="24" t="s">
        <v>15</v>
      </c>
      <c r="M350" s="24">
        <v>74</v>
      </c>
      <c r="N350" s="24">
        <f t="shared" si="57"/>
        <v>23.333333333333332</v>
      </c>
      <c r="O350" s="24">
        <v>0.215</v>
      </c>
      <c r="P350" s="24">
        <v>1.2999999999999999E-2</v>
      </c>
      <c r="Q350" s="24">
        <f t="shared" si="58"/>
        <v>12.9</v>
      </c>
      <c r="R350" s="24">
        <f t="shared" si="59"/>
        <v>7.7999999999999988E-4</v>
      </c>
      <c r="T350" s="24" t="s">
        <v>16</v>
      </c>
      <c r="U350" s="24" t="s">
        <v>109</v>
      </c>
      <c r="V350" s="15">
        <v>28</v>
      </c>
      <c r="W350" s="15">
        <v>15</v>
      </c>
      <c r="X350" s="15">
        <v>5.7</v>
      </c>
      <c r="Y350" s="15">
        <f t="shared" si="72"/>
        <v>1330.2</v>
      </c>
      <c r="Z350" s="15">
        <f t="shared" si="73"/>
        <v>2394</v>
      </c>
      <c r="AA350" s="15">
        <f t="shared" si="74"/>
        <v>0.55563909774436093</v>
      </c>
      <c r="AB350" s="15">
        <v>24</v>
      </c>
      <c r="AC350" s="35">
        <f t="shared" si="75"/>
        <v>420</v>
      </c>
      <c r="AD350" s="28">
        <f t="shared" si="60"/>
        <v>2.3940000000000001</v>
      </c>
      <c r="AE350" s="24">
        <f t="shared" si="61"/>
        <v>4.2000000000000003E-2</v>
      </c>
      <c r="AF350" s="24">
        <f t="shared" si="62"/>
        <v>30.223770727405004</v>
      </c>
      <c r="AG350" s="24">
        <f t="shared" si="63"/>
        <v>1.827483811424488</v>
      </c>
    </row>
    <row r="351" spans="1:33" s="24" customFormat="1" ht="13" x14ac:dyDescent="0.15">
      <c r="A351" s="24" t="s">
        <v>11</v>
      </c>
      <c r="B351" s="24" t="s">
        <v>38</v>
      </c>
      <c r="C351" s="24" t="s">
        <v>177</v>
      </c>
      <c r="D351" s="25" t="s">
        <v>178</v>
      </c>
      <c r="E351" s="24" t="s">
        <v>39</v>
      </c>
      <c r="F351" s="24" t="s">
        <v>135</v>
      </c>
      <c r="G351" s="3" t="s">
        <v>132</v>
      </c>
      <c r="H351" s="26">
        <v>45084</v>
      </c>
      <c r="I351" s="27">
        <v>0.62430555555555556</v>
      </c>
      <c r="J351" s="27">
        <v>0.62777777777777777</v>
      </c>
      <c r="K351" s="27">
        <f t="shared" si="56"/>
        <v>0.625</v>
      </c>
      <c r="L351" s="24" t="s">
        <v>15</v>
      </c>
      <c r="M351" s="24">
        <v>79</v>
      </c>
      <c r="N351" s="24">
        <f t="shared" si="57"/>
        <v>26.111111111111111</v>
      </c>
      <c r="O351" s="24">
        <v>0.27300000000000002</v>
      </c>
      <c r="P351" s="24">
        <v>1.2999999999999999E-2</v>
      </c>
      <c r="Q351" s="24">
        <f t="shared" si="58"/>
        <v>16.380000000000003</v>
      </c>
      <c r="R351" s="24">
        <f t="shared" si="59"/>
        <v>7.7999999999999988E-4</v>
      </c>
      <c r="T351" s="24" t="s">
        <v>16</v>
      </c>
      <c r="U351" s="24" t="s">
        <v>136</v>
      </c>
      <c r="V351" s="15">
        <v>28</v>
      </c>
      <c r="W351" s="15">
        <v>15</v>
      </c>
      <c r="X351" s="15">
        <v>5.7</v>
      </c>
      <c r="Y351" s="15">
        <f t="shared" si="72"/>
        <v>1330.2</v>
      </c>
      <c r="Z351" s="15">
        <f t="shared" si="73"/>
        <v>2394</v>
      </c>
      <c r="AA351" s="15">
        <f t="shared" si="74"/>
        <v>0.55563909774436093</v>
      </c>
      <c r="AB351" s="15">
        <v>24</v>
      </c>
      <c r="AC351" s="35">
        <f t="shared" si="75"/>
        <v>420</v>
      </c>
      <c r="AD351" s="28">
        <f t="shared" si="60"/>
        <v>2.3940000000000001</v>
      </c>
      <c r="AE351" s="24">
        <f t="shared" si="61"/>
        <v>4.2000000000000003E-2</v>
      </c>
      <c r="AF351" s="24">
        <f t="shared" si="62"/>
        <v>38.02093860527048</v>
      </c>
      <c r="AG351" s="24">
        <f t="shared" si="63"/>
        <v>1.8105208859652602</v>
      </c>
    </row>
    <row r="352" spans="1:33" s="24" customFormat="1" ht="13" x14ac:dyDescent="0.15">
      <c r="A352" s="24" t="s">
        <v>11</v>
      </c>
      <c r="B352" s="24" t="s">
        <v>38</v>
      </c>
      <c r="C352" s="24" t="s">
        <v>177</v>
      </c>
      <c r="D352" s="25" t="s">
        <v>178</v>
      </c>
      <c r="E352" s="24" t="s">
        <v>39</v>
      </c>
      <c r="F352" s="24" t="s">
        <v>137</v>
      </c>
      <c r="G352" s="3" t="s">
        <v>205</v>
      </c>
      <c r="H352" s="26">
        <v>45085</v>
      </c>
      <c r="I352" s="27">
        <v>0.50347222222222221</v>
      </c>
      <c r="J352" s="27">
        <v>0.50763888888888886</v>
      </c>
      <c r="K352" s="27">
        <f t="shared" si="56"/>
        <v>0.5</v>
      </c>
      <c r="L352" s="24" t="s">
        <v>15</v>
      </c>
      <c r="M352" s="24">
        <v>77</v>
      </c>
      <c r="N352" s="24">
        <f t="shared" si="57"/>
        <v>25</v>
      </c>
      <c r="O352" s="24">
        <v>0.23899999999999999</v>
      </c>
      <c r="P352" s="24">
        <v>1.2999999999999999E-2</v>
      </c>
      <c r="Q352" s="24">
        <f t="shared" si="58"/>
        <v>14.34</v>
      </c>
      <c r="R352" s="24">
        <f t="shared" si="59"/>
        <v>7.7999999999999988E-4</v>
      </c>
      <c r="T352" s="24" t="s">
        <v>16</v>
      </c>
      <c r="U352" s="24" t="s">
        <v>17</v>
      </c>
      <c r="V352" s="15">
        <v>28</v>
      </c>
      <c r="W352" s="15">
        <v>15</v>
      </c>
      <c r="X352" s="15">
        <v>5.7</v>
      </c>
      <c r="Y352" s="15">
        <f t="shared" si="72"/>
        <v>1330.2</v>
      </c>
      <c r="Z352" s="15">
        <f t="shared" si="73"/>
        <v>2394</v>
      </c>
      <c r="AA352" s="15">
        <f t="shared" si="74"/>
        <v>0.55563909774436093</v>
      </c>
      <c r="AB352" s="15">
        <v>24</v>
      </c>
      <c r="AC352" s="35">
        <f t="shared" si="75"/>
        <v>420</v>
      </c>
      <c r="AD352" s="28">
        <f t="shared" si="60"/>
        <v>2.3940000000000001</v>
      </c>
      <c r="AE352" s="24">
        <f t="shared" si="61"/>
        <v>4.2000000000000003E-2</v>
      </c>
      <c r="AF352" s="24">
        <f t="shared" si="62"/>
        <v>33.409775563074099</v>
      </c>
      <c r="AG352" s="24">
        <f t="shared" si="63"/>
        <v>1.8172681268617707</v>
      </c>
    </row>
    <row r="353" spans="1:33" s="24" customFormat="1" ht="13" x14ac:dyDescent="0.15">
      <c r="A353" s="24" t="s">
        <v>11</v>
      </c>
      <c r="B353" s="24" t="s">
        <v>38</v>
      </c>
      <c r="C353" s="24" t="s">
        <v>177</v>
      </c>
      <c r="D353" s="25" t="s">
        <v>178</v>
      </c>
      <c r="E353" s="24" t="s">
        <v>39</v>
      </c>
      <c r="F353" s="24" t="s">
        <v>173</v>
      </c>
      <c r="G353" s="3" t="s">
        <v>205</v>
      </c>
      <c r="H353" s="26">
        <v>45086</v>
      </c>
      <c r="I353" s="27">
        <v>0.44861111111111113</v>
      </c>
      <c r="J353" s="27">
        <v>0.45208333333333334</v>
      </c>
      <c r="K353" s="27">
        <f t="shared" si="56"/>
        <v>0.45833333333333331</v>
      </c>
      <c r="L353" s="24" t="s">
        <v>15</v>
      </c>
      <c r="M353" s="24">
        <v>74</v>
      </c>
      <c r="N353" s="24">
        <f t="shared" si="57"/>
        <v>23.333333333333332</v>
      </c>
      <c r="O353" s="24">
        <v>0.20300000000000001</v>
      </c>
      <c r="P353" s="24">
        <v>1.2E-2</v>
      </c>
      <c r="Q353" s="24">
        <f t="shared" si="58"/>
        <v>12.180000000000001</v>
      </c>
      <c r="R353" s="24">
        <f t="shared" si="59"/>
        <v>7.1999999999999994E-4</v>
      </c>
      <c r="T353" s="24" t="s">
        <v>16</v>
      </c>
      <c r="U353" s="24" t="s">
        <v>17</v>
      </c>
      <c r="V353" s="15">
        <v>28</v>
      </c>
      <c r="W353" s="15">
        <v>15</v>
      </c>
      <c r="X353" s="15">
        <v>5.7</v>
      </c>
      <c r="Y353" s="15">
        <f t="shared" si="72"/>
        <v>1330.2</v>
      </c>
      <c r="Z353" s="15">
        <f t="shared" si="73"/>
        <v>2394</v>
      </c>
      <c r="AA353" s="15">
        <f t="shared" si="74"/>
        <v>0.55563909774436093</v>
      </c>
      <c r="AB353" s="15">
        <v>24</v>
      </c>
      <c r="AC353" s="35">
        <f t="shared" si="75"/>
        <v>420</v>
      </c>
      <c r="AD353" s="28">
        <f t="shared" si="60"/>
        <v>2.3940000000000001</v>
      </c>
      <c r="AE353" s="24">
        <f t="shared" si="61"/>
        <v>4.2000000000000003E-2</v>
      </c>
      <c r="AF353" s="24">
        <f t="shared" si="62"/>
        <v>28.536862593782402</v>
      </c>
      <c r="AG353" s="24">
        <f t="shared" si="63"/>
        <v>1.6869081336226046</v>
      </c>
    </row>
    <row r="354" spans="1:33" s="24" customFormat="1" ht="13" x14ac:dyDescent="0.15">
      <c r="A354" s="24" t="s">
        <v>51</v>
      </c>
      <c r="B354" s="24" t="s">
        <v>57</v>
      </c>
      <c r="C354" s="24" t="s">
        <v>177</v>
      </c>
      <c r="D354" s="25" t="s">
        <v>178</v>
      </c>
      <c r="E354" s="24" t="s">
        <v>76</v>
      </c>
      <c r="F354" s="24" t="s">
        <v>14</v>
      </c>
      <c r="G354" s="3" t="s">
        <v>204</v>
      </c>
      <c r="H354" s="26">
        <v>45081</v>
      </c>
      <c r="I354" s="27">
        <v>0.62777777777777777</v>
      </c>
      <c r="J354" s="27">
        <v>0.63124999999999998</v>
      </c>
      <c r="K354" s="27">
        <f t="shared" si="56"/>
        <v>0.625</v>
      </c>
      <c r="L354" s="24" t="s">
        <v>15</v>
      </c>
      <c r="M354" s="24">
        <v>76</v>
      </c>
      <c r="N354" s="24">
        <f t="shared" si="57"/>
        <v>24.444444444444443</v>
      </c>
      <c r="O354" s="24">
        <v>0.17100000000000001</v>
      </c>
      <c r="P354" s="24">
        <v>2E-3</v>
      </c>
      <c r="Q354" s="24">
        <f t="shared" si="58"/>
        <v>10.260000000000002</v>
      </c>
      <c r="R354" s="24">
        <f t="shared" si="59"/>
        <v>1.1999999999999999E-4</v>
      </c>
      <c r="T354" s="24" t="s">
        <v>54</v>
      </c>
      <c r="U354" s="24" t="s">
        <v>55</v>
      </c>
      <c r="V354" s="15">
        <v>28</v>
      </c>
      <c r="W354" s="15">
        <v>15</v>
      </c>
      <c r="X354" s="15">
        <v>5.7</v>
      </c>
      <c r="Y354" s="15">
        <f t="shared" si="72"/>
        <v>1330.2</v>
      </c>
      <c r="Z354" s="15">
        <f t="shared" si="73"/>
        <v>2394</v>
      </c>
      <c r="AA354" s="15">
        <f t="shared" si="74"/>
        <v>0.55563909774436093</v>
      </c>
      <c r="AB354" s="15">
        <v>24</v>
      </c>
      <c r="AC354" s="35">
        <f t="shared" si="75"/>
        <v>420</v>
      </c>
      <c r="AD354" s="28">
        <f t="shared" si="60"/>
        <v>2.3940000000000001</v>
      </c>
      <c r="AE354" s="24">
        <f t="shared" si="61"/>
        <v>4.2000000000000003E-2</v>
      </c>
      <c r="AF354" s="24">
        <f t="shared" si="62"/>
        <v>23.94868997200301</v>
      </c>
      <c r="AG354" s="24">
        <f t="shared" si="63"/>
        <v>0.2801016370994503</v>
      </c>
    </row>
    <row r="355" spans="1:33" s="24" customFormat="1" ht="13" x14ac:dyDescent="0.15">
      <c r="A355" s="24" t="s">
        <v>51</v>
      </c>
      <c r="B355" s="24" t="s">
        <v>57</v>
      </c>
      <c r="C355" s="24" t="s">
        <v>177</v>
      </c>
      <c r="D355" s="25" t="s">
        <v>178</v>
      </c>
      <c r="E355" s="24" t="s">
        <v>76</v>
      </c>
      <c r="F355" s="24" t="s">
        <v>108</v>
      </c>
      <c r="G355" s="3" t="s">
        <v>204</v>
      </c>
      <c r="H355" s="26">
        <v>45082</v>
      </c>
      <c r="I355" s="27">
        <v>0.52708333333333335</v>
      </c>
      <c r="J355" s="27">
        <v>0.53055555555555556</v>
      </c>
      <c r="K355" s="27">
        <f t="shared" si="56"/>
        <v>0.54166666666666663</v>
      </c>
      <c r="L355" s="24" t="s">
        <v>15</v>
      </c>
      <c r="M355" s="24">
        <v>78</v>
      </c>
      <c r="N355" s="24">
        <f t="shared" si="57"/>
        <v>25.555555555555557</v>
      </c>
      <c r="O355" s="24">
        <v>0.16800000000000001</v>
      </c>
      <c r="P355" s="24">
        <v>-5.0000000000000001E-3</v>
      </c>
      <c r="Q355" s="24">
        <f t="shared" si="58"/>
        <v>10.08</v>
      </c>
      <c r="R355" s="24">
        <f t="shared" si="59"/>
        <v>-2.9999999999999997E-4</v>
      </c>
      <c r="T355" s="24" t="s">
        <v>54</v>
      </c>
      <c r="U355" s="24" t="s">
        <v>115</v>
      </c>
      <c r="V355" s="15">
        <v>28</v>
      </c>
      <c r="W355" s="15">
        <v>15</v>
      </c>
      <c r="X355" s="15">
        <v>5.7</v>
      </c>
      <c r="Y355" s="15">
        <f t="shared" si="72"/>
        <v>1330.2</v>
      </c>
      <c r="Z355" s="15">
        <f t="shared" si="73"/>
        <v>2394</v>
      </c>
      <c r="AA355" s="15">
        <f t="shared" si="74"/>
        <v>0.55563909774436093</v>
      </c>
      <c r="AB355" s="15">
        <v>24</v>
      </c>
      <c r="AC355" s="35">
        <f t="shared" si="75"/>
        <v>420</v>
      </c>
      <c r="AD355" s="28">
        <f t="shared" si="60"/>
        <v>2.3940000000000001</v>
      </c>
      <c r="AE355" s="24">
        <f t="shared" si="61"/>
        <v>4.2000000000000003E-2</v>
      </c>
      <c r="AF355" s="24">
        <f t="shared" si="62"/>
        <v>23.441017150641208</v>
      </c>
      <c r="AG355" s="24">
        <f t="shared" si="63"/>
        <v>-0.6976493199595597</v>
      </c>
    </row>
    <row r="356" spans="1:33" s="24" customFormat="1" ht="13" x14ac:dyDescent="0.15">
      <c r="A356" s="24" t="s">
        <v>51</v>
      </c>
      <c r="B356" s="24" t="s">
        <v>57</v>
      </c>
      <c r="C356" s="24" t="s">
        <v>177</v>
      </c>
      <c r="D356" s="25" t="s">
        <v>178</v>
      </c>
      <c r="E356" s="24" t="s">
        <v>76</v>
      </c>
      <c r="F356" s="24" t="s">
        <v>116</v>
      </c>
      <c r="G356" s="3" t="s">
        <v>132</v>
      </c>
      <c r="H356" s="26">
        <v>45083</v>
      </c>
      <c r="I356" s="27">
        <v>0.51041666666666663</v>
      </c>
      <c r="J356" s="27">
        <v>0.51388888888888884</v>
      </c>
      <c r="K356" s="27">
        <f t="shared" si="56"/>
        <v>0.5</v>
      </c>
      <c r="L356" s="24" t="s">
        <v>15</v>
      </c>
      <c r="M356" s="24">
        <v>80</v>
      </c>
      <c r="N356" s="24">
        <f t="shared" si="57"/>
        <v>26.666666666666668</v>
      </c>
      <c r="O356" s="24">
        <v>0.18</v>
      </c>
      <c r="P356" s="24">
        <v>3.0000000000000001E-3</v>
      </c>
      <c r="Q356" s="24">
        <f t="shared" si="58"/>
        <v>10.799999999999999</v>
      </c>
      <c r="R356" s="24">
        <f t="shared" si="59"/>
        <v>1.7999999999999998E-4</v>
      </c>
      <c r="T356" s="24" t="s">
        <v>54</v>
      </c>
      <c r="U356" s="29" t="s">
        <v>119</v>
      </c>
      <c r="V356" s="15">
        <v>28</v>
      </c>
      <c r="W356" s="15">
        <v>15</v>
      </c>
      <c r="X356" s="15">
        <v>5.7</v>
      </c>
      <c r="Y356" s="15">
        <f t="shared" si="72"/>
        <v>1330.2</v>
      </c>
      <c r="Z356" s="15">
        <f t="shared" si="73"/>
        <v>2394</v>
      </c>
      <c r="AA356" s="15">
        <f t="shared" si="74"/>
        <v>0.55563909774436093</v>
      </c>
      <c r="AB356" s="15">
        <v>24</v>
      </c>
      <c r="AC356" s="35">
        <f t="shared" si="75"/>
        <v>420</v>
      </c>
      <c r="AD356" s="28">
        <f t="shared" si="60"/>
        <v>2.3940000000000001</v>
      </c>
      <c r="AE356" s="24">
        <f t="shared" si="61"/>
        <v>4.2000000000000003E-2</v>
      </c>
      <c r="AF356" s="24">
        <f t="shared" si="62"/>
        <v>25.022298728955896</v>
      </c>
      <c r="AG356" s="24">
        <f t="shared" si="63"/>
        <v>0.41703831214926501</v>
      </c>
    </row>
    <row r="357" spans="1:33" s="24" customFormat="1" ht="13" x14ac:dyDescent="0.15">
      <c r="A357" s="24" t="s">
        <v>51</v>
      </c>
      <c r="B357" s="24" t="s">
        <v>57</v>
      </c>
      <c r="C357" s="24" t="s">
        <v>177</v>
      </c>
      <c r="D357" s="25" t="s">
        <v>178</v>
      </c>
      <c r="E357" s="24" t="s">
        <v>76</v>
      </c>
      <c r="F357" s="24" t="s">
        <v>127</v>
      </c>
      <c r="G357" s="3" t="s">
        <v>132</v>
      </c>
      <c r="H357" s="26">
        <v>45084</v>
      </c>
      <c r="I357" s="27">
        <v>0.33750000000000002</v>
      </c>
      <c r="J357" s="27">
        <v>0.34166666666666667</v>
      </c>
      <c r="K357" s="27">
        <f t="shared" si="56"/>
        <v>0.33333333333333331</v>
      </c>
      <c r="L357" s="24" t="s">
        <v>15</v>
      </c>
      <c r="M357" s="24">
        <v>68</v>
      </c>
      <c r="N357" s="24">
        <f t="shared" si="57"/>
        <v>20</v>
      </c>
      <c r="O357" s="24">
        <v>0.14000000000000001</v>
      </c>
      <c r="P357" s="24">
        <v>2E-3</v>
      </c>
      <c r="Q357" s="24">
        <f t="shared" si="58"/>
        <v>8.4</v>
      </c>
      <c r="R357" s="24">
        <f t="shared" si="59"/>
        <v>1.1999999999999999E-4</v>
      </c>
      <c r="T357" s="24" t="s">
        <v>54</v>
      </c>
      <c r="U357" s="24" t="s">
        <v>129</v>
      </c>
      <c r="V357" s="15">
        <v>28</v>
      </c>
      <c r="W357" s="15">
        <v>15</v>
      </c>
      <c r="X357" s="15">
        <v>5.7</v>
      </c>
      <c r="Y357" s="15">
        <f t="shared" si="72"/>
        <v>1330.2</v>
      </c>
      <c r="Z357" s="15">
        <f t="shared" si="73"/>
        <v>2394</v>
      </c>
      <c r="AA357" s="15">
        <f t="shared" si="74"/>
        <v>0.55563909774436093</v>
      </c>
      <c r="AB357" s="15">
        <v>24</v>
      </c>
      <c r="AC357" s="35">
        <f t="shared" si="75"/>
        <v>420</v>
      </c>
      <c r="AD357" s="28">
        <f t="shared" si="60"/>
        <v>2.3940000000000001</v>
      </c>
      <c r="AE357" s="24">
        <f t="shared" si="61"/>
        <v>4.2000000000000003E-2</v>
      </c>
      <c r="AF357" s="24">
        <f t="shared" si="62"/>
        <v>19.904377880407029</v>
      </c>
      <c r="AG357" s="24">
        <f t="shared" si="63"/>
        <v>0.28434825543438619</v>
      </c>
    </row>
    <row r="358" spans="1:33" s="24" customFormat="1" ht="13" x14ac:dyDescent="0.15">
      <c r="A358" s="24" t="s">
        <v>51</v>
      </c>
      <c r="B358" s="24" t="s">
        <v>57</v>
      </c>
      <c r="C358" s="24" t="s">
        <v>177</v>
      </c>
      <c r="D358" s="25" t="s">
        <v>178</v>
      </c>
      <c r="E358" s="24" t="s">
        <v>76</v>
      </c>
      <c r="F358" s="24" t="s">
        <v>135</v>
      </c>
      <c r="G358" s="3" t="s">
        <v>132</v>
      </c>
      <c r="H358" s="26">
        <v>45084</v>
      </c>
      <c r="I358" s="27">
        <v>0.55208333333333337</v>
      </c>
      <c r="J358" s="27">
        <v>0.55555555555555558</v>
      </c>
      <c r="K358" s="27">
        <f t="shared" si="56"/>
        <v>0.54166666666666663</v>
      </c>
      <c r="L358" s="24" t="s">
        <v>15</v>
      </c>
      <c r="M358" s="24">
        <v>78</v>
      </c>
      <c r="N358" s="24">
        <f t="shared" si="57"/>
        <v>25.555555555555557</v>
      </c>
      <c r="O358" s="24">
        <v>0.21099999999999999</v>
      </c>
      <c r="P358" s="24">
        <v>2E-3</v>
      </c>
      <c r="Q358" s="24">
        <f t="shared" si="58"/>
        <v>12.66</v>
      </c>
      <c r="R358" s="24">
        <f t="shared" si="59"/>
        <v>1.1999999999999999E-4</v>
      </c>
      <c r="T358" s="24" t="s">
        <v>54</v>
      </c>
      <c r="U358" s="24" t="s">
        <v>115</v>
      </c>
      <c r="V358" s="15">
        <v>28</v>
      </c>
      <c r="W358" s="15">
        <v>15</v>
      </c>
      <c r="X358" s="15">
        <v>5.7</v>
      </c>
      <c r="Y358" s="15">
        <f t="shared" si="72"/>
        <v>1330.2</v>
      </c>
      <c r="Z358" s="15">
        <f t="shared" si="73"/>
        <v>2394</v>
      </c>
      <c r="AA358" s="15">
        <f t="shared" si="74"/>
        <v>0.55563909774436093</v>
      </c>
      <c r="AB358" s="15">
        <v>24</v>
      </c>
      <c r="AC358" s="35">
        <f t="shared" si="75"/>
        <v>420</v>
      </c>
      <c r="AD358" s="28">
        <f t="shared" si="60"/>
        <v>2.3940000000000001</v>
      </c>
      <c r="AE358" s="24">
        <f t="shared" si="61"/>
        <v>4.2000000000000003E-2</v>
      </c>
      <c r="AF358" s="24">
        <f t="shared" si="62"/>
        <v>29.440801302293419</v>
      </c>
      <c r="AG358" s="24">
        <f t="shared" si="63"/>
        <v>0.27905972798382384</v>
      </c>
    </row>
    <row r="359" spans="1:33" s="24" customFormat="1" ht="13" x14ac:dyDescent="0.15">
      <c r="A359" s="24" t="s">
        <v>51</v>
      </c>
      <c r="B359" s="24" t="s">
        <v>57</v>
      </c>
      <c r="C359" s="24" t="s">
        <v>177</v>
      </c>
      <c r="D359" s="25" t="s">
        <v>178</v>
      </c>
      <c r="E359" s="24" t="s">
        <v>76</v>
      </c>
      <c r="F359" s="24" t="s">
        <v>137</v>
      </c>
      <c r="G359" s="3" t="s">
        <v>205</v>
      </c>
      <c r="H359" s="26">
        <v>45085</v>
      </c>
      <c r="I359" s="27">
        <v>0.59861111111111109</v>
      </c>
      <c r="J359" s="27">
        <v>0.6020833333333333</v>
      </c>
      <c r="K359" s="27">
        <f t="shared" si="56"/>
        <v>0.58333333333333326</v>
      </c>
      <c r="L359" s="24" t="s">
        <v>15</v>
      </c>
      <c r="M359" s="24">
        <v>79</v>
      </c>
      <c r="N359" s="24">
        <f t="shared" si="57"/>
        <v>26.111111111111111</v>
      </c>
      <c r="O359" s="24">
        <v>0.216</v>
      </c>
      <c r="P359" s="24">
        <v>8.0000000000000002E-3</v>
      </c>
      <c r="Q359" s="24">
        <f t="shared" si="58"/>
        <v>12.959999999999999</v>
      </c>
      <c r="R359" s="24">
        <f t="shared" si="59"/>
        <v>4.7999999999999996E-4</v>
      </c>
      <c r="T359" s="24" t="s">
        <v>153</v>
      </c>
      <c r="U359" s="24" t="s">
        <v>115</v>
      </c>
      <c r="V359" s="15">
        <v>28</v>
      </c>
      <c r="W359" s="15">
        <v>15</v>
      </c>
      <c r="X359" s="15">
        <v>5.7</v>
      </c>
      <c r="Y359" s="15">
        <f t="shared" si="72"/>
        <v>1330.2</v>
      </c>
      <c r="Z359" s="15">
        <f t="shared" si="73"/>
        <v>2394</v>
      </c>
      <c r="AA359" s="15">
        <f t="shared" si="74"/>
        <v>0.55563909774436093</v>
      </c>
      <c r="AB359" s="15">
        <v>24</v>
      </c>
      <c r="AC359" s="35">
        <f t="shared" si="75"/>
        <v>420</v>
      </c>
      <c r="AD359" s="28">
        <f t="shared" si="60"/>
        <v>2.3940000000000001</v>
      </c>
      <c r="AE359" s="24">
        <f t="shared" si="61"/>
        <v>4.2000000000000003E-2</v>
      </c>
      <c r="AF359" s="24">
        <f t="shared" si="62"/>
        <v>30.082500874499708</v>
      </c>
      <c r="AG359" s="24">
        <f t="shared" si="63"/>
        <v>1.1141666990555448</v>
      </c>
    </row>
    <row r="360" spans="1:33" s="24" customFormat="1" ht="13" x14ac:dyDescent="0.15">
      <c r="A360" s="24" t="s">
        <v>51</v>
      </c>
      <c r="B360" s="24" t="s">
        <v>57</v>
      </c>
      <c r="C360" s="24" t="s">
        <v>177</v>
      </c>
      <c r="D360" s="25" t="s">
        <v>178</v>
      </c>
      <c r="E360" s="24" t="s">
        <v>76</v>
      </c>
      <c r="F360" s="24" t="s">
        <v>173</v>
      </c>
      <c r="G360" s="3" t="s">
        <v>205</v>
      </c>
      <c r="H360" s="26">
        <v>45086</v>
      </c>
      <c r="I360" s="27">
        <v>0.48819444444444443</v>
      </c>
      <c r="J360" s="27">
        <v>0.49166666666666664</v>
      </c>
      <c r="K360" s="27">
        <f t="shared" si="56"/>
        <v>0.5</v>
      </c>
      <c r="L360" s="24" t="s">
        <v>15</v>
      </c>
      <c r="M360" s="24">
        <v>74</v>
      </c>
      <c r="N360" s="24">
        <f t="shared" si="57"/>
        <v>23.333333333333332</v>
      </c>
      <c r="O360" s="24">
        <v>0.17399999999999999</v>
      </c>
      <c r="P360" s="24">
        <v>3.0000000000000001E-3</v>
      </c>
      <c r="Q360" s="24">
        <f t="shared" si="58"/>
        <v>10.44</v>
      </c>
      <c r="R360" s="24">
        <f t="shared" si="59"/>
        <v>1.7999999999999998E-4</v>
      </c>
      <c r="T360" s="24" t="s">
        <v>54</v>
      </c>
      <c r="U360" s="24" t="s">
        <v>55</v>
      </c>
      <c r="V360" s="15">
        <v>28</v>
      </c>
      <c r="W360" s="15">
        <v>15</v>
      </c>
      <c r="X360" s="15">
        <v>5.7</v>
      </c>
      <c r="Y360" s="15">
        <f t="shared" si="72"/>
        <v>1330.2</v>
      </c>
      <c r="Z360" s="15">
        <f t="shared" si="73"/>
        <v>2394</v>
      </c>
      <c r="AA360" s="15">
        <f t="shared" si="74"/>
        <v>0.55563909774436093</v>
      </c>
      <c r="AB360" s="15">
        <v>24</v>
      </c>
      <c r="AC360" s="35">
        <f t="shared" si="75"/>
        <v>420</v>
      </c>
      <c r="AD360" s="28">
        <f t="shared" si="60"/>
        <v>2.3940000000000001</v>
      </c>
      <c r="AE360" s="24">
        <f t="shared" si="61"/>
        <v>4.2000000000000003E-2</v>
      </c>
      <c r="AF360" s="24">
        <f t="shared" si="62"/>
        <v>24.460167937527768</v>
      </c>
      <c r="AG360" s="24">
        <f t="shared" si="63"/>
        <v>0.42172703340565115</v>
      </c>
    </row>
    <row r="361" spans="1:33" s="24" customFormat="1" ht="13" x14ac:dyDescent="0.15">
      <c r="A361" s="24" t="s">
        <v>51</v>
      </c>
      <c r="B361" s="24" t="s">
        <v>48</v>
      </c>
      <c r="C361" s="24" t="s">
        <v>177</v>
      </c>
      <c r="D361" s="25" t="s">
        <v>178</v>
      </c>
      <c r="E361" s="24" t="s">
        <v>67</v>
      </c>
      <c r="F361" s="24" t="s">
        <v>14</v>
      </c>
      <c r="G361" s="3" t="s">
        <v>204</v>
      </c>
      <c r="H361" s="26">
        <v>45081</v>
      </c>
      <c r="I361" s="27">
        <v>0.59097222222222223</v>
      </c>
      <c r="J361" s="27">
        <v>0.59444444444444444</v>
      </c>
      <c r="K361" s="27">
        <f t="shared" si="56"/>
        <v>0.58333333333333326</v>
      </c>
      <c r="L361" s="24" t="s">
        <v>15</v>
      </c>
      <c r="M361" s="24">
        <v>75</v>
      </c>
      <c r="N361" s="24">
        <f t="shared" si="57"/>
        <v>23.888888888888889</v>
      </c>
      <c r="O361" s="24">
        <v>0.48799999999999999</v>
      </c>
      <c r="P361" s="24">
        <v>-1E-3</v>
      </c>
      <c r="Q361" s="24">
        <f t="shared" si="58"/>
        <v>29.28</v>
      </c>
      <c r="R361" s="24">
        <f t="shared" si="59"/>
        <v>-5.9999999999999995E-5</v>
      </c>
      <c r="T361" s="24" t="s">
        <v>54</v>
      </c>
      <c r="U361" s="24" t="s">
        <v>55</v>
      </c>
      <c r="V361" s="15">
        <v>28</v>
      </c>
      <c r="W361" s="15">
        <v>15</v>
      </c>
      <c r="X361" s="15">
        <v>5.7</v>
      </c>
      <c r="Y361" s="15">
        <f t="shared" si="72"/>
        <v>1330.2</v>
      </c>
      <c r="Z361" s="15">
        <f t="shared" si="73"/>
        <v>2394</v>
      </c>
      <c r="AA361" s="15">
        <f t="shared" si="74"/>
        <v>0.55563909774436093</v>
      </c>
      <c r="AB361" s="15">
        <v>24</v>
      </c>
      <c r="AC361" s="35">
        <f t="shared" si="75"/>
        <v>420</v>
      </c>
      <c r="AD361" s="28">
        <f t="shared" si="60"/>
        <v>2.3940000000000001</v>
      </c>
      <c r="AE361" s="24">
        <f t="shared" si="61"/>
        <v>4.2000000000000003E-2</v>
      </c>
      <c r="AF361" s="24">
        <f t="shared" si="62"/>
        <v>68.472625586988741</v>
      </c>
      <c r="AG361" s="24">
        <f t="shared" si="63"/>
        <v>-0.14031275735038673</v>
      </c>
    </row>
    <row r="362" spans="1:33" s="24" customFormat="1" ht="13" x14ac:dyDescent="0.15">
      <c r="A362" s="24" t="s">
        <v>51</v>
      </c>
      <c r="B362" s="24" t="s">
        <v>48</v>
      </c>
      <c r="C362" s="24" t="s">
        <v>177</v>
      </c>
      <c r="D362" s="25" t="s">
        <v>178</v>
      </c>
      <c r="E362" s="24" t="s">
        <v>67</v>
      </c>
      <c r="F362" s="24" t="s">
        <v>108</v>
      </c>
      <c r="G362" s="3" t="s">
        <v>204</v>
      </c>
      <c r="H362" s="26">
        <v>45082</v>
      </c>
      <c r="I362" s="27">
        <v>0.59791666666666665</v>
      </c>
      <c r="J362" s="27">
        <v>0.60138888888888886</v>
      </c>
      <c r="K362" s="27">
        <f t="shared" si="56"/>
        <v>0.58333333333333326</v>
      </c>
      <c r="L362" s="24" t="s">
        <v>15</v>
      </c>
      <c r="M362" s="24">
        <v>80</v>
      </c>
      <c r="N362" s="24">
        <f t="shared" si="57"/>
        <v>26.666666666666668</v>
      </c>
      <c r="O362" s="24">
        <v>0.48099999999999998</v>
      </c>
      <c r="P362" s="24">
        <v>-3.0000000000000001E-3</v>
      </c>
      <c r="Q362" s="24">
        <f t="shared" si="58"/>
        <v>28.86</v>
      </c>
      <c r="R362" s="24">
        <f t="shared" si="59"/>
        <v>-1.7999999999999998E-4</v>
      </c>
      <c r="T362" s="24" t="s">
        <v>54</v>
      </c>
      <c r="U362" s="24" t="s">
        <v>115</v>
      </c>
      <c r="V362" s="15">
        <v>28</v>
      </c>
      <c r="W362" s="15">
        <v>15</v>
      </c>
      <c r="X362" s="15">
        <v>5.7</v>
      </c>
      <c r="Y362" s="15">
        <f t="shared" si="72"/>
        <v>1330.2</v>
      </c>
      <c r="Z362" s="15">
        <f t="shared" si="73"/>
        <v>2394</v>
      </c>
      <c r="AA362" s="15">
        <f t="shared" si="74"/>
        <v>0.55563909774436093</v>
      </c>
      <c r="AB362" s="15">
        <v>24</v>
      </c>
      <c r="AC362" s="35">
        <f t="shared" si="75"/>
        <v>420</v>
      </c>
      <c r="AD362" s="28">
        <f t="shared" si="60"/>
        <v>2.3940000000000001</v>
      </c>
      <c r="AE362" s="24">
        <f t="shared" si="61"/>
        <v>4.2000000000000003E-2</v>
      </c>
      <c r="AF362" s="24">
        <f t="shared" si="62"/>
        <v>66.865142714598804</v>
      </c>
      <c r="AG362" s="24">
        <f t="shared" si="63"/>
        <v>-0.41703831214926501</v>
      </c>
    </row>
    <row r="363" spans="1:33" s="24" customFormat="1" ht="13" x14ac:dyDescent="0.15">
      <c r="A363" s="24" t="s">
        <v>51</v>
      </c>
      <c r="B363" s="24" t="s">
        <v>48</v>
      </c>
      <c r="C363" s="24" t="s">
        <v>177</v>
      </c>
      <c r="D363" s="25" t="s">
        <v>178</v>
      </c>
      <c r="E363" s="24" t="s">
        <v>67</v>
      </c>
      <c r="F363" s="24" t="s">
        <v>116</v>
      </c>
      <c r="G363" s="3" t="s">
        <v>132</v>
      </c>
      <c r="H363" s="26">
        <v>45083</v>
      </c>
      <c r="I363" s="27">
        <v>0.59652777777777777</v>
      </c>
      <c r="J363" s="27">
        <v>0.6</v>
      </c>
      <c r="K363" s="27">
        <f t="shared" si="56"/>
        <v>0.58333333333333326</v>
      </c>
      <c r="L363" s="24" t="s">
        <v>15</v>
      </c>
      <c r="M363" s="24">
        <v>82</v>
      </c>
      <c r="N363" s="24">
        <f t="shared" si="57"/>
        <v>27.777777777777779</v>
      </c>
      <c r="O363" s="24">
        <v>0.57699999999999996</v>
      </c>
      <c r="P363" s="24">
        <v>0</v>
      </c>
      <c r="Q363" s="24">
        <f t="shared" si="58"/>
        <v>34.619999999999997</v>
      </c>
      <c r="R363" s="24">
        <f t="shared" si="59"/>
        <v>0</v>
      </c>
      <c r="T363" s="24" t="s">
        <v>54</v>
      </c>
      <c r="U363" s="29" t="s">
        <v>119</v>
      </c>
      <c r="V363" s="15">
        <v>28</v>
      </c>
      <c r="W363" s="15">
        <v>15</v>
      </c>
      <c r="X363" s="15">
        <v>5.7</v>
      </c>
      <c r="Y363" s="15">
        <f t="shared" si="72"/>
        <v>1330.2</v>
      </c>
      <c r="Z363" s="15">
        <f t="shared" si="73"/>
        <v>2394</v>
      </c>
      <c r="AA363" s="15">
        <f t="shared" si="74"/>
        <v>0.55563909774436093</v>
      </c>
      <c r="AB363" s="15">
        <v>24</v>
      </c>
      <c r="AC363" s="35">
        <f t="shared" si="75"/>
        <v>420</v>
      </c>
      <c r="AD363" s="28">
        <f t="shared" si="60"/>
        <v>2.3940000000000001</v>
      </c>
      <c r="AE363" s="24">
        <f t="shared" si="61"/>
        <v>4.2000000000000003E-2</v>
      </c>
      <c r="AF363" s="24">
        <f t="shared" si="62"/>
        <v>79.91420916452924</v>
      </c>
      <c r="AG363" s="24">
        <f t="shared" si="63"/>
        <v>0</v>
      </c>
    </row>
    <row r="364" spans="1:33" s="24" customFormat="1" ht="13" x14ac:dyDescent="0.15">
      <c r="A364" s="24" t="s">
        <v>51</v>
      </c>
      <c r="B364" s="24" t="s">
        <v>48</v>
      </c>
      <c r="C364" s="24" t="s">
        <v>177</v>
      </c>
      <c r="D364" s="25" t="s">
        <v>178</v>
      </c>
      <c r="E364" s="24" t="s">
        <v>67</v>
      </c>
      <c r="F364" s="24" t="s">
        <v>127</v>
      </c>
      <c r="G364" s="3" t="s">
        <v>132</v>
      </c>
      <c r="H364" s="26">
        <v>45084</v>
      </c>
      <c r="I364" s="27">
        <v>0.375</v>
      </c>
      <c r="J364" s="27">
        <v>0.37916666666666665</v>
      </c>
      <c r="K364" s="27">
        <f t="shared" si="56"/>
        <v>0.375</v>
      </c>
      <c r="L364" s="24" t="s">
        <v>15</v>
      </c>
      <c r="M364" s="24">
        <v>72</v>
      </c>
      <c r="N364" s="24">
        <f t="shared" si="57"/>
        <v>22.222222222222221</v>
      </c>
      <c r="O364" s="24">
        <v>0.42799999999999999</v>
      </c>
      <c r="P364" s="24">
        <v>4.0000000000000001E-3</v>
      </c>
      <c r="Q364" s="24">
        <f t="shared" si="58"/>
        <v>25.68</v>
      </c>
      <c r="R364" s="24">
        <f t="shared" si="59"/>
        <v>2.3999999999999998E-4</v>
      </c>
      <c r="T364" s="24" t="s">
        <v>54</v>
      </c>
      <c r="U364" s="24" t="s">
        <v>129</v>
      </c>
      <c r="V364" s="15">
        <v>28</v>
      </c>
      <c r="W364" s="15">
        <v>15</v>
      </c>
      <c r="X364" s="15">
        <v>5.7</v>
      </c>
      <c r="Y364" s="15">
        <f t="shared" si="72"/>
        <v>1330.2</v>
      </c>
      <c r="Z364" s="15">
        <f t="shared" si="73"/>
        <v>2394</v>
      </c>
      <c r="AA364" s="15">
        <f t="shared" si="74"/>
        <v>0.55563909774436093</v>
      </c>
      <c r="AB364" s="15">
        <v>24</v>
      </c>
      <c r="AC364" s="35">
        <f t="shared" si="75"/>
        <v>420</v>
      </c>
      <c r="AD364" s="28">
        <f t="shared" si="60"/>
        <v>2.3940000000000001</v>
      </c>
      <c r="AE364" s="24">
        <f t="shared" si="61"/>
        <v>4.2000000000000003E-2</v>
      </c>
      <c r="AF364" s="24">
        <f t="shared" si="62"/>
        <v>60.39271992823253</v>
      </c>
      <c r="AG364" s="24">
        <f t="shared" si="63"/>
        <v>0.56441794325450956</v>
      </c>
    </row>
    <row r="365" spans="1:33" s="24" customFormat="1" ht="13" x14ac:dyDescent="0.15">
      <c r="A365" s="24" t="s">
        <v>51</v>
      </c>
      <c r="B365" s="24" t="s">
        <v>48</v>
      </c>
      <c r="C365" s="24" t="s">
        <v>177</v>
      </c>
      <c r="D365" s="25" t="s">
        <v>178</v>
      </c>
      <c r="E365" s="24" t="s">
        <v>67</v>
      </c>
      <c r="F365" s="24" t="s">
        <v>135</v>
      </c>
      <c r="G365" s="3" t="s">
        <v>132</v>
      </c>
      <c r="H365" s="26">
        <v>45084</v>
      </c>
      <c r="I365" s="27">
        <v>0.62361111111111112</v>
      </c>
      <c r="J365" s="27">
        <v>0.62847222222222221</v>
      </c>
      <c r="K365" s="27">
        <f t="shared" si="56"/>
        <v>0.625</v>
      </c>
      <c r="L365" s="24" t="s">
        <v>15</v>
      </c>
      <c r="M365" s="24">
        <v>79</v>
      </c>
      <c r="N365" s="24">
        <f t="shared" si="57"/>
        <v>26.111111111111111</v>
      </c>
      <c r="O365" s="24">
        <v>0.56899999999999995</v>
      </c>
      <c r="P365" s="24">
        <v>1E-3</v>
      </c>
      <c r="Q365" s="24">
        <f t="shared" si="58"/>
        <v>34.14</v>
      </c>
      <c r="R365" s="24">
        <f t="shared" si="59"/>
        <v>5.9999999999999995E-5</v>
      </c>
      <c r="T365" s="24" t="s">
        <v>54</v>
      </c>
      <c r="U365" s="24" t="s">
        <v>115</v>
      </c>
      <c r="V365" s="15">
        <v>28</v>
      </c>
      <c r="W365" s="15">
        <v>15</v>
      </c>
      <c r="X365" s="15">
        <v>5.7</v>
      </c>
      <c r="Y365" s="15">
        <f t="shared" si="72"/>
        <v>1330.2</v>
      </c>
      <c r="Z365" s="15">
        <f t="shared" si="73"/>
        <v>2394</v>
      </c>
      <c r="AA365" s="15">
        <f t="shared" si="74"/>
        <v>0.55563909774436093</v>
      </c>
      <c r="AB365" s="15">
        <v>24</v>
      </c>
      <c r="AC365" s="35">
        <f t="shared" si="75"/>
        <v>420</v>
      </c>
      <c r="AD365" s="28">
        <f t="shared" si="60"/>
        <v>2.3940000000000001</v>
      </c>
      <c r="AE365" s="24">
        <f t="shared" si="61"/>
        <v>4.2000000000000003E-2</v>
      </c>
      <c r="AF365" s="24">
        <f t="shared" si="62"/>
        <v>79.245106470325638</v>
      </c>
      <c r="AG365" s="24">
        <f t="shared" si="63"/>
        <v>0.1392708373819431</v>
      </c>
    </row>
    <row r="366" spans="1:33" s="24" customFormat="1" ht="13" x14ac:dyDescent="0.15">
      <c r="A366" s="24" t="s">
        <v>51</v>
      </c>
      <c r="B366" s="24" t="s">
        <v>48</v>
      </c>
      <c r="C366" s="24" t="s">
        <v>177</v>
      </c>
      <c r="D366" s="25" t="s">
        <v>178</v>
      </c>
      <c r="E366" s="24" t="s">
        <v>67</v>
      </c>
      <c r="F366" s="24" t="s">
        <v>137</v>
      </c>
      <c r="G366" s="3" t="s">
        <v>205</v>
      </c>
      <c r="H366" s="26">
        <v>45085</v>
      </c>
      <c r="I366" s="27">
        <v>0.57638888888888884</v>
      </c>
      <c r="J366" s="27">
        <v>0.57986111111111116</v>
      </c>
      <c r="K366" s="27">
        <f t="shared" si="56"/>
        <v>0.58333333333333326</v>
      </c>
      <c r="L366" s="24" t="s">
        <v>15</v>
      </c>
      <c r="M366" s="24">
        <v>79</v>
      </c>
      <c r="N366" s="24">
        <f t="shared" si="57"/>
        <v>26.111111111111111</v>
      </c>
      <c r="O366" s="24">
        <v>0.55500000000000005</v>
      </c>
      <c r="P366" s="24">
        <v>1E-3</v>
      </c>
      <c r="Q366" s="24">
        <f t="shared" si="58"/>
        <v>33.300000000000004</v>
      </c>
      <c r="R366" s="24">
        <f t="shared" si="59"/>
        <v>5.9999999999999995E-5</v>
      </c>
      <c r="T366" s="24" t="s">
        <v>150</v>
      </c>
      <c r="U366" s="24" t="s">
        <v>115</v>
      </c>
      <c r="V366" s="15">
        <v>28</v>
      </c>
      <c r="W366" s="15">
        <v>15</v>
      </c>
      <c r="X366" s="15">
        <v>5.7</v>
      </c>
      <c r="Y366" s="15">
        <f t="shared" si="72"/>
        <v>1330.2</v>
      </c>
      <c r="Z366" s="15">
        <f t="shared" si="73"/>
        <v>2394</v>
      </c>
      <c r="AA366" s="15">
        <f t="shared" si="74"/>
        <v>0.55563909774436093</v>
      </c>
      <c r="AB366" s="15">
        <v>24</v>
      </c>
      <c r="AC366" s="35">
        <f t="shared" si="75"/>
        <v>420</v>
      </c>
      <c r="AD366" s="28">
        <f t="shared" si="60"/>
        <v>2.3940000000000001</v>
      </c>
      <c r="AE366" s="24">
        <f t="shared" si="61"/>
        <v>4.2000000000000003E-2</v>
      </c>
      <c r="AF366" s="24">
        <f t="shared" si="62"/>
        <v>77.295314746978448</v>
      </c>
      <c r="AG366" s="24">
        <f t="shared" si="63"/>
        <v>0.1392708373819431</v>
      </c>
    </row>
    <row r="367" spans="1:33" s="24" customFormat="1" ht="13" x14ac:dyDescent="0.15">
      <c r="A367" s="24" t="s">
        <v>51</v>
      </c>
      <c r="B367" s="24" t="s">
        <v>48</v>
      </c>
      <c r="C367" s="24" t="s">
        <v>177</v>
      </c>
      <c r="D367" s="25" t="s">
        <v>178</v>
      </c>
      <c r="E367" s="24" t="s">
        <v>67</v>
      </c>
      <c r="F367" s="24" t="s">
        <v>173</v>
      </c>
      <c r="G367" s="3" t="s">
        <v>205</v>
      </c>
      <c r="H367" s="26">
        <v>45086</v>
      </c>
      <c r="I367" s="27">
        <v>0.44374999999999998</v>
      </c>
      <c r="J367" s="27">
        <v>0.44722222222222224</v>
      </c>
      <c r="K367" s="27">
        <f t="shared" si="56"/>
        <v>0.45833333333333331</v>
      </c>
      <c r="L367" s="24" t="s">
        <v>15</v>
      </c>
      <c r="M367" s="24">
        <v>74</v>
      </c>
      <c r="N367" s="24">
        <f t="shared" si="57"/>
        <v>23.333333333333332</v>
      </c>
      <c r="O367" s="24">
        <v>0.46100000000000002</v>
      </c>
      <c r="P367" s="30">
        <v>0</v>
      </c>
      <c r="Q367" s="24">
        <f t="shared" si="58"/>
        <v>27.66</v>
      </c>
      <c r="R367" s="24">
        <f t="shared" si="59"/>
        <v>0</v>
      </c>
      <c r="T367" s="24" t="s">
        <v>54</v>
      </c>
      <c r="U367" s="24" t="s">
        <v>55</v>
      </c>
      <c r="V367" s="15">
        <v>28</v>
      </c>
      <c r="W367" s="15">
        <v>15</v>
      </c>
      <c r="X367" s="15">
        <v>5.7</v>
      </c>
      <c r="Y367" s="15">
        <f t="shared" si="72"/>
        <v>1330.2</v>
      </c>
      <c r="Z367" s="15">
        <f t="shared" si="73"/>
        <v>2394</v>
      </c>
      <c r="AA367" s="15">
        <f t="shared" si="74"/>
        <v>0.55563909774436093</v>
      </c>
      <c r="AB367" s="15">
        <v>24</v>
      </c>
      <c r="AC367" s="35">
        <f t="shared" si="75"/>
        <v>420</v>
      </c>
      <c r="AD367" s="28">
        <f t="shared" si="60"/>
        <v>2.3940000000000001</v>
      </c>
      <c r="AE367" s="24">
        <f t="shared" si="61"/>
        <v>4.2000000000000003E-2</v>
      </c>
      <c r="AF367" s="24">
        <f t="shared" si="62"/>
        <v>64.805387466668407</v>
      </c>
      <c r="AG367" s="24">
        <f t="shared" si="63"/>
        <v>0</v>
      </c>
    </row>
    <row r="368" spans="1:33" s="24" customFormat="1" ht="13" x14ac:dyDescent="0.15">
      <c r="A368" s="24" t="s">
        <v>80</v>
      </c>
      <c r="B368" s="24" t="s">
        <v>19</v>
      </c>
      <c r="C368" s="24" t="s">
        <v>177</v>
      </c>
      <c r="D368" s="25" t="s">
        <v>178</v>
      </c>
      <c r="E368" s="24" t="s">
        <v>106</v>
      </c>
      <c r="F368" s="24" t="s">
        <v>14</v>
      </c>
      <c r="G368" s="3" t="s">
        <v>204</v>
      </c>
      <c r="H368" s="26">
        <v>45081</v>
      </c>
      <c r="I368" s="27">
        <v>0.6645833333333333</v>
      </c>
      <c r="J368" s="27">
        <v>0.66736111111111107</v>
      </c>
      <c r="K368" s="27">
        <f t="shared" si="56"/>
        <v>0.66666666666666663</v>
      </c>
      <c r="L368" s="24" t="s">
        <v>15</v>
      </c>
      <c r="M368" s="24">
        <v>78</v>
      </c>
      <c r="N368" s="24">
        <f t="shared" si="57"/>
        <v>25.555555555555557</v>
      </c>
      <c r="O368" s="24">
        <v>0.54400000000000004</v>
      </c>
      <c r="P368" s="24">
        <v>1.2E-2</v>
      </c>
      <c r="Q368" s="24">
        <f t="shared" si="58"/>
        <v>32.64</v>
      </c>
      <c r="R368" s="24">
        <f t="shared" si="59"/>
        <v>7.1999999999999994E-4</v>
      </c>
      <c r="T368" s="24" t="s">
        <v>83</v>
      </c>
      <c r="U368" s="24" t="s">
        <v>84</v>
      </c>
      <c r="V368" s="15">
        <v>28</v>
      </c>
      <c r="W368" s="15">
        <v>15</v>
      </c>
      <c r="X368" s="15">
        <v>5.7</v>
      </c>
      <c r="Y368" s="15">
        <f t="shared" si="72"/>
        <v>1330.2</v>
      </c>
      <c r="Z368" s="15">
        <f t="shared" si="73"/>
        <v>2394</v>
      </c>
      <c r="AA368" s="15">
        <f t="shared" si="74"/>
        <v>0.55563909774436093</v>
      </c>
      <c r="AB368" s="15">
        <v>24</v>
      </c>
      <c r="AC368" s="35">
        <f t="shared" si="75"/>
        <v>420</v>
      </c>
      <c r="AD368" s="28">
        <f t="shared" si="60"/>
        <v>2.3940000000000001</v>
      </c>
      <c r="AE368" s="24">
        <f t="shared" si="61"/>
        <v>4.2000000000000003E-2</v>
      </c>
      <c r="AF368" s="24">
        <f t="shared" si="62"/>
        <v>75.904246011600094</v>
      </c>
      <c r="AG368" s="24">
        <f t="shared" si="63"/>
        <v>1.6743583679029428</v>
      </c>
    </row>
    <row r="369" spans="1:33" s="24" customFormat="1" ht="13" x14ac:dyDescent="0.15">
      <c r="A369" s="24" t="s">
        <v>80</v>
      </c>
      <c r="B369" s="24" t="s">
        <v>19</v>
      </c>
      <c r="C369" s="24" t="s">
        <v>177</v>
      </c>
      <c r="D369" s="25" t="s">
        <v>178</v>
      </c>
      <c r="E369" s="24" t="s">
        <v>106</v>
      </c>
      <c r="F369" s="24" t="s">
        <v>108</v>
      </c>
      <c r="G369" s="3" t="s">
        <v>204</v>
      </c>
      <c r="H369" s="26">
        <v>45082</v>
      </c>
      <c r="I369" s="27">
        <v>0.6069444444444444</v>
      </c>
      <c r="J369" s="27">
        <v>0.61041666666666672</v>
      </c>
      <c r="K369" s="27">
        <f t="shared" si="56"/>
        <v>0.625</v>
      </c>
      <c r="L369" s="24" t="s">
        <v>15</v>
      </c>
      <c r="M369" s="24">
        <v>81</v>
      </c>
      <c r="N369" s="24">
        <f t="shared" si="57"/>
        <v>27.222222222222221</v>
      </c>
      <c r="O369" s="24">
        <v>0.65100000000000002</v>
      </c>
      <c r="P369" s="24">
        <v>1.4E-2</v>
      </c>
      <c r="Q369" s="24">
        <f t="shared" si="58"/>
        <v>39.06</v>
      </c>
      <c r="R369" s="24">
        <f t="shared" si="59"/>
        <v>8.3999999999999993E-4</v>
      </c>
      <c r="T369" s="24" t="s">
        <v>83</v>
      </c>
      <c r="U369" s="24" t="s">
        <v>84</v>
      </c>
      <c r="V369" s="15">
        <v>28</v>
      </c>
      <c r="W369" s="15">
        <v>15</v>
      </c>
      <c r="X369" s="15">
        <v>5.7</v>
      </c>
      <c r="Y369" s="15">
        <f t="shared" si="72"/>
        <v>1330.2</v>
      </c>
      <c r="Z369" s="15">
        <f t="shared" si="73"/>
        <v>2394</v>
      </c>
      <c r="AA369" s="15">
        <f t="shared" si="74"/>
        <v>0.55563909774436093</v>
      </c>
      <c r="AB369" s="15">
        <v>24</v>
      </c>
      <c r="AC369" s="35">
        <f t="shared" si="75"/>
        <v>420</v>
      </c>
      <c r="AD369" s="28">
        <f t="shared" si="60"/>
        <v>2.3940000000000001</v>
      </c>
      <c r="AE369" s="24">
        <f t="shared" si="61"/>
        <v>4.2000000000000003E-2</v>
      </c>
      <c r="AF369" s="24">
        <f t="shared" si="62"/>
        <v>90.329933793474538</v>
      </c>
      <c r="AG369" s="24">
        <f t="shared" si="63"/>
        <v>1.942579221365043</v>
      </c>
    </row>
    <row r="370" spans="1:33" s="24" customFormat="1" ht="13" x14ac:dyDescent="0.15">
      <c r="A370" s="24" t="s">
        <v>80</v>
      </c>
      <c r="B370" s="24" t="s">
        <v>19</v>
      </c>
      <c r="C370" s="24" t="s">
        <v>177</v>
      </c>
      <c r="D370" s="25" t="s">
        <v>178</v>
      </c>
      <c r="E370" s="24" t="s">
        <v>106</v>
      </c>
      <c r="F370" s="24" t="s">
        <v>116</v>
      </c>
      <c r="G370" s="3" t="s">
        <v>132</v>
      </c>
      <c r="H370" s="26">
        <v>45083</v>
      </c>
      <c r="I370" s="27">
        <v>0.54374999999999996</v>
      </c>
      <c r="J370" s="27">
        <v>0.54722222222222228</v>
      </c>
      <c r="K370" s="27">
        <f t="shared" si="56"/>
        <v>0.54166666666666663</v>
      </c>
      <c r="L370" s="24" t="s">
        <v>15</v>
      </c>
      <c r="M370" s="24">
        <v>82</v>
      </c>
      <c r="N370" s="24">
        <f t="shared" si="57"/>
        <v>27.777777777777779</v>
      </c>
      <c r="O370" s="24">
        <v>0.53300000000000003</v>
      </c>
      <c r="P370" s="24">
        <v>0.58799999999999997</v>
      </c>
      <c r="Q370" s="24">
        <f t="shared" si="58"/>
        <v>31.98</v>
      </c>
      <c r="R370" s="24">
        <f t="shared" si="59"/>
        <v>3.5279999999999999E-2</v>
      </c>
      <c r="S370" s="24" t="s">
        <v>123</v>
      </c>
      <c r="T370" s="24" t="s">
        <v>83</v>
      </c>
      <c r="U370" s="29" t="s">
        <v>84</v>
      </c>
      <c r="V370" s="15">
        <v>28</v>
      </c>
      <c r="W370" s="15">
        <v>15</v>
      </c>
      <c r="X370" s="15">
        <v>5.7</v>
      </c>
      <c r="Y370" s="15">
        <f t="shared" si="72"/>
        <v>1330.2</v>
      </c>
      <c r="Z370" s="15">
        <f t="shared" si="73"/>
        <v>2394</v>
      </c>
      <c r="AA370" s="15">
        <f t="shared" si="74"/>
        <v>0.55563909774436093</v>
      </c>
      <c r="AB370" s="15">
        <v>24</v>
      </c>
      <c r="AC370" s="35">
        <f t="shared" si="75"/>
        <v>420</v>
      </c>
      <c r="AD370" s="28">
        <f t="shared" si="60"/>
        <v>2.3940000000000001</v>
      </c>
      <c r="AE370" s="24">
        <f t="shared" si="61"/>
        <v>4.2000000000000003E-2</v>
      </c>
      <c r="AF370" s="24">
        <f t="shared" si="62"/>
        <v>73.820231342624069</v>
      </c>
      <c r="AG370" s="24">
        <f t="shared" si="63"/>
        <v>81.437703620005536</v>
      </c>
    </row>
    <row r="371" spans="1:33" s="24" customFormat="1" ht="13" x14ac:dyDescent="0.15">
      <c r="A371" s="24" t="s">
        <v>80</v>
      </c>
      <c r="B371" s="24" t="s">
        <v>19</v>
      </c>
      <c r="C371" s="24" t="s">
        <v>177</v>
      </c>
      <c r="D371" s="25" t="s">
        <v>178</v>
      </c>
      <c r="E371" s="24" t="s">
        <v>106</v>
      </c>
      <c r="F371" s="24" t="s">
        <v>127</v>
      </c>
      <c r="G371" s="3" t="s">
        <v>132</v>
      </c>
      <c r="H371" s="26">
        <v>45084</v>
      </c>
      <c r="I371" s="27">
        <v>0.44444444444444442</v>
      </c>
      <c r="J371" s="27">
        <v>0.44791666666666669</v>
      </c>
      <c r="K371" s="27">
        <f t="shared" si="56"/>
        <v>0.45833333333333331</v>
      </c>
      <c r="L371" s="24" t="s">
        <v>15</v>
      </c>
      <c r="M371" s="24">
        <v>76</v>
      </c>
      <c r="N371" s="24">
        <f t="shared" si="57"/>
        <v>24.444444444444443</v>
      </c>
      <c r="O371" s="24">
        <v>0.55000000000000004</v>
      </c>
      <c r="P371" s="24">
        <v>1.9E-2</v>
      </c>
      <c r="Q371" s="24">
        <f t="shared" si="58"/>
        <v>33</v>
      </c>
      <c r="R371" s="24">
        <f t="shared" si="59"/>
        <v>1.14E-3</v>
      </c>
      <c r="T371" s="24" t="s">
        <v>83</v>
      </c>
      <c r="U371" s="24" t="s">
        <v>84</v>
      </c>
      <c r="V371" s="15">
        <v>28</v>
      </c>
      <c r="W371" s="15">
        <v>15</v>
      </c>
      <c r="X371" s="15">
        <v>5.7</v>
      </c>
      <c r="Y371" s="15">
        <f t="shared" si="72"/>
        <v>1330.2</v>
      </c>
      <c r="Z371" s="15">
        <f t="shared" si="73"/>
        <v>2394</v>
      </c>
      <c r="AA371" s="15">
        <f t="shared" si="74"/>
        <v>0.55563909774436093</v>
      </c>
      <c r="AB371" s="15">
        <v>24</v>
      </c>
      <c r="AC371" s="35">
        <f t="shared" si="75"/>
        <v>420</v>
      </c>
      <c r="AD371" s="28">
        <f t="shared" si="60"/>
        <v>2.3940000000000001</v>
      </c>
      <c r="AE371" s="24">
        <f t="shared" si="61"/>
        <v>4.2000000000000003E-2</v>
      </c>
      <c r="AF371" s="24">
        <f t="shared" si="62"/>
        <v>77.027950202348848</v>
      </c>
      <c r="AG371" s="24">
        <f t="shared" si="63"/>
        <v>2.6609655524447784</v>
      </c>
    </row>
    <row r="372" spans="1:33" s="24" customFormat="1" ht="13" x14ac:dyDescent="0.15">
      <c r="A372" s="24" t="s">
        <v>80</v>
      </c>
      <c r="B372" s="24" t="s">
        <v>19</v>
      </c>
      <c r="C372" s="24" t="s">
        <v>177</v>
      </c>
      <c r="D372" s="25" t="s">
        <v>178</v>
      </c>
      <c r="E372" s="24" t="s">
        <v>106</v>
      </c>
      <c r="F372" s="24" t="s">
        <v>135</v>
      </c>
      <c r="G372" s="3" t="s">
        <v>132</v>
      </c>
      <c r="H372" s="26">
        <v>45084</v>
      </c>
      <c r="I372" s="27">
        <v>0.56111111111111112</v>
      </c>
      <c r="J372" s="27">
        <v>0.56458333333333333</v>
      </c>
      <c r="K372" s="27">
        <f t="shared" si="56"/>
        <v>0.54166666666666663</v>
      </c>
      <c r="L372" s="24" t="s">
        <v>15</v>
      </c>
      <c r="M372" s="24">
        <v>78</v>
      </c>
      <c r="N372" s="24">
        <f t="shared" si="57"/>
        <v>25.555555555555557</v>
      </c>
      <c r="O372" s="24">
        <v>0.67800000000000005</v>
      </c>
      <c r="P372" s="24">
        <v>1.9E-2</v>
      </c>
      <c r="Q372" s="24">
        <f t="shared" si="58"/>
        <v>40.68</v>
      </c>
      <c r="R372" s="24">
        <f t="shared" si="59"/>
        <v>1.14E-3</v>
      </c>
      <c r="T372" s="24" t="s">
        <v>83</v>
      </c>
      <c r="U372" s="24" t="s">
        <v>84</v>
      </c>
      <c r="V372" s="15">
        <v>28</v>
      </c>
      <c r="W372" s="15">
        <v>15</v>
      </c>
      <c r="X372" s="15">
        <v>5.7</v>
      </c>
      <c r="Y372" s="15">
        <f t="shared" si="72"/>
        <v>1330.2</v>
      </c>
      <c r="Z372" s="15">
        <f t="shared" si="73"/>
        <v>2394</v>
      </c>
      <c r="AA372" s="15">
        <f t="shared" si="74"/>
        <v>0.55563909774436093</v>
      </c>
      <c r="AB372" s="15">
        <v>24</v>
      </c>
      <c r="AC372" s="35">
        <f t="shared" si="75"/>
        <v>420</v>
      </c>
      <c r="AD372" s="28">
        <f t="shared" si="60"/>
        <v>2.3940000000000001</v>
      </c>
      <c r="AE372" s="24">
        <f t="shared" si="61"/>
        <v>4.2000000000000003E-2</v>
      </c>
      <c r="AF372" s="24">
        <f t="shared" si="62"/>
        <v>94.601247786516296</v>
      </c>
      <c r="AG372" s="24">
        <f t="shared" si="63"/>
        <v>2.651067415846327</v>
      </c>
    </row>
    <row r="373" spans="1:33" s="24" customFormat="1" ht="13" x14ac:dyDescent="0.15">
      <c r="A373" s="24" t="s">
        <v>80</v>
      </c>
      <c r="B373" s="24" t="s">
        <v>19</v>
      </c>
      <c r="C373" s="24" t="s">
        <v>177</v>
      </c>
      <c r="D373" s="25" t="s">
        <v>178</v>
      </c>
      <c r="E373" s="24" t="s">
        <v>106</v>
      </c>
      <c r="F373" s="24" t="s">
        <v>137</v>
      </c>
      <c r="G373" s="3" t="s">
        <v>205</v>
      </c>
      <c r="H373" s="26">
        <v>45085</v>
      </c>
      <c r="I373" s="27">
        <v>0.57291666666666663</v>
      </c>
      <c r="J373" s="27">
        <v>0.57638888888888884</v>
      </c>
      <c r="K373" s="27">
        <f t="shared" si="56"/>
        <v>0.58333333333333326</v>
      </c>
      <c r="L373" s="24" t="s">
        <v>15</v>
      </c>
      <c r="M373" s="24">
        <v>79</v>
      </c>
      <c r="N373" s="24">
        <f t="shared" si="57"/>
        <v>26.111111111111111</v>
      </c>
      <c r="O373" s="24">
        <v>0.66800000000000004</v>
      </c>
      <c r="P373" s="24">
        <v>1.9E-2</v>
      </c>
      <c r="Q373" s="24">
        <f t="shared" si="58"/>
        <v>40.080000000000005</v>
      </c>
      <c r="R373" s="24">
        <f t="shared" si="59"/>
        <v>1.14E-3</v>
      </c>
      <c r="T373" s="24" t="s">
        <v>169</v>
      </c>
      <c r="U373" s="24" t="s">
        <v>156</v>
      </c>
      <c r="V373" s="15">
        <v>28</v>
      </c>
      <c r="W373" s="15">
        <v>15</v>
      </c>
      <c r="X373" s="15">
        <v>5.7</v>
      </c>
      <c r="Y373" s="15">
        <f t="shared" si="72"/>
        <v>1330.2</v>
      </c>
      <c r="Z373" s="15">
        <f t="shared" si="73"/>
        <v>2394</v>
      </c>
      <c r="AA373" s="15">
        <f t="shared" si="74"/>
        <v>0.55563909774436093</v>
      </c>
      <c r="AB373" s="15">
        <v>24</v>
      </c>
      <c r="AC373" s="35">
        <f t="shared" si="75"/>
        <v>420</v>
      </c>
      <c r="AD373" s="28">
        <f t="shared" si="60"/>
        <v>2.3940000000000001</v>
      </c>
      <c r="AE373" s="24">
        <f t="shared" si="61"/>
        <v>4.2000000000000003E-2</v>
      </c>
      <c r="AF373" s="24">
        <f t="shared" si="62"/>
        <v>93.032919371138007</v>
      </c>
      <c r="AG373" s="24">
        <f t="shared" si="63"/>
        <v>2.6461459102569194</v>
      </c>
    </row>
    <row r="374" spans="1:33" s="24" customFormat="1" ht="13" x14ac:dyDescent="0.15">
      <c r="A374" s="24" t="s">
        <v>80</v>
      </c>
      <c r="B374" s="24" t="s">
        <v>19</v>
      </c>
      <c r="C374" s="24" t="s">
        <v>177</v>
      </c>
      <c r="D374" s="25" t="s">
        <v>178</v>
      </c>
      <c r="E374" s="24" t="s">
        <v>106</v>
      </c>
      <c r="F374" s="24" t="s">
        <v>173</v>
      </c>
      <c r="G374" s="3" t="s">
        <v>205</v>
      </c>
      <c r="H374" s="26">
        <v>45086</v>
      </c>
      <c r="I374" s="27">
        <v>0.45902777777777776</v>
      </c>
      <c r="J374" s="27">
        <v>0.46250000000000002</v>
      </c>
      <c r="K374" s="27">
        <f t="shared" si="56"/>
        <v>0.45833333333333331</v>
      </c>
      <c r="L374" s="24" t="s">
        <v>15</v>
      </c>
      <c r="M374" s="24">
        <v>74</v>
      </c>
      <c r="N374" s="24">
        <f t="shared" si="57"/>
        <v>23.333333333333332</v>
      </c>
      <c r="O374" s="24">
        <v>0.52100000000000002</v>
      </c>
      <c r="P374" s="24">
        <v>2.1000000000000001E-2</v>
      </c>
      <c r="Q374" s="24">
        <f t="shared" si="58"/>
        <v>31.26</v>
      </c>
      <c r="R374" s="24">
        <f t="shared" si="59"/>
        <v>1.2600000000000001E-3</v>
      </c>
      <c r="T374" s="24" t="s">
        <v>83</v>
      </c>
      <c r="U374" s="24" t="s">
        <v>84</v>
      </c>
      <c r="V374" s="15">
        <v>28</v>
      </c>
      <c r="W374" s="15">
        <v>15</v>
      </c>
      <c r="X374" s="15">
        <v>5.7</v>
      </c>
      <c r="Y374" s="15">
        <f t="shared" si="72"/>
        <v>1330.2</v>
      </c>
      <c r="Z374" s="15">
        <f t="shared" si="73"/>
        <v>2394</v>
      </c>
      <c r="AA374" s="15">
        <f t="shared" si="74"/>
        <v>0.55563909774436093</v>
      </c>
      <c r="AB374" s="15">
        <v>24</v>
      </c>
      <c r="AC374" s="35">
        <f t="shared" si="75"/>
        <v>420</v>
      </c>
      <c r="AD374" s="28">
        <f t="shared" si="60"/>
        <v>2.3940000000000001</v>
      </c>
      <c r="AE374" s="24">
        <f t="shared" si="61"/>
        <v>4.2000000000000003E-2</v>
      </c>
      <c r="AF374" s="24">
        <f t="shared" si="62"/>
        <v>73.239928134781422</v>
      </c>
      <c r="AG374" s="24">
        <f t="shared" si="63"/>
        <v>2.9520892338395588</v>
      </c>
    </row>
    <row r="375" spans="1:33" s="24" customFormat="1" ht="13" x14ac:dyDescent="0.15">
      <c r="A375" s="24" t="s">
        <v>80</v>
      </c>
      <c r="B375" s="24" t="s">
        <v>59</v>
      </c>
      <c r="C375" s="24" t="s">
        <v>177</v>
      </c>
      <c r="D375" s="25" t="s">
        <v>178</v>
      </c>
      <c r="E375" s="24" t="s">
        <v>94</v>
      </c>
      <c r="F375" s="24" t="s">
        <v>14</v>
      </c>
      <c r="G375" s="3" t="s">
        <v>204</v>
      </c>
      <c r="H375" s="26">
        <v>45081</v>
      </c>
      <c r="I375" s="27">
        <v>0.61388888888888893</v>
      </c>
      <c r="J375" s="27">
        <v>0.6166666666666667</v>
      </c>
      <c r="K375" s="27">
        <f t="shared" si="56"/>
        <v>0.625</v>
      </c>
      <c r="L375" s="24" t="s">
        <v>15</v>
      </c>
      <c r="M375" s="24">
        <v>76</v>
      </c>
      <c r="N375" s="24">
        <f t="shared" si="57"/>
        <v>24.444444444444443</v>
      </c>
      <c r="O375" s="24">
        <v>0.51100000000000001</v>
      </c>
      <c r="P375" s="24">
        <v>8.0000000000000002E-3</v>
      </c>
      <c r="Q375" s="24">
        <f t="shared" si="58"/>
        <v>30.66</v>
      </c>
      <c r="R375" s="24">
        <f t="shared" si="59"/>
        <v>4.7999999999999996E-4</v>
      </c>
      <c r="T375" s="24" t="s">
        <v>83</v>
      </c>
      <c r="U375" s="24" t="s">
        <v>84</v>
      </c>
      <c r="V375" s="15">
        <v>28</v>
      </c>
      <c r="W375" s="15">
        <v>15</v>
      </c>
      <c r="X375" s="15">
        <v>5.7</v>
      </c>
      <c r="Y375" s="15">
        <f t="shared" si="72"/>
        <v>1330.2</v>
      </c>
      <c r="Z375" s="15">
        <f t="shared" si="73"/>
        <v>2394</v>
      </c>
      <c r="AA375" s="15">
        <f t="shared" si="74"/>
        <v>0.55563909774436093</v>
      </c>
      <c r="AB375" s="15">
        <v>24</v>
      </c>
      <c r="AC375" s="35">
        <f t="shared" si="75"/>
        <v>420</v>
      </c>
      <c r="AD375" s="28">
        <f t="shared" si="60"/>
        <v>2.3940000000000001</v>
      </c>
      <c r="AE375" s="24">
        <f t="shared" si="61"/>
        <v>4.2000000000000003E-2</v>
      </c>
      <c r="AF375" s="24">
        <f t="shared" si="62"/>
        <v>71.56596827890958</v>
      </c>
      <c r="AG375" s="24">
        <f t="shared" si="63"/>
        <v>1.1204065483978012</v>
      </c>
    </row>
    <row r="376" spans="1:33" s="24" customFormat="1" ht="13" x14ac:dyDescent="0.15">
      <c r="A376" s="24" t="s">
        <v>80</v>
      </c>
      <c r="B376" s="24" t="s">
        <v>59</v>
      </c>
      <c r="C376" s="24" t="s">
        <v>177</v>
      </c>
      <c r="D376" s="25" t="s">
        <v>178</v>
      </c>
      <c r="E376" s="24" t="s">
        <v>94</v>
      </c>
      <c r="F376" s="24" t="s">
        <v>108</v>
      </c>
      <c r="G376" s="3" t="s">
        <v>204</v>
      </c>
      <c r="H376" s="26">
        <v>45082</v>
      </c>
      <c r="I376" s="27">
        <v>0.6166666666666667</v>
      </c>
      <c r="J376" s="27">
        <v>0.62013888888888891</v>
      </c>
      <c r="K376" s="27">
        <f t="shared" si="56"/>
        <v>0.625</v>
      </c>
      <c r="L376" s="24" t="s">
        <v>15</v>
      </c>
      <c r="M376" s="24">
        <v>81</v>
      </c>
      <c r="N376" s="24">
        <f t="shared" si="57"/>
        <v>27.222222222222221</v>
      </c>
      <c r="O376" s="24">
        <v>0.58799999999999997</v>
      </c>
      <c r="P376" s="24">
        <v>0.01</v>
      </c>
      <c r="Q376" s="24">
        <f t="shared" si="58"/>
        <v>35.28</v>
      </c>
      <c r="R376" s="24">
        <f t="shared" si="59"/>
        <v>5.9999999999999995E-4</v>
      </c>
      <c r="T376" s="24" t="s">
        <v>83</v>
      </c>
      <c r="U376" s="24" t="s">
        <v>84</v>
      </c>
      <c r="V376" s="15">
        <v>28</v>
      </c>
      <c r="W376" s="15">
        <v>15</v>
      </c>
      <c r="X376" s="15">
        <v>5.7</v>
      </c>
      <c r="Y376" s="15">
        <f t="shared" si="72"/>
        <v>1330.2</v>
      </c>
      <c r="Z376" s="15">
        <f t="shared" si="73"/>
        <v>2394</v>
      </c>
      <c r="AA376" s="15">
        <f t="shared" si="74"/>
        <v>0.55563909774436093</v>
      </c>
      <c r="AB376" s="15">
        <v>24</v>
      </c>
      <c r="AC376" s="35">
        <f t="shared" si="75"/>
        <v>420</v>
      </c>
      <c r="AD376" s="28">
        <f t="shared" si="60"/>
        <v>2.3940000000000001</v>
      </c>
      <c r="AE376" s="24">
        <f t="shared" si="61"/>
        <v>4.2000000000000003E-2</v>
      </c>
      <c r="AF376" s="24">
        <f t="shared" si="62"/>
        <v>81.58832729733183</v>
      </c>
      <c r="AG376" s="24">
        <f t="shared" si="63"/>
        <v>1.3875565866893167</v>
      </c>
    </row>
    <row r="377" spans="1:33" s="24" customFormat="1" ht="13" x14ac:dyDescent="0.15">
      <c r="A377" s="24" t="s">
        <v>80</v>
      </c>
      <c r="B377" s="24" t="s">
        <v>59</v>
      </c>
      <c r="C377" s="24" t="s">
        <v>177</v>
      </c>
      <c r="D377" s="25" t="s">
        <v>178</v>
      </c>
      <c r="E377" s="24" t="s">
        <v>94</v>
      </c>
      <c r="F377" s="24" t="s">
        <v>116</v>
      </c>
      <c r="G377" s="3" t="s">
        <v>132</v>
      </c>
      <c r="H377" s="26">
        <v>45083</v>
      </c>
      <c r="I377" s="27">
        <v>0.60763888888888884</v>
      </c>
      <c r="J377" s="27">
        <v>0.61111111111111116</v>
      </c>
      <c r="K377" s="27">
        <f t="shared" si="56"/>
        <v>0.625</v>
      </c>
      <c r="L377" s="24" t="s">
        <v>15</v>
      </c>
      <c r="M377" s="24">
        <v>82</v>
      </c>
      <c r="N377" s="24">
        <f t="shared" si="57"/>
        <v>27.777777777777779</v>
      </c>
      <c r="O377" s="24">
        <v>0.60099999999999998</v>
      </c>
      <c r="P377" s="24">
        <v>8.0000000000000002E-3</v>
      </c>
      <c r="Q377" s="24">
        <f t="shared" si="58"/>
        <v>36.06</v>
      </c>
      <c r="R377" s="24">
        <f t="shared" si="59"/>
        <v>4.7999999999999996E-4</v>
      </c>
      <c r="T377" s="24" t="s">
        <v>83</v>
      </c>
      <c r="U377" s="29" t="s">
        <v>84</v>
      </c>
      <c r="V377" s="15">
        <v>28</v>
      </c>
      <c r="W377" s="15">
        <v>15</v>
      </c>
      <c r="X377" s="15">
        <v>5.7</v>
      </c>
      <c r="Y377" s="15">
        <f t="shared" si="72"/>
        <v>1330.2</v>
      </c>
      <c r="Z377" s="15">
        <f t="shared" si="73"/>
        <v>2394</v>
      </c>
      <c r="AA377" s="15">
        <f t="shared" si="74"/>
        <v>0.55563909774436093</v>
      </c>
      <c r="AB377" s="15">
        <v>24</v>
      </c>
      <c r="AC377" s="35">
        <f t="shared" si="75"/>
        <v>420</v>
      </c>
      <c r="AD377" s="28">
        <f t="shared" si="60"/>
        <v>2.3940000000000001</v>
      </c>
      <c r="AE377" s="24">
        <f t="shared" si="61"/>
        <v>4.2000000000000003E-2</v>
      </c>
      <c r="AF377" s="24">
        <f t="shared" si="62"/>
        <v>83.238197067386622</v>
      </c>
      <c r="AG377" s="24">
        <f t="shared" si="63"/>
        <v>1.1079959676191229</v>
      </c>
    </row>
    <row r="378" spans="1:33" s="24" customFormat="1" ht="13" x14ac:dyDescent="0.15">
      <c r="A378" s="24" t="s">
        <v>80</v>
      </c>
      <c r="B378" s="24" t="s">
        <v>59</v>
      </c>
      <c r="C378" s="24" t="s">
        <v>177</v>
      </c>
      <c r="D378" s="25" t="s">
        <v>178</v>
      </c>
      <c r="E378" s="24" t="s">
        <v>94</v>
      </c>
      <c r="F378" s="24" t="s">
        <v>127</v>
      </c>
      <c r="G378" s="3" t="s">
        <v>132</v>
      </c>
      <c r="H378" s="26">
        <v>45084</v>
      </c>
      <c r="I378" s="27">
        <v>0.375</v>
      </c>
      <c r="J378" s="27">
        <v>0.37847222222222221</v>
      </c>
      <c r="K378" s="27">
        <f t="shared" si="56"/>
        <v>0.375</v>
      </c>
      <c r="L378" s="24" t="s">
        <v>15</v>
      </c>
      <c r="M378" s="24">
        <v>72</v>
      </c>
      <c r="N378" s="24">
        <f t="shared" si="57"/>
        <v>22.222222222222221</v>
      </c>
      <c r="O378" s="24">
        <v>0.39700000000000002</v>
      </c>
      <c r="P378" s="24">
        <v>8.0000000000000002E-3</v>
      </c>
      <c r="Q378" s="24">
        <f t="shared" si="58"/>
        <v>23.82</v>
      </c>
      <c r="R378" s="24">
        <f t="shared" si="59"/>
        <v>4.7999999999999996E-4</v>
      </c>
      <c r="T378" s="24" t="s">
        <v>83</v>
      </c>
      <c r="U378" s="24" t="s">
        <v>84</v>
      </c>
      <c r="V378" s="15">
        <v>28</v>
      </c>
      <c r="W378" s="15">
        <v>15</v>
      </c>
      <c r="X378" s="15">
        <v>5.7</v>
      </c>
      <c r="Y378" s="15">
        <f t="shared" si="72"/>
        <v>1330.2</v>
      </c>
      <c r="Z378" s="15">
        <f t="shared" si="73"/>
        <v>2394</v>
      </c>
      <c r="AA378" s="15">
        <f t="shared" si="74"/>
        <v>0.55563909774436093</v>
      </c>
      <c r="AB378" s="15">
        <v>24</v>
      </c>
      <c r="AC378" s="35">
        <f t="shared" si="75"/>
        <v>420</v>
      </c>
      <c r="AD378" s="28">
        <f t="shared" si="60"/>
        <v>2.3940000000000001</v>
      </c>
      <c r="AE378" s="24">
        <f t="shared" si="61"/>
        <v>4.2000000000000003E-2</v>
      </c>
      <c r="AF378" s="24">
        <f t="shared" si="62"/>
        <v>56.01848086801008</v>
      </c>
      <c r="AG378" s="24">
        <f t="shared" si="63"/>
        <v>1.1288358865090191</v>
      </c>
    </row>
    <row r="379" spans="1:33" s="24" customFormat="1" ht="13" x14ac:dyDescent="0.15">
      <c r="A379" s="24" t="s">
        <v>80</v>
      </c>
      <c r="B379" s="24" t="s">
        <v>59</v>
      </c>
      <c r="C379" s="24" t="s">
        <v>177</v>
      </c>
      <c r="D379" s="25" t="s">
        <v>178</v>
      </c>
      <c r="E379" s="24" t="s">
        <v>94</v>
      </c>
      <c r="F379" s="24" t="s">
        <v>135</v>
      </c>
      <c r="G379" s="3" t="s">
        <v>132</v>
      </c>
      <c r="H379" s="26">
        <v>45084</v>
      </c>
      <c r="I379" s="27">
        <v>0.64513888888888893</v>
      </c>
      <c r="J379" s="27">
        <v>0.64861111111111114</v>
      </c>
      <c r="K379" s="27">
        <f t="shared" si="56"/>
        <v>0.625</v>
      </c>
      <c r="L379" s="24" t="s">
        <v>15</v>
      </c>
      <c r="M379" s="24">
        <v>79</v>
      </c>
      <c r="N379" s="24">
        <f t="shared" si="57"/>
        <v>26.111111111111111</v>
      </c>
      <c r="O379" s="24">
        <v>0.66</v>
      </c>
      <c r="P379" s="24">
        <v>8.9999999999999993E-3</v>
      </c>
      <c r="Q379" s="24">
        <f t="shared" si="58"/>
        <v>39.6</v>
      </c>
      <c r="R379" s="24">
        <f t="shared" si="59"/>
        <v>5.399999999999999E-4</v>
      </c>
      <c r="T379" s="24" t="s">
        <v>83</v>
      </c>
      <c r="U379" s="24" t="s">
        <v>84</v>
      </c>
      <c r="V379" s="15">
        <v>28</v>
      </c>
      <c r="W379" s="15">
        <v>15</v>
      </c>
      <c r="X379" s="15">
        <v>5.7</v>
      </c>
      <c r="Y379" s="15">
        <f t="shared" si="72"/>
        <v>1330.2</v>
      </c>
      <c r="Z379" s="15">
        <f t="shared" si="73"/>
        <v>2394</v>
      </c>
      <c r="AA379" s="15">
        <f t="shared" si="74"/>
        <v>0.55563909774436093</v>
      </c>
      <c r="AB379" s="15">
        <v>24</v>
      </c>
      <c r="AC379" s="35">
        <f t="shared" si="75"/>
        <v>420</v>
      </c>
      <c r="AD379" s="28">
        <f t="shared" si="60"/>
        <v>2.3940000000000001</v>
      </c>
      <c r="AE379" s="24">
        <f t="shared" si="61"/>
        <v>4.2000000000000003E-2</v>
      </c>
      <c r="AF379" s="24">
        <f t="shared" si="62"/>
        <v>91.918752672082448</v>
      </c>
      <c r="AG379" s="24">
        <f t="shared" si="63"/>
        <v>1.2534375364374879</v>
      </c>
    </row>
    <row r="380" spans="1:33" s="24" customFormat="1" ht="13" x14ac:dyDescent="0.15">
      <c r="A380" s="24" t="s">
        <v>80</v>
      </c>
      <c r="B380" s="24" t="s">
        <v>59</v>
      </c>
      <c r="C380" s="24" t="s">
        <v>177</v>
      </c>
      <c r="D380" s="25" t="s">
        <v>178</v>
      </c>
      <c r="E380" s="24" t="s">
        <v>94</v>
      </c>
      <c r="F380" s="24" t="s">
        <v>137</v>
      </c>
      <c r="G380" s="3" t="s">
        <v>205</v>
      </c>
      <c r="H380" s="26">
        <v>45085</v>
      </c>
      <c r="I380" s="27">
        <v>0.53402777777777777</v>
      </c>
      <c r="J380" s="27">
        <v>0.53749999999999998</v>
      </c>
      <c r="K380" s="27">
        <f t="shared" si="56"/>
        <v>0.54166666666666663</v>
      </c>
      <c r="L380" s="24" t="s">
        <v>15</v>
      </c>
      <c r="M380" s="24">
        <v>78</v>
      </c>
      <c r="N380" s="24">
        <f t="shared" si="57"/>
        <v>25.555555555555557</v>
      </c>
      <c r="O380" s="30">
        <v>0.59</v>
      </c>
      <c r="P380" s="24">
        <v>8.0000000000000002E-3</v>
      </c>
      <c r="Q380" s="24">
        <f t="shared" si="58"/>
        <v>35.4</v>
      </c>
      <c r="R380" s="24">
        <f t="shared" si="59"/>
        <v>4.7999999999999996E-4</v>
      </c>
      <c r="T380" s="24" t="s">
        <v>162</v>
      </c>
      <c r="U380" s="24" t="s">
        <v>156</v>
      </c>
      <c r="V380" s="15">
        <v>28</v>
      </c>
      <c r="W380" s="15">
        <v>15</v>
      </c>
      <c r="X380" s="15">
        <v>5.7</v>
      </c>
      <c r="Y380" s="15">
        <f t="shared" si="72"/>
        <v>1330.2</v>
      </c>
      <c r="Z380" s="15">
        <f t="shared" si="73"/>
        <v>2394</v>
      </c>
      <c r="AA380" s="15">
        <f t="shared" si="74"/>
        <v>0.55563909774436093</v>
      </c>
      <c r="AB380" s="15">
        <v>24</v>
      </c>
      <c r="AC380" s="35">
        <f t="shared" si="75"/>
        <v>420</v>
      </c>
      <c r="AD380" s="28">
        <f t="shared" si="60"/>
        <v>2.3940000000000001</v>
      </c>
      <c r="AE380" s="24">
        <f t="shared" si="61"/>
        <v>4.2000000000000003E-2</v>
      </c>
      <c r="AF380" s="24">
        <f t="shared" si="62"/>
        <v>82.322619755228047</v>
      </c>
      <c r="AG380" s="24">
        <f t="shared" si="63"/>
        <v>1.1162389119352953</v>
      </c>
    </row>
    <row r="381" spans="1:33" s="24" customFormat="1" ht="13" x14ac:dyDescent="0.15">
      <c r="A381" s="24" t="s">
        <v>80</v>
      </c>
      <c r="B381" s="24" t="s">
        <v>59</v>
      </c>
      <c r="C381" s="24" t="s">
        <v>177</v>
      </c>
      <c r="D381" s="25" t="s">
        <v>178</v>
      </c>
      <c r="E381" s="24" t="s">
        <v>94</v>
      </c>
      <c r="F381" s="24" t="s">
        <v>173</v>
      </c>
      <c r="G381" s="3" t="s">
        <v>205</v>
      </c>
      <c r="H381" s="26">
        <v>45086</v>
      </c>
      <c r="I381" s="27">
        <v>0.50277777777777777</v>
      </c>
      <c r="J381" s="27">
        <v>0.50624999999999998</v>
      </c>
      <c r="K381" s="27">
        <f t="shared" si="56"/>
        <v>0.5</v>
      </c>
      <c r="L381" s="24" t="s">
        <v>15</v>
      </c>
      <c r="M381" s="24">
        <v>74</v>
      </c>
      <c r="N381" s="24">
        <f t="shared" si="57"/>
        <v>23.333333333333332</v>
      </c>
      <c r="O381" s="24">
        <v>0.51800000000000002</v>
      </c>
      <c r="P381" s="24">
        <v>8.0000000000000002E-3</v>
      </c>
      <c r="Q381" s="24">
        <f t="shared" si="58"/>
        <v>31.080000000000002</v>
      </c>
      <c r="R381" s="24">
        <f t="shared" si="59"/>
        <v>4.7999999999999996E-4</v>
      </c>
      <c r="T381" s="24" t="s">
        <v>83</v>
      </c>
      <c r="U381" s="24" t="s">
        <v>84</v>
      </c>
      <c r="V381" s="15">
        <v>28</v>
      </c>
      <c r="W381" s="15">
        <v>15</v>
      </c>
      <c r="X381" s="15">
        <v>5.7</v>
      </c>
      <c r="Y381" s="15">
        <f t="shared" si="72"/>
        <v>1330.2</v>
      </c>
      <c r="Z381" s="15">
        <f t="shared" si="73"/>
        <v>2394</v>
      </c>
      <c r="AA381" s="15">
        <f t="shared" si="74"/>
        <v>0.55563909774436093</v>
      </c>
      <c r="AB381" s="15">
        <v>24</v>
      </c>
      <c r="AC381" s="35">
        <f t="shared" si="75"/>
        <v>420</v>
      </c>
      <c r="AD381" s="28">
        <f t="shared" si="60"/>
        <v>2.3940000000000001</v>
      </c>
      <c r="AE381" s="24">
        <f t="shared" si="61"/>
        <v>4.2000000000000003E-2</v>
      </c>
      <c r="AF381" s="24">
        <f t="shared" si="62"/>
        <v>72.818201101375777</v>
      </c>
      <c r="AG381" s="24">
        <f t="shared" si="63"/>
        <v>1.1246054224150699</v>
      </c>
    </row>
    <row r="382" spans="1:33" s="24" customFormat="1" ht="14" thickBot="1" x14ac:dyDescent="0.2">
      <c r="A382" s="24" t="s">
        <v>11</v>
      </c>
      <c r="B382" s="24" t="s">
        <v>40</v>
      </c>
      <c r="C382" s="24" t="s">
        <v>177</v>
      </c>
      <c r="D382" s="25">
        <v>4</v>
      </c>
      <c r="E382" s="24" t="s">
        <v>41</v>
      </c>
      <c r="F382" s="24" t="s">
        <v>14</v>
      </c>
      <c r="G382" s="3" t="s">
        <v>204</v>
      </c>
      <c r="H382" s="26">
        <v>45081</v>
      </c>
      <c r="I382" s="27">
        <v>0.62569444444444444</v>
      </c>
      <c r="J382" s="27">
        <v>0.62916666666666665</v>
      </c>
      <c r="K382" s="27">
        <f t="shared" si="56"/>
        <v>0.625</v>
      </c>
      <c r="L382" s="24" t="s">
        <v>15</v>
      </c>
      <c r="M382" s="24">
        <v>76</v>
      </c>
      <c r="N382" s="24">
        <f t="shared" si="57"/>
        <v>24.444444444444443</v>
      </c>
      <c r="O382" s="24">
        <v>0.108</v>
      </c>
      <c r="P382" s="24">
        <v>6.7000000000000004E-2</v>
      </c>
      <c r="Q382" s="24">
        <f t="shared" si="58"/>
        <v>6.4799999999999995</v>
      </c>
      <c r="R382" s="24">
        <f t="shared" si="59"/>
        <v>4.0200000000000001E-3</v>
      </c>
      <c r="S382" s="24" t="s">
        <v>25</v>
      </c>
      <c r="T382" s="24" t="s">
        <v>16</v>
      </c>
      <c r="U382" s="24" t="s">
        <v>17</v>
      </c>
      <c r="V382" s="16">
        <v>28</v>
      </c>
      <c r="W382" s="16">
        <v>10.5</v>
      </c>
      <c r="X382" s="16">
        <v>5</v>
      </c>
      <c r="Y382" s="16">
        <f t="shared" si="72"/>
        <v>973</v>
      </c>
      <c r="Z382" s="16">
        <f t="shared" si="73"/>
        <v>1470</v>
      </c>
      <c r="AA382" s="16">
        <f t="shared" si="74"/>
        <v>0.66190476190476188</v>
      </c>
      <c r="AB382" s="16">
        <v>10</v>
      </c>
      <c r="AC382" s="17">
        <f t="shared" si="75"/>
        <v>294</v>
      </c>
      <c r="AD382" s="28">
        <f t="shared" si="60"/>
        <v>1.47</v>
      </c>
      <c r="AE382" s="24">
        <f t="shared" si="61"/>
        <v>2.9399999999999999E-2</v>
      </c>
      <c r="AF382" s="24">
        <f t="shared" si="62"/>
        <v>13.267972283658173</v>
      </c>
      <c r="AG382" s="24">
        <f t="shared" si="63"/>
        <v>8.2310568796768298</v>
      </c>
    </row>
    <row r="383" spans="1:33" s="24" customFormat="1" ht="14" thickBot="1" x14ac:dyDescent="0.2">
      <c r="A383" s="24" t="s">
        <v>11</v>
      </c>
      <c r="B383" s="24" t="s">
        <v>40</v>
      </c>
      <c r="C383" s="24" t="s">
        <v>177</v>
      </c>
      <c r="D383" s="25">
        <v>4</v>
      </c>
      <c r="E383" s="24" t="s">
        <v>41</v>
      </c>
      <c r="F383" s="24" t="s">
        <v>108</v>
      </c>
      <c r="G383" s="3" t="s">
        <v>204</v>
      </c>
      <c r="H383" s="26">
        <v>45082</v>
      </c>
      <c r="I383" s="27">
        <v>0.59930555555555554</v>
      </c>
      <c r="J383" s="27">
        <v>0.60277777777777775</v>
      </c>
      <c r="K383" s="27">
        <f t="shared" si="56"/>
        <v>0.58333333333333326</v>
      </c>
      <c r="L383" s="24" t="s">
        <v>15</v>
      </c>
      <c r="M383" s="24">
        <v>80</v>
      </c>
      <c r="N383" s="24">
        <f t="shared" si="57"/>
        <v>26.666666666666668</v>
      </c>
      <c r="O383" s="24">
        <v>0.124</v>
      </c>
      <c r="P383" s="24">
        <v>8.2000000000000003E-2</v>
      </c>
      <c r="Q383" s="24">
        <f t="shared" si="58"/>
        <v>7.4399999999999995</v>
      </c>
      <c r="R383" s="24">
        <f t="shared" si="59"/>
        <v>4.9199999999999999E-3</v>
      </c>
      <c r="T383" s="24" t="s">
        <v>16</v>
      </c>
      <c r="U383" s="24" t="s">
        <v>109</v>
      </c>
      <c r="V383" s="16">
        <v>28</v>
      </c>
      <c r="W383" s="16">
        <v>10.5</v>
      </c>
      <c r="X383" s="16">
        <v>5</v>
      </c>
      <c r="Y383" s="16">
        <f t="shared" si="72"/>
        <v>973</v>
      </c>
      <c r="Z383" s="16">
        <f t="shared" si="73"/>
        <v>1470</v>
      </c>
      <c r="AA383" s="16">
        <f t="shared" si="74"/>
        <v>0.66190476190476188</v>
      </c>
      <c r="AB383" s="16">
        <v>10</v>
      </c>
      <c r="AC383" s="17">
        <f t="shared" si="75"/>
        <v>294</v>
      </c>
      <c r="AD383" s="28">
        <f t="shared" si="60"/>
        <v>1.47</v>
      </c>
      <c r="AE383" s="24">
        <f t="shared" si="61"/>
        <v>2.9399999999999999E-2</v>
      </c>
      <c r="AF383" s="24">
        <f t="shared" si="62"/>
        <v>15.12068734108446</v>
      </c>
      <c r="AG383" s="24">
        <f t="shared" si="63"/>
        <v>9.9991642094268212</v>
      </c>
    </row>
    <row r="384" spans="1:33" s="24" customFormat="1" ht="14" thickBot="1" x14ac:dyDescent="0.2">
      <c r="A384" s="24" t="s">
        <v>11</v>
      </c>
      <c r="B384" s="24" t="s">
        <v>40</v>
      </c>
      <c r="C384" s="24" t="s">
        <v>177</v>
      </c>
      <c r="D384" s="25">
        <v>4</v>
      </c>
      <c r="E384" s="24" t="s">
        <v>41</v>
      </c>
      <c r="F384" s="24" t="s">
        <v>116</v>
      </c>
      <c r="G384" s="3" t="s">
        <v>132</v>
      </c>
      <c r="H384" s="26">
        <v>45083</v>
      </c>
      <c r="I384" s="27">
        <v>0.5805555555555556</v>
      </c>
      <c r="J384" s="27">
        <v>0.58472222222222225</v>
      </c>
      <c r="K384" s="27">
        <f t="shared" si="56"/>
        <v>0.58333333333333326</v>
      </c>
      <c r="L384" s="24" t="s">
        <v>15</v>
      </c>
      <c r="M384" s="24">
        <v>82</v>
      </c>
      <c r="N384" s="24">
        <f t="shared" si="57"/>
        <v>27.777777777777779</v>
      </c>
      <c r="O384" s="24">
        <v>0.121</v>
      </c>
      <c r="P384" s="24">
        <v>8.5000000000000006E-2</v>
      </c>
      <c r="Q384" s="24">
        <f t="shared" si="58"/>
        <v>7.26</v>
      </c>
      <c r="R384" s="24">
        <f t="shared" si="59"/>
        <v>5.1000000000000004E-3</v>
      </c>
      <c r="T384" s="24" t="s">
        <v>16</v>
      </c>
      <c r="U384" s="24" t="s">
        <v>117</v>
      </c>
      <c r="V384" s="16">
        <v>28</v>
      </c>
      <c r="W384" s="16">
        <v>10.5</v>
      </c>
      <c r="X384" s="16">
        <v>5</v>
      </c>
      <c r="Y384" s="16">
        <f t="shared" ref="Y384:Y388" si="76">(2*V384*W384)+(2*V384*X384)+(2*W384*X384)</f>
        <v>973</v>
      </c>
      <c r="Z384" s="16">
        <f t="shared" ref="Z384:Z388" si="77">V384*W384*X384</f>
        <v>1470</v>
      </c>
      <c r="AA384" s="16">
        <f t="shared" ref="AA384:AA388" si="78">Y384/Z384</f>
        <v>0.66190476190476188</v>
      </c>
      <c r="AB384" s="16">
        <v>10</v>
      </c>
      <c r="AC384" s="17">
        <f t="shared" ref="AC384:AC388" si="79">V384*W384</f>
        <v>294</v>
      </c>
      <c r="AD384" s="28">
        <f t="shared" si="60"/>
        <v>1.47</v>
      </c>
      <c r="AE384" s="24">
        <f t="shared" si="61"/>
        <v>2.9399999999999999E-2</v>
      </c>
      <c r="AF384" s="24">
        <f t="shared" si="62"/>
        <v>14.700385096701083</v>
      </c>
      <c r="AG384" s="24">
        <f t="shared" si="63"/>
        <v>10.326716803467706</v>
      </c>
    </row>
    <row r="385" spans="1:38" s="24" customFormat="1" ht="14" thickBot="1" x14ac:dyDescent="0.2">
      <c r="A385" s="24" t="s">
        <v>11</v>
      </c>
      <c r="B385" s="24" t="s">
        <v>40</v>
      </c>
      <c r="C385" s="24" t="s">
        <v>177</v>
      </c>
      <c r="D385" s="25">
        <v>4</v>
      </c>
      <c r="E385" s="24" t="s">
        <v>41</v>
      </c>
      <c r="F385" s="24" t="s">
        <v>127</v>
      </c>
      <c r="G385" s="3" t="s">
        <v>132</v>
      </c>
      <c r="H385" s="26">
        <v>45084</v>
      </c>
      <c r="I385" s="27">
        <v>0.41875000000000001</v>
      </c>
      <c r="J385" s="27">
        <v>0.42222222222222222</v>
      </c>
      <c r="K385" s="27">
        <f t="shared" si="56"/>
        <v>0.41666666666666663</v>
      </c>
      <c r="L385" s="24" t="s">
        <v>15</v>
      </c>
      <c r="M385" s="24">
        <v>74</v>
      </c>
      <c r="N385" s="24">
        <f t="shared" si="57"/>
        <v>23.333333333333332</v>
      </c>
      <c r="O385" s="24">
        <v>0.105</v>
      </c>
      <c r="P385" s="24">
        <v>9.7000000000000003E-2</v>
      </c>
      <c r="Q385" s="24">
        <f t="shared" si="58"/>
        <v>6.3</v>
      </c>
      <c r="R385" s="24">
        <f t="shared" si="59"/>
        <v>5.8200000000000005E-3</v>
      </c>
      <c r="T385" s="24" t="s">
        <v>16</v>
      </c>
      <c r="U385" s="24" t="s">
        <v>109</v>
      </c>
      <c r="V385" s="16">
        <v>28</v>
      </c>
      <c r="W385" s="16">
        <v>10.5</v>
      </c>
      <c r="X385" s="16">
        <v>5</v>
      </c>
      <c r="Y385" s="16">
        <f t="shared" si="76"/>
        <v>973</v>
      </c>
      <c r="Z385" s="16">
        <f t="shared" si="77"/>
        <v>1470</v>
      </c>
      <c r="AA385" s="16">
        <f t="shared" si="78"/>
        <v>0.66190476190476188</v>
      </c>
      <c r="AB385" s="16">
        <v>10</v>
      </c>
      <c r="AC385" s="17">
        <f t="shared" si="79"/>
        <v>294</v>
      </c>
      <c r="AD385" s="28">
        <f t="shared" si="60"/>
        <v>1.47</v>
      </c>
      <c r="AE385" s="24">
        <f t="shared" si="61"/>
        <v>2.9399999999999999E-2</v>
      </c>
      <c r="AF385" s="24">
        <f t="shared" si="62"/>
        <v>12.947759797541924</v>
      </c>
      <c r="AG385" s="24">
        <f t="shared" si="63"/>
        <v>11.961263812967301</v>
      </c>
    </row>
    <row r="386" spans="1:38" s="24" customFormat="1" ht="14" thickBot="1" x14ac:dyDescent="0.2">
      <c r="A386" s="24" t="s">
        <v>11</v>
      </c>
      <c r="B386" s="24" t="s">
        <v>40</v>
      </c>
      <c r="C386" s="24" t="s">
        <v>177</v>
      </c>
      <c r="D386" s="25">
        <v>4</v>
      </c>
      <c r="E386" s="24" t="s">
        <v>41</v>
      </c>
      <c r="F386" s="24" t="s">
        <v>135</v>
      </c>
      <c r="G386" s="3" t="s">
        <v>132</v>
      </c>
      <c r="H386" s="26">
        <v>45084</v>
      </c>
      <c r="I386" s="27">
        <v>0.62986111111111109</v>
      </c>
      <c r="J386" s="27">
        <v>0.6333333333333333</v>
      </c>
      <c r="K386" s="27">
        <f t="shared" si="56"/>
        <v>0.625</v>
      </c>
      <c r="L386" s="24" t="s">
        <v>15</v>
      </c>
      <c r="M386" s="24">
        <v>79</v>
      </c>
      <c r="N386" s="24">
        <f t="shared" si="57"/>
        <v>26.111111111111111</v>
      </c>
      <c r="O386" s="24">
        <v>0.129</v>
      </c>
      <c r="P386" s="24">
        <v>9.4E-2</v>
      </c>
      <c r="Q386" s="24">
        <f t="shared" si="58"/>
        <v>7.74</v>
      </c>
      <c r="R386" s="24">
        <f t="shared" si="59"/>
        <v>5.64E-3</v>
      </c>
      <c r="T386" s="24" t="s">
        <v>16</v>
      </c>
      <c r="U386" s="24" t="s">
        <v>136</v>
      </c>
      <c r="V386" s="16">
        <v>28</v>
      </c>
      <c r="W386" s="16">
        <v>10.5</v>
      </c>
      <c r="X386" s="16">
        <v>5</v>
      </c>
      <c r="Y386" s="16">
        <f t="shared" si="76"/>
        <v>973</v>
      </c>
      <c r="Z386" s="16">
        <f t="shared" si="77"/>
        <v>1470</v>
      </c>
      <c r="AA386" s="16">
        <f t="shared" si="78"/>
        <v>0.66190476190476188</v>
      </c>
      <c r="AB386" s="16">
        <v>10</v>
      </c>
      <c r="AC386" s="17">
        <f t="shared" si="79"/>
        <v>294</v>
      </c>
      <c r="AD386" s="28">
        <f t="shared" si="60"/>
        <v>1.47</v>
      </c>
      <c r="AE386" s="24">
        <f t="shared" si="61"/>
        <v>2.9399999999999999E-2</v>
      </c>
      <c r="AF386" s="24">
        <f t="shared" si="62"/>
        <v>15.759594756377776</v>
      </c>
      <c r="AG386" s="24">
        <f t="shared" si="63"/>
        <v>11.483735713949695</v>
      </c>
    </row>
    <row r="387" spans="1:38" s="24" customFormat="1" ht="14" thickBot="1" x14ac:dyDescent="0.2">
      <c r="A387" s="24" t="s">
        <v>11</v>
      </c>
      <c r="B387" s="24" t="s">
        <v>40</v>
      </c>
      <c r="C387" s="24" t="s">
        <v>177</v>
      </c>
      <c r="D387" s="25">
        <v>4</v>
      </c>
      <c r="E387" s="24" t="s">
        <v>41</v>
      </c>
      <c r="F387" s="24" t="s">
        <v>137</v>
      </c>
      <c r="G387" s="3" t="s">
        <v>205</v>
      </c>
      <c r="H387" s="26">
        <v>45085</v>
      </c>
      <c r="I387" s="27">
        <v>0.57291666666666663</v>
      </c>
      <c r="J387" s="27">
        <v>0.57638888888888884</v>
      </c>
      <c r="K387" s="27">
        <f t="shared" si="56"/>
        <v>0.58333333333333326</v>
      </c>
      <c r="L387" s="24" t="s">
        <v>15</v>
      </c>
      <c r="M387" s="24">
        <v>79</v>
      </c>
      <c r="N387" s="24">
        <f t="shared" si="57"/>
        <v>26.111111111111111</v>
      </c>
      <c r="O387" s="24">
        <v>0.123</v>
      </c>
      <c r="P387" s="30">
        <v>0.08</v>
      </c>
      <c r="Q387" s="24">
        <f t="shared" si="58"/>
        <v>7.38</v>
      </c>
      <c r="R387" s="24">
        <f t="shared" si="59"/>
        <v>4.7999999999999996E-3</v>
      </c>
      <c r="T387" s="24" t="s">
        <v>16</v>
      </c>
      <c r="U387" s="24" t="s">
        <v>17</v>
      </c>
      <c r="V387" s="16">
        <v>28</v>
      </c>
      <c r="W387" s="16">
        <v>10.5</v>
      </c>
      <c r="X387" s="16">
        <v>5</v>
      </c>
      <c r="Y387" s="16">
        <f t="shared" si="76"/>
        <v>973</v>
      </c>
      <c r="Z387" s="16">
        <f t="shared" si="77"/>
        <v>1470</v>
      </c>
      <c r="AA387" s="16">
        <f t="shared" si="78"/>
        <v>0.66190476190476188</v>
      </c>
      <c r="AB387" s="16">
        <v>10</v>
      </c>
      <c r="AC387" s="17">
        <f t="shared" si="79"/>
        <v>294</v>
      </c>
      <c r="AD387" s="28">
        <f t="shared" si="60"/>
        <v>1.47</v>
      </c>
      <c r="AE387" s="24">
        <f t="shared" si="61"/>
        <v>2.9399999999999999E-2</v>
      </c>
      <c r="AF387" s="24">
        <f t="shared" si="62"/>
        <v>15.02659034910439</v>
      </c>
      <c r="AG387" s="24">
        <f t="shared" si="63"/>
        <v>9.7733920969784638</v>
      </c>
    </row>
    <row r="388" spans="1:38" s="31" customFormat="1" ht="14" thickBot="1" x14ac:dyDescent="0.2">
      <c r="A388" s="31" t="s">
        <v>11</v>
      </c>
      <c r="B388" s="31" t="s">
        <v>40</v>
      </c>
      <c r="C388" s="24" t="s">
        <v>177</v>
      </c>
      <c r="D388" s="25">
        <v>4</v>
      </c>
      <c r="E388" s="31" t="s">
        <v>41</v>
      </c>
      <c r="F388" s="31" t="s">
        <v>173</v>
      </c>
      <c r="G388" s="3" t="s">
        <v>205</v>
      </c>
      <c r="H388" s="32">
        <v>45086</v>
      </c>
      <c r="I388" s="33">
        <v>0.45416666666666666</v>
      </c>
      <c r="J388" s="33">
        <v>0.45763888888888887</v>
      </c>
      <c r="K388" s="33">
        <f t="shared" si="56"/>
        <v>0.45833333333333331</v>
      </c>
      <c r="L388" s="31" t="s">
        <v>15</v>
      </c>
      <c r="M388" s="31">
        <v>74</v>
      </c>
      <c r="N388" s="31">
        <f t="shared" si="57"/>
        <v>23.333333333333332</v>
      </c>
      <c r="O388" s="31">
        <v>8.5999999999999993E-2</v>
      </c>
      <c r="P388" s="31">
        <v>6.4000000000000001E-2</v>
      </c>
      <c r="Q388" s="31">
        <f t="shared" si="58"/>
        <v>5.1599999999999993</v>
      </c>
      <c r="R388" s="31">
        <f t="shared" si="59"/>
        <v>3.8399999999999997E-3</v>
      </c>
      <c r="T388" s="31" t="s">
        <v>16</v>
      </c>
      <c r="U388" s="31" t="s">
        <v>17</v>
      </c>
      <c r="V388" s="16">
        <v>28</v>
      </c>
      <c r="W388" s="16">
        <v>10.5</v>
      </c>
      <c r="X388" s="16">
        <v>5</v>
      </c>
      <c r="Y388" s="16">
        <f t="shared" si="76"/>
        <v>973</v>
      </c>
      <c r="Z388" s="16">
        <f t="shared" si="77"/>
        <v>1470</v>
      </c>
      <c r="AA388" s="16">
        <f t="shared" si="78"/>
        <v>0.66190476190476188</v>
      </c>
      <c r="AB388" s="16">
        <v>10</v>
      </c>
      <c r="AC388" s="17">
        <f t="shared" si="79"/>
        <v>294</v>
      </c>
      <c r="AD388" s="34">
        <f t="shared" si="60"/>
        <v>1.47</v>
      </c>
      <c r="AE388" s="31">
        <f t="shared" si="61"/>
        <v>2.9399999999999999E-2</v>
      </c>
      <c r="AF388" s="31">
        <f t="shared" si="62"/>
        <v>10.604831834177194</v>
      </c>
      <c r="AG388" s="31">
        <f t="shared" si="63"/>
        <v>7.8919678765969801</v>
      </c>
      <c r="AL388" s="24"/>
    </row>
  </sheetData>
  <autoFilter ref="E1:E388" xr:uid="{00000000-0001-0000-0000-000000000000}"/>
  <sortState xmlns:xlrd2="http://schemas.microsoft.com/office/spreadsheetml/2017/richdata2" ref="A11:AG388">
    <sortCondition ref="D11:D3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Ward, Nicholas D</cp:lastModifiedBy>
  <dcterms:modified xsi:type="dcterms:W3CDTF">2023-11-29T00:50:49Z</dcterms:modified>
</cp:coreProperties>
</file>