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yer056/GitHub/tempest_ionic_strength/Data/SPE/"/>
    </mc:Choice>
  </mc:AlternateContent>
  <xr:revisionPtr revIDLastSave="0" documentId="13_ncr:1_{01364B8A-0836-5340-9005-E3EA1EBA8868}" xr6:coauthVersionLast="47" xr6:coauthVersionMax="47" xr10:uidLastSave="{00000000-0000-0000-0000-000000000000}"/>
  <bookViews>
    <workbookView xWindow="1760" yWindow="760" windowWidth="29040" windowHeight="17820" activeTab="1"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K6" i="1" s="1"/>
  <c r="I7" i="1"/>
  <c r="K7" i="1" s="1"/>
  <c r="I8" i="1"/>
  <c r="I9" i="1"/>
  <c r="I10" i="1"/>
  <c r="I11" i="1"/>
  <c r="I12" i="1"/>
  <c r="N12" i="1" s="1"/>
  <c r="C12" i="2" s="1"/>
  <c r="I13" i="1"/>
  <c r="I14" i="1"/>
  <c r="I15" i="1"/>
  <c r="I16" i="1"/>
  <c r="N16" i="1" s="1"/>
  <c r="C16" i="2" s="1"/>
  <c r="I17" i="1"/>
  <c r="I18" i="1"/>
  <c r="I19" i="1"/>
  <c r="I20" i="1"/>
  <c r="N20" i="1" s="1"/>
  <c r="O20" i="1" s="1"/>
  <c r="D20" i="2" s="1"/>
  <c r="I21" i="1"/>
  <c r="N21" i="1" s="1"/>
  <c r="C21" i="2" s="1"/>
  <c r="I22" i="1"/>
  <c r="N22" i="1" s="1"/>
  <c r="C22" i="2" s="1"/>
  <c r="I23" i="1"/>
  <c r="I24" i="1"/>
  <c r="I25" i="1"/>
  <c r="I26" i="1"/>
  <c r="I27" i="1"/>
  <c r="N27" i="1" s="1"/>
  <c r="C27" i="2" s="1"/>
  <c r="I28" i="1"/>
  <c r="N28" i="1" s="1"/>
  <c r="C28" i="2" s="1"/>
  <c r="I29" i="1"/>
  <c r="K29" i="1" s="1"/>
  <c r="I30" i="1"/>
  <c r="I31" i="1"/>
  <c r="I32" i="1"/>
  <c r="I33" i="1"/>
  <c r="I34" i="1"/>
  <c r="I35" i="1"/>
  <c r="I36" i="1"/>
  <c r="I37" i="1"/>
  <c r="K37" i="1" s="1"/>
  <c r="I38" i="1"/>
  <c r="I39" i="1"/>
  <c r="I40" i="1"/>
  <c r="N40" i="1" s="1"/>
  <c r="C41" i="2" s="1"/>
  <c r="I41" i="1"/>
  <c r="I42" i="1"/>
  <c r="I43" i="1"/>
  <c r="I44" i="1"/>
  <c r="I45" i="1"/>
  <c r="I46" i="1"/>
  <c r="I47" i="1"/>
  <c r="K47" i="1" s="1"/>
  <c r="I48" i="1"/>
  <c r="I49" i="1"/>
  <c r="K49" i="1" s="1"/>
  <c r="I50" i="1"/>
  <c r="K50" i="1" s="1"/>
  <c r="I51" i="1"/>
  <c r="N51" i="1" s="1"/>
  <c r="C52" i="2" s="1"/>
  <c r="I52" i="1"/>
  <c r="N52" i="1" s="1"/>
  <c r="C53" i="2" s="1"/>
  <c r="I53" i="1"/>
  <c r="I54" i="1"/>
  <c r="I55" i="1"/>
  <c r="I56" i="1"/>
  <c r="I57" i="1"/>
  <c r="I58" i="1"/>
  <c r="I59" i="1"/>
  <c r="I60" i="1"/>
  <c r="K60" i="1" s="1"/>
  <c r="I61" i="1"/>
  <c r="N61" i="1" s="1"/>
  <c r="O61" i="1" s="1"/>
  <c r="D63" i="2" s="1"/>
  <c r="I62" i="1"/>
  <c r="N62" i="1" s="1"/>
  <c r="C64" i="2" s="1"/>
  <c r="I63" i="1"/>
  <c r="I64" i="1"/>
  <c r="I65" i="1"/>
  <c r="I66" i="1"/>
  <c r="N66" i="1" s="1"/>
  <c r="C68" i="2" s="1"/>
  <c r="I67" i="1"/>
  <c r="N67" i="1" s="1"/>
  <c r="C69" i="2" s="1"/>
  <c r="I68" i="1"/>
  <c r="N68" i="1" s="1"/>
  <c r="C70" i="2" s="1"/>
  <c r="I69" i="1"/>
  <c r="I70" i="1"/>
  <c r="N70" i="1" s="1"/>
  <c r="O70" i="1" s="1"/>
  <c r="D72" i="2" s="1"/>
  <c r="I71" i="1"/>
  <c r="N71" i="1" s="1"/>
  <c r="C73" i="2" s="1"/>
  <c r="I72" i="1"/>
  <c r="N72" i="1" s="1"/>
  <c r="C74" i="2" s="1"/>
  <c r="I73" i="1"/>
  <c r="I74" i="1"/>
  <c r="I75" i="1"/>
  <c r="I76" i="1"/>
  <c r="I77" i="1"/>
  <c r="I78" i="1"/>
  <c r="I79" i="1"/>
  <c r="I80" i="1"/>
  <c r="I81" i="1"/>
  <c r="I82" i="1"/>
  <c r="I83" i="1"/>
  <c r="I84" i="1"/>
  <c r="I85" i="1"/>
  <c r="I86" i="1"/>
  <c r="I87" i="1"/>
  <c r="I88" i="1"/>
  <c r="I89" i="1"/>
  <c r="K89" i="1" s="1"/>
  <c r="I90" i="1"/>
  <c r="N90" i="1" s="1"/>
  <c r="C93" i="2" s="1"/>
  <c r="I91" i="1"/>
  <c r="I92" i="1"/>
  <c r="I93" i="1"/>
  <c r="I94" i="1"/>
  <c r="I95" i="1"/>
  <c r="I96" i="1"/>
  <c r="K96" i="1" s="1"/>
  <c r="I97" i="1"/>
  <c r="K97" i="1" s="1"/>
  <c r="I98" i="1"/>
  <c r="I99" i="1"/>
  <c r="K99" i="1" s="1"/>
  <c r="I100" i="1"/>
  <c r="I101" i="1"/>
  <c r="N101" i="1" s="1"/>
  <c r="C104" i="2" s="1"/>
  <c r="I102" i="1"/>
  <c r="N102" i="1" s="1"/>
  <c r="O102" i="1" s="1"/>
  <c r="D105" i="2" s="1"/>
  <c r="I103" i="1"/>
  <c r="I2" i="1"/>
  <c r="K9" i="1"/>
  <c r="N10" i="1"/>
  <c r="C10" i="2" s="1"/>
  <c r="K16" i="1"/>
  <c r="K20" i="1"/>
  <c r="K21" i="1"/>
  <c r="N26" i="1"/>
  <c r="K30" i="1"/>
  <c r="N31" i="1"/>
  <c r="O31" i="1" s="1"/>
  <c r="D32" i="2" s="1"/>
  <c r="K36" i="1"/>
  <c r="K38" i="1"/>
  <c r="N46" i="1"/>
  <c r="O46" i="1" s="1"/>
  <c r="D47" i="2" s="1"/>
  <c r="K56" i="1"/>
  <c r="N57" i="1"/>
  <c r="O57" i="1" s="1"/>
  <c r="D59" i="2" s="1"/>
  <c r="N58" i="1"/>
  <c r="C60" i="2" s="1"/>
  <c r="N60" i="1"/>
  <c r="C62" i="2" s="1"/>
  <c r="K69" i="1"/>
  <c r="N76" i="1"/>
  <c r="C78" i="2" s="1"/>
  <c r="K77" i="1"/>
  <c r="K79" i="1"/>
  <c r="K86" i="1"/>
  <c r="N88" i="1"/>
  <c r="C91" i="2" s="1"/>
  <c r="N92" i="1"/>
  <c r="K100" i="1"/>
  <c r="N13" i="1"/>
  <c r="K17" i="1"/>
  <c r="N2" i="1"/>
  <c r="C2" i="2" s="1"/>
  <c r="B93" i="2"/>
  <c r="B94" i="2"/>
  <c r="B95" i="2"/>
  <c r="B96" i="2"/>
  <c r="B97" i="2"/>
  <c r="B98" i="2"/>
  <c r="B99" i="2"/>
  <c r="B100" i="2"/>
  <c r="B101" i="2"/>
  <c r="B102" i="2"/>
  <c r="B103" i="2"/>
  <c r="B104" i="2"/>
  <c r="B105" i="2"/>
  <c r="B106" i="2"/>
  <c r="B65" i="2"/>
  <c r="B66" i="2"/>
  <c r="B67" i="2"/>
  <c r="B68" i="2"/>
  <c r="B69" i="2"/>
  <c r="B70" i="2"/>
  <c r="B71" i="2"/>
  <c r="B72" i="2"/>
  <c r="B73" i="2"/>
  <c r="B74" i="2"/>
  <c r="B75" i="2"/>
  <c r="B76" i="2"/>
  <c r="B77" i="2"/>
  <c r="B78" i="2"/>
  <c r="B79" i="2"/>
  <c r="B80" i="2"/>
  <c r="B81" i="2"/>
  <c r="B82" i="2"/>
  <c r="B83" i="2"/>
  <c r="B84" i="2"/>
  <c r="B86" i="2"/>
  <c r="B87" i="2"/>
  <c r="B88" i="2"/>
  <c r="B89" i="2"/>
  <c r="B90" i="2"/>
  <c r="B91" i="2"/>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B43" i="2"/>
  <c r="B44" i="2"/>
  <c r="B45" i="2"/>
  <c r="B46" i="2"/>
  <c r="B47" i="2"/>
  <c r="B48" i="2"/>
  <c r="B49" i="2"/>
  <c r="B50" i="2"/>
  <c r="B51" i="2"/>
  <c r="B52" i="2"/>
  <c r="B53" i="2"/>
  <c r="B54" i="2"/>
  <c r="B55" i="2"/>
  <c r="B56" i="2"/>
  <c r="B58" i="2"/>
  <c r="B59" i="2"/>
  <c r="B60" i="2"/>
  <c r="B61" i="2"/>
  <c r="B62" i="2"/>
  <c r="B63" i="2"/>
  <c r="N11" i="1"/>
  <c r="O11" i="1" s="1"/>
  <c r="D11" i="2" s="1"/>
  <c r="K19" i="1"/>
  <c r="N32" i="1"/>
  <c r="C33" i="2" s="1"/>
  <c r="K39" i="1"/>
  <c r="K40" i="1"/>
  <c r="N41" i="1"/>
  <c r="C42" i="2" s="1"/>
  <c r="N42" i="1"/>
  <c r="C43" i="2" s="1"/>
  <c r="K59" i="1"/>
  <c r="K67" i="1"/>
  <c r="K80" i="1"/>
  <c r="N81" i="1"/>
  <c r="C83" i="2" s="1"/>
  <c r="N82" i="1"/>
  <c r="C84" i="2" s="1"/>
  <c r="K87" i="1"/>
  <c r="N91" i="1"/>
  <c r="C94" i="2" s="1"/>
  <c r="N3" i="1"/>
  <c r="C3" i="2" s="1"/>
  <c r="N4" i="1"/>
  <c r="C4" i="2" s="1"/>
  <c r="N5" i="1"/>
  <c r="C5" i="2" s="1"/>
  <c r="N8" i="1"/>
  <c r="C8" i="2" s="1"/>
  <c r="N14" i="1"/>
  <c r="C14" i="2" s="1"/>
  <c r="N15" i="1"/>
  <c r="C15" i="2" s="1"/>
  <c r="N18" i="1"/>
  <c r="C18" i="2" s="1"/>
  <c r="N23" i="1"/>
  <c r="C23" i="2" s="1"/>
  <c r="N24" i="1"/>
  <c r="C24" i="2" s="1"/>
  <c r="N25" i="1"/>
  <c r="C25" i="2" s="1"/>
  <c r="N33" i="1"/>
  <c r="C34" i="2" s="1"/>
  <c r="N34" i="1"/>
  <c r="O34" i="1" s="1"/>
  <c r="D35" i="2" s="1"/>
  <c r="N35" i="1"/>
  <c r="C36" i="2" s="1"/>
  <c r="N38" i="1"/>
  <c r="O38" i="1" s="1"/>
  <c r="D39" i="2" s="1"/>
  <c r="N43" i="1"/>
  <c r="C44" i="2" s="1"/>
  <c r="N44" i="1"/>
  <c r="C45" i="2" s="1"/>
  <c r="N45" i="1"/>
  <c r="C46" i="2" s="1"/>
  <c r="N48" i="1"/>
  <c r="O48" i="1" s="1"/>
  <c r="D49" i="2" s="1"/>
  <c r="N50" i="1"/>
  <c r="C51" i="2" s="1"/>
  <c r="N53" i="1"/>
  <c r="C54" i="2" s="1"/>
  <c r="N54" i="1"/>
  <c r="C55" i="2" s="1"/>
  <c r="N55" i="1"/>
  <c r="C56" i="2" s="1"/>
  <c r="N63" i="1"/>
  <c r="C65" i="2" s="1"/>
  <c r="N64" i="1"/>
  <c r="C66" i="2" s="1"/>
  <c r="N65" i="1"/>
  <c r="C67" i="2" s="1"/>
  <c r="N73" i="1"/>
  <c r="C75" i="2" s="1"/>
  <c r="N74" i="1"/>
  <c r="C76" i="2" s="1"/>
  <c r="N75" i="1"/>
  <c r="C77" i="2" s="1"/>
  <c r="N78" i="1"/>
  <c r="O78" i="1" s="1"/>
  <c r="D80" i="2" s="1"/>
  <c r="N80" i="1"/>
  <c r="C82" i="2" s="1"/>
  <c r="N83" i="1"/>
  <c r="C86" i="2" s="1"/>
  <c r="N84" i="1"/>
  <c r="C87" i="2" s="1"/>
  <c r="N85" i="1"/>
  <c r="C88" i="2" s="1"/>
  <c r="N87" i="1"/>
  <c r="C90" i="2" s="1"/>
  <c r="N93" i="1"/>
  <c r="O93" i="1" s="1"/>
  <c r="D96" i="2" s="1"/>
  <c r="N94" i="1"/>
  <c r="C97" i="2" s="1"/>
  <c r="N95" i="1"/>
  <c r="C98" i="2" s="1"/>
  <c r="N96" i="1"/>
  <c r="C99" i="2" s="1"/>
  <c r="N98" i="1"/>
  <c r="O98" i="1" s="1"/>
  <c r="D101" i="2" s="1"/>
  <c r="N100" i="1"/>
  <c r="C103" i="2" s="1"/>
  <c r="N103" i="1"/>
  <c r="C106" i="2" s="1"/>
  <c r="K3" i="1"/>
  <c r="K4" i="1"/>
  <c r="K5" i="1"/>
  <c r="K8" i="1"/>
  <c r="K11" i="1"/>
  <c r="K13" i="1"/>
  <c r="K14" i="1"/>
  <c r="K15" i="1"/>
  <c r="K18" i="1"/>
  <c r="K23" i="1"/>
  <c r="K24" i="1"/>
  <c r="K25" i="1"/>
  <c r="K26" i="1"/>
  <c r="K28" i="1"/>
  <c r="K31" i="1"/>
  <c r="K33" i="1"/>
  <c r="K34" i="1"/>
  <c r="K35" i="1"/>
  <c r="K41" i="1"/>
  <c r="K43" i="1"/>
  <c r="K44" i="1"/>
  <c r="K45" i="1"/>
  <c r="K48" i="1"/>
  <c r="K51" i="1"/>
  <c r="K53" i="1"/>
  <c r="K54" i="1"/>
  <c r="K55" i="1"/>
  <c r="K58" i="1"/>
  <c r="K61" i="1"/>
  <c r="K63" i="1"/>
  <c r="K64" i="1"/>
  <c r="K65" i="1"/>
  <c r="K68" i="1"/>
  <c r="K73" i="1"/>
  <c r="K74" i="1"/>
  <c r="K75" i="1"/>
  <c r="K76" i="1"/>
  <c r="K78" i="1"/>
  <c r="K81" i="1"/>
  <c r="K83" i="1"/>
  <c r="K84" i="1"/>
  <c r="K85" i="1"/>
  <c r="K91" i="1"/>
  <c r="K93" i="1"/>
  <c r="K94" i="1"/>
  <c r="K95" i="1"/>
  <c r="K98" i="1"/>
  <c r="K101" i="1"/>
  <c r="K103" i="1"/>
  <c r="K2" i="1"/>
  <c r="R3" i="1"/>
  <c r="T3" i="1" s="1"/>
  <c r="S3" i="1"/>
  <c r="U3" i="1" s="1"/>
  <c r="R4" i="1"/>
  <c r="T4" i="1" s="1"/>
  <c r="S4" i="1"/>
  <c r="U4" i="1" s="1"/>
  <c r="R5" i="1"/>
  <c r="T5" i="1" s="1"/>
  <c r="S5" i="1"/>
  <c r="U5" i="1" s="1"/>
  <c r="R6" i="1"/>
  <c r="T6" i="1" s="1"/>
  <c r="S6" i="1"/>
  <c r="U6" i="1" s="1"/>
  <c r="R7" i="1"/>
  <c r="T7" i="1" s="1"/>
  <c r="S7" i="1"/>
  <c r="U7" i="1" s="1"/>
  <c r="R8" i="1"/>
  <c r="T8" i="1" s="1"/>
  <c r="S8" i="1"/>
  <c r="U8" i="1" s="1"/>
  <c r="R9" i="1"/>
  <c r="T9" i="1" s="1"/>
  <c r="S9" i="1"/>
  <c r="U9" i="1" s="1"/>
  <c r="R10" i="1"/>
  <c r="T10" i="1" s="1"/>
  <c r="S10" i="1"/>
  <c r="U10" i="1" s="1"/>
  <c r="R11" i="1"/>
  <c r="T11" i="1" s="1"/>
  <c r="S11" i="1"/>
  <c r="U11" i="1" s="1"/>
  <c r="R12" i="1"/>
  <c r="T12" i="1" s="1"/>
  <c r="S12" i="1"/>
  <c r="U12" i="1" s="1"/>
  <c r="R13" i="1"/>
  <c r="T13" i="1" s="1"/>
  <c r="S13" i="1"/>
  <c r="U13" i="1" s="1"/>
  <c r="R14" i="1"/>
  <c r="T14" i="1" s="1"/>
  <c r="S14" i="1"/>
  <c r="U14" i="1" s="1"/>
  <c r="R15" i="1"/>
  <c r="T15" i="1" s="1"/>
  <c r="S15" i="1"/>
  <c r="U15" i="1" s="1"/>
  <c r="R16" i="1"/>
  <c r="S16" i="1"/>
  <c r="U16" i="1" s="1"/>
  <c r="T16" i="1"/>
  <c r="V16" i="1" s="1"/>
  <c r="R17" i="1"/>
  <c r="T17" i="1" s="1"/>
  <c r="S17" i="1"/>
  <c r="U17" i="1" s="1"/>
  <c r="R18" i="1"/>
  <c r="T18" i="1" s="1"/>
  <c r="S18" i="1"/>
  <c r="U18" i="1" s="1"/>
  <c r="R19" i="1"/>
  <c r="T19" i="1" s="1"/>
  <c r="S19" i="1"/>
  <c r="U19" i="1" s="1"/>
  <c r="R20" i="1"/>
  <c r="T20" i="1" s="1"/>
  <c r="S20" i="1"/>
  <c r="U20" i="1" s="1"/>
  <c r="R21" i="1"/>
  <c r="T21" i="1" s="1"/>
  <c r="S21" i="1"/>
  <c r="U21" i="1" s="1"/>
  <c r="R22" i="1"/>
  <c r="T22" i="1" s="1"/>
  <c r="S22" i="1"/>
  <c r="U22" i="1" s="1"/>
  <c r="R23" i="1"/>
  <c r="T23" i="1" s="1"/>
  <c r="S23" i="1"/>
  <c r="U23" i="1" s="1"/>
  <c r="R24" i="1"/>
  <c r="T24" i="1" s="1"/>
  <c r="S24" i="1"/>
  <c r="U24" i="1" s="1"/>
  <c r="R25" i="1"/>
  <c r="T25" i="1" s="1"/>
  <c r="S25" i="1"/>
  <c r="U25" i="1" s="1"/>
  <c r="R26" i="1"/>
  <c r="T26" i="1" s="1"/>
  <c r="S26" i="1"/>
  <c r="U26" i="1" s="1"/>
  <c r="R27" i="1"/>
  <c r="T27" i="1" s="1"/>
  <c r="S27" i="1"/>
  <c r="U27" i="1" s="1"/>
  <c r="R28" i="1"/>
  <c r="T28" i="1" s="1"/>
  <c r="S28" i="1"/>
  <c r="U28" i="1" s="1"/>
  <c r="R29" i="1"/>
  <c r="T29" i="1" s="1"/>
  <c r="S29" i="1"/>
  <c r="U29" i="1" s="1"/>
  <c r="R30" i="1"/>
  <c r="T30" i="1" s="1"/>
  <c r="S30" i="1"/>
  <c r="U30" i="1" s="1"/>
  <c r="R31" i="1"/>
  <c r="T31" i="1" s="1"/>
  <c r="S31" i="1"/>
  <c r="U31" i="1" s="1"/>
  <c r="R32" i="1"/>
  <c r="T32" i="1" s="1"/>
  <c r="S32" i="1"/>
  <c r="U32" i="1" s="1"/>
  <c r="R33" i="1"/>
  <c r="T33" i="1" s="1"/>
  <c r="S33" i="1"/>
  <c r="U33" i="1" s="1"/>
  <c r="R34" i="1"/>
  <c r="T34" i="1" s="1"/>
  <c r="S34" i="1"/>
  <c r="U34" i="1" s="1"/>
  <c r="R35" i="1"/>
  <c r="T35" i="1" s="1"/>
  <c r="S35" i="1"/>
  <c r="U35" i="1" s="1"/>
  <c r="R36" i="1"/>
  <c r="T36" i="1" s="1"/>
  <c r="S36" i="1"/>
  <c r="U36" i="1" s="1"/>
  <c r="R37" i="1"/>
  <c r="T37" i="1" s="1"/>
  <c r="S37" i="1"/>
  <c r="U37" i="1" s="1"/>
  <c r="R38" i="1"/>
  <c r="T38" i="1" s="1"/>
  <c r="S38" i="1"/>
  <c r="U38" i="1" s="1"/>
  <c r="R39" i="1"/>
  <c r="T39" i="1" s="1"/>
  <c r="S39" i="1"/>
  <c r="U39" i="1" s="1"/>
  <c r="R40" i="1"/>
  <c r="T40" i="1" s="1"/>
  <c r="S40" i="1"/>
  <c r="U40" i="1" s="1"/>
  <c r="R41" i="1"/>
  <c r="T41" i="1" s="1"/>
  <c r="S41" i="1"/>
  <c r="U41" i="1" s="1"/>
  <c r="R42" i="1"/>
  <c r="T42" i="1" s="1"/>
  <c r="S42" i="1"/>
  <c r="U42" i="1" s="1"/>
  <c r="O43" i="1"/>
  <c r="D44" i="2" s="1"/>
  <c r="R43" i="1"/>
  <c r="T43" i="1" s="1"/>
  <c r="S43" i="1"/>
  <c r="U43" i="1" s="1"/>
  <c r="R44" i="1"/>
  <c r="T44" i="1" s="1"/>
  <c r="S44" i="1"/>
  <c r="U44" i="1" s="1"/>
  <c r="R45" i="1"/>
  <c r="T45" i="1" s="1"/>
  <c r="S45" i="1"/>
  <c r="U45" i="1" s="1"/>
  <c r="R46" i="1"/>
  <c r="T46" i="1" s="1"/>
  <c r="S46" i="1"/>
  <c r="U46" i="1" s="1"/>
  <c r="R47" i="1"/>
  <c r="T47" i="1" s="1"/>
  <c r="S47" i="1"/>
  <c r="U47" i="1" s="1"/>
  <c r="R48" i="1"/>
  <c r="T48" i="1" s="1"/>
  <c r="S48" i="1"/>
  <c r="U48" i="1" s="1"/>
  <c r="R49" i="1"/>
  <c r="T49" i="1" s="1"/>
  <c r="S49" i="1"/>
  <c r="U49" i="1" s="1"/>
  <c r="R50" i="1"/>
  <c r="T50" i="1" s="1"/>
  <c r="S50" i="1"/>
  <c r="U50" i="1" s="1"/>
  <c r="R51" i="1"/>
  <c r="T51" i="1" s="1"/>
  <c r="S51" i="1"/>
  <c r="U51" i="1" s="1"/>
  <c r="R52" i="1"/>
  <c r="T52" i="1" s="1"/>
  <c r="S52" i="1"/>
  <c r="U52" i="1" s="1"/>
  <c r="R53" i="1"/>
  <c r="T53" i="1" s="1"/>
  <c r="S53" i="1"/>
  <c r="U53" i="1" s="1"/>
  <c r="R54" i="1"/>
  <c r="T54" i="1" s="1"/>
  <c r="S54" i="1"/>
  <c r="U54" i="1" s="1"/>
  <c r="R55" i="1"/>
  <c r="T55" i="1" s="1"/>
  <c r="S55" i="1"/>
  <c r="U55" i="1" s="1"/>
  <c r="R56" i="1"/>
  <c r="T56" i="1" s="1"/>
  <c r="S56" i="1"/>
  <c r="U56" i="1" s="1"/>
  <c r="R57" i="1"/>
  <c r="T57" i="1" s="1"/>
  <c r="S57" i="1"/>
  <c r="U57" i="1" s="1"/>
  <c r="R58" i="1"/>
  <c r="T58" i="1" s="1"/>
  <c r="S58" i="1"/>
  <c r="U58" i="1" s="1"/>
  <c r="R59" i="1"/>
  <c r="T59" i="1" s="1"/>
  <c r="S59" i="1"/>
  <c r="U59" i="1" s="1"/>
  <c r="R60" i="1"/>
  <c r="T60" i="1" s="1"/>
  <c r="S60" i="1"/>
  <c r="U60" i="1" s="1"/>
  <c r="R61" i="1"/>
  <c r="T61" i="1" s="1"/>
  <c r="S61" i="1"/>
  <c r="U61" i="1" s="1"/>
  <c r="R62" i="1"/>
  <c r="T62" i="1" s="1"/>
  <c r="S62" i="1"/>
  <c r="U62" i="1" s="1"/>
  <c r="R63" i="1"/>
  <c r="T63" i="1" s="1"/>
  <c r="S63" i="1"/>
  <c r="U63" i="1" s="1"/>
  <c r="R64" i="1"/>
  <c r="T64" i="1" s="1"/>
  <c r="S64" i="1"/>
  <c r="U64" i="1" s="1"/>
  <c r="R65" i="1"/>
  <c r="T65" i="1" s="1"/>
  <c r="S65" i="1"/>
  <c r="U65" i="1" s="1"/>
  <c r="R66" i="1"/>
  <c r="T66" i="1" s="1"/>
  <c r="S66" i="1"/>
  <c r="U66" i="1" s="1"/>
  <c r="R67" i="1"/>
  <c r="T67" i="1" s="1"/>
  <c r="S67" i="1"/>
  <c r="U67" i="1" s="1"/>
  <c r="R68" i="1"/>
  <c r="T68" i="1" s="1"/>
  <c r="S68" i="1"/>
  <c r="U68" i="1" s="1"/>
  <c r="R69" i="1"/>
  <c r="T69" i="1" s="1"/>
  <c r="S69" i="1"/>
  <c r="U69" i="1" s="1"/>
  <c r="R70" i="1"/>
  <c r="T70" i="1" s="1"/>
  <c r="S70" i="1"/>
  <c r="U70" i="1" s="1"/>
  <c r="R71" i="1"/>
  <c r="T71" i="1" s="1"/>
  <c r="S71" i="1"/>
  <c r="U71" i="1" s="1"/>
  <c r="R72" i="1"/>
  <c r="T72" i="1" s="1"/>
  <c r="S72" i="1"/>
  <c r="U72" i="1" s="1"/>
  <c r="O73" i="1"/>
  <c r="D75" i="2" s="1"/>
  <c r="R73" i="1"/>
  <c r="T73" i="1" s="1"/>
  <c r="S73" i="1"/>
  <c r="U73" i="1" s="1"/>
  <c r="R74" i="1"/>
  <c r="T74" i="1" s="1"/>
  <c r="S74" i="1"/>
  <c r="U74" i="1" s="1"/>
  <c r="R75" i="1"/>
  <c r="T75" i="1" s="1"/>
  <c r="S75" i="1"/>
  <c r="U75" i="1" s="1"/>
  <c r="R76" i="1"/>
  <c r="T76" i="1" s="1"/>
  <c r="S76" i="1"/>
  <c r="U76" i="1" s="1"/>
  <c r="R77" i="1"/>
  <c r="T77" i="1" s="1"/>
  <c r="S77" i="1"/>
  <c r="U77" i="1" s="1"/>
  <c r="R78" i="1"/>
  <c r="T78" i="1" s="1"/>
  <c r="S78" i="1"/>
  <c r="U78" i="1" s="1"/>
  <c r="R79" i="1"/>
  <c r="T79" i="1" s="1"/>
  <c r="S79" i="1"/>
  <c r="U79" i="1" s="1"/>
  <c r="R80" i="1"/>
  <c r="T80" i="1" s="1"/>
  <c r="S80" i="1"/>
  <c r="U80" i="1" s="1"/>
  <c r="R81" i="1"/>
  <c r="T81" i="1" s="1"/>
  <c r="S81" i="1"/>
  <c r="U81" i="1" s="1"/>
  <c r="R82" i="1"/>
  <c r="T82" i="1" s="1"/>
  <c r="S82" i="1"/>
  <c r="U82" i="1" s="1"/>
  <c r="R83" i="1"/>
  <c r="T83" i="1" s="1"/>
  <c r="S83" i="1"/>
  <c r="U83" i="1" s="1"/>
  <c r="R84" i="1"/>
  <c r="T84" i="1" s="1"/>
  <c r="S84" i="1"/>
  <c r="U84" i="1" s="1"/>
  <c r="R85" i="1"/>
  <c r="T85" i="1" s="1"/>
  <c r="S85" i="1"/>
  <c r="U85" i="1" s="1"/>
  <c r="R86" i="1"/>
  <c r="T86" i="1" s="1"/>
  <c r="S86" i="1"/>
  <c r="U86" i="1" s="1"/>
  <c r="R87" i="1"/>
  <c r="T87" i="1" s="1"/>
  <c r="S87" i="1"/>
  <c r="U87" i="1" s="1"/>
  <c r="R88" i="1"/>
  <c r="T88" i="1" s="1"/>
  <c r="S88" i="1"/>
  <c r="U88" i="1" s="1"/>
  <c r="R89" i="1"/>
  <c r="T89" i="1" s="1"/>
  <c r="S89" i="1"/>
  <c r="U89" i="1" s="1"/>
  <c r="R90" i="1"/>
  <c r="T90" i="1" s="1"/>
  <c r="S90" i="1"/>
  <c r="U90" i="1" s="1"/>
  <c r="R91" i="1"/>
  <c r="T91" i="1" s="1"/>
  <c r="S91" i="1"/>
  <c r="U91" i="1" s="1"/>
  <c r="R92" i="1"/>
  <c r="T92" i="1" s="1"/>
  <c r="S92" i="1"/>
  <c r="U92" i="1" s="1"/>
  <c r="R93" i="1"/>
  <c r="T93" i="1" s="1"/>
  <c r="S93" i="1"/>
  <c r="U93" i="1" s="1"/>
  <c r="R94" i="1"/>
  <c r="T94" i="1" s="1"/>
  <c r="S94" i="1"/>
  <c r="U94" i="1" s="1"/>
  <c r="R95" i="1"/>
  <c r="T95" i="1" s="1"/>
  <c r="S95" i="1"/>
  <c r="U95" i="1" s="1"/>
  <c r="O96" i="1"/>
  <c r="D99" i="2" s="1"/>
  <c r="R96" i="1"/>
  <c r="T96" i="1" s="1"/>
  <c r="S96" i="1"/>
  <c r="U96" i="1" s="1"/>
  <c r="R97" i="1"/>
  <c r="T97" i="1" s="1"/>
  <c r="S97" i="1"/>
  <c r="U97" i="1" s="1"/>
  <c r="R98" i="1"/>
  <c r="T98" i="1" s="1"/>
  <c r="S98" i="1"/>
  <c r="U98" i="1" s="1"/>
  <c r="R99" i="1"/>
  <c r="T99" i="1" s="1"/>
  <c r="S99" i="1"/>
  <c r="U99" i="1" s="1"/>
  <c r="R100" i="1"/>
  <c r="T100" i="1" s="1"/>
  <c r="S100" i="1"/>
  <c r="U100" i="1" s="1"/>
  <c r="R101" i="1"/>
  <c r="T101" i="1" s="1"/>
  <c r="S101" i="1"/>
  <c r="U101" i="1" s="1"/>
  <c r="R102" i="1"/>
  <c r="T102" i="1" s="1"/>
  <c r="S102" i="1"/>
  <c r="U102" i="1" s="1"/>
  <c r="R103" i="1"/>
  <c r="T103" i="1" s="1"/>
  <c r="S103" i="1"/>
  <c r="U103" i="1" s="1"/>
  <c r="H3" i="1"/>
  <c r="J3" i="1"/>
  <c r="H4" i="1"/>
  <c r="J4" i="1"/>
  <c r="H5" i="1"/>
  <c r="J5" i="1"/>
  <c r="H6" i="1"/>
  <c r="J6" i="1"/>
  <c r="H7" i="1"/>
  <c r="J7" i="1"/>
  <c r="H8" i="1"/>
  <c r="J8" i="1"/>
  <c r="H9" i="1"/>
  <c r="J9" i="1"/>
  <c r="H10" i="1"/>
  <c r="J10" i="1"/>
  <c r="H11" i="1"/>
  <c r="J11" i="1"/>
  <c r="H12" i="1"/>
  <c r="J12" i="1"/>
  <c r="H13" i="1"/>
  <c r="J13" i="1"/>
  <c r="H14" i="1"/>
  <c r="J14" i="1"/>
  <c r="H15" i="1"/>
  <c r="J15" i="1"/>
  <c r="H16" i="1"/>
  <c r="J16" i="1"/>
  <c r="H17" i="1"/>
  <c r="J17" i="1"/>
  <c r="H18" i="1"/>
  <c r="J18" i="1"/>
  <c r="H19" i="1"/>
  <c r="J19" i="1"/>
  <c r="H20" i="1"/>
  <c r="J20" i="1"/>
  <c r="H21" i="1"/>
  <c r="J21" i="1"/>
  <c r="H22" i="1"/>
  <c r="J22" i="1"/>
  <c r="H23" i="1"/>
  <c r="J23" i="1"/>
  <c r="H24" i="1"/>
  <c r="J24" i="1"/>
  <c r="H25" i="1"/>
  <c r="J25" i="1"/>
  <c r="H26" i="1"/>
  <c r="J26" i="1"/>
  <c r="H27" i="1"/>
  <c r="J27" i="1"/>
  <c r="H28" i="1"/>
  <c r="J28" i="1"/>
  <c r="H29" i="1"/>
  <c r="J29" i="1"/>
  <c r="H30" i="1"/>
  <c r="J30" i="1"/>
  <c r="H31" i="1"/>
  <c r="J31" i="1"/>
  <c r="H32" i="1"/>
  <c r="J32" i="1"/>
  <c r="H33" i="1"/>
  <c r="J33" i="1"/>
  <c r="H34" i="1"/>
  <c r="J34" i="1"/>
  <c r="H35" i="1"/>
  <c r="J35" i="1"/>
  <c r="H36" i="1"/>
  <c r="J36" i="1"/>
  <c r="H37" i="1"/>
  <c r="J37" i="1"/>
  <c r="H38" i="1"/>
  <c r="J38" i="1"/>
  <c r="H39" i="1"/>
  <c r="J39" i="1"/>
  <c r="H40" i="1"/>
  <c r="J40" i="1"/>
  <c r="H41" i="1"/>
  <c r="J41" i="1"/>
  <c r="H42" i="1"/>
  <c r="J42" i="1"/>
  <c r="H43" i="1"/>
  <c r="J43" i="1"/>
  <c r="H44" i="1"/>
  <c r="J44" i="1"/>
  <c r="H45" i="1"/>
  <c r="J45" i="1"/>
  <c r="H46" i="1"/>
  <c r="J46" i="1"/>
  <c r="H47" i="1"/>
  <c r="J47" i="1"/>
  <c r="H48" i="1"/>
  <c r="J48" i="1"/>
  <c r="H49" i="1"/>
  <c r="J49" i="1"/>
  <c r="H50" i="1"/>
  <c r="J50" i="1"/>
  <c r="H51" i="1"/>
  <c r="J51" i="1"/>
  <c r="H52" i="1"/>
  <c r="J52" i="1"/>
  <c r="H53" i="1"/>
  <c r="J53" i="1"/>
  <c r="H54" i="1"/>
  <c r="J54" i="1"/>
  <c r="H55" i="1"/>
  <c r="J55" i="1"/>
  <c r="H56" i="1"/>
  <c r="J56" i="1"/>
  <c r="H57" i="1"/>
  <c r="J57" i="1"/>
  <c r="H58" i="1"/>
  <c r="J58" i="1"/>
  <c r="H59" i="1"/>
  <c r="J59" i="1"/>
  <c r="H60" i="1"/>
  <c r="J60" i="1"/>
  <c r="H61" i="1"/>
  <c r="J61" i="1"/>
  <c r="H62" i="1"/>
  <c r="J62" i="1"/>
  <c r="H63" i="1"/>
  <c r="J63" i="1"/>
  <c r="H64" i="1"/>
  <c r="J64" i="1"/>
  <c r="H65" i="1"/>
  <c r="J65" i="1"/>
  <c r="H66" i="1"/>
  <c r="J66" i="1"/>
  <c r="H67" i="1"/>
  <c r="J67" i="1"/>
  <c r="H68" i="1"/>
  <c r="J68" i="1"/>
  <c r="H69" i="1"/>
  <c r="J69" i="1"/>
  <c r="H70" i="1"/>
  <c r="J70" i="1"/>
  <c r="H71" i="1"/>
  <c r="J71" i="1"/>
  <c r="H72" i="1"/>
  <c r="J72" i="1"/>
  <c r="H73" i="1"/>
  <c r="J73" i="1"/>
  <c r="H74" i="1"/>
  <c r="J74" i="1"/>
  <c r="H75" i="1"/>
  <c r="J75" i="1"/>
  <c r="H76" i="1"/>
  <c r="J76" i="1"/>
  <c r="H77" i="1"/>
  <c r="J77" i="1"/>
  <c r="H78" i="1"/>
  <c r="J78" i="1"/>
  <c r="H79" i="1"/>
  <c r="J79" i="1"/>
  <c r="H80" i="1"/>
  <c r="J80" i="1"/>
  <c r="H81" i="1"/>
  <c r="J81" i="1"/>
  <c r="H82" i="1"/>
  <c r="J82" i="1"/>
  <c r="H83" i="1"/>
  <c r="J83" i="1"/>
  <c r="H84" i="1"/>
  <c r="J84" i="1"/>
  <c r="H85" i="1"/>
  <c r="J85" i="1"/>
  <c r="H86" i="1"/>
  <c r="J86" i="1"/>
  <c r="H87" i="1"/>
  <c r="J87" i="1"/>
  <c r="H88" i="1"/>
  <c r="J88" i="1"/>
  <c r="H89" i="1"/>
  <c r="J89" i="1"/>
  <c r="H90" i="1"/>
  <c r="J90" i="1"/>
  <c r="H91" i="1"/>
  <c r="J91" i="1"/>
  <c r="H92" i="1"/>
  <c r="J92" i="1"/>
  <c r="H93" i="1"/>
  <c r="J93" i="1"/>
  <c r="H94" i="1"/>
  <c r="J94" i="1"/>
  <c r="H95" i="1"/>
  <c r="J95" i="1"/>
  <c r="H96" i="1"/>
  <c r="J96" i="1"/>
  <c r="H97" i="1"/>
  <c r="J97" i="1"/>
  <c r="H98" i="1"/>
  <c r="J98" i="1"/>
  <c r="H99" i="1"/>
  <c r="J99" i="1"/>
  <c r="H100" i="1"/>
  <c r="J100" i="1"/>
  <c r="H101" i="1"/>
  <c r="J101" i="1"/>
  <c r="H102" i="1"/>
  <c r="J102" i="1"/>
  <c r="H103" i="1"/>
  <c r="J103" i="1"/>
  <c r="G4" i="1"/>
  <c r="G5" i="1"/>
  <c r="G8" i="1"/>
  <c r="G11" i="1"/>
  <c r="G14" i="1"/>
  <c r="G15" i="1"/>
  <c r="G18" i="1"/>
  <c r="G21" i="1"/>
  <c r="G24" i="1"/>
  <c r="G25" i="1"/>
  <c r="G28" i="1"/>
  <c r="G31" i="1"/>
  <c r="G34" i="1"/>
  <c r="G35" i="1"/>
  <c r="G38" i="1"/>
  <c r="G41" i="1"/>
  <c r="G44" i="1"/>
  <c r="G45" i="1"/>
  <c r="G48" i="1"/>
  <c r="G51" i="1"/>
  <c r="G54" i="1"/>
  <c r="G55" i="1"/>
  <c r="G58" i="1"/>
  <c r="G61" i="1"/>
  <c r="G64" i="1"/>
  <c r="G65" i="1"/>
  <c r="G68" i="1"/>
  <c r="G71" i="1"/>
  <c r="G74" i="1"/>
  <c r="G75" i="1"/>
  <c r="G78" i="1"/>
  <c r="G81" i="1"/>
  <c r="G84" i="1"/>
  <c r="G85" i="1"/>
  <c r="G88" i="1"/>
  <c r="G91" i="1"/>
  <c r="G94" i="1"/>
  <c r="G95" i="1"/>
  <c r="G98" i="1"/>
  <c r="G101" i="1"/>
  <c r="E3" i="1"/>
  <c r="G3" i="1" s="1"/>
  <c r="E4" i="1"/>
  <c r="E5" i="1"/>
  <c r="E6" i="1"/>
  <c r="G6" i="1" s="1"/>
  <c r="E7" i="1"/>
  <c r="G7" i="1" s="1"/>
  <c r="E8" i="1"/>
  <c r="E9" i="1"/>
  <c r="G9" i="1" s="1"/>
  <c r="E10" i="1"/>
  <c r="G10" i="1" s="1"/>
  <c r="E11" i="1"/>
  <c r="E12" i="1"/>
  <c r="G12" i="1" s="1"/>
  <c r="E13" i="1"/>
  <c r="G13" i="1" s="1"/>
  <c r="E14" i="1"/>
  <c r="E15" i="1"/>
  <c r="E16" i="1"/>
  <c r="G16" i="1" s="1"/>
  <c r="E17" i="1"/>
  <c r="G17" i="1" s="1"/>
  <c r="E18" i="1"/>
  <c r="E19" i="1"/>
  <c r="G19" i="1" s="1"/>
  <c r="E20" i="1"/>
  <c r="G20" i="1" s="1"/>
  <c r="E21" i="1"/>
  <c r="E22" i="1"/>
  <c r="G22" i="1" s="1"/>
  <c r="E23" i="1"/>
  <c r="G23" i="1" s="1"/>
  <c r="E24" i="1"/>
  <c r="E25" i="1"/>
  <c r="E26" i="1"/>
  <c r="G26" i="1" s="1"/>
  <c r="E27" i="1"/>
  <c r="G27" i="1" s="1"/>
  <c r="E28" i="1"/>
  <c r="E29" i="1"/>
  <c r="G29" i="1" s="1"/>
  <c r="E30" i="1"/>
  <c r="G30" i="1" s="1"/>
  <c r="E31" i="1"/>
  <c r="E32" i="1"/>
  <c r="G32" i="1" s="1"/>
  <c r="E33" i="1"/>
  <c r="G33" i="1" s="1"/>
  <c r="E34" i="1"/>
  <c r="E35" i="1"/>
  <c r="E36" i="1"/>
  <c r="G36" i="1" s="1"/>
  <c r="E37" i="1"/>
  <c r="G37" i="1" s="1"/>
  <c r="E38" i="1"/>
  <c r="E39" i="1"/>
  <c r="G39" i="1" s="1"/>
  <c r="E40" i="1"/>
  <c r="G40" i="1" s="1"/>
  <c r="E41" i="1"/>
  <c r="E42" i="1"/>
  <c r="G42" i="1" s="1"/>
  <c r="E43" i="1"/>
  <c r="G43" i="1" s="1"/>
  <c r="E44" i="1"/>
  <c r="E45" i="1"/>
  <c r="E46" i="1"/>
  <c r="G46" i="1" s="1"/>
  <c r="E47" i="1"/>
  <c r="G47" i="1" s="1"/>
  <c r="E48" i="1"/>
  <c r="E49" i="1"/>
  <c r="G49" i="1" s="1"/>
  <c r="E50" i="1"/>
  <c r="G50" i="1" s="1"/>
  <c r="E51" i="1"/>
  <c r="E52" i="1"/>
  <c r="G52" i="1" s="1"/>
  <c r="E53" i="1"/>
  <c r="G53" i="1" s="1"/>
  <c r="E54" i="1"/>
  <c r="E55" i="1"/>
  <c r="E56" i="1"/>
  <c r="G56" i="1" s="1"/>
  <c r="E57" i="1"/>
  <c r="G57" i="1" s="1"/>
  <c r="E58" i="1"/>
  <c r="E59" i="1"/>
  <c r="G59" i="1" s="1"/>
  <c r="E60" i="1"/>
  <c r="G60" i="1" s="1"/>
  <c r="E61" i="1"/>
  <c r="E62" i="1"/>
  <c r="G62" i="1" s="1"/>
  <c r="E63" i="1"/>
  <c r="G63" i="1" s="1"/>
  <c r="E64" i="1"/>
  <c r="E65" i="1"/>
  <c r="E66" i="1"/>
  <c r="G66" i="1" s="1"/>
  <c r="E67" i="1"/>
  <c r="G67" i="1" s="1"/>
  <c r="E68" i="1"/>
  <c r="E69" i="1"/>
  <c r="G69" i="1" s="1"/>
  <c r="E70" i="1"/>
  <c r="G70" i="1" s="1"/>
  <c r="E71" i="1"/>
  <c r="E72" i="1"/>
  <c r="G72" i="1" s="1"/>
  <c r="E73" i="1"/>
  <c r="G73" i="1" s="1"/>
  <c r="E74" i="1"/>
  <c r="E75" i="1"/>
  <c r="E76" i="1"/>
  <c r="G76" i="1" s="1"/>
  <c r="E77" i="1"/>
  <c r="G77" i="1" s="1"/>
  <c r="E78" i="1"/>
  <c r="E79" i="1"/>
  <c r="G79" i="1" s="1"/>
  <c r="E80" i="1"/>
  <c r="G80" i="1" s="1"/>
  <c r="E81" i="1"/>
  <c r="E82" i="1"/>
  <c r="G82" i="1" s="1"/>
  <c r="E83" i="1"/>
  <c r="G83" i="1" s="1"/>
  <c r="E84" i="1"/>
  <c r="E85" i="1"/>
  <c r="E86" i="1"/>
  <c r="G86" i="1" s="1"/>
  <c r="E87" i="1"/>
  <c r="G87" i="1" s="1"/>
  <c r="E88" i="1"/>
  <c r="E89" i="1"/>
  <c r="G89" i="1" s="1"/>
  <c r="E90" i="1"/>
  <c r="G90" i="1" s="1"/>
  <c r="E91" i="1"/>
  <c r="E92" i="1"/>
  <c r="G92" i="1" s="1"/>
  <c r="E93" i="1"/>
  <c r="G93" i="1" s="1"/>
  <c r="E94" i="1"/>
  <c r="E95" i="1"/>
  <c r="E96" i="1"/>
  <c r="G96" i="1" s="1"/>
  <c r="E97" i="1"/>
  <c r="G97" i="1" s="1"/>
  <c r="E98" i="1"/>
  <c r="E99" i="1"/>
  <c r="G99" i="1" s="1"/>
  <c r="E100" i="1"/>
  <c r="G100" i="1" s="1"/>
  <c r="E101" i="1"/>
  <c r="E102" i="1"/>
  <c r="G102" i="1" s="1"/>
  <c r="E103" i="1"/>
  <c r="G103" i="1" s="1"/>
  <c r="A104" i="2"/>
  <c r="A105" i="2"/>
  <c r="A106" i="2"/>
  <c r="A87" i="2"/>
  <c r="A88" i="2"/>
  <c r="A89" i="2"/>
  <c r="A90" i="2"/>
  <c r="A91" i="2"/>
  <c r="A92" i="2"/>
  <c r="B92" i="2"/>
  <c r="A93" i="2"/>
  <c r="A94" i="2"/>
  <c r="A95" i="2"/>
  <c r="A96" i="2"/>
  <c r="A97" i="2"/>
  <c r="A98" i="2"/>
  <c r="A99" i="2"/>
  <c r="A100" i="2"/>
  <c r="A101" i="2"/>
  <c r="A102" i="2"/>
  <c r="A103" i="2"/>
  <c r="A73" i="2"/>
  <c r="A74" i="2"/>
  <c r="A75" i="2"/>
  <c r="A76" i="2"/>
  <c r="A77" i="2"/>
  <c r="A78" i="2"/>
  <c r="A79" i="2"/>
  <c r="A80" i="2"/>
  <c r="A81" i="2"/>
  <c r="A82" i="2"/>
  <c r="A83" i="2"/>
  <c r="A84" i="2"/>
  <c r="A86" i="2"/>
  <c r="A63" i="2"/>
  <c r="A64" i="2"/>
  <c r="B64" i="2"/>
  <c r="A65" i="2"/>
  <c r="A66" i="2"/>
  <c r="A67" i="2"/>
  <c r="A68" i="2"/>
  <c r="A69" i="2"/>
  <c r="A70" i="2"/>
  <c r="A71" i="2"/>
  <c r="A72" i="2"/>
  <c r="A3" i="2"/>
  <c r="A4" i="2"/>
  <c r="A5" i="2"/>
  <c r="A6" i="2"/>
  <c r="A7" i="2"/>
  <c r="A8" i="2"/>
  <c r="A9" i="2"/>
  <c r="A10" i="2"/>
  <c r="A11" i="2"/>
  <c r="A12" i="2"/>
  <c r="A13" i="2"/>
  <c r="A14" i="2"/>
  <c r="A15" i="2"/>
  <c r="A16" i="2"/>
  <c r="A17" i="2"/>
  <c r="A18" i="2"/>
  <c r="A19" i="2"/>
  <c r="A20" i="2"/>
  <c r="A21" i="2"/>
  <c r="A22" i="2"/>
  <c r="A23" i="2"/>
  <c r="A24" i="2"/>
  <c r="A25" i="2"/>
  <c r="A26" i="2"/>
  <c r="A27" i="2"/>
  <c r="A28" i="2"/>
  <c r="A30" i="2"/>
  <c r="A31" i="2"/>
  <c r="A32" i="2"/>
  <c r="A33" i="2"/>
  <c r="A34" i="2"/>
  <c r="A35" i="2"/>
  <c r="A36" i="2"/>
  <c r="A37" i="2"/>
  <c r="A38" i="2"/>
  <c r="A39" i="2"/>
  <c r="A40" i="2"/>
  <c r="A41" i="2"/>
  <c r="A42" i="2"/>
  <c r="A43" i="2"/>
  <c r="A44" i="2"/>
  <c r="A45" i="2"/>
  <c r="A46" i="2"/>
  <c r="A47" i="2"/>
  <c r="A48" i="2"/>
  <c r="A49" i="2"/>
  <c r="A50" i="2"/>
  <c r="A51" i="2"/>
  <c r="A52" i="2"/>
  <c r="A53" i="2"/>
  <c r="A54" i="2"/>
  <c r="A55" i="2"/>
  <c r="A56" i="2"/>
  <c r="A58" i="2"/>
  <c r="A59" i="2"/>
  <c r="A60" i="2"/>
  <c r="A61" i="2"/>
  <c r="A62" i="2"/>
  <c r="J2" i="1"/>
  <c r="H2" i="1"/>
  <c r="B2" i="2"/>
  <c r="R2" i="1"/>
  <c r="T2" i="1" s="1"/>
  <c r="S2" i="1"/>
  <c r="U2" i="1" s="1"/>
  <c r="A2" i="2"/>
  <c r="K27" i="1" l="1"/>
  <c r="N47" i="1"/>
  <c r="C48" i="2" s="1"/>
  <c r="O4" i="1"/>
  <c r="D4" i="2" s="1"/>
  <c r="O14" i="1"/>
  <c r="D14" i="2" s="1"/>
  <c r="O92" i="1"/>
  <c r="D95" i="2" s="1"/>
  <c r="C95" i="2"/>
  <c r="O26" i="1"/>
  <c r="D26" i="2" s="1"/>
  <c r="C26" i="2"/>
  <c r="N56" i="1"/>
  <c r="C58" i="2" s="1"/>
  <c r="K70" i="1"/>
  <c r="O84" i="1"/>
  <c r="D87" i="2" s="1"/>
  <c r="K66" i="1"/>
  <c r="N86" i="1"/>
  <c r="C89" i="2" s="1"/>
  <c r="N6" i="1"/>
  <c r="C6" i="2" s="1"/>
  <c r="K90" i="1"/>
  <c r="O64" i="1"/>
  <c r="D66" i="2" s="1"/>
  <c r="K46" i="1"/>
  <c r="N36" i="1"/>
  <c r="C37" i="2" s="1"/>
  <c r="K57" i="1"/>
  <c r="O54" i="1"/>
  <c r="D55" i="2" s="1"/>
  <c r="O24" i="1"/>
  <c r="D24" i="2" s="1"/>
  <c r="N30" i="1"/>
  <c r="C31" i="2" s="1"/>
  <c r="K10" i="1"/>
  <c r="N7" i="1"/>
  <c r="C7" i="2" s="1"/>
  <c r="K88" i="1"/>
  <c r="K71" i="1"/>
  <c r="C13" i="2"/>
  <c r="O13" i="1"/>
  <c r="D13" i="2" s="1"/>
  <c r="O74" i="1"/>
  <c r="D76" i="2" s="1"/>
  <c r="N77" i="1"/>
  <c r="C79" i="2" s="1"/>
  <c r="C96" i="2"/>
  <c r="N17" i="1"/>
  <c r="C49" i="2"/>
  <c r="C47" i="2"/>
  <c r="C39" i="2"/>
  <c r="C35" i="2"/>
  <c r="C20" i="2"/>
  <c r="O100" i="1"/>
  <c r="D103" i="2" s="1"/>
  <c r="C105" i="2"/>
  <c r="C101" i="2"/>
  <c r="O3" i="1"/>
  <c r="D3" i="2" s="1"/>
  <c r="N97" i="1"/>
  <c r="C100" i="2" s="1"/>
  <c r="C80" i="2"/>
  <c r="C72" i="2"/>
  <c r="C63" i="2"/>
  <c r="C59" i="2"/>
  <c r="C32" i="2"/>
  <c r="C11" i="2"/>
  <c r="N37" i="1"/>
  <c r="P37" i="1" s="1"/>
  <c r="E38" i="2" s="1"/>
  <c r="V84" i="1"/>
  <c r="V36" i="1"/>
  <c r="V87" i="1"/>
  <c r="V47" i="1"/>
  <c r="V22" i="1"/>
  <c r="V62" i="1"/>
  <c r="V6" i="1"/>
  <c r="V85" i="1"/>
  <c r="V42" i="1"/>
  <c r="V14" i="1"/>
  <c r="V56" i="1"/>
  <c r="V67" i="1"/>
  <c r="V86" i="1"/>
  <c r="V65" i="1"/>
  <c r="V35" i="1"/>
  <c r="V3" i="1"/>
  <c r="V75" i="1"/>
  <c r="V24" i="1"/>
  <c r="V97" i="1"/>
  <c r="V82" i="1"/>
  <c r="V64" i="1"/>
  <c r="V4" i="1"/>
  <c r="V27" i="1"/>
  <c r="V74" i="1"/>
  <c r="V95" i="1"/>
  <c r="V63" i="1"/>
  <c r="V26" i="1"/>
  <c r="V66" i="1"/>
  <c r="V39" i="1"/>
  <c r="V15" i="1"/>
  <c r="V34" i="1"/>
  <c r="V99" i="1"/>
  <c r="V76" i="1"/>
  <c r="V77" i="1"/>
  <c r="V102" i="1"/>
  <c r="V94" i="1"/>
  <c r="N99" i="1"/>
  <c r="C102" i="2" s="1"/>
  <c r="N89" i="1"/>
  <c r="N79" i="1"/>
  <c r="C81" i="2" s="1"/>
  <c r="N69" i="1"/>
  <c r="P69" i="1" s="1"/>
  <c r="E71" i="2" s="1"/>
  <c r="N59" i="1"/>
  <c r="C61" i="2" s="1"/>
  <c r="N49" i="1"/>
  <c r="C50" i="2" s="1"/>
  <c r="N39" i="1"/>
  <c r="N29" i="1"/>
  <c r="N19" i="1"/>
  <c r="C19" i="2" s="1"/>
  <c r="N9" i="1"/>
  <c r="C9" i="2" s="1"/>
  <c r="K102" i="1"/>
  <c r="K92" i="1"/>
  <c r="K82" i="1"/>
  <c r="K72" i="1"/>
  <c r="K62" i="1"/>
  <c r="K52" i="1"/>
  <c r="K42" i="1"/>
  <c r="K32" i="1"/>
  <c r="K22" i="1"/>
  <c r="K12" i="1"/>
  <c r="O42" i="1"/>
  <c r="D43" i="2" s="1"/>
  <c r="O21" i="1"/>
  <c r="O18" i="1"/>
  <c r="D18" i="2" s="1"/>
  <c r="V45" i="1"/>
  <c r="V57" i="1"/>
  <c r="V55" i="1"/>
  <c r="V54" i="1"/>
  <c r="V13" i="1"/>
  <c r="V25" i="1"/>
  <c r="V37" i="1"/>
  <c r="O83" i="1"/>
  <c r="D86" i="2" s="1"/>
  <c r="O51" i="1"/>
  <c r="D52" i="2" s="1"/>
  <c r="P51" i="1"/>
  <c r="E52" i="2" s="1"/>
  <c r="O82" i="1"/>
  <c r="P82" i="1"/>
  <c r="E84" i="2" s="1"/>
  <c r="O45" i="1"/>
  <c r="D46" i="2" s="1"/>
  <c r="O91" i="1"/>
  <c r="P91" i="1"/>
  <c r="E94" i="2" s="1"/>
  <c r="P53" i="1"/>
  <c r="E54" i="2" s="1"/>
  <c r="O53" i="1"/>
  <c r="D54" i="2" s="1"/>
  <c r="V96" i="1"/>
  <c r="V46" i="1"/>
  <c r="O41" i="1"/>
  <c r="P41" i="1"/>
  <c r="E42" i="2" s="1"/>
  <c r="V7" i="1"/>
  <c r="O101" i="1"/>
  <c r="P101" i="1"/>
  <c r="E104" i="2" s="1"/>
  <c r="P87" i="1"/>
  <c r="E90" i="2" s="1"/>
  <c r="O87" i="1"/>
  <c r="D90" i="2" s="1"/>
  <c r="O68" i="1"/>
  <c r="D70" i="2" s="1"/>
  <c r="Q57" i="1"/>
  <c r="F59" i="2" s="1"/>
  <c r="P95" i="1"/>
  <c r="E98" i="2" s="1"/>
  <c r="O71" i="1"/>
  <c r="P71" i="1"/>
  <c r="E73" i="2" s="1"/>
  <c r="O62" i="1"/>
  <c r="P62" i="1"/>
  <c r="E64" i="2" s="1"/>
  <c r="Q14" i="1"/>
  <c r="F14" i="2" s="1"/>
  <c r="V83" i="1"/>
  <c r="V73" i="1"/>
  <c r="V17" i="1"/>
  <c r="V93" i="1"/>
  <c r="V81" i="1"/>
  <c r="O56" i="1"/>
  <c r="V48" i="1"/>
  <c r="P47" i="1"/>
  <c r="E48" i="2" s="1"/>
  <c r="Q38" i="1"/>
  <c r="F39" i="2" s="1"/>
  <c r="O33" i="1"/>
  <c r="V23" i="1"/>
  <c r="O8" i="1"/>
  <c r="D8" i="2" s="1"/>
  <c r="V98" i="1"/>
  <c r="O72" i="1"/>
  <c r="D74" i="2" s="1"/>
  <c r="Q61" i="1"/>
  <c r="F63" i="2" s="1"/>
  <c r="O50" i="1"/>
  <c r="V43" i="1"/>
  <c r="V32" i="1"/>
  <c r="V28" i="1"/>
  <c r="V78" i="1"/>
  <c r="O63" i="1"/>
  <c r="Q48" i="1"/>
  <c r="F49" i="2" s="1"/>
  <c r="V21" i="1"/>
  <c r="V100" i="1"/>
  <c r="V41" i="1"/>
  <c r="P17" i="1"/>
  <c r="E17" i="2" s="1"/>
  <c r="O6" i="1"/>
  <c r="O86" i="1"/>
  <c r="V80" i="1"/>
  <c r="V53" i="1"/>
  <c r="V44" i="1"/>
  <c r="O32" i="1"/>
  <c r="V18" i="1"/>
  <c r="V5" i="1"/>
  <c r="Q4" i="1"/>
  <c r="F4" i="2" s="1"/>
  <c r="O80" i="1"/>
  <c r="O66" i="1"/>
  <c r="V58" i="1"/>
  <c r="Q34" i="1"/>
  <c r="F35" i="2" s="1"/>
  <c r="P102" i="1"/>
  <c r="E105" i="2" s="1"/>
  <c r="Q96" i="1"/>
  <c r="F99" i="2" s="1"/>
  <c r="P73" i="1"/>
  <c r="E75" i="2" s="1"/>
  <c r="Q26" i="1"/>
  <c r="F26" i="2" s="1"/>
  <c r="Q20" i="1"/>
  <c r="F20" i="2" s="1"/>
  <c r="Q13" i="1"/>
  <c r="F13" i="2" s="1"/>
  <c r="V103" i="1"/>
  <c r="Q64" i="1"/>
  <c r="F66" i="2" s="1"/>
  <c r="V33" i="1"/>
  <c r="Q31" i="1"/>
  <c r="F32" i="2" s="1"/>
  <c r="V12" i="1"/>
  <c r="O94" i="1"/>
  <c r="V88" i="1"/>
  <c r="O76" i="1"/>
  <c r="V19" i="1"/>
  <c r="O97" i="1"/>
  <c r="V68" i="1"/>
  <c r="O47" i="1"/>
  <c r="O44" i="1"/>
  <c r="D45" i="2" s="1"/>
  <c r="V38" i="1"/>
  <c r="P35" i="1"/>
  <c r="E36" i="2" s="1"/>
  <c r="V30" i="1"/>
  <c r="O22" i="1"/>
  <c r="O16" i="1"/>
  <c r="V8" i="1"/>
  <c r="P72" i="1"/>
  <c r="E74" i="2" s="1"/>
  <c r="P61" i="1"/>
  <c r="E63" i="2" s="1"/>
  <c r="P50" i="1"/>
  <c r="E51" i="2" s="1"/>
  <c r="P92" i="1"/>
  <c r="E95" i="2" s="1"/>
  <c r="P42" i="1"/>
  <c r="E43" i="2" s="1"/>
  <c r="P31" i="1"/>
  <c r="E32" i="2" s="1"/>
  <c r="P20" i="1"/>
  <c r="E20" i="2" s="1"/>
  <c r="P99" i="1"/>
  <c r="E102" i="2" s="1"/>
  <c r="P80" i="1"/>
  <c r="E82" i="2" s="1"/>
  <c r="P21" i="1"/>
  <c r="E21" i="2" s="1"/>
  <c r="P13" i="1"/>
  <c r="E13" i="2" s="1"/>
  <c r="P8" i="1"/>
  <c r="E8" i="2" s="1"/>
  <c r="V90" i="1"/>
  <c r="V79" i="1"/>
  <c r="V31" i="1"/>
  <c r="V20" i="1"/>
  <c r="V51" i="1"/>
  <c r="V101" i="1"/>
  <c r="V40" i="1"/>
  <c r="V29" i="1"/>
  <c r="V91" i="1"/>
  <c r="V71" i="1"/>
  <c r="V60" i="1"/>
  <c r="V52" i="1"/>
  <c r="V49" i="1"/>
  <c r="V10" i="1"/>
  <c r="V70" i="1"/>
  <c r="V9" i="1"/>
  <c r="V89" i="1"/>
  <c r="V72" i="1"/>
  <c r="V69" i="1"/>
  <c r="V59" i="1"/>
  <c r="V92" i="1"/>
  <c r="V61" i="1"/>
  <c r="V50" i="1"/>
  <c r="V11" i="1"/>
  <c r="O95" i="1"/>
  <c r="D98" i="2" s="1"/>
  <c r="O65" i="1"/>
  <c r="P56" i="1"/>
  <c r="E58" i="2" s="1"/>
  <c r="O55" i="1"/>
  <c r="P46" i="1"/>
  <c r="E47" i="2" s="1"/>
  <c r="P36" i="1"/>
  <c r="E37" i="2" s="1"/>
  <c r="O25" i="1"/>
  <c r="O15" i="1"/>
  <c r="P6" i="1"/>
  <c r="E6" i="2" s="1"/>
  <c r="O5" i="1"/>
  <c r="P3" i="1"/>
  <c r="E3" i="2" s="1"/>
  <c r="P94" i="1"/>
  <c r="E97" i="2" s="1"/>
  <c r="P84" i="1"/>
  <c r="E87" i="2" s="1"/>
  <c r="P54" i="1"/>
  <c r="E55" i="2" s="1"/>
  <c r="P44" i="1"/>
  <c r="E45" i="2" s="1"/>
  <c r="P34" i="1"/>
  <c r="E35" i="2" s="1"/>
  <c r="P24" i="1"/>
  <c r="E24" i="2" s="1"/>
  <c r="P14" i="1"/>
  <c r="E14" i="2" s="1"/>
  <c r="P4" i="1"/>
  <c r="E4" i="2" s="1"/>
  <c r="E2" i="1"/>
  <c r="G2" i="1" s="1"/>
  <c r="Z7" i="1"/>
  <c r="Z4" i="1"/>
  <c r="P83" i="1" s="1"/>
  <c r="E86" i="2" s="1"/>
  <c r="O36" i="1" l="1"/>
  <c r="D37" i="2" s="1"/>
  <c r="P77" i="1"/>
  <c r="E79" i="2" s="1"/>
  <c r="Q100" i="1"/>
  <c r="F103" i="2" s="1"/>
  <c r="O99" i="1"/>
  <c r="D102" i="2" s="1"/>
  <c r="O7" i="1"/>
  <c r="P59" i="1"/>
  <c r="E61" i="2" s="1"/>
  <c r="O77" i="1"/>
  <c r="D79" i="2" s="1"/>
  <c r="Q24" i="1"/>
  <c r="F24" i="2" s="1"/>
  <c r="Q71" i="1"/>
  <c r="F73" i="2" s="1"/>
  <c r="D73" i="2"/>
  <c r="Q41" i="1"/>
  <c r="F42" i="2" s="1"/>
  <c r="D42" i="2"/>
  <c r="Q97" i="1"/>
  <c r="F100" i="2" s="1"/>
  <c r="D100" i="2"/>
  <c r="Q32" i="1"/>
  <c r="F33" i="2" s="1"/>
  <c r="D33" i="2"/>
  <c r="O59" i="1"/>
  <c r="O29" i="1"/>
  <c r="D30" i="2" s="1"/>
  <c r="C30" i="2"/>
  <c r="Q5" i="1"/>
  <c r="F5" i="2" s="1"/>
  <c r="D5" i="2"/>
  <c r="Q91" i="1"/>
  <c r="F94" i="2" s="1"/>
  <c r="D94" i="2"/>
  <c r="Q55" i="1"/>
  <c r="F56" i="2" s="1"/>
  <c r="D56" i="2"/>
  <c r="O39" i="1"/>
  <c r="C40" i="2"/>
  <c r="O17" i="1"/>
  <c r="C17" i="2"/>
  <c r="Q16" i="1"/>
  <c r="F16" i="2" s="1"/>
  <c r="D16" i="2"/>
  <c r="Q76" i="1"/>
  <c r="F78" i="2" s="1"/>
  <c r="D78" i="2"/>
  <c r="Q63" i="1"/>
  <c r="F65" i="2" s="1"/>
  <c r="D65" i="2"/>
  <c r="Q82" i="1"/>
  <c r="F84" i="2" s="1"/>
  <c r="D84" i="2"/>
  <c r="Q65" i="1"/>
  <c r="F67" i="2" s="1"/>
  <c r="D67" i="2"/>
  <c r="Q22" i="1"/>
  <c r="F22" i="2" s="1"/>
  <c r="D22" i="2"/>
  <c r="Q94" i="1"/>
  <c r="F97" i="2" s="1"/>
  <c r="D97" i="2"/>
  <c r="Q66" i="1"/>
  <c r="F68" i="2" s="1"/>
  <c r="D68" i="2"/>
  <c r="Q86" i="1"/>
  <c r="F89" i="2" s="1"/>
  <c r="D89" i="2"/>
  <c r="Q33" i="1"/>
  <c r="F34" i="2" s="1"/>
  <c r="D34" i="2"/>
  <c r="O69" i="1"/>
  <c r="C71" i="2"/>
  <c r="O37" i="1"/>
  <c r="C38" i="2"/>
  <c r="Q21" i="1"/>
  <c r="F21" i="2" s="1"/>
  <c r="D21" i="2"/>
  <c r="Q80" i="1"/>
  <c r="F82" i="2" s="1"/>
  <c r="D82" i="2"/>
  <c r="Q6" i="1"/>
  <c r="F6" i="2" s="1"/>
  <c r="D6" i="2"/>
  <c r="Q101" i="1"/>
  <c r="F104" i="2" s="1"/>
  <c r="D104" i="2"/>
  <c r="Q77" i="1"/>
  <c r="F79" i="2" s="1"/>
  <c r="O79" i="1"/>
  <c r="D81" i="2" s="1"/>
  <c r="O89" i="1"/>
  <c r="C92" i="2"/>
  <c r="Q15" i="1"/>
  <c r="F15" i="2" s="1"/>
  <c r="D15" i="2"/>
  <c r="Q62" i="1"/>
  <c r="F64" i="2" s="1"/>
  <c r="D64" i="2"/>
  <c r="Q25" i="1"/>
  <c r="F25" i="2" s="1"/>
  <c r="D25" i="2"/>
  <c r="Q47" i="1"/>
  <c r="F48" i="2" s="1"/>
  <c r="D48" i="2"/>
  <c r="Q50" i="1"/>
  <c r="F51" i="2" s="1"/>
  <c r="D51" i="2"/>
  <c r="Q56" i="1"/>
  <c r="F58" i="2" s="1"/>
  <c r="D58" i="2"/>
  <c r="P39" i="1"/>
  <c r="E40" i="2" s="1"/>
  <c r="P29" i="1"/>
  <c r="E30" i="2" s="1"/>
  <c r="O23" i="1"/>
  <c r="P23" i="1"/>
  <c r="E23" i="2" s="1"/>
  <c r="O40" i="1"/>
  <c r="P40" i="1"/>
  <c r="E41" i="2" s="1"/>
  <c r="P19" i="1"/>
  <c r="E19" i="2" s="1"/>
  <c r="O19" i="1"/>
  <c r="P88" i="1"/>
  <c r="E91" i="2" s="1"/>
  <c r="O88" i="1"/>
  <c r="P27" i="1"/>
  <c r="E27" i="2" s="1"/>
  <c r="O27" i="1"/>
  <c r="P67" i="1"/>
  <c r="E69" i="2" s="1"/>
  <c r="O67" i="1"/>
  <c r="P90" i="1"/>
  <c r="E93" i="2" s="1"/>
  <c r="O90" i="1"/>
  <c r="P81" i="1"/>
  <c r="E83" i="2" s="1"/>
  <c r="O81" i="1"/>
  <c r="O12" i="1"/>
  <c r="P12" i="1"/>
  <c r="E12" i="2" s="1"/>
  <c r="O103" i="1"/>
  <c r="P103" i="1"/>
  <c r="E106" i="2" s="1"/>
  <c r="Q51" i="1"/>
  <c r="F52" i="2" s="1"/>
  <c r="P75" i="1"/>
  <c r="E77" i="2" s="1"/>
  <c r="O75" i="1"/>
  <c r="P28" i="1"/>
  <c r="E28" i="2" s="1"/>
  <c r="O28" i="1"/>
  <c r="P65" i="1"/>
  <c r="E67" i="2" s="1"/>
  <c r="Q102" i="1"/>
  <c r="F105" i="2" s="1"/>
  <c r="P68" i="1"/>
  <c r="E70" i="2" s="1"/>
  <c r="P78" i="1"/>
  <c r="E80" i="2" s="1"/>
  <c r="Q83" i="1"/>
  <c r="F86" i="2" s="1"/>
  <c r="Q36" i="1"/>
  <c r="F37" i="2" s="1"/>
  <c r="P32" i="1"/>
  <c r="E33" i="2" s="1"/>
  <c r="Q72" i="1"/>
  <c r="F74" i="2" s="1"/>
  <c r="Q8" i="1"/>
  <c r="F8" i="2" s="1"/>
  <c r="Q92" i="1"/>
  <c r="F95" i="2" s="1"/>
  <c r="Q42" i="1"/>
  <c r="F43" i="2" s="1"/>
  <c r="Q68" i="1"/>
  <c r="F70" i="2" s="1"/>
  <c r="P5" i="1"/>
  <c r="E5" i="2" s="1"/>
  <c r="Q3" i="1"/>
  <c r="F3" i="2" s="1"/>
  <c r="P66" i="1"/>
  <c r="E68" i="2" s="1"/>
  <c r="P58" i="1"/>
  <c r="E60" i="2" s="1"/>
  <c r="O58" i="1"/>
  <c r="P43" i="1"/>
  <c r="E44" i="2" s="1"/>
  <c r="Q43" i="1"/>
  <c r="F44" i="2" s="1"/>
  <c r="P93" i="1"/>
  <c r="E96" i="2" s="1"/>
  <c r="P98" i="1"/>
  <c r="E101" i="2" s="1"/>
  <c r="P48" i="1"/>
  <c r="E49" i="2" s="1"/>
  <c r="P70" i="1"/>
  <c r="E72" i="2" s="1"/>
  <c r="P64" i="1"/>
  <c r="E66" i="2" s="1"/>
  <c r="P26" i="1"/>
  <c r="E26" i="2" s="1"/>
  <c r="Q95" i="1"/>
  <c r="F98" i="2" s="1"/>
  <c r="P38" i="1"/>
  <c r="E39" i="2" s="1"/>
  <c r="P11" i="1"/>
  <c r="E11" i="2" s="1"/>
  <c r="Q99" i="1"/>
  <c r="F102" i="2" s="1"/>
  <c r="Q73" i="1"/>
  <c r="F75" i="2" s="1"/>
  <c r="Q46" i="1"/>
  <c r="F47" i="2" s="1"/>
  <c r="Q11" i="1"/>
  <c r="F11" i="2" s="1"/>
  <c r="P89" i="1"/>
  <c r="E92" i="2" s="1"/>
  <c r="P57" i="1"/>
  <c r="E59" i="2" s="1"/>
  <c r="P52" i="1"/>
  <c r="E53" i="2" s="1"/>
  <c r="O52" i="1"/>
  <c r="P25" i="1"/>
  <c r="E25" i="2" s="1"/>
  <c r="Q74" i="1"/>
  <c r="F76" i="2" s="1"/>
  <c r="P22" i="1"/>
  <c r="E22" i="2" s="1"/>
  <c r="Q70" i="1"/>
  <c r="F72" i="2" s="1"/>
  <c r="Q54" i="1"/>
  <c r="F55" i="2" s="1"/>
  <c r="Q45" i="1"/>
  <c r="F46" i="2" s="1"/>
  <c r="P79" i="1"/>
  <c r="E81" i="2" s="1"/>
  <c r="P18" i="1"/>
  <c r="E18" i="2" s="1"/>
  <c r="O9" i="1"/>
  <c r="P9" i="1"/>
  <c r="E9" i="2" s="1"/>
  <c r="O49" i="1"/>
  <c r="P49" i="1"/>
  <c r="E50" i="2" s="1"/>
  <c r="P16" i="1"/>
  <c r="E16" i="2" s="1"/>
  <c r="P76" i="1"/>
  <c r="E78" i="2" s="1"/>
  <c r="O60" i="1"/>
  <c r="P60" i="1"/>
  <c r="E62" i="2" s="1"/>
  <c r="P86" i="1"/>
  <c r="E89" i="2" s="1"/>
  <c r="P74" i="1"/>
  <c r="E76" i="2" s="1"/>
  <c r="O35" i="1"/>
  <c r="P96" i="1"/>
  <c r="E99" i="2" s="1"/>
  <c r="P63" i="1"/>
  <c r="E65" i="2" s="1"/>
  <c r="P33" i="1"/>
  <c r="E34" i="2" s="1"/>
  <c r="Q44" i="1"/>
  <c r="F45" i="2" s="1"/>
  <c r="P7" i="1"/>
  <c r="E7" i="2" s="1"/>
  <c r="Q84" i="1"/>
  <c r="F87" i="2" s="1"/>
  <c r="P55" i="1"/>
  <c r="E56" i="2" s="1"/>
  <c r="P15" i="1"/>
  <c r="E15" i="2" s="1"/>
  <c r="P100" i="1"/>
  <c r="E103" i="2" s="1"/>
  <c r="Q78" i="1"/>
  <c r="F80" i="2" s="1"/>
  <c r="Q98" i="1"/>
  <c r="F101" i="2" s="1"/>
  <c r="O30" i="1"/>
  <c r="P30" i="1"/>
  <c r="E31" i="2" s="1"/>
  <c r="P10" i="1"/>
  <c r="E10" i="2" s="1"/>
  <c r="O10" i="1"/>
  <c r="P85" i="1"/>
  <c r="E88" i="2" s="1"/>
  <c r="O85" i="1"/>
  <c r="P97" i="1"/>
  <c r="E100" i="2" s="1"/>
  <c r="Q93" i="1"/>
  <c r="F96" i="2" s="1"/>
  <c r="Q87" i="1"/>
  <c r="F90" i="2" s="1"/>
  <c r="Q53" i="1"/>
  <c r="F54" i="2" s="1"/>
  <c r="P45" i="1"/>
  <c r="E46" i="2" s="1"/>
  <c r="Q79" i="1"/>
  <c r="F81" i="2" s="1"/>
  <c r="Q18" i="1"/>
  <c r="F18" i="2" s="1"/>
  <c r="V2" i="1"/>
  <c r="D7" i="2" l="1"/>
  <c r="Q7" i="1"/>
  <c r="F7" i="2" s="1"/>
  <c r="Q29" i="1"/>
  <c r="F30" i="2" s="1"/>
  <c r="Q88" i="1"/>
  <c r="F91" i="2" s="1"/>
  <c r="D91" i="2"/>
  <c r="D17" i="2"/>
  <c r="Q17" i="1"/>
  <c r="F17" i="2" s="1"/>
  <c r="Q60" i="1"/>
  <c r="F62" i="2" s="1"/>
  <c r="D62" i="2"/>
  <c r="Q12" i="1"/>
  <c r="F12" i="2" s="1"/>
  <c r="D12" i="2"/>
  <c r="Q59" i="1"/>
  <c r="F61" i="2" s="1"/>
  <c r="D61" i="2"/>
  <c r="Q10" i="1"/>
  <c r="F10" i="2" s="1"/>
  <c r="D10" i="2"/>
  <c r="Q81" i="1"/>
  <c r="F83" i="2" s="1"/>
  <c r="D83" i="2"/>
  <c r="Q19" i="1"/>
  <c r="F19" i="2" s="1"/>
  <c r="D19" i="2"/>
  <c r="D40" i="2"/>
  <c r="Q39" i="1"/>
  <c r="F40" i="2" s="1"/>
  <c r="Q28" i="1"/>
  <c r="F28" i="2" s="1"/>
  <c r="D28" i="2"/>
  <c r="Q89" i="1"/>
  <c r="F92" i="2" s="1"/>
  <c r="D92" i="2"/>
  <c r="Q85" i="1"/>
  <c r="F88" i="2" s="1"/>
  <c r="D88" i="2"/>
  <c r="Q90" i="1"/>
  <c r="F93" i="2" s="1"/>
  <c r="D93" i="2"/>
  <c r="Q35" i="1"/>
  <c r="F36" i="2" s="1"/>
  <c r="D36" i="2"/>
  <c r="Q9" i="1"/>
  <c r="F9" i="2" s="1"/>
  <c r="D9" i="2"/>
  <c r="Q30" i="1"/>
  <c r="F31" i="2" s="1"/>
  <c r="D31" i="2"/>
  <c r="Q49" i="1"/>
  <c r="F50" i="2" s="1"/>
  <c r="D50" i="2"/>
  <c r="Q58" i="1"/>
  <c r="F60" i="2" s="1"/>
  <c r="D60" i="2"/>
  <c r="Q75" i="1"/>
  <c r="F77" i="2" s="1"/>
  <c r="D77" i="2"/>
  <c r="Q40" i="1"/>
  <c r="F41" i="2" s="1"/>
  <c r="D41" i="2"/>
  <c r="Q52" i="1"/>
  <c r="F53" i="2" s="1"/>
  <c r="D53" i="2"/>
  <c r="Q67" i="1"/>
  <c r="F69" i="2" s="1"/>
  <c r="D69" i="2"/>
  <c r="D38" i="2"/>
  <c r="Q37" i="1"/>
  <c r="F38" i="2" s="1"/>
  <c r="Q23" i="1"/>
  <c r="F23" i="2" s="1"/>
  <c r="D23" i="2"/>
  <c r="Q27" i="1"/>
  <c r="F27" i="2" s="1"/>
  <c r="D27" i="2"/>
  <c r="D71" i="2"/>
  <c r="Q69" i="1"/>
  <c r="F71" i="2" s="1"/>
  <c r="Q103" i="1"/>
  <c r="F106" i="2" s="1"/>
  <c r="D106" i="2"/>
  <c r="O2" i="1"/>
  <c r="P2" i="1"/>
  <c r="E2" i="2" s="1"/>
  <c r="Q2" i="1" l="1"/>
  <c r="F2" i="2" s="1"/>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L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M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N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O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P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Q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R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S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T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U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V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tc={13F29680-C124-414F-B7D7-228283B5AACD}</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tc={FF6F9577-F528-CF4F-BD1E-2020536F219E}</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13F29680-C124-414F-B7D7-228283B5AACD}">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FF6F9577-F528-CF4F-BD1E-2020536F219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<sst xmlns="http://schemas.openxmlformats.org/spreadsheetml/2006/main" count="166" uniqueCount="126">
  <si>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</si>
  <si>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</si>
  <si>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</si>
  <si>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</si>
  <si>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</si>
  <si>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</si>
  <si>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</si>
  <si>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</si>
  <si>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</si>
  <si>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</si>
  <si>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</si>
  <si>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</si>
  <si>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</si>
  <si>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</si>
  <si>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</si>
  <si>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</si>
  <si>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</si>
  <si>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</si>
  <si>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</si>
  <si>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</si>
  <si>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</si>
  <si>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</si>
  <si>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</si>
  <si>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</si>
  <si>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</si>
  <si>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</si>
  <si>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</si>
  <si>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</si>
  <si>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</si>
  <si>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</si>
  <si>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</si>
  <si>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</si>
  <si>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</si>
  <si>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</si>
  <si>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</si>
  <si>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</si>
  <si>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</si>
  <si>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</si>
  <si>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</si>
  <si>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</si>
  <si>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</si>
  <si>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</si>
  <si>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</si>
  <si>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</si>
  <si>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</si>
  <si>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</si>
  <si>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</si>
  <si>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</si>
  <si>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</si>
  <si>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</si>
  <si>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</si>
  <si>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</si>
  <si>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</si>
  <si>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</si>
  <si>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</si>
  <si>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</si>
  <si>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</si>
  <si>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</si>
  <si>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</si>
  <si>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</si>
  <si>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</si>
  <si>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</si>
  <si>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</si>
  <si>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</si>
  <si>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</si>
  <si>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</si>
  <si>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</si>
  <si>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</si>
  <si>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</si>
  <si>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</si>
  <si>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</si>
  <si>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</si>
  <si>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</si>
  <si>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</si>
  <si>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</si>
  <si>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</si>
  <si>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</si>
  <si>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TMP25.C.2_EXP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</si>
  <si>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</si>
  <si>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</si>
  <si>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</si>
  <si>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</si>
  <si>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</si>
  <si>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</si>
  <si>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</si>
  <si>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</si>
  <si>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</si>
  <si>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</si>
  <si>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</si>
  <si>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</si>
  <si>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</si>
  <si>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</si>
  <si>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</si>
  <si>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</si>
  <si>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TMP_1.B.4_EXP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</si>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</sst>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0"/>
      <color rgb="FF000000"/>
      <name val="Tahoma"/>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L1" dT="2022-10-14T18:45:38.19" personId="{C9156CD5-0306-403E-86D7-3E19D63E8616}" id="{AC3C5B19-3283-4315-A2B5-53C48CF2F87A}">
    <text>These will change depending on conversations with EMSL scientists or applications (e.g. if subsetting for LCMS not FTICRMS)</text>
  </threadedComment>
  <threadedComment ref="M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M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N1" dT="2022-10-14T20:03:18.82" personId="{42B7E531-F973-4941-A3F1-2E0A918A88E7}" id="{4C6844E4-4825-214E-B209-9856CAD72807}">
    <text xml:space="preserve">Volume of MeOH from the equate (SPE extract) needed for the FTICRMS sample </text>
  </threadedComment>
  <threadedComment ref="O1" dT="2022-10-14T20:03:51.53" personId="{42B7E531-F973-4941-A3F1-2E0A918A88E7}" id="{3FBFB923-81F5-B940-8CD6-91545C4CAFA4}">
    <text>Volume of ultra pure methanol needed to be added to the volume of equate to finish dilution of FTICRMS sample</text>
  </threadedComment>
  <threadedComment ref="P1" dT="2022-10-14T20:05:18.64" personId="{42B7E531-F973-4941-A3F1-2E0A918A88E7}" id="{0624D81B-F7E0-1B45-84FF-124EBABA174A}">
    <text xml:space="preserve">Target mass of MeOH from SPE extract (eluate) volume in column K </text>
  </threadedComment>
  <threadedComment ref="Q1" dT="2022-10-14T20:05:43.78" personId="{42B7E531-F973-4941-A3F1-2E0A918A88E7}" id="{35044780-A6F1-BD4A-8B02-8149CA760502}">
    <text>Target mass of MeOH to finish sample dilution from volume in column L</text>
  </threadedComment>
  <threadedComment ref="R1" dT="2022-10-14T20:06:31.52" personId="{42B7E531-F973-4941-A3F1-2E0A918A88E7}" id="{CE490791-0FD5-974E-B776-337D14EB7C7C}">
    <text>Actual mass/weight of SPE eluate added to the sample. Calling from mass recorded in lab in the lab_dilution_template.</text>
  </threadedComment>
  <threadedComment ref="S1" dT="2022-10-14T20:06:54.15" personId="{42B7E531-F973-4941-A3F1-2E0A918A88E7}" id="{54A5C67A-110D-A34B-99FB-D98647F8773C}">
    <text>Actual mass/weight of MeOH added to dilute the eluate. Calling from mass recorded in lab in the lab_dilution_template.</text>
  </threadedComment>
  <threadedComment ref="T1" dT="2022-10-14T20:07:44.10" personId="{42B7E531-F973-4941-A3F1-2E0A918A88E7}" id="{37DA5A24-29F1-E242-9556-9DD6F3843AA1}">
    <text xml:space="preserve">Calculating the actual vol of SPE extract used in the FTICRMS dilution. </text>
  </threadedComment>
  <threadedComment ref="U1" dT="2022-10-14T20:08:09.53" personId="{42B7E531-F973-4941-A3F1-2E0A918A88E7}" id="{9C8F4C2F-1FC4-334F-B176-2C57EE89F90D}">
    <text xml:space="preserve">Calculating the actual vol of MeOH used to dilute the SPE extract for the FTICRMS dilution. </text>
  </threadedComment>
  <threadedComment ref="V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C1" dT="2024-01-19T18:29:00.81" personId="{C9156CD5-0306-403E-86D7-3E19D63E8616}" id="{0910F34B-89F7-EF40-B693-F858B1D3194C}" parentId="{67BD1930-4AC1-F548-A43B-D1EDF2B1C2CE}">
    <text>If this is bigger than the target volume, then just put in the target volume to the vial.</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D1" dT="2024-01-19T18:28:48.22" personId="{C9156CD5-0306-403E-86D7-3E19D63E8616}" id="{4D0CE5CC-7DDD-9141-B9F4-4D27C5C8C98E}" parentId="{EDE594E6-B47D-554C-A7D0-0510AACE025B}">
    <text>If this is negative, this means you don’t need to dilute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B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C29" dT="2022-10-14T20:03:18.82" personId="{42B7E531-F973-4941-A3F1-2E0A918A88E7}" id="{08FADBE5-48CE-F34D-8010-D63AAA42B9C5}">
    <text xml:space="preserve">Volume of MeOH from the SPE extract to be pipetted for the FTICRMS sample </text>
  </threadedComment>
  <threadedComment ref="D29" dT="2022-10-14T20:03:51.53" personId="{42B7E531-F973-4941-A3F1-2E0A918A88E7}" id="{3045D7F0-A41C-1B42-B3F4-8D1C0BE05F23}">
    <text>Volume of ultra pure methanol needed to be pipetted to dilute the SPE extract for the FTICRMS sample</text>
  </threadedComment>
  <threadedComment ref="E29" dT="2022-10-14T20:05:18.64" personId="{42B7E531-F973-4941-A3F1-2E0A918A88E7}" id="{88EE9E3E-D581-014C-86A9-3CB63BDCA7C2}">
    <text>What the volume of MeOH pipetted from the SPE extract should weigh.</text>
  </threadedComment>
  <threadedComment ref="F29" dT="2022-10-14T20:05:43.78" personId="{42B7E531-F973-4941-A3F1-2E0A918A88E7}" id="{EB727011-C9B4-514C-9946-33717913BDC1}">
    <text>What the volume of MeOH pipetted to dilute the SPE extract should weigh</text>
  </threadedComment>
  <threadedComment ref="G29" dT="2022-10-14T20:13:05.95" personId="{42B7E531-F973-4941-A3F1-2E0A918A88E7}" id="{FA70865C-6DE2-9042-BC8F-96AD7AD5E17C}">
    <text>Actual mass of the SPE extract pipetted. This value is recorded in lab.</text>
  </threadedComment>
  <threadedComment ref="H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13F29680-C124-414F-B7D7-228283B5AACD}">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B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C57" dT="2022-10-14T20:03:18.82" personId="{42B7E531-F973-4941-A3F1-2E0A918A88E7}" id="{91ED1754-E45B-5A47-BEB7-1CD8C885D7D2}">
    <text xml:space="preserve">Volume of MeOH from the SPE extract to be pipetted for the FTICRMS sample </text>
  </threadedComment>
  <threadedComment ref="D57" dT="2022-10-14T20:03:51.53" personId="{42B7E531-F973-4941-A3F1-2E0A918A88E7}" id="{4586B35D-FAF5-5447-9EBC-ABABA387E263}">
    <text>Volume of ultra pure methanol needed to be pipetted to dilute the SPE extract for the FTICRMS sample</text>
  </threadedComment>
  <threadedComment ref="E57" dT="2022-10-14T20:05:18.64" personId="{42B7E531-F973-4941-A3F1-2E0A918A88E7}" id="{8C2D28B4-A600-CD46-B92F-E5CB4F58B615}">
    <text>What the volume of MeOH pipetted from the SPE extract should weigh.</text>
  </threadedComment>
  <threadedComment ref="F57" dT="2022-10-14T20:05:43.78" personId="{42B7E531-F973-4941-A3F1-2E0A918A88E7}" id="{54BBA905-4672-EB49-A2C9-990A69D6F331}">
    <text>What the volume of MeOH pipetted to dilute the SPE extract should weigh</text>
  </threadedComment>
  <threadedComment ref="G57" dT="2022-10-14T20:13:05.95" personId="{42B7E531-F973-4941-A3F1-2E0A918A88E7}" id="{CF6AEEC3-15B5-0E47-9F6D-8DBF724D5599}">
    <text>Actual mass of the SPE extract pipetted. This value is recorded in lab.</text>
  </threadedComment>
  <threadedComment ref="H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FF6F9577-F528-CF4F-BD1E-2020536F219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B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C85" dT="2022-10-14T20:03:18.82" personId="{42B7E531-F973-4941-A3F1-2E0A918A88E7}" id="{2EF5ACCE-5311-C947-B67E-BF91291AAD6A}">
    <text xml:space="preserve">Volume of MeOH from the SPE extract to be pipetted for the FTICRMS sample </text>
  </threadedComment>
  <threadedComment ref="D85" dT="2022-10-14T20:03:51.53" personId="{42B7E531-F973-4941-A3F1-2E0A918A88E7}" id="{29C331CA-0B80-8D4D-B23E-31B7FA2CEFD6}">
    <text>Volume of ultra pure methanol needed to be pipetted to dilute the SPE extract for the FTICRMS sample</text>
  </threadedComment>
  <threadedComment ref="E85" dT="2022-10-14T20:05:18.64" personId="{42B7E531-F973-4941-A3F1-2E0A918A88E7}" id="{134BCB96-C095-F24B-82CE-8D95CC7EE396}">
    <text>What the volume of MeOH pipetted from the SPE extract should weigh.</text>
  </threadedComment>
  <threadedComment ref="F85" dT="2022-10-14T20:05:43.78" personId="{42B7E531-F973-4941-A3F1-2E0A918A88E7}" id="{59B1227C-97E5-5C4D-87CF-26E6A904D809}">
    <text>What the volume of MeOH pipetted to dilute the SPE extract should weigh</text>
  </threadedComment>
  <threadedComment ref="G85" dT="2022-10-14T20:13:05.95" personId="{42B7E531-F973-4941-A3F1-2E0A918A88E7}" id="{9285F78E-C21F-C143-AB4D-3F7721F7677C}">
    <text>Actual mass of the SPE extract pipetted. This value is recorded in lab.</text>
  </threadedComment>
  <threadedComment ref="H85" dT="2022-10-14T20:13:35.07" personId="{42B7E531-F973-4941-A3F1-2E0A918A88E7}" id="{FAE6EAB6-BDC2-B643-9867-595A3865963A}">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Z206"/>
  <sheetViews>
    <sheetView topLeftCell="F1" zoomScale="83" zoomScaleNormal="60" workbookViewId="0">
      <selection activeCell="I2" sqref="I2:I103"/>
    </sheetView>
  </sheetViews>
  <sheetFormatPr baseColWidth="10" defaultColWidth="10.5" defaultRowHeight="15.75" customHeight="1" x14ac:dyDescent="0.2"/>
  <cols>
    <col min="1" max="1" width="15.5" style="12" bestFit="1" customWidth="1"/>
    <col min="2" max="2" width="16" bestFit="1" customWidth="1"/>
    <col min="3" max="3" width="15" customWidth="1"/>
    <col min="4" max="4" width="14.33203125" customWidth="1"/>
    <col min="5" max="5" width="17.83203125" bestFit="1" customWidth="1"/>
    <col min="6" max="10" width="17.83203125" customWidth="1"/>
    <col min="11" max="11" width="18" customWidth="1"/>
    <col min="12" max="12" width="18.83203125" style="5" customWidth="1"/>
    <col min="13" max="13" width="10.83203125" style="6"/>
    <col min="14" max="14" width="13.5" customWidth="1"/>
    <col min="15" max="15" width="14.5" customWidth="1"/>
    <col min="16" max="17" width="17.83203125" customWidth="1"/>
    <col min="18" max="18" width="10.83203125"/>
    <col min="19" max="19" width="11.83203125" customWidth="1"/>
    <col min="20" max="21" width="10.83203125"/>
    <col min="22" max="22" width="14.33203125" bestFit="1" customWidth="1"/>
    <col min="23" max="23" width="59.33203125" bestFit="1" customWidth="1"/>
  </cols>
  <sheetData>
    <row r="1" spans="1:26" ht="85" x14ac:dyDescent="0.2">
      <c r="A1" s="7" t="s">
        <v>0</v>
      </c>
      <c r="B1" s="8" t="s">
        <v>123</v>
      </c>
      <c r="C1" s="13" t="s">
        <v>124</v>
      </c>
      <c r="D1" s="10" t="s">
        <v>1</v>
      </c>
      <c r="E1" s="9" t="s">
        <v>2</v>
      </c>
      <c r="F1" s="10" t="s">
        <v>3</v>
      </c>
      <c r="G1" s="10" t="s">
        <v>4</v>
      </c>
      <c r="H1" s="14" t="s">
        <v>5</v>
      </c>
      <c r="I1" s="14" t="s">
        <v>125</v>
      </c>
      <c r="J1" s="14" t="s">
        <v>6</v>
      </c>
      <c r="K1" s="10" t="s">
        <v>7</v>
      </c>
      <c r="L1" s="10" t="s">
        <v>8</v>
      </c>
      <c r="M1" s="10" t="s">
        <v>9</v>
      </c>
      <c r="N1" s="10" t="s">
        <v>10</v>
      </c>
      <c r="O1" s="10" t="s">
        <v>11</v>
      </c>
      <c r="P1" s="10" t="s">
        <v>12</v>
      </c>
      <c r="Q1" s="10" t="s">
        <v>13</v>
      </c>
      <c r="R1" s="16" t="s">
        <v>14</v>
      </c>
      <c r="S1" s="16" t="s">
        <v>15</v>
      </c>
      <c r="T1" s="16" t="s">
        <v>16</v>
      </c>
      <c r="U1" s="16" t="s">
        <v>17</v>
      </c>
      <c r="V1" s="17" t="s">
        <v>18</v>
      </c>
      <c r="W1" s="10" t="s">
        <v>19</v>
      </c>
    </row>
    <row r="2" spans="1:26" ht="16" x14ac:dyDescent="0.2">
      <c r="A2" s="11" t="s">
        <v>20</v>
      </c>
      <c r="B2">
        <v>10</v>
      </c>
      <c r="C2">
        <v>50</v>
      </c>
      <c r="D2">
        <v>5</v>
      </c>
      <c r="E2" s="3">
        <f>B2*C2/1000</f>
        <v>0.5</v>
      </c>
      <c r="F2" s="3">
        <v>100</v>
      </c>
      <c r="G2" s="3">
        <f>1/(E2/F2)</f>
        <v>200</v>
      </c>
      <c r="H2" s="3">
        <f>(B2*C2/D2)*0.6</f>
        <v>60</v>
      </c>
      <c r="I2" s="3">
        <f>(B2*C2/D2)*0.45</f>
        <v>45</v>
      </c>
      <c r="J2" s="3">
        <f>(B2*C2/D2)</f>
        <v>100</v>
      </c>
      <c r="K2">
        <f>I2*D2/1000</f>
        <v>0.22500000000000001</v>
      </c>
      <c r="L2" s="5">
        <v>50</v>
      </c>
      <c r="M2" s="6">
        <v>1</v>
      </c>
      <c r="N2" s="4">
        <f>(L2*M2)*1000/I2</f>
        <v>1111.1111111111111</v>
      </c>
      <c r="O2" s="4">
        <f>M2*1000-N2</f>
        <v>-111.11111111111109</v>
      </c>
      <c r="P2" s="15">
        <f>N2*$Z$4/1000</f>
        <v>0.88</v>
      </c>
      <c r="Q2" s="15">
        <f>O2*$Z$4/1000</f>
        <v>-8.7999999999999981E-2</v>
      </c>
      <c r="R2">
        <f>'print me lab dilution sheet'!G2</f>
        <v>0</v>
      </c>
      <c r="S2">
        <f>'print me lab dilution sheet'!H2</f>
        <v>0</v>
      </c>
      <c r="T2">
        <f>(R2/0.792)*1000</f>
        <v>0</v>
      </c>
      <c r="U2">
        <f>(S2/0.792)*1000</f>
        <v>0</v>
      </c>
      <c r="V2" s="18" t="e">
        <f>((T2*H2)/(T2+U2))</f>
        <v>#DIV/0!</v>
      </c>
      <c r="Y2" t="s">
        <v>21</v>
      </c>
    </row>
    <row r="3" spans="1:26" ht="16" x14ac:dyDescent="0.2">
      <c r="A3" t="s">
        <v>101</v>
      </c>
      <c r="B3">
        <v>19.11</v>
      </c>
      <c r="C3">
        <v>3</v>
      </c>
      <c r="D3">
        <v>1</v>
      </c>
      <c r="E3" s="3">
        <f t="shared" ref="E3:E66" si="0">B3*C3/1000</f>
        <v>5.7329999999999999E-2</v>
      </c>
      <c r="F3" s="3">
        <v>25</v>
      </c>
      <c r="G3" s="3">
        <f t="shared" ref="G3:G66" si="1">1/(E3/F3)</f>
        <v>436.07186464329322</v>
      </c>
      <c r="H3" s="3">
        <f>(B3*C3/D3)*0.6</f>
        <v>34.397999999999996</v>
      </c>
      <c r="I3" s="3">
        <f t="shared" ref="I3:I66" si="2">(B3*C3/D3)*0.45</f>
        <v>25.798500000000001</v>
      </c>
      <c r="J3" s="3">
        <f t="shared" ref="J3:J66" si="3">(B3*C3/D3)</f>
        <v>57.33</v>
      </c>
      <c r="K3">
        <f t="shared" ref="K3:K66" si="4">I3*D3/1000</f>
        <v>2.5798500000000002E-2</v>
      </c>
      <c r="L3" s="5">
        <v>25</v>
      </c>
      <c r="M3" s="6">
        <v>0.45</v>
      </c>
      <c r="N3" s="4">
        <f t="shared" ref="N3:N66" si="5">(L3*M3)*1000/I3</f>
        <v>436.07186464329322</v>
      </c>
      <c r="O3" s="4">
        <f t="shared" ref="O3:O66" si="6">M3*1000-N3</f>
        <v>13.928135356706775</v>
      </c>
      <c r="P3" s="15">
        <f t="shared" ref="P3:P66" si="7">N3*$Z$4/1000</f>
        <v>0.34536891679748821</v>
      </c>
      <c r="Q3" s="15">
        <f t="shared" ref="Q3:Q66" si="8">O3*$Z$4/1000</f>
        <v>1.1031083202511767E-2</v>
      </c>
      <c r="R3">
        <f>'print me lab dilution sheet'!G3</f>
        <v>0</v>
      </c>
      <c r="S3">
        <f>'print me lab dilution sheet'!H3</f>
        <v>0</v>
      </c>
      <c r="T3">
        <f t="shared" ref="T3:T66" si="9">(R3/0.792)*1000</f>
        <v>0</v>
      </c>
      <c r="U3">
        <f t="shared" ref="U3:U66" si="10">(S3/0.792)*1000</f>
        <v>0</v>
      </c>
      <c r="V3" s="18" t="e">
        <f t="shared" ref="V3:V66" si="11">((T3*H3)/(T3+U3))</f>
        <v>#DIV/0!</v>
      </c>
      <c r="Y3" t="s">
        <v>22</v>
      </c>
      <c r="Z3">
        <v>792</v>
      </c>
    </row>
    <row r="4" spans="1:26" ht="16" x14ac:dyDescent="0.2">
      <c r="A4" t="s">
        <v>85</v>
      </c>
      <c r="B4">
        <v>14.15</v>
      </c>
      <c r="C4">
        <v>4</v>
      </c>
      <c r="D4">
        <v>1</v>
      </c>
      <c r="E4" s="3">
        <f t="shared" si="0"/>
        <v>5.6600000000000004E-2</v>
      </c>
      <c r="F4" s="3">
        <v>25</v>
      </c>
      <c r="G4" s="3">
        <f t="shared" si="1"/>
        <v>441.69611307420485</v>
      </c>
      <c r="H4" s="3">
        <f t="shared" ref="H4:H66" si="12">(B4*C4/D4)*0.6</f>
        <v>33.96</v>
      </c>
      <c r="I4" s="3">
        <f t="shared" si="2"/>
        <v>25.470000000000002</v>
      </c>
      <c r="J4" s="3">
        <f t="shared" si="3"/>
        <v>56.6</v>
      </c>
      <c r="K4">
        <f t="shared" si="4"/>
        <v>2.5470000000000003E-2</v>
      </c>
      <c r="L4" s="5">
        <v>25</v>
      </c>
      <c r="M4" s="6">
        <v>0.45</v>
      </c>
      <c r="N4" s="4">
        <f t="shared" si="5"/>
        <v>441.6961130742049</v>
      </c>
      <c r="O4" s="4">
        <f t="shared" si="6"/>
        <v>8.3038869257950978</v>
      </c>
      <c r="P4" s="15">
        <f t="shared" si="7"/>
        <v>0.34982332155477031</v>
      </c>
      <c r="Q4" s="15">
        <f t="shared" si="8"/>
        <v>6.5766784452297175E-3</v>
      </c>
      <c r="R4">
        <f>'print me lab dilution sheet'!G4</f>
        <v>0</v>
      </c>
      <c r="S4">
        <f>'print me lab dilution sheet'!H4</f>
        <v>0</v>
      </c>
      <c r="T4">
        <f t="shared" si="9"/>
        <v>0</v>
      </c>
      <c r="U4">
        <f t="shared" si="10"/>
        <v>0</v>
      </c>
      <c r="V4" s="18" t="e">
        <f t="shared" si="11"/>
        <v>#DIV/0!</v>
      </c>
      <c r="Y4" t="s">
        <v>23</v>
      </c>
      <c r="Z4">
        <f>Z3*(1000/1000000)</f>
        <v>0.79200000000000004</v>
      </c>
    </row>
    <row r="5" spans="1:26" ht="16" x14ac:dyDescent="0.2">
      <c r="A5" t="s">
        <v>85</v>
      </c>
      <c r="B5">
        <v>13.69</v>
      </c>
      <c r="C5">
        <v>4</v>
      </c>
      <c r="D5">
        <v>1</v>
      </c>
      <c r="E5" s="3">
        <f t="shared" si="0"/>
        <v>5.4759999999999996E-2</v>
      </c>
      <c r="F5" s="3">
        <v>25</v>
      </c>
      <c r="G5" s="3">
        <f t="shared" si="1"/>
        <v>456.53761869978086</v>
      </c>
      <c r="H5" s="3">
        <f t="shared" si="12"/>
        <v>32.855999999999995</v>
      </c>
      <c r="I5" s="3">
        <f t="shared" si="2"/>
        <v>24.641999999999999</v>
      </c>
      <c r="J5" s="3">
        <f t="shared" si="3"/>
        <v>54.76</v>
      </c>
      <c r="K5">
        <f t="shared" si="4"/>
        <v>2.4642000000000001E-2</v>
      </c>
      <c r="L5" s="5">
        <v>25</v>
      </c>
      <c r="M5" s="6">
        <v>0.45</v>
      </c>
      <c r="N5" s="4">
        <f t="shared" si="5"/>
        <v>456.53761869978086</v>
      </c>
      <c r="O5" s="4">
        <f t="shared" si="6"/>
        <v>-6.5376186997808645</v>
      </c>
      <c r="P5" s="15">
        <f t="shared" si="7"/>
        <v>0.36157779401022644</v>
      </c>
      <c r="Q5" s="15">
        <f t="shared" si="8"/>
        <v>-5.177794010226445E-3</v>
      </c>
      <c r="R5">
        <f>'print me lab dilution sheet'!G5</f>
        <v>0</v>
      </c>
      <c r="S5">
        <f>'print me lab dilution sheet'!H5</f>
        <v>0</v>
      </c>
      <c r="T5">
        <f t="shared" si="9"/>
        <v>0</v>
      </c>
      <c r="U5">
        <f t="shared" si="10"/>
        <v>0</v>
      </c>
      <c r="V5" s="18" t="e">
        <f t="shared" si="11"/>
        <v>#DIV/0!</v>
      </c>
    </row>
    <row r="6" spans="1:26" ht="16" x14ac:dyDescent="0.2">
      <c r="A6" t="s">
        <v>90</v>
      </c>
      <c r="B6">
        <v>12</v>
      </c>
      <c r="C6">
        <v>6</v>
      </c>
      <c r="D6">
        <v>1</v>
      </c>
      <c r="E6" s="3">
        <f t="shared" si="0"/>
        <v>7.1999999999999995E-2</v>
      </c>
      <c r="F6" s="3">
        <v>25</v>
      </c>
      <c r="G6" s="3">
        <f t="shared" si="1"/>
        <v>347.22222222222223</v>
      </c>
      <c r="H6" s="3">
        <f t="shared" si="12"/>
        <v>43.199999999999996</v>
      </c>
      <c r="I6" s="3">
        <f t="shared" si="2"/>
        <v>32.4</v>
      </c>
      <c r="J6" s="3">
        <f t="shared" si="3"/>
        <v>72</v>
      </c>
      <c r="K6">
        <f t="shared" si="4"/>
        <v>3.2399999999999998E-2</v>
      </c>
      <c r="L6" s="5">
        <v>25</v>
      </c>
      <c r="M6" s="6">
        <v>0.45</v>
      </c>
      <c r="N6" s="4">
        <f t="shared" si="5"/>
        <v>347.22222222222223</v>
      </c>
      <c r="O6" s="4">
        <f t="shared" si="6"/>
        <v>102.77777777777777</v>
      </c>
      <c r="P6" s="15">
        <f t="shared" si="7"/>
        <v>0.27500000000000002</v>
      </c>
      <c r="Q6" s="15">
        <f t="shared" si="8"/>
        <v>8.14E-2</v>
      </c>
      <c r="R6">
        <f>'print me lab dilution sheet'!G6</f>
        <v>0</v>
      </c>
      <c r="S6">
        <f>'print me lab dilution sheet'!H6</f>
        <v>0</v>
      </c>
      <c r="T6">
        <f t="shared" si="9"/>
        <v>0</v>
      </c>
      <c r="U6">
        <f t="shared" si="10"/>
        <v>0</v>
      </c>
      <c r="V6" s="18" t="e">
        <f t="shared" si="11"/>
        <v>#DIV/0!</v>
      </c>
      <c r="Y6" t="s">
        <v>24</v>
      </c>
    </row>
    <row r="7" spans="1:26" ht="16" x14ac:dyDescent="0.2">
      <c r="A7" t="s">
        <v>57</v>
      </c>
      <c r="B7">
        <v>8.0009999999999994</v>
      </c>
      <c r="C7">
        <v>6</v>
      </c>
      <c r="D7">
        <v>1</v>
      </c>
      <c r="E7" s="3">
        <f t="shared" si="0"/>
        <v>4.8006E-2</v>
      </c>
      <c r="F7" s="3">
        <v>25</v>
      </c>
      <c r="G7" s="3">
        <f t="shared" si="1"/>
        <v>520.76823730367039</v>
      </c>
      <c r="H7" s="3">
        <f t="shared" si="12"/>
        <v>28.803599999999999</v>
      </c>
      <c r="I7" s="3">
        <f t="shared" si="2"/>
        <v>21.602700000000002</v>
      </c>
      <c r="J7" s="3">
        <f t="shared" si="3"/>
        <v>48.006</v>
      </c>
      <c r="K7">
        <f t="shared" si="4"/>
        <v>2.1602700000000002E-2</v>
      </c>
      <c r="L7" s="5">
        <v>25</v>
      </c>
      <c r="M7" s="6">
        <v>0.45</v>
      </c>
      <c r="N7" s="4">
        <f t="shared" si="5"/>
        <v>520.76823730367028</v>
      </c>
      <c r="O7" s="4">
        <f t="shared" si="6"/>
        <v>-70.768237303670276</v>
      </c>
      <c r="P7" s="15">
        <f t="shared" si="7"/>
        <v>0.41244844394450692</v>
      </c>
      <c r="Q7" s="15">
        <f t="shared" si="8"/>
        <v>-5.6048443944506858E-2</v>
      </c>
      <c r="R7">
        <f>'print me lab dilution sheet'!G7</f>
        <v>0</v>
      </c>
      <c r="S7">
        <f>'print me lab dilution sheet'!H7</f>
        <v>0</v>
      </c>
      <c r="T7">
        <f t="shared" si="9"/>
        <v>0</v>
      </c>
      <c r="U7">
        <f t="shared" si="10"/>
        <v>0</v>
      </c>
      <c r="V7" s="18" t="e">
        <f t="shared" si="11"/>
        <v>#DIV/0!</v>
      </c>
      <c r="Y7" t="s">
        <v>23</v>
      </c>
      <c r="Z7" t="e">
        <f>#REF!*(1000/1000000)</f>
        <v>#REF!</v>
      </c>
    </row>
    <row r="8" spans="1:26" ht="16" x14ac:dyDescent="0.2">
      <c r="A8" t="s">
        <v>56</v>
      </c>
      <c r="B8">
        <v>7.7629999999999999</v>
      </c>
      <c r="C8">
        <v>6</v>
      </c>
      <c r="D8">
        <v>1</v>
      </c>
      <c r="E8" s="3">
        <f t="shared" si="0"/>
        <v>4.6578000000000001E-2</v>
      </c>
      <c r="F8" s="3">
        <v>25</v>
      </c>
      <c r="G8" s="3">
        <f t="shared" si="1"/>
        <v>536.73408046717338</v>
      </c>
      <c r="H8" s="3">
        <f t="shared" si="12"/>
        <v>27.9468</v>
      </c>
      <c r="I8" s="3">
        <f t="shared" si="2"/>
        <v>20.960100000000001</v>
      </c>
      <c r="J8" s="3">
        <f t="shared" si="3"/>
        <v>46.578000000000003</v>
      </c>
      <c r="K8">
        <f t="shared" si="4"/>
        <v>2.0960100000000002E-2</v>
      </c>
      <c r="L8" s="5">
        <v>25</v>
      </c>
      <c r="M8" s="6">
        <v>0.45</v>
      </c>
      <c r="N8" s="4">
        <f t="shared" si="5"/>
        <v>536.73408046717327</v>
      </c>
      <c r="O8" s="4">
        <f t="shared" si="6"/>
        <v>-86.734080467173271</v>
      </c>
      <c r="P8" s="15">
        <f t="shared" si="7"/>
        <v>0.42509339173000127</v>
      </c>
      <c r="Q8" s="15">
        <f t="shared" si="8"/>
        <v>-6.8693391730001233E-2</v>
      </c>
      <c r="R8">
        <f>'print me lab dilution sheet'!G8</f>
        <v>0</v>
      </c>
      <c r="S8">
        <f>'print me lab dilution sheet'!H8</f>
        <v>0</v>
      </c>
      <c r="T8">
        <f t="shared" si="9"/>
        <v>0</v>
      </c>
      <c r="U8">
        <f t="shared" si="10"/>
        <v>0</v>
      </c>
      <c r="V8" s="18" t="e">
        <f t="shared" si="11"/>
        <v>#DIV/0!</v>
      </c>
    </row>
    <row r="9" spans="1:26" ht="16" x14ac:dyDescent="0.2">
      <c r="A9" t="s">
        <v>29</v>
      </c>
      <c r="B9">
        <v>7.3819999999999997</v>
      </c>
      <c r="C9">
        <v>12</v>
      </c>
      <c r="D9">
        <v>1</v>
      </c>
      <c r="E9" s="3">
        <f t="shared" si="0"/>
        <v>8.858400000000001E-2</v>
      </c>
      <c r="F9" s="3">
        <v>25</v>
      </c>
      <c r="G9" s="3">
        <f t="shared" si="1"/>
        <v>282.21800776663952</v>
      </c>
      <c r="H9" s="3">
        <f t="shared" si="12"/>
        <v>53.150399999999998</v>
      </c>
      <c r="I9" s="3">
        <f t="shared" si="2"/>
        <v>39.8628</v>
      </c>
      <c r="J9" s="3">
        <f t="shared" si="3"/>
        <v>88.584000000000003</v>
      </c>
      <c r="K9">
        <f t="shared" si="4"/>
        <v>3.9862799999999997E-2</v>
      </c>
      <c r="L9" s="5">
        <v>25</v>
      </c>
      <c r="M9" s="6">
        <v>0.45</v>
      </c>
      <c r="N9" s="4">
        <f t="shared" si="5"/>
        <v>282.21800776663957</v>
      </c>
      <c r="O9" s="4">
        <f t="shared" si="6"/>
        <v>167.78199223336043</v>
      </c>
      <c r="P9" s="15">
        <f t="shared" si="7"/>
        <v>0.22351666215117857</v>
      </c>
      <c r="Q9" s="15">
        <f t="shared" si="8"/>
        <v>0.13288333784882148</v>
      </c>
      <c r="R9">
        <f>'print me lab dilution sheet'!G9</f>
        <v>0</v>
      </c>
      <c r="S9">
        <f>'print me lab dilution sheet'!H9</f>
        <v>0</v>
      </c>
      <c r="T9">
        <f t="shared" si="9"/>
        <v>0</v>
      </c>
      <c r="U9">
        <f t="shared" si="10"/>
        <v>0</v>
      </c>
      <c r="V9" s="18" t="e">
        <f t="shared" si="11"/>
        <v>#DIV/0!</v>
      </c>
    </row>
    <row r="10" spans="1:26" ht="16" x14ac:dyDescent="0.2">
      <c r="A10" t="s">
        <v>102</v>
      </c>
      <c r="B10">
        <v>18.809999999999999</v>
      </c>
      <c r="C10">
        <v>3</v>
      </c>
      <c r="D10">
        <v>1</v>
      </c>
      <c r="E10" s="3">
        <f t="shared" si="0"/>
        <v>5.6429999999999994E-2</v>
      </c>
      <c r="F10" s="3">
        <v>25</v>
      </c>
      <c r="G10" s="3">
        <f t="shared" si="1"/>
        <v>443.02675881623259</v>
      </c>
      <c r="H10" s="3">
        <f t="shared" si="12"/>
        <v>33.857999999999997</v>
      </c>
      <c r="I10" s="3">
        <f t="shared" si="2"/>
        <v>25.393499999999996</v>
      </c>
      <c r="J10" s="3">
        <f t="shared" si="3"/>
        <v>56.429999999999993</v>
      </c>
      <c r="K10">
        <f t="shared" si="4"/>
        <v>2.5393499999999996E-2</v>
      </c>
      <c r="L10" s="5">
        <v>25</v>
      </c>
      <c r="M10" s="6">
        <v>0.45</v>
      </c>
      <c r="N10" s="4">
        <f t="shared" si="5"/>
        <v>443.02675881623259</v>
      </c>
      <c r="O10" s="4">
        <f t="shared" si="6"/>
        <v>6.9732411837674135</v>
      </c>
      <c r="P10" s="15">
        <f t="shared" si="7"/>
        <v>0.35087719298245623</v>
      </c>
      <c r="Q10" s="15">
        <f t="shared" si="8"/>
        <v>5.5228070175437913E-3</v>
      </c>
      <c r="R10">
        <f>'print me lab dilution sheet'!G10</f>
        <v>0</v>
      </c>
      <c r="S10">
        <f>'print me lab dilution sheet'!H10</f>
        <v>0</v>
      </c>
      <c r="T10">
        <f t="shared" si="9"/>
        <v>0</v>
      </c>
      <c r="U10">
        <f t="shared" si="10"/>
        <v>0</v>
      </c>
      <c r="V10" s="18" t="e">
        <f t="shared" si="11"/>
        <v>#DIV/0!</v>
      </c>
    </row>
    <row r="11" spans="1:26" ht="16" x14ac:dyDescent="0.2">
      <c r="A11" t="s">
        <v>91</v>
      </c>
      <c r="B11">
        <v>12.96</v>
      </c>
      <c r="C11">
        <v>4</v>
      </c>
      <c r="D11">
        <v>1</v>
      </c>
      <c r="E11" s="3">
        <f t="shared" si="0"/>
        <v>5.1840000000000004E-2</v>
      </c>
      <c r="F11" s="3">
        <v>25</v>
      </c>
      <c r="G11" s="3">
        <f t="shared" si="1"/>
        <v>482.25308641975306</v>
      </c>
      <c r="H11" s="3">
        <f t="shared" si="12"/>
        <v>31.103999999999999</v>
      </c>
      <c r="I11" s="3">
        <f t="shared" si="2"/>
        <v>23.328000000000003</v>
      </c>
      <c r="J11" s="3">
        <f t="shared" si="3"/>
        <v>51.84</v>
      </c>
      <c r="K11">
        <f t="shared" si="4"/>
        <v>2.3328000000000002E-2</v>
      </c>
      <c r="L11" s="5">
        <v>25</v>
      </c>
      <c r="M11" s="6">
        <v>0.45</v>
      </c>
      <c r="N11" s="4">
        <f t="shared" si="5"/>
        <v>482.253086419753</v>
      </c>
      <c r="O11" s="4">
        <f t="shared" si="6"/>
        <v>-32.253086419753004</v>
      </c>
      <c r="P11" s="15">
        <f t="shared" si="7"/>
        <v>0.38194444444444442</v>
      </c>
      <c r="Q11" s="15">
        <f t="shared" si="8"/>
        <v>-2.554444444444438E-2</v>
      </c>
      <c r="R11">
        <f>'print me lab dilution sheet'!G11</f>
        <v>0</v>
      </c>
      <c r="S11">
        <f>'print me lab dilution sheet'!H11</f>
        <v>0</v>
      </c>
      <c r="T11">
        <f t="shared" si="9"/>
        <v>0</v>
      </c>
      <c r="U11">
        <f t="shared" si="10"/>
        <v>0</v>
      </c>
      <c r="V11" s="18" t="e">
        <f t="shared" si="11"/>
        <v>#DIV/0!</v>
      </c>
    </row>
    <row r="12" spans="1:26" ht="16" x14ac:dyDescent="0.2">
      <c r="A12" t="s">
        <v>59</v>
      </c>
      <c r="B12">
        <v>8.7189999999999994</v>
      </c>
      <c r="C12">
        <v>6</v>
      </c>
      <c r="D12">
        <v>1</v>
      </c>
      <c r="E12" s="3">
        <f t="shared" si="0"/>
        <v>5.2313999999999992E-2</v>
      </c>
      <c r="F12" s="3">
        <v>25</v>
      </c>
      <c r="G12" s="3">
        <f t="shared" si="1"/>
        <v>477.88354933669768</v>
      </c>
      <c r="H12" s="3">
        <f t="shared" si="12"/>
        <v>31.388399999999994</v>
      </c>
      <c r="I12" s="3">
        <f t="shared" si="2"/>
        <v>23.541299999999996</v>
      </c>
      <c r="J12" s="3">
        <f t="shared" si="3"/>
        <v>52.313999999999993</v>
      </c>
      <c r="K12">
        <f t="shared" si="4"/>
        <v>2.3541299999999998E-2</v>
      </c>
      <c r="L12" s="5">
        <v>25</v>
      </c>
      <c r="M12" s="6">
        <v>0.45</v>
      </c>
      <c r="N12" s="4">
        <f t="shared" si="5"/>
        <v>477.88354933669774</v>
      </c>
      <c r="O12" s="4">
        <f t="shared" si="6"/>
        <v>-27.88354933669774</v>
      </c>
      <c r="P12" s="15">
        <f t="shared" si="7"/>
        <v>0.37848377107466463</v>
      </c>
      <c r="Q12" s="15">
        <f t="shared" si="8"/>
        <v>-2.208377107466461E-2</v>
      </c>
      <c r="R12">
        <f>'print me lab dilution sheet'!G12</f>
        <v>0</v>
      </c>
      <c r="S12">
        <f>'print me lab dilution sheet'!H12</f>
        <v>0</v>
      </c>
      <c r="T12">
        <f t="shared" si="9"/>
        <v>0</v>
      </c>
      <c r="U12">
        <f t="shared" si="10"/>
        <v>0</v>
      </c>
      <c r="V12" s="18" t="e">
        <f t="shared" si="11"/>
        <v>#DIV/0!</v>
      </c>
    </row>
    <row r="13" spans="1:26" ht="16" x14ac:dyDescent="0.2">
      <c r="A13" t="s">
        <v>55</v>
      </c>
      <c r="B13">
        <v>7.8360000000000003</v>
      </c>
      <c r="C13">
        <v>6</v>
      </c>
      <c r="D13">
        <v>1</v>
      </c>
      <c r="E13" s="3">
        <f t="shared" si="0"/>
        <v>4.7016000000000002E-2</v>
      </c>
      <c r="F13" s="3">
        <v>25</v>
      </c>
      <c r="G13" s="3">
        <f t="shared" si="1"/>
        <v>531.73387782882423</v>
      </c>
      <c r="H13" s="3">
        <f t="shared" si="12"/>
        <v>28.209600000000002</v>
      </c>
      <c r="I13" s="3">
        <f t="shared" si="2"/>
        <v>21.157200000000003</v>
      </c>
      <c r="J13" s="3">
        <f t="shared" si="3"/>
        <v>47.016000000000005</v>
      </c>
      <c r="K13">
        <f t="shared" si="4"/>
        <v>2.1157200000000004E-2</v>
      </c>
      <c r="L13" s="5">
        <v>25</v>
      </c>
      <c r="M13" s="6">
        <v>0.45</v>
      </c>
      <c r="N13" s="4">
        <f t="shared" si="5"/>
        <v>531.73387782882412</v>
      </c>
      <c r="O13" s="4">
        <f t="shared" si="6"/>
        <v>-81.73387782882412</v>
      </c>
      <c r="P13" s="15">
        <f t="shared" si="7"/>
        <v>0.42113323124042867</v>
      </c>
      <c r="Q13" s="15">
        <f t="shared" si="8"/>
        <v>-6.4733231240428707E-2</v>
      </c>
      <c r="R13">
        <f>'print me lab dilution sheet'!G13</f>
        <v>0</v>
      </c>
      <c r="S13">
        <f>'print me lab dilution sheet'!H13</f>
        <v>0</v>
      </c>
      <c r="T13">
        <f t="shared" si="9"/>
        <v>0</v>
      </c>
      <c r="U13">
        <f t="shared" si="10"/>
        <v>0</v>
      </c>
      <c r="V13" s="18" t="e">
        <f t="shared" si="11"/>
        <v>#DIV/0!</v>
      </c>
    </row>
    <row r="14" spans="1:26" ht="16" x14ac:dyDescent="0.2">
      <c r="A14" t="s">
        <v>30</v>
      </c>
      <c r="B14">
        <v>6.7080000000000002</v>
      </c>
      <c r="C14">
        <v>12</v>
      </c>
      <c r="D14">
        <v>1</v>
      </c>
      <c r="E14" s="3">
        <f t="shared" si="0"/>
        <v>8.0496000000000012E-2</v>
      </c>
      <c r="F14" s="3">
        <v>25</v>
      </c>
      <c r="G14" s="3">
        <f t="shared" si="1"/>
        <v>310.5744384814152</v>
      </c>
      <c r="H14" s="3">
        <f t="shared" si="12"/>
        <v>48.297600000000003</v>
      </c>
      <c r="I14" s="3">
        <f t="shared" si="2"/>
        <v>36.223200000000006</v>
      </c>
      <c r="J14" s="3">
        <f t="shared" si="3"/>
        <v>80.496000000000009</v>
      </c>
      <c r="K14">
        <f t="shared" si="4"/>
        <v>3.6223200000000004E-2</v>
      </c>
      <c r="L14" s="5">
        <v>25</v>
      </c>
      <c r="M14" s="6">
        <v>0.45</v>
      </c>
      <c r="N14" s="4">
        <f t="shared" si="5"/>
        <v>310.5744384814152</v>
      </c>
      <c r="O14" s="4">
        <f t="shared" si="6"/>
        <v>139.4255615185848</v>
      </c>
      <c r="P14" s="15">
        <f t="shared" si="7"/>
        <v>0.24597495527728086</v>
      </c>
      <c r="Q14" s="15">
        <f t="shared" si="8"/>
        <v>0.11042504472271916</v>
      </c>
      <c r="R14">
        <f>'print me lab dilution sheet'!G14</f>
        <v>0</v>
      </c>
      <c r="S14">
        <f>'print me lab dilution sheet'!H14</f>
        <v>0</v>
      </c>
      <c r="T14">
        <f t="shared" si="9"/>
        <v>0</v>
      </c>
      <c r="U14">
        <f t="shared" si="10"/>
        <v>0</v>
      </c>
      <c r="V14" s="18" t="e">
        <f t="shared" si="11"/>
        <v>#DIV/0!</v>
      </c>
    </row>
    <row r="15" spans="1:26" ht="16" x14ac:dyDescent="0.2">
      <c r="A15" t="s">
        <v>84</v>
      </c>
      <c r="B15">
        <v>17.440000000000001</v>
      </c>
      <c r="C15">
        <v>4</v>
      </c>
      <c r="D15">
        <v>1</v>
      </c>
      <c r="E15" s="3">
        <f t="shared" si="0"/>
        <v>6.9760000000000003E-2</v>
      </c>
      <c r="F15" s="3">
        <v>25</v>
      </c>
      <c r="G15" s="3">
        <f t="shared" si="1"/>
        <v>358.37155963302752</v>
      </c>
      <c r="H15" s="3">
        <f t="shared" si="12"/>
        <v>41.856000000000002</v>
      </c>
      <c r="I15" s="3">
        <f t="shared" si="2"/>
        <v>31.392000000000003</v>
      </c>
      <c r="J15" s="3">
        <f t="shared" si="3"/>
        <v>69.760000000000005</v>
      </c>
      <c r="K15">
        <f t="shared" si="4"/>
        <v>3.1392000000000003E-2</v>
      </c>
      <c r="L15" s="5">
        <v>25</v>
      </c>
      <c r="M15" s="6">
        <v>0.45</v>
      </c>
      <c r="N15" s="4">
        <f t="shared" si="5"/>
        <v>358.37155963302752</v>
      </c>
      <c r="O15" s="4">
        <f t="shared" si="6"/>
        <v>91.628440366972484</v>
      </c>
      <c r="P15" s="15">
        <f t="shared" si="7"/>
        <v>0.28383027522935783</v>
      </c>
      <c r="Q15" s="15">
        <f t="shared" si="8"/>
        <v>7.2569724770642205E-2</v>
      </c>
      <c r="R15">
        <f>'print me lab dilution sheet'!G15</f>
        <v>0</v>
      </c>
      <c r="S15">
        <f>'print me lab dilution sheet'!H15</f>
        <v>0</v>
      </c>
      <c r="T15">
        <f t="shared" si="9"/>
        <v>0</v>
      </c>
      <c r="U15">
        <f t="shared" si="10"/>
        <v>0</v>
      </c>
      <c r="V15" s="18" t="e">
        <f t="shared" si="11"/>
        <v>#DIV/0!</v>
      </c>
    </row>
    <row r="16" spans="1:26" ht="16" x14ac:dyDescent="0.2">
      <c r="A16" t="s">
        <v>89</v>
      </c>
      <c r="B16">
        <v>13.05</v>
      </c>
      <c r="C16">
        <v>4</v>
      </c>
      <c r="D16">
        <v>1</v>
      </c>
      <c r="E16" s="3">
        <f t="shared" si="0"/>
        <v>5.2200000000000003E-2</v>
      </c>
      <c r="F16" s="3">
        <v>25</v>
      </c>
      <c r="G16" s="3">
        <f t="shared" si="1"/>
        <v>478.92720306513411</v>
      </c>
      <c r="H16" s="3">
        <f t="shared" si="12"/>
        <v>31.32</v>
      </c>
      <c r="I16" s="3">
        <f t="shared" si="2"/>
        <v>23.490000000000002</v>
      </c>
      <c r="J16" s="3">
        <f t="shared" si="3"/>
        <v>52.2</v>
      </c>
      <c r="K16">
        <f t="shared" si="4"/>
        <v>2.349E-2</v>
      </c>
      <c r="L16" s="5">
        <v>25</v>
      </c>
      <c r="M16" s="6">
        <v>0.45</v>
      </c>
      <c r="N16" s="4">
        <f t="shared" si="5"/>
        <v>478.92720306513405</v>
      </c>
      <c r="O16" s="4">
        <f t="shared" si="6"/>
        <v>-28.927203065134051</v>
      </c>
      <c r="P16" s="15">
        <f t="shared" si="7"/>
        <v>0.37931034482758619</v>
      </c>
      <c r="Q16" s="15">
        <f t="shared" si="8"/>
        <v>-2.2910344827586169E-2</v>
      </c>
      <c r="R16">
        <f>'print me lab dilution sheet'!G16</f>
        <v>0</v>
      </c>
      <c r="S16">
        <f>'print me lab dilution sheet'!H16</f>
        <v>0</v>
      </c>
      <c r="T16">
        <f t="shared" si="9"/>
        <v>0</v>
      </c>
      <c r="U16">
        <f t="shared" si="10"/>
        <v>0</v>
      </c>
      <c r="V16" s="18" t="e">
        <f t="shared" si="11"/>
        <v>#DIV/0!</v>
      </c>
    </row>
    <row r="17" spans="1:22" ht="16" x14ac:dyDescent="0.2">
      <c r="A17" t="s">
        <v>89</v>
      </c>
      <c r="B17">
        <v>13.22</v>
      </c>
      <c r="C17">
        <v>4</v>
      </c>
      <c r="D17">
        <v>1</v>
      </c>
      <c r="E17" s="3">
        <f t="shared" si="0"/>
        <v>5.2880000000000003E-2</v>
      </c>
      <c r="F17" s="3">
        <v>25</v>
      </c>
      <c r="G17" s="3">
        <f t="shared" si="1"/>
        <v>472.76853252647498</v>
      </c>
      <c r="H17" s="3">
        <f t="shared" si="12"/>
        <v>31.728000000000002</v>
      </c>
      <c r="I17" s="3">
        <f t="shared" si="2"/>
        <v>23.796000000000003</v>
      </c>
      <c r="J17" s="3">
        <f t="shared" si="3"/>
        <v>52.88</v>
      </c>
      <c r="K17">
        <f t="shared" si="4"/>
        <v>2.3796000000000005E-2</v>
      </c>
      <c r="L17" s="5">
        <v>25</v>
      </c>
      <c r="M17" s="6">
        <v>0.45</v>
      </c>
      <c r="N17" s="4">
        <f t="shared" si="5"/>
        <v>472.76853252647498</v>
      </c>
      <c r="O17" s="4">
        <f t="shared" si="6"/>
        <v>-22.768532526474985</v>
      </c>
      <c r="P17" s="15">
        <f t="shared" si="7"/>
        <v>0.37443267776096822</v>
      </c>
      <c r="Q17" s="15">
        <f t="shared" si="8"/>
        <v>-1.8032677760968188E-2</v>
      </c>
      <c r="R17">
        <f>'print me lab dilution sheet'!G17</f>
        <v>0</v>
      </c>
      <c r="S17">
        <f>'print me lab dilution sheet'!H17</f>
        <v>0</v>
      </c>
      <c r="T17">
        <f t="shared" si="9"/>
        <v>0</v>
      </c>
      <c r="U17">
        <f t="shared" si="10"/>
        <v>0</v>
      </c>
      <c r="V17" s="18" t="e">
        <f t="shared" si="11"/>
        <v>#DIV/0!</v>
      </c>
    </row>
    <row r="18" spans="1:22" ht="16" x14ac:dyDescent="0.2">
      <c r="A18" t="s">
        <v>35</v>
      </c>
      <c r="B18">
        <v>7.133</v>
      </c>
      <c r="C18">
        <v>12</v>
      </c>
      <c r="D18">
        <v>1</v>
      </c>
      <c r="E18" s="3">
        <f t="shared" si="0"/>
        <v>8.5596000000000005E-2</v>
      </c>
      <c r="F18" s="3">
        <v>25</v>
      </c>
      <c r="G18" s="3">
        <f t="shared" si="1"/>
        <v>292.06972288424691</v>
      </c>
      <c r="H18" s="3">
        <f t="shared" si="12"/>
        <v>51.357599999999998</v>
      </c>
      <c r="I18" s="3">
        <f t="shared" si="2"/>
        <v>38.5182</v>
      </c>
      <c r="J18" s="3">
        <f t="shared" si="3"/>
        <v>85.596000000000004</v>
      </c>
      <c r="K18">
        <f t="shared" si="4"/>
        <v>3.8518200000000002E-2</v>
      </c>
      <c r="L18" s="5">
        <v>25</v>
      </c>
      <c r="M18" s="6">
        <v>0.45</v>
      </c>
      <c r="N18" s="4">
        <f t="shared" si="5"/>
        <v>292.06972288424691</v>
      </c>
      <c r="O18" s="4">
        <f t="shared" si="6"/>
        <v>157.93027711575309</v>
      </c>
      <c r="P18" s="15">
        <f t="shared" si="7"/>
        <v>0.23131922052432355</v>
      </c>
      <c r="Q18" s="15">
        <f t="shared" si="8"/>
        <v>0.12508077947567645</v>
      </c>
      <c r="R18">
        <f>'print me lab dilution sheet'!G18</f>
        <v>0</v>
      </c>
      <c r="S18">
        <f>'print me lab dilution sheet'!H18</f>
        <v>0</v>
      </c>
      <c r="T18">
        <f t="shared" si="9"/>
        <v>0</v>
      </c>
      <c r="U18">
        <f t="shared" si="10"/>
        <v>0</v>
      </c>
      <c r="V18" s="18" t="e">
        <f t="shared" si="11"/>
        <v>#DIV/0!</v>
      </c>
    </row>
    <row r="19" spans="1:22" ht="16" x14ac:dyDescent="0.2">
      <c r="A19" t="s">
        <v>31</v>
      </c>
      <c r="B19">
        <v>7.3390000000000004</v>
      </c>
      <c r="C19">
        <v>12</v>
      </c>
      <c r="D19">
        <v>1</v>
      </c>
      <c r="E19" s="3">
        <f t="shared" si="0"/>
        <v>8.8068000000000007E-2</v>
      </c>
      <c r="F19" s="3">
        <v>25</v>
      </c>
      <c r="G19" s="3">
        <f t="shared" si="1"/>
        <v>283.87155379933682</v>
      </c>
      <c r="H19" s="3">
        <f t="shared" si="12"/>
        <v>52.840800000000009</v>
      </c>
      <c r="I19" s="3">
        <f t="shared" si="2"/>
        <v>39.630600000000008</v>
      </c>
      <c r="J19" s="3">
        <f t="shared" si="3"/>
        <v>88.068000000000012</v>
      </c>
      <c r="K19">
        <f t="shared" si="4"/>
        <v>3.9630600000000009E-2</v>
      </c>
      <c r="L19" s="5">
        <v>25</v>
      </c>
      <c r="M19" s="6">
        <v>0.45</v>
      </c>
      <c r="N19" s="4">
        <f t="shared" si="5"/>
        <v>283.87155379933682</v>
      </c>
      <c r="O19" s="4">
        <f t="shared" si="6"/>
        <v>166.12844620066318</v>
      </c>
      <c r="P19" s="15">
        <f t="shared" si="7"/>
        <v>0.22482627060907479</v>
      </c>
      <c r="Q19" s="15">
        <f t="shared" si="8"/>
        <v>0.13157372939092526</v>
      </c>
      <c r="R19">
        <f>'print me lab dilution sheet'!G19</f>
        <v>0</v>
      </c>
      <c r="S19">
        <f>'print me lab dilution sheet'!H19</f>
        <v>0</v>
      </c>
      <c r="T19">
        <f t="shared" si="9"/>
        <v>0</v>
      </c>
      <c r="U19">
        <f t="shared" si="10"/>
        <v>0</v>
      </c>
      <c r="V19" s="18" t="e">
        <f t="shared" si="11"/>
        <v>#DIV/0!</v>
      </c>
    </row>
    <row r="20" spans="1:22" ht="16" x14ac:dyDescent="0.2">
      <c r="A20" t="s">
        <v>53</v>
      </c>
      <c r="B20">
        <v>11.87</v>
      </c>
      <c r="C20">
        <v>6</v>
      </c>
      <c r="D20">
        <v>1</v>
      </c>
      <c r="E20" s="3">
        <f t="shared" si="0"/>
        <v>7.1220000000000006E-2</v>
      </c>
      <c r="F20" s="3">
        <v>25</v>
      </c>
      <c r="G20" s="3">
        <f t="shared" si="1"/>
        <v>351.0249929795001</v>
      </c>
      <c r="H20" s="3">
        <f t="shared" si="12"/>
        <v>42.731999999999999</v>
      </c>
      <c r="I20" s="3">
        <f t="shared" si="2"/>
        <v>32.048999999999999</v>
      </c>
      <c r="J20" s="3">
        <f t="shared" si="3"/>
        <v>71.22</v>
      </c>
      <c r="K20">
        <f t="shared" si="4"/>
        <v>3.2049000000000001E-2</v>
      </c>
      <c r="L20" s="5">
        <v>25</v>
      </c>
      <c r="M20" s="6">
        <v>0.45</v>
      </c>
      <c r="N20" s="4">
        <f t="shared" si="5"/>
        <v>351.02499297950015</v>
      </c>
      <c r="O20" s="4">
        <f t="shared" si="6"/>
        <v>98.975007020499845</v>
      </c>
      <c r="P20" s="15">
        <f t="shared" si="7"/>
        <v>0.27801179443976409</v>
      </c>
      <c r="Q20" s="15">
        <f t="shared" si="8"/>
        <v>7.8388205560235874E-2</v>
      </c>
      <c r="R20">
        <f>'print me lab dilution sheet'!G20</f>
        <v>0</v>
      </c>
      <c r="S20">
        <f>'print me lab dilution sheet'!H20</f>
        <v>0</v>
      </c>
      <c r="T20">
        <f t="shared" si="9"/>
        <v>0</v>
      </c>
      <c r="U20">
        <f t="shared" si="10"/>
        <v>0</v>
      </c>
      <c r="V20" s="18" t="e">
        <f t="shared" si="11"/>
        <v>#DIV/0!</v>
      </c>
    </row>
    <row r="21" spans="1:22" ht="16" x14ac:dyDescent="0.2">
      <c r="A21" t="s">
        <v>103</v>
      </c>
      <c r="B21">
        <v>18.02</v>
      </c>
      <c r="C21">
        <v>3</v>
      </c>
      <c r="D21">
        <v>1</v>
      </c>
      <c r="E21" s="3">
        <f t="shared" si="0"/>
        <v>5.4060000000000004E-2</v>
      </c>
      <c r="F21" s="3">
        <v>25</v>
      </c>
      <c r="G21" s="3">
        <f t="shared" si="1"/>
        <v>462.44913059563447</v>
      </c>
      <c r="H21" s="3">
        <f t="shared" si="12"/>
        <v>32.436</v>
      </c>
      <c r="I21" s="3">
        <f t="shared" si="2"/>
        <v>24.327000000000002</v>
      </c>
      <c r="J21" s="3">
        <f t="shared" si="3"/>
        <v>54.06</v>
      </c>
      <c r="K21">
        <f t="shared" si="4"/>
        <v>2.4327000000000001E-2</v>
      </c>
      <c r="L21" s="5">
        <v>25</v>
      </c>
      <c r="M21" s="6">
        <v>0.45</v>
      </c>
      <c r="N21" s="4">
        <f t="shared" si="5"/>
        <v>462.44913059563447</v>
      </c>
      <c r="O21" s="4">
        <f t="shared" si="6"/>
        <v>-12.449130595634472</v>
      </c>
      <c r="P21" s="15">
        <f t="shared" si="7"/>
        <v>0.36625971143174252</v>
      </c>
      <c r="Q21" s="15">
        <f t="shared" si="8"/>
        <v>-9.8597114317425013E-3</v>
      </c>
      <c r="R21">
        <f>'print me lab dilution sheet'!G21</f>
        <v>0</v>
      </c>
      <c r="S21">
        <f>'print me lab dilution sheet'!H21</f>
        <v>0</v>
      </c>
      <c r="T21">
        <f t="shared" si="9"/>
        <v>0</v>
      </c>
      <c r="U21">
        <f t="shared" si="10"/>
        <v>0</v>
      </c>
      <c r="V21" s="18" t="e">
        <f t="shared" si="11"/>
        <v>#DIV/0!</v>
      </c>
    </row>
    <row r="22" spans="1:22" ht="16" x14ac:dyDescent="0.2">
      <c r="A22" t="s">
        <v>87</v>
      </c>
      <c r="B22">
        <v>16.32</v>
      </c>
      <c r="C22">
        <v>4</v>
      </c>
      <c r="D22">
        <v>1</v>
      </c>
      <c r="E22" s="3">
        <f t="shared" si="0"/>
        <v>6.5280000000000005E-2</v>
      </c>
      <c r="F22" s="3">
        <v>25</v>
      </c>
      <c r="G22" s="3">
        <f t="shared" si="1"/>
        <v>382.96568627450978</v>
      </c>
      <c r="H22" s="3">
        <f t="shared" si="12"/>
        <v>39.167999999999999</v>
      </c>
      <c r="I22" s="3">
        <f t="shared" si="2"/>
        <v>29.376000000000001</v>
      </c>
      <c r="J22" s="3">
        <f t="shared" si="3"/>
        <v>65.28</v>
      </c>
      <c r="K22">
        <f t="shared" si="4"/>
        <v>2.9376000000000003E-2</v>
      </c>
      <c r="L22" s="5">
        <v>25</v>
      </c>
      <c r="M22" s="6">
        <v>0.45</v>
      </c>
      <c r="N22" s="4">
        <f t="shared" si="5"/>
        <v>382.96568627450978</v>
      </c>
      <c r="O22" s="4">
        <f t="shared" si="6"/>
        <v>67.034313725490222</v>
      </c>
      <c r="P22" s="15">
        <f t="shared" si="7"/>
        <v>0.30330882352941174</v>
      </c>
      <c r="Q22" s="15">
        <f t="shared" si="8"/>
        <v>5.309117647058826E-2</v>
      </c>
      <c r="R22">
        <f>'print me lab dilution sheet'!G22</f>
        <v>0</v>
      </c>
      <c r="S22">
        <f>'print me lab dilution sheet'!H22</f>
        <v>0</v>
      </c>
      <c r="T22">
        <f t="shared" si="9"/>
        <v>0</v>
      </c>
      <c r="U22">
        <f t="shared" si="10"/>
        <v>0</v>
      </c>
      <c r="V22" s="18" t="e">
        <f t="shared" si="11"/>
        <v>#DIV/0!</v>
      </c>
    </row>
    <row r="23" spans="1:22" ht="16" x14ac:dyDescent="0.2">
      <c r="A23" t="s">
        <v>63</v>
      </c>
      <c r="B23">
        <v>9.4760000000000009</v>
      </c>
      <c r="C23">
        <v>6</v>
      </c>
      <c r="D23">
        <v>1</v>
      </c>
      <c r="E23" s="3">
        <f t="shared" si="0"/>
        <v>5.6856000000000011E-2</v>
      </c>
      <c r="F23" s="3">
        <v>25</v>
      </c>
      <c r="G23" s="3">
        <f t="shared" si="1"/>
        <v>439.70733080061905</v>
      </c>
      <c r="H23" s="3">
        <f t="shared" si="12"/>
        <v>34.113600000000005</v>
      </c>
      <c r="I23" s="3">
        <f t="shared" si="2"/>
        <v>25.585200000000004</v>
      </c>
      <c r="J23" s="3">
        <f t="shared" si="3"/>
        <v>56.856000000000009</v>
      </c>
      <c r="K23">
        <f t="shared" si="4"/>
        <v>2.5585200000000002E-2</v>
      </c>
      <c r="L23" s="5">
        <v>25</v>
      </c>
      <c r="M23" s="6">
        <v>0.45</v>
      </c>
      <c r="N23" s="4">
        <f t="shared" si="5"/>
        <v>439.70733080061905</v>
      </c>
      <c r="O23" s="4">
        <f t="shared" si="6"/>
        <v>10.292669199380953</v>
      </c>
      <c r="P23" s="15">
        <f t="shared" si="7"/>
        <v>0.34824820599409029</v>
      </c>
      <c r="Q23" s="15">
        <f t="shared" si="8"/>
        <v>8.1517940059097141E-3</v>
      </c>
      <c r="R23">
        <f>'print me lab dilution sheet'!G23</f>
        <v>0</v>
      </c>
      <c r="S23">
        <f>'print me lab dilution sheet'!H23</f>
        <v>0</v>
      </c>
      <c r="T23">
        <f t="shared" si="9"/>
        <v>0</v>
      </c>
      <c r="U23">
        <f t="shared" si="10"/>
        <v>0</v>
      </c>
      <c r="V23" s="18" t="e">
        <f t="shared" si="11"/>
        <v>#DIV/0!</v>
      </c>
    </row>
    <row r="24" spans="1:22" ht="16" x14ac:dyDescent="0.2">
      <c r="A24" t="s">
        <v>58</v>
      </c>
      <c r="B24">
        <v>8.4149999999999991</v>
      </c>
      <c r="C24">
        <v>6</v>
      </c>
      <c r="D24">
        <v>1</v>
      </c>
      <c r="E24" s="3">
        <f t="shared" si="0"/>
        <v>5.0489999999999993E-2</v>
      </c>
      <c r="F24" s="3">
        <v>25</v>
      </c>
      <c r="G24" s="3">
        <f t="shared" si="1"/>
        <v>495.14755397108343</v>
      </c>
      <c r="H24" s="3">
        <f t="shared" si="12"/>
        <v>30.293999999999997</v>
      </c>
      <c r="I24" s="3">
        <f t="shared" si="2"/>
        <v>22.720499999999998</v>
      </c>
      <c r="J24" s="3">
        <f t="shared" si="3"/>
        <v>50.489999999999995</v>
      </c>
      <c r="K24">
        <f t="shared" si="4"/>
        <v>2.2720499999999998E-2</v>
      </c>
      <c r="L24" s="5">
        <v>25</v>
      </c>
      <c r="M24" s="6">
        <v>0.45</v>
      </c>
      <c r="N24" s="4">
        <f t="shared" si="5"/>
        <v>495.14755397108343</v>
      </c>
      <c r="O24" s="4">
        <f t="shared" si="6"/>
        <v>-45.147553971083425</v>
      </c>
      <c r="P24" s="15">
        <f t="shared" si="7"/>
        <v>0.39215686274509809</v>
      </c>
      <c r="Q24" s="15">
        <f t="shared" si="8"/>
        <v>-3.5756862745098074E-2</v>
      </c>
      <c r="R24">
        <f>'print me lab dilution sheet'!G24</f>
        <v>0</v>
      </c>
      <c r="S24">
        <f>'print me lab dilution sheet'!H24</f>
        <v>0</v>
      </c>
      <c r="T24">
        <f t="shared" si="9"/>
        <v>0</v>
      </c>
      <c r="U24">
        <f t="shared" si="10"/>
        <v>0</v>
      </c>
      <c r="V24" s="18" t="e">
        <f t="shared" si="11"/>
        <v>#DIV/0!</v>
      </c>
    </row>
    <row r="25" spans="1:22" ht="16" x14ac:dyDescent="0.2">
      <c r="A25" t="s">
        <v>33</v>
      </c>
      <c r="B25">
        <v>6.7279999999999998</v>
      </c>
      <c r="C25">
        <v>12</v>
      </c>
      <c r="D25">
        <v>1</v>
      </c>
      <c r="E25" s="3">
        <f t="shared" si="0"/>
        <v>8.0735999999999988E-2</v>
      </c>
      <c r="F25" s="3">
        <v>25</v>
      </c>
      <c r="G25" s="3">
        <f t="shared" si="1"/>
        <v>309.65120887831949</v>
      </c>
      <c r="H25" s="3">
        <f t="shared" si="12"/>
        <v>48.441599999999994</v>
      </c>
      <c r="I25" s="3">
        <f t="shared" si="2"/>
        <v>36.331199999999995</v>
      </c>
      <c r="J25" s="3">
        <f t="shared" si="3"/>
        <v>80.73599999999999</v>
      </c>
      <c r="K25">
        <f t="shared" si="4"/>
        <v>3.6331199999999994E-2</v>
      </c>
      <c r="L25" s="5">
        <v>25</v>
      </c>
      <c r="M25" s="6">
        <v>0.45</v>
      </c>
      <c r="N25" s="4">
        <f t="shared" si="5"/>
        <v>309.65120887831949</v>
      </c>
      <c r="O25" s="4">
        <f t="shared" si="6"/>
        <v>140.34879112168051</v>
      </c>
      <c r="P25" s="15">
        <f t="shared" si="7"/>
        <v>0.24524375743162907</v>
      </c>
      <c r="Q25" s="15">
        <f t="shared" si="8"/>
        <v>0.11115624256837096</v>
      </c>
      <c r="R25">
        <f>'print me lab dilution sheet'!G25</f>
        <v>0</v>
      </c>
      <c r="S25">
        <f>'print me lab dilution sheet'!H25</f>
        <v>0</v>
      </c>
      <c r="T25">
        <f t="shared" si="9"/>
        <v>0</v>
      </c>
      <c r="U25">
        <f t="shared" si="10"/>
        <v>0</v>
      </c>
      <c r="V25" s="18" t="e">
        <f t="shared" si="11"/>
        <v>#DIV/0!</v>
      </c>
    </row>
    <row r="26" spans="1:22" ht="16" x14ac:dyDescent="0.2">
      <c r="A26" t="s">
        <v>52</v>
      </c>
      <c r="B26">
        <v>12.29</v>
      </c>
      <c r="C26">
        <v>6</v>
      </c>
      <c r="D26">
        <v>1</v>
      </c>
      <c r="E26" s="3">
        <f t="shared" si="0"/>
        <v>7.374E-2</v>
      </c>
      <c r="F26" s="3">
        <v>25</v>
      </c>
      <c r="G26" s="3">
        <f t="shared" si="1"/>
        <v>339.02902088418767</v>
      </c>
      <c r="H26" s="3">
        <f t="shared" si="12"/>
        <v>44.243999999999993</v>
      </c>
      <c r="I26" s="3">
        <f t="shared" si="2"/>
        <v>33.183</v>
      </c>
      <c r="J26" s="3">
        <f t="shared" si="3"/>
        <v>73.739999999999995</v>
      </c>
      <c r="K26">
        <f t="shared" si="4"/>
        <v>3.3182999999999997E-2</v>
      </c>
      <c r="L26" s="5">
        <v>25</v>
      </c>
      <c r="M26" s="6">
        <v>0.45</v>
      </c>
      <c r="N26" s="4">
        <f t="shared" si="5"/>
        <v>339.02902088418767</v>
      </c>
      <c r="O26" s="4">
        <f t="shared" si="6"/>
        <v>110.97097911581233</v>
      </c>
      <c r="P26" s="15">
        <f t="shared" si="7"/>
        <v>0.26851098454027666</v>
      </c>
      <c r="Q26" s="15">
        <f t="shared" si="8"/>
        <v>8.7889015459723371E-2</v>
      </c>
      <c r="R26">
        <f>'print me lab dilution sheet'!G26</f>
        <v>0</v>
      </c>
      <c r="S26">
        <f>'print me lab dilution sheet'!H26</f>
        <v>0</v>
      </c>
      <c r="T26">
        <f t="shared" si="9"/>
        <v>0</v>
      </c>
      <c r="U26">
        <f t="shared" si="10"/>
        <v>0</v>
      </c>
      <c r="V26" s="18" t="e">
        <f t="shared" si="11"/>
        <v>#DIV/0!</v>
      </c>
    </row>
    <row r="27" spans="1:22" ht="16" x14ac:dyDescent="0.2">
      <c r="A27" t="s">
        <v>104</v>
      </c>
      <c r="B27">
        <v>17.920000000000002</v>
      </c>
      <c r="C27">
        <v>3</v>
      </c>
      <c r="D27">
        <v>1</v>
      </c>
      <c r="E27" s="3">
        <f t="shared" si="0"/>
        <v>5.3760000000000002E-2</v>
      </c>
      <c r="F27" s="3">
        <v>25</v>
      </c>
      <c r="G27" s="3">
        <f t="shared" si="1"/>
        <v>465.02976190476187</v>
      </c>
      <c r="H27" s="3">
        <f t="shared" si="12"/>
        <v>32.256</v>
      </c>
      <c r="I27" s="3">
        <f t="shared" si="2"/>
        <v>24.192000000000004</v>
      </c>
      <c r="J27" s="3">
        <f t="shared" si="3"/>
        <v>53.760000000000005</v>
      </c>
      <c r="K27">
        <f t="shared" si="4"/>
        <v>2.4192000000000005E-2</v>
      </c>
      <c r="L27" s="5">
        <v>25</v>
      </c>
      <c r="M27" s="6">
        <v>0.45</v>
      </c>
      <c r="N27" s="4">
        <f t="shared" si="5"/>
        <v>465.02976190476181</v>
      </c>
      <c r="O27" s="4">
        <f t="shared" si="6"/>
        <v>-15.029761904761813</v>
      </c>
      <c r="P27" s="15">
        <f t="shared" si="7"/>
        <v>0.3683035714285714</v>
      </c>
      <c r="Q27" s="15">
        <f t="shared" si="8"/>
        <v>-1.1903571428571355E-2</v>
      </c>
      <c r="R27">
        <f>'print me lab dilution sheet'!G27</f>
        <v>0</v>
      </c>
      <c r="S27">
        <f>'print me lab dilution sheet'!H27</f>
        <v>0</v>
      </c>
      <c r="T27">
        <f t="shared" si="9"/>
        <v>0</v>
      </c>
      <c r="U27">
        <f t="shared" si="10"/>
        <v>0</v>
      </c>
      <c r="V27" s="18" t="e">
        <f t="shared" si="11"/>
        <v>#DIV/0!</v>
      </c>
    </row>
    <row r="28" spans="1:22" ht="16" x14ac:dyDescent="0.2">
      <c r="A28" t="s">
        <v>86</v>
      </c>
      <c r="B28">
        <v>16.309999999999999</v>
      </c>
      <c r="C28">
        <v>4</v>
      </c>
      <c r="D28">
        <v>1</v>
      </c>
      <c r="E28" s="3">
        <f t="shared" si="0"/>
        <v>6.5239999999999992E-2</v>
      </c>
      <c r="F28" s="3">
        <v>25</v>
      </c>
      <c r="G28" s="3">
        <f t="shared" si="1"/>
        <v>383.20049049662788</v>
      </c>
      <c r="H28" s="3">
        <f t="shared" si="12"/>
        <v>39.143999999999998</v>
      </c>
      <c r="I28" s="3">
        <f t="shared" si="2"/>
        <v>29.357999999999997</v>
      </c>
      <c r="J28" s="3">
        <f t="shared" si="3"/>
        <v>65.239999999999995</v>
      </c>
      <c r="K28">
        <f t="shared" si="4"/>
        <v>2.9357999999999999E-2</v>
      </c>
      <c r="L28" s="5">
        <v>25</v>
      </c>
      <c r="M28" s="6">
        <v>0.45</v>
      </c>
      <c r="N28" s="4">
        <f t="shared" si="5"/>
        <v>383.20049049662788</v>
      </c>
      <c r="O28" s="4">
        <f t="shared" si="6"/>
        <v>66.799509503372121</v>
      </c>
      <c r="P28" s="15">
        <f t="shared" si="7"/>
        <v>0.30349478847332934</v>
      </c>
      <c r="Q28" s="15">
        <f t="shared" si="8"/>
        <v>5.2905211526670728E-2</v>
      </c>
      <c r="R28">
        <f>'print me lab dilution sheet'!G28</f>
        <v>0</v>
      </c>
      <c r="S28">
        <f>'print me lab dilution sheet'!H28</f>
        <v>0</v>
      </c>
      <c r="T28">
        <f t="shared" si="9"/>
        <v>0</v>
      </c>
      <c r="U28">
        <f t="shared" si="10"/>
        <v>0</v>
      </c>
      <c r="V28" s="18" t="e">
        <f t="shared" si="11"/>
        <v>#DIV/0!</v>
      </c>
    </row>
    <row r="29" spans="1:22" ht="16" x14ac:dyDescent="0.2">
      <c r="A29" t="s">
        <v>62</v>
      </c>
      <c r="B29">
        <v>9.2349999999999994</v>
      </c>
      <c r="C29">
        <v>6</v>
      </c>
      <c r="D29">
        <v>1</v>
      </c>
      <c r="E29" s="3">
        <f t="shared" si="0"/>
        <v>5.5409999999999994E-2</v>
      </c>
      <c r="F29" s="3">
        <v>25</v>
      </c>
      <c r="G29" s="3">
        <f t="shared" si="1"/>
        <v>451.1820970943873</v>
      </c>
      <c r="H29" s="3">
        <f t="shared" si="12"/>
        <v>33.245999999999995</v>
      </c>
      <c r="I29" s="3">
        <f t="shared" si="2"/>
        <v>24.9345</v>
      </c>
      <c r="J29" s="3">
        <f t="shared" si="3"/>
        <v>55.41</v>
      </c>
      <c r="K29">
        <f t="shared" si="4"/>
        <v>2.4934499999999998E-2</v>
      </c>
      <c r="L29" s="5">
        <v>25</v>
      </c>
      <c r="M29" s="6">
        <v>0.45</v>
      </c>
      <c r="N29" s="4">
        <f t="shared" si="5"/>
        <v>451.1820970943873</v>
      </c>
      <c r="O29" s="4">
        <f t="shared" si="6"/>
        <v>-1.1820970943873021</v>
      </c>
      <c r="P29" s="15">
        <f t="shared" si="7"/>
        <v>0.35733622089875472</v>
      </c>
      <c r="Q29" s="15">
        <f t="shared" si="8"/>
        <v>-9.3622089875474335E-4</v>
      </c>
      <c r="R29">
        <f>'print me lab dilution sheet'!G30</f>
        <v>0</v>
      </c>
      <c r="S29">
        <f>'print me lab dilution sheet'!H30</f>
        <v>0</v>
      </c>
      <c r="T29">
        <f t="shared" si="9"/>
        <v>0</v>
      </c>
      <c r="U29">
        <f t="shared" si="10"/>
        <v>0</v>
      </c>
      <c r="V29" s="18" t="e">
        <f t="shared" si="11"/>
        <v>#DIV/0!</v>
      </c>
    </row>
    <row r="30" spans="1:22" ht="16" x14ac:dyDescent="0.2">
      <c r="A30" t="s">
        <v>60</v>
      </c>
      <c r="B30">
        <v>7.8929999999999998</v>
      </c>
      <c r="C30">
        <v>6</v>
      </c>
      <c r="D30">
        <v>1</v>
      </c>
      <c r="E30" s="3">
        <f t="shared" si="0"/>
        <v>4.7357999999999997E-2</v>
      </c>
      <c r="F30" s="3">
        <v>25</v>
      </c>
      <c r="G30" s="3">
        <f t="shared" si="1"/>
        <v>527.89391443895443</v>
      </c>
      <c r="H30" s="3">
        <f t="shared" si="12"/>
        <v>28.414799999999996</v>
      </c>
      <c r="I30" s="3">
        <f t="shared" si="2"/>
        <v>21.3111</v>
      </c>
      <c r="J30" s="3">
        <f t="shared" si="3"/>
        <v>47.357999999999997</v>
      </c>
      <c r="K30">
        <f t="shared" si="4"/>
        <v>2.1311099999999999E-2</v>
      </c>
      <c r="L30" s="5">
        <v>25</v>
      </c>
      <c r="M30" s="6">
        <v>0.45</v>
      </c>
      <c r="N30" s="4">
        <f t="shared" si="5"/>
        <v>527.89391443895431</v>
      </c>
      <c r="O30" s="4">
        <f t="shared" si="6"/>
        <v>-77.893914438954312</v>
      </c>
      <c r="P30" s="15">
        <f t="shared" si="7"/>
        <v>0.41809198023565181</v>
      </c>
      <c r="Q30" s="15">
        <f t="shared" si="8"/>
        <v>-6.1691980235651818E-2</v>
      </c>
      <c r="R30">
        <f>'print me lab dilution sheet'!G31</f>
        <v>0</v>
      </c>
      <c r="S30">
        <f>'print me lab dilution sheet'!H31</f>
        <v>0</v>
      </c>
      <c r="T30">
        <f t="shared" si="9"/>
        <v>0</v>
      </c>
      <c r="U30">
        <f t="shared" si="10"/>
        <v>0</v>
      </c>
      <c r="V30" s="18" t="e">
        <f t="shared" si="11"/>
        <v>#DIV/0!</v>
      </c>
    </row>
    <row r="31" spans="1:22" ht="16" x14ac:dyDescent="0.2">
      <c r="A31" t="s">
        <v>32</v>
      </c>
      <c r="B31">
        <v>7.4260000000000002</v>
      </c>
      <c r="C31">
        <v>12</v>
      </c>
      <c r="D31">
        <v>1</v>
      </c>
      <c r="E31" s="3">
        <f t="shared" si="0"/>
        <v>8.9111999999999997E-2</v>
      </c>
      <c r="F31" s="3">
        <v>25</v>
      </c>
      <c r="G31" s="3">
        <f t="shared" si="1"/>
        <v>280.54582996678334</v>
      </c>
      <c r="H31" s="3">
        <f t="shared" si="12"/>
        <v>53.467199999999998</v>
      </c>
      <c r="I31" s="3">
        <f t="shared" si="2"/>
        <v>40.1004</v>
      </c>
      <c r="J31" s="3">
        <f t="shared" si="3"/>
        <v>89.111999999999995</v>
      </c>
      <c r="K31">
        <f t="shared" si="4"/>
        <v>4.0100400000000001E-2</v>
      </c>
      <c r="L31" s="5">
        <v>25</v>
      </c>
      <c r="M31" s="6">
        <v>0.45</v>
      </c>
      <c r="N31" s="4">
        <f t="shared" si="5"/>
        <v>280.54582996678334</v>
      </c>
      <c r="O31" s="4">
        <f t="shared" si="6"/>
        <v>169.45417003321666</v>
      </c>
      <c r="P31" s="15">
        <f t="shared" si="7"/>
        <v>0.22219229733369242</v>
      </c>
      <c r="Q31" s="15">
        <f t="shared" si="8"/>
        <v>0.1342077026663076</v>
      </c>
      <c r="R31">
        <f>'print me lab dilution sheet'!G32</f>
        <v>0</v>
      </c>
      <c r="S31">
        <f>'print me lab dilution sheet'!H32</f>
        <v>0</v>
      </c>
      <c r="T31">
        <f t="shared" si="9"/>
        <v>0</v>
      </c>
      <c r="U31">
        <f t="shared" si="10"/>
        <v>0</v>
      </c>
      <c r="V31" s="18" t="e">
        <f t="shared" si="11"/>
        <v>#DIV/0!</v>
      </c>
    </row>
    <row r="32" spans="1:22" ht="16" x14ac:dyDescent="0.2">
      <c r="A32" t="s">
        <v>54</v>
      </c>
      <c r="B32">
        <v>11.56</v>
      </c>
      <c r="C32">
        <v>6</v>
      </c>
      <c r="D32">
        <v>1</v>
      </c>
      <c r="E32" s="3">
        <f t="shared" si="0"/>
        <v>6.9360000000000005E-2</v>
      </c>
      <c r="F32" s="3">
        <v>25</v>
      </c>
      <c r="G32" s="3">
        <f t="shared" si="1"/>
        <v>360.43829296424451</v>
      </c>
      <c r="H32" s="3">
        <f t="shared" si="12"/>
        <v>41.616</v>
      </c>
      <c r="I32" s="3">
        <f t="shared" si="2"/>
        <v>31.212</v>
      </c>
      <c r="J32" s="3">
        <f t="shared" si="3"/>
        <v>69.36</v>
      </c>
      <c r="K32">
        <f t="shared" si="4"/>
        <v>3.1212E-2</v>
      </c>
      <c r="L32" s="5">
        <v>25</v>
      </c>
      <c r="M32" s="6">
        <v>0.45</v>
      </c>
      <c r="N32" s="4">
        <f t="shared" si="5"/>
        <v>360.43829296424451</v>
      </c>
      <c r="O32" s="4">
        <f t="shared" si="6"/>
        <v>89.561707035755489</v>
      </c>
      <c r="P32" s="15">
        <f t="shared" si="7"/>
        <v>0.28546712802768165</v>
      </c>
      <c r="Q32" s="15">
        <f t="shared" si="8"/>
        <v>7.0932871972318359E-2</v>
      </c>
      <c r="R32">
        <f>'print me lab dilution sheet'!G33</f>
        <v>0</v>
      </c>
      <c r="S32">
        <f>'print me lab dilution sheet'!H33</f>
        <v>0</v>
      </c>
      <c r="T32">
        <f t="shared" si="9"/>
        <v>0</v>
      </c>
      <c r="U32">
        <f t="shared" si="10"/>
        <v>0</v>
      </c>
      <c r="V32" s="18" t="e">
        <f t="shared" si="11"/>
        <v>#DIV/0!</v>
      </c>
    </row>
    <row r="33" spans="1:22" ht="16" x14ac:dyDescent="0.2">
      <c r="A33" t="s">
        <v>45</v>
      </c>
      <c r="B33">
        <v>17.77</v>
      </c>
      <c r="C33">
        <v>3</v>
      </c>
      <c r="D33">
        <v>1</v>
      </c>
      <c r="E33" s="3">
        <f t="shared" si="0"/>
        <v>5.3310000000000003E-2</v>
      </c>
      <c r="F33" s="3">
        <v>25</v>
      </c>
      <c r="G33" s="3">
        <f t="shared" si="1"/>
        <v>468.95516788595012</v>
      </c>
      <c r="H33" s="3">
        <f t="shared" si="12"/>
        <v>31.986000000000001</v>
      </c>
      <c r="I33" s="3">
        <f t="shared" si="2"/>
        <v>23.989500000000003</v>
      </c>
      <c r="J33" s="3">
        <f t="shared" si="3"/>
        <v>53.31</v>
      </c>
      <c r="K33">
        <f t="shared" si="4"/>
        <v>2.3989500000000004E-2</v>
      </c>
      <c r="L33" s="5">
        <v>25</v>
      </c>
      <c r="M33" s="6">
        <v>0.45</v>
      </c>
      <c r="N33" s="4">
        <f t="shared" si="5"/>
        <v>468.95516788595006</v>
      </c>
      <c r="O33" s="4">
        <f t="shared" si="6"/>
        <v>-18.955167885950061</v>
      </c>
      <c r="P33" s="15">
        <f t="shared" si="7"/>
        <v>0.37141249296567247</v>
      </c>
      <c r="Q33" s="15">
        <f t="shared" si="8"/>
        <v>-1.5012492965672449E-2</v>
      </c>
      <c r="R33">
        <f>'print me lab dilution sheet'!G34</f>
        <v>0</v>
      </c>
      <c r="S33">
        <f>'print me lab dilution sheet'!H34</f>
        <v>0</v>
      </c>
      <c r="T33">
        <f t="shared" si="9"/>
        <v>0</v>
      </c>
      <c r="U33">
        <f t="shared" si="10"/>
        <v>0</v>
      </c>
      <c r="V33" s="18" t="e">
        <f t="shared" si="11"/>
        <v>#DIV/0!</v>
      </c>
    </row>
    <row r="34" spans="1:22" ht="16" x14ac:dyDescent="0.2">
      <c r="A34" t="s">
        <v>88</v>
      </c>
      <c r="B34">
        <v>15.79</v>
      </c>
      <c r="C34">
        <v>4</v>
      </c>
      <c r="D34">
        <v>1</v>
      </c>
      <c r="E34" s="3">
        <f t="shared" si="0"/>
        <v>6.3159999999999994E-2</v>
      </c>
      <c r="F34" s="3">
        <v>25</v>
      </c>
      <c r="G34" s="3">
        <f t="shared" si="1"/>
        <v>395.82013932868909</v>
      </c>
      <c r="H34" s="3">
        <f t="shared" si="12"/>
        <v>37.895999999999994</v>
      </c>
      <c r="I34" s="3">
        <f t="shared" si="2"/>
        <v>28.422000000000001</v>
      </c>
      <c r="J34" s="3">
        <f t="shared" si="3"/>
        <v>63.16</v>
      </c>
      <c r="K34">
        <f t="shared" si="4"/>
        <v>2.8421999999999999E-2</v>
      </c>
      <c r="L34" s="5">
        <v>25</v>
      </c>
      <c r="M34" s="6">
        <v>0.45</v>
      </c>
      <c r="N34" s="4">
        <f t="shared" si="5"/>
        <v>395.82013932868904</v>
      </c>
      <c r="O34" s="4">
        <f t="shared" si="6"/>
        <v>54.179860671310962</v>
      </c>
      <c r="P34" s="15">
        <f t="shared" si="7"/>
        <v>0.31348955034832177</v>
      </c>
      <c r="Q34" s="15">
        <f t="shared" si="8"/>
        <v>4.2910449651678284E-2</v>
      </c>
      <c r="R34">
        <f>'print me lab dilution sheet'!G35</f>
        <v>0</v>
      </c>
      <c r="S34">
        <f>'print me lab dilution sheet'!H35</f>
        <v>0</v>
      </c>
      <c r="T34">
        <f t="shared" si="9"/>
        <v>0</v>
      </c>
      <c r="U34">
        <f t="shared" si="10"/>
        <v>0</v>
      </c>
      <c r="V34" s="18" t="e">
        <f t="shared" si="11"/>
        <v>#DIV/0!</v>
      </c>
    </row>
    <row r="35" spans="1:22" ht="16" x14ac:dyDescent="0.2">
      <c r="A35" t="s">
        <v>64</v>
      </c>
      <c r="B35">
        <v>9.6709999999999994</v>
      </c>
      <c r="C35">
        <v>6</v>
      </c>
      <c r="D35">
        <v>1</v>
      </c>
      <c r="E35" s="3">
        <f t="shared" si="0"/>
        <v>5.8025999999999994E-2</v>
      </c>
      <c r="F35" s="3">
        <v>25</v>
      </c>
      <c r="G35" s="3">
        <f t="shared" si="1"/>
        <v>430.84134698238722</v>
      </c>
      <c r="H35" s="3">
        <f t="shared" si="12"/>
        <v>34.815599999999996</v>
      </c>
      <c r="I35" s="3">
        <f t="shared" si="2"/>
        <v>26.111699999999999</v>
      </c>
      <c r="J35" s="3">
        <f t="shared" si="3"/>
        <v>58.025999999999996</v>
      </c>
      <c r="K35">
        <f t="shared" si="4"/>
        <v>2.6111699999999998E-2</v>
      </c>
      <c r="L35" s="5">
        <v>25</v>
      </c>
      <c r="M35" s="6">
        <v>0.45</v>
      </c>
      <c r="N35" s="4">
        <f t="shared" si="5"/>
        <v>430.84134698238722</v>
      </c>
      <c r="O35" s="4">
        <f t="shared" si="6"/>
        <v>19.158653017612778</v>
      </c>
      <c r="P35" s="15">
        <f t="shared" si="7"/>
        <v>0.34122634681005071</v>
      </c>
      <c r="Q35" s="15">
        <f t="shared" si="8"/>
        <v>1.5173653189949321E-2</v>
      </c>
      <c r="R35">
        <f>'print me lab dilution sheet'!G36</f>
        <v>0</v>
      </c>
      <c r="S35">
        <f>'print me lab dilution sheet'!H36</f>
        <v>0</v>
      </c>
      <c r="T35">
        <f t="shared" si="9"/>
        <v>0</v>
      </c>
      <c r="U35">
        <f t="shared" si="10"/>
        <v>0</v>
      </c>
      <c r="V35" s="18" t="e">
        <f t="shared" si="11"/>
        <v>#DIV/0!</v>
      </c>
    </row>
    <row r="36" spans="1:22" ht="16" x14ac:dyDescent="0.2">
      <c r="A36" t="s">
        <v>61</v>
      </c>
      <c r="B36">
        <v>7.5359999999999996</v>
      </c>
      <c r="C36">
        <v>6</v>
      </c>
      <c r="D36">
        <v>1</v>
      </c>
      <c r="E36" s="3">
        <f t="shared" si="0"/>
        <v>4.5215999999999992E-2</v>
      </c>
      <c r="F36" s="3">
        <v>25</v>
      </c>
      <c r="G36" s="3">
        <f t="shared" si="1"/>
        <v>552.90162774239218</v>
      </c>
      <c r="H36" s="3">
        <f t="shared" si="12"/>
        <v>27.129599999999996</v>
      </c>
      <c r="I36" s="3">
        <f t="shared" si="2"/>
        <v>20.347199999999997</v>
      </c>
      <c r="J36" s="3">
        <f t="shared" si="3"/>
        <v>45.215999999999994</v>
      </c>
      <c r="K36">
        <f t="shared" si="4"/>
        <v>2.0347199999999996E-2</v>
      </c>
      <c r="L36" s="5">
        <v>25</v>
      </c>
      <c r="M36" s="6">
        <v>0.45</v>
      </c>
      <c r="N36" s="4">
        <f t="shared" si="5"/>
        <v>552.90162774239218</v>
      </c>
      <c r="O36" s="4">
        <f t="shared" si="6"/>
        <v>-102.90162774239218</v>
      </c>
      <c r="P36" s="15">
        <f t="shared" si="7"/>
        <v>0.43789808917197459</v>
      </c>
      <c r="Q36" s="15">
        <f t="shared" si="8"/>
        <v>-8.1498089171974611E-2</v>
      </c>
      <c r="R36">
        <f>'print me lab dilution sheet'!G37</f>
        <v>0</v>
      </c>
      <c r="S36">
        <f>'print me lab dilution sheet'!H37</f>
        <v>0</v>
      </c>
      <c r="T36">
        <f t="shared" si="9"/>
        <v>0</v>
      </c>
      <c r="U36">
        <f t="shared" si="10"/>
        <v>0</v>
      </c>
      <c r="V36" s="18" t="e">
        <f t="shared" si="11"/>
        <v>#DIV/0!</v>
      </c>
    </row>
    <row r="37" spans="1:22" ht="16" x14ac:dyDescent="0.2">
      <c r="A37" t="s">
        <v>81</v>
      </c>
      <c r="B37">
        <v>17.23</v>
      </c>
      <c r="C37">
        <v>4</v>
      </c>
      <c r="D37">
        <v>1</v>
      </c>
      <c r="E37" s="3">
        <f t="shared" si="0"/>
        <v>6.8919999999999995E-2</v>
      </c>
      <c r="F37" s="3">
        <v>25</v>
      </c>
      <c r="G37" s="3">
        <f t="shared" si="1"/>
        <v>362.73940800928614</v>
      </c>
      <c r="H37" s="3">
        <f t="shared" si="12"/>
        <v>41.351999999999997</v>
      </c>
      <c r="I37" s="3">
        <f t="shared" si="2"/>
        <v>31.014000000000003</v>
      </c>
      <c r="J37" s="3">
        <f t="shared" si="3"/>
        <v>68.92</v>
      </c>
      <c r="K37">
        <f t="shared" si="4"/>
        <v>3.1014000000000003E-2</v>
      </c>
      <c r="L37" s="5">
        <v>25</v>
      </c>
      <c r="M37" s="6">
        <v>0.45</v>
      </c>
      <c r="N37" s="4">
        <f t="shared" si="5"/>
        <v>362.73940800928608</v>
      </c>
      <c r="O37" s="4">
        <f t="shared" si="6"/>
        <v>87.26059199071392</v>
      </c>
      <c r="P37" s="15">
        <f t="shared" si="7"/>
        <v>0.28728961114335461</v>
      </c>
      <c r="Q37" s="15">
        <f t="shared" si="8"/>
        <v>6.911038885664543E-2</v>
      </c>
      <c r="R37">
        <f>'print me lab dilution sheet'!G38</f>
        <v>0</v>
      </c>
      <c r="S37">
        <f>'print me lab dilution sheet'!H38</f>
        <v>0</v>
      </c>
      <c r="T37">
        <f t="shared" si="9"/>
        <v>0</v>
      </c>
      <c r="U37">
        <f t="shared" si="10"/>
        <v>0</v>
      </c>
      <c r="V37" s="18" t="e">
        <f t="shared" si="11"/>
        <v>#DIV/0!</v>
      </c>
    </row>
    <row r="38" spans="1:22" ht="16" x14ac:dyDescent="0.2">
      <c r="A38" t="s">
        <v>117</v>
      </c>
      <c r="B38">
        <v>24.75</v>
      </c>
      <c r="C38">
        <v>2.5</v>
      </c>
      <c r="D38">
        <v>1</v>
      </c>
      <c r="E38" s="3">
        <f t="shared" si="0"/>
        <v>6.1874999999999999E-2</v>
      </c>
      <c r="F38" s="3">
        <v>25</v>
      </c>
      <c r="G38" s="3">
        <f t="shared" si="1"/>
        <v>404.0404040404041</v>
      </c>
      <c r="H38" s="3">
        <f t="shared" si="12"/>
        <v>37.125</v>
      </c>
      <c r="I38" s="3">
        <f t="shared" si="2"/>
        <v>27.84375</v>
      </c>
      <c r="J38" s="3">
        <f t="shared" si="3"/>
        <v>61.875</v>
      </c>
      <c r="K38">
        <f t="shared" si="4"/>
        <v>2.784375E-2</v>
      </c>
      <c r="L38" s="5">
        <v>25</v>
      </c>
      <c r="M38" s="6">
        <v>0.45</v>
      </c>
      <c r="N38" s="4">
        <f t="shared" si="5"/>
        <v>404.04040404040404</v>
      </c>
      <c r="O38" s="4">
        <f t="shared" si="6"/>
        <v>45.959595959595958</v>
      </c>
      <c r="P38" s="15">
        <f t="shared" si="7"/>
        <v>0.32</v>
      </c>
      <c r="Q38" s="15">
        <f t="shared" si="8"/>
        <v>3.6400000000000002E-2</v>
      </c>
      <c r="R38">
        <f>'print me lab dilution sheet'!G39</f>
        <v>0</v>
      </c>
      <c r="S38">
        <f>'print me lab dilution sheet'!H39</f>
        <v>0</v>
      </c>
      <c r="T38">
        <f t="shared" si="9"/>
        <v>0</v>
      </c>
      <c r="U38">
        <f t="shared" si="10"/>
        <v>0</v>
      </c>
      <c r="V38" s="18" t="e">
        <f t="shared" si="11"/>
        <v>#DIV/0!</v>
      </c>
    </row>
    <row r="39" spans="1:22" ht="16" x14ac:dyDescent="0.2">
      <c r="A39" t="s">
        <v>93</v>
      </c>
      <c r="B39">
        <v>12.58</v>
      </c>
      <c r="C39">
        <v>4</v>
      </c>
      <c r="D39">
        <v>1</v>
      </c>
      <c r="E39" s="3">
        <f t="shared" si="0"/>
        <v>5.0320000000000004E-2</v>
      </c>
      <c r="F39" s="3">
        <v>25</v>
      </c>
      <c r="G39" s="3">
        <f t="shared" si="1"/>
        <v>496.82034976152613</v>
      </c>
      <c r="H39" s="3">
        <f t="shared" si="12"/>
        <v>30.192</v>
      </c>
      <c r="I39" s="3">
        <f t="shared" si="2"/>
        <v>22.644000000000002</v>
      </c>
      <c r="J39" s="3">
        <f t="shared" si="3"/>
        <v>50.32</v>
      </c>
      <c r="K39">
        <f t="shared" si="4"/>
        <v>2.2644000000000001E-2</v>
      </c>
      <c r="L39" s="5">
        <v>25</v>
      </c>
      <c r="M39" s="6">
        <v>0.45</v>
      </c>
      <c r="N39" s="4">
        <f t="shared" si="5"/>
        <v>496.82034976152619</v>
      </c>
      <c r="O39" s="4">
        <f t="shared" si="6"/>
        <v>-46.820349761526188</v>
      </c>
      <c r="P39" s="15">
        <f t="shared" si="7"/>
        <v>0.39348171701112877</v>
      </c>
      <c r="Q39" s="15">
        <f t="shared" si="8"/>
        <v>-3.7081717011128744E-2</v>
      </c>
      <c r="R39">
        <f>'print me lab dilution sheet'!G40</f>
        <v>0</v>
      </c>
      <c r="S39">
        <f>'print me lab dilution sheet'!H40</f>
        <v>0</v>
      </c>
      <c r="T39">
        <f t="shared" si="9"/>
        <v>0</v>
      </c>
      <c r="U39">
        <f t="shared" si="10"/>
        <v>0</v>
      </c>
      <c r="V39" s="18" t="e">
        <f t="shared" si="11"/>
        <v>#DIV/0!</v>
      </c>
    </row>
    <row r="40" spans="1:22" ht="16" x14ac:dyDescent="0.2">
      <c r="A40" t="s">
        <v>67</v>
      </c>
      <c r="B40">
        <v>11.23</v>
      </c>
      <c r="C40">
        <v>6</v>
      </c>
      <c r="D40">
        <v>1</v>
      </c>
      <c r="E40" s="3">
        <f t="shared" si="0"/>
        <v>6.7379999999999995E-2</v>
      </c>
      <c r="F40" s="3">
        <v>25</v>
      </c>
      <c r="G40" s="3">
        <f t="shared" si="1"/>
        <v>371.02997922232117</v>
      </c>
      <c r="H40" s="3">
        <f t="shared" si="12"/>
        <v>40.427999999999997</v>
      </c>
      <c r="I40" s="3">
        <f t="shared" si="2"/>
        <v>30.320999999999998</v>
      </c>
      <c r="J40" s="3">
        <f t="shared" si="3"/>
        <v>67.38</v>
      </c>
      <c r="K40">
        <f t="shared" si="4"/>
        <v>3.0320999999999997E-2</v>
      </c>
      <c r="L40" s="5">
        <v>25</v>
      </c>
      <c r="M40" s="6">
        <v>0.45</v>
      </c>
      <c r="N40" s="4">
        <f t="shared" si="5"/>
        <v>371.02997922232117</v>
      </c>
      <c r="O40" s="4">
        <f t="shared" si="6"/>
        <v>78.970020777678826</v>
      </c>
      <c r="P40" s="15">
        <f t="shared" si="7"/>
        <v>0.2938557435440784</v>
      </c>
      <c r="Q40" s="15">
        <f t="shared" si="8"/>
        <v>6.254425645592164E-2</v>
      </c>
      <c r="R40">
        <f>'print me lab dilution sheet'!G41</f>
        <v>0</v>
      </c>
      <c r="S40">
        <f>'print me lab dilution sheet'!H41</f>
        <v>0</v>
      </c>
      <c r="T40">
        <f t="shared" si="9"/>
        <v>0</v>
      </c>
      <c r="U40">
        <f t="shared" si="10"/>
        <v>0</v>
      </c>
      <c r="V40" s="18" t="e">
        <f t="shared" si="11"/>
        <v>#DIV/0!</v>
      </c>
    </row>
    <row r="41" spans="1:22" ht="16" x14ac:dyDescent="0.2">
      <c r="A41" t="s">
        <v>66</v>
      </c>
      <c r="B41">
        <v>7.81</v>
      </c>
      <c r="C41">
        <v>6</v>
      </c>
      <c r="D41">
        <v>1</v>
      </c>
      <c r="E41" s="3">
        <f t="shared" si="0"/>
        <v>4.6859999999999999E-2</v>
      </c>
      <c r="F41" s="3">
        <v>25</v>
      </c>
      <c r="G41" s="3">
        <f t="shared" si="1"/>
        <v>533.50405463081518</v>
      </c>
      <c r="H41" s="3">
        <f t="shared" si="12"/>
        <v>28.116</v>
      </c>
      <c r="I41" s="3">
        <f t="shared" si="2"/>
        <v>21.087</v>
      </c>
      <c r="J41" s="3">
        <f t="shared" si="3"/>
        <v>46.86</v>
      </c>
      <c r="K41">
        <f t="shared" si="4"/>
        <v>2.1086999999999998E-2</v>
      </c>
      <c r="L41" s="5">
        <v>25</v>
      </c>
      <c r="M41" s="6">
        <v>0.45</v>
      </c>
      <c r="N41" s="4">
        <f t="shared" si="5"/>
        <v>533.50405463081518</v>
      </c>
      <c r="O41" s="4">
        <f t="shared" si="6"/>
        <v>-83.504054630815176</v>
      </c>
      <c r="P41" s="15">
        <f t="shared" si="7"/>
        <v>0.42253521126760563</v>
      </c>
      <c r="Q41" s="15">
        <f t="shared" si="8"/>
        <v>-6.6135211267605631E-2</v>
      </c>
      <c r="R41">
        <f>'print me lab dilution sheet'!G42</f>
        <v>0</v>
      </c>
      <c r="S41">
        <f>'print me lab dilution sheet'!H42</f>
        <v>0</v>
      </c>
      <c r="T41">
        <f t="shared" si="9"/>
        <v>0</v>
      </c>
      <c r="U41">
        <f t="shared" si="10"/>
        <v>0</v>
      </c>
      <c r="V41" s="18" t="e">
        <f t="shared" si="11"/>
        <v>#DIV/0!</v>
      </c>
    </row>
    <row r="42" spans="1:22" ht="16" x14ac:dyDescent="0.2">
      <c r="A42" t="s">
        <v>28</v>
      </c>
      <c r="B42">
        <v>5.3310000000000004</v>
      </c>
      <c r="C42">
        <v>12</v>
      </c>
      <c r="D42">
        <v>1</v>
      </c>
      <c r="E42" s="3">
        <f t="shared" si="0"/>
        <v>6.3972000000000015E-2</v>
      </c>
      <c r="F42" s="3">
        <v>25</v>
      </c>
      <c r="G42" s="3">
        <f t="shared" si="1"/>
        <v>390.79597323829165</v>
      </c>
      <c r="H42" s="3">
        <f t="shared" si="12"/>
        <v>38.383200000000002</v>
      </c>
      <c r="I42" s="3">
        <f t="shared" si="2"/>
        <v>28.787400000000005</v>
      </c>
      <c r="J42" s="3">
        <f t="shared" si="3"/>
        <v>63.972000000000008</v>
      </c>
      <c r="K42">
        <f t="shared" si="4"/>
        <v>2.8787400000000005E-2</v>
      </c>
      <c r="L42" s="5">
        <v>25</v>
      </c>
      <c r="M42" s="6">
        <v>0.45</v>
      </c>
      <c r="N42" s="4">
        <f t="shared" si="5"/>
        <v>390.79597323829171</v>
      </c>
      <c r="O42" s="4">
        <f t="shared" si="6"/>
        <v>59.204026761708292</v>
      </c>
      <c r="P42" s="15">
        <f t="shared" si="7"/>
        <v>0.30951041080472702</v>
      </c>
      <c r="Q42" s="15">
        <f t="shared" si="8"/>
        <v>4.6889589195272967E-2</v>
      </c>
      <c r="R42">
        <f>'print me lab dilution sheet'!G43</f>
        <v>0</v>
      </c>
      <c r="S42">
        <f>'print me lab dilution sheet'!H43</f>
        <v>0</v>
      </c>
      <c r="T42">
        <f t="shared" si="9"/>
        <v>0</v>
      </c>
      <c r="U42">
        <f t="shared" si="10"/>
        <v>0</v>
      </c>
      <c r="V42" s="18" t="e">
        <f t="shared" si="11"/>
        <v>#DIV/0!</v>
      </c>
    </row>
    <row r="43" spans="1:22" ht="16" x14ac:dyDescent="0.2">
      <c r="A43" t="s">
        <v>82</v>
      </c>
      <c r="B43">
        <v>16.649999999999999</v>
      </c>
      <c r="C43">
        <v>4</v>
      </c>
      <c r="D43">
        <v>1</v>
      </c>
      <c r="E43" s="3">
        <f t="shared" si="0"/>
        <v>6.6599999999999993E-2</v>
      </c>
      <c r="F43" s="3">
        <v>25</v>
      </c>
      <c r="G43" s="3">
        <f t="shared" si="1"/>
        <v>375.37537537537543</v>
      </c>
      <c r="H43" s="3">
        <f t="shared" si="12"/>
        <v>39.959999999999994</v>
      </c>
      <c r="I43" s="3">
        <f t="shared" si="2"/>
        <v>29.97</v>
      </c>
      <c r="J43" s="3">
        <f t="shared" si="3"/>
        <v>66.599999999999994</v>
      </c>
      <c r="K43">
        <f t="shared" si="4"/>
        <v>2.997E-2</v>
      </c>
      <c r="L43" s="5">
        <v>25</v>
      </c>
      <c r="M43" s="6">
        <v>0.45</v>
      </c>
      <c r="N43" s="4">
        <f t="shared" si="5"/>
        <v>375.37537537537537</v>
      </c>
      <c r="O43" s="4">
        <f t="shared" si="6"/>
        <v>74.62462462462463</v>
      </c>
      <c r="P43" s="15">
        <f t="shared" si="7"/>
        <v>0.29729729729729731</v>
      </c>
      <c r="Q43" s="15">
        <f t="shared" si="8"/>
        <v>5.9102702702702709E-2</v>
      </c>
      <c r="R43">
        <f>'print me lab dilution sheet'!G44</f>
        <v>0</v>
      </c>
      <c r="S43">
        <f>'print me lab dilution sheet'!H44</f>
        <v>0</v>
      </c>
      <c r="T43">
        <f t="shared" si="9"/>
        <v>0</v>
      </c>
      <c r="U43">
        <f t="shared" si="10"/>
        <v>0</v>
      </c>
      <c r="V43" s="18" t="e">
        <f t="shared" si="11"/>
        <v>#DIV/0!</v>
      </c>
    </row>
    <row r="44" spans="1:22" ht="16" x14ac:dyDescent="0.2">
      <c r="A44" t="s">
        <v>119</v>
      </c>
      <c r="B44">
        <v>22.75</v>
      </c>
      <c r="C44">
        <v>2.5</v>
      </c>
      <c r="D44">
        <v>1</v>
      </c>
      <c r="E44" s="3">
        <f t="shared" si="0"/>
        <v>5.6875000000000002E-2</v>
      </c>
      <c r="F44" s="3">
        <v>25</v>
      </c>
      <c r="G44" s="3">
        <f t="shared" si="1"/>
        <v>439.56043956043953</v>
      </c>
      <c r="H44" s="3">
        <f t="shared" si="12"/>
        <v>34.125</v>
      </c>
      <c r="I44" s="3">
        <f t="shared" si="2"/>
        <v>25.59375</v>
      </c>
      <c r="J44" s="3">
        <f t="shared" si="3"/>
        <v>56.875</v>
      </c>
      <c r="K44">
        <f t="shared" si="4"/>
        <v>2.5593749999999998E-2</v>
      </c>
      <c r="L44" s="5">
        <v>25</v>
      </c>
      <c r="M44" s="6">
        <v>0.45</v>
      </c>
      <c r="N44" s="4">
        <f t="shared" si="5"/>
        <v>439.56043956043953</v>
      </c>
      <c r="O44" s="4">
        <f t="shared" si="6"/>
        <v>10.439560439560466</v>
      </c>
      <c r="P44" s="15">
        <f t="shared" si="7"/>
        <v>0.34813186813186814</v>
      </c>
      <c r="Q44" s="15">
        <f t="shared" si="8"/>
        <v>8.2681318681318908E-3</v>
      </c>
      <c r="R44">
        <f>'print me lab dilution sheet'!G45</f>
        <v>0</v>
      </c>
      <c r="S44">
        <f>'print me lab dilution sheet'!H45</f>
        <v>0</v>
      </c>
      <c r="T44">
        <f t="shared" si="9"/>
        <v>0</v>
      </c>
      <c r="U44">
        <f t="shared" si="10"/>
        <v>0</v>
      </c>
      <c r="V44" s="18" t="e">
        <f t="shared" si="11"/>
        <v>#DIV/0!</v>
      </c>
    </row>
    <row r="45" spans="1:22" ht="16" x14ac:dyDescent="0.2">
      <c r="A45" t="s">
        <v>94</v>
      </c>
      <c r="B45">
        <v>14.28</v>
      </c>
      <c r="C45">
        <v>4</v>
      </c>
      <c r="D45">
        <v>1</v>
      </c>
      <c r="E45" s="3">
        <f t="shared" si="0"/>
        <v>5.7119999999999997E-2</v>
      </c>
      <c r="F45" s="3">
        <v>25</v>
      </c>
      <c r="G45" s="3">
        <f t="shared" si="1"/>
        <v>437.67507002801119</v>
      </c>
      <c r="H45" s="3">
        <f t="shared" si="12"/>
        <v>34.271999999999998</v>
      </c>
      <c r="I45" s="3">
        <f t="shared" si="2"/>
        <v>25.704000000000001</v>
      </c>
      <c r="J45" s="3">
        <f t="shared" si="3"/>
        <v>57.12</v>
      </c>
      <c r="K45">
        <f t="shared" si="4"/>
        <v>2.5704000000000001E-2</v>
      </c>
      <c r="L45" s="5">
        <v>25</v>
      </c>
      <c r="M45" s="6">
        <v>0.45</v>
      </c>
      <c r="N45" s="4">
        <f t="shared" si="5"/>
        <v>437.67507002801119</v>
      </c>
      <c r="O45" s="4">
        <f t="shared" si="6"/>
        <v>12.324929971988809</v>
      </c>
      <c r="P45" s="15">
        <f t="shared" si="7"/>
        <v>0.34663865546218486</v>
      </c>
      <c r="Q45" s="15">
        <f t="shared" si="8"/>
        <v>9.7613445378151378E-3</v>
      </c>
      <c r="R45">
        <f>'print me lab dilution sheet'!G46</f>
        <v>0</v>
      </c>
      <c r="S45">
        <f>'print me lab dilution sheet'!H46</f>
        <v>0</v>
      </c>
      <c r="T45">
        <f t="shared" si="9"/>
        <v>0</v>
      </c>
      <c r="U45">
        <f t="shared" si="10"/>
        <v>0</v>
      </c>
      <c r="V45" s="18" t="e">
        <f t="shared" si="11"/>
        <v>#DIV/0!</v>
      </c>
    </row>
    <row r="46" spans="1:22" ht="16" x14ac:dyDescent="0.2">
      <c r="A46" t="s">
        <v>65</v>
      </c>
      <c r="B46">
        <v>9.9730000000000008</v>
      </c>
      <c r="C46">
        <v>6</v>
      </c>
      <c r="D46">
        <v>1</v>
      </c>
      <c r="E46" s="3">
        <f t="shared" si="0"/>
        <v>5.9838000000000009E-2</v>
      </c>
      <c r="F46" s="3">
        <v>25</v>
      </c>
      <c r="G46" s="3">
        <f t="shared" si="1"/>
        <v>417.79471239011991</v>
      </c>
      <c r="H46" s="3">
        <f t="shared" si="12"/>
        <v>35.902800000000006</v>
      </c>
      <c r="I46" s="3">
        <f t="shared" si="2"/>
        <v>26.927100000000003</v>
      </c>
      <c r="J46" s="3">
        <f t="shared" si="3"/>
        <v>59.838000000000008</v>
      </c>
      <c r="K46">
        <f t="shared" si="4"/>
        <v>2.6927100000000002E-2</v>
      </c>
      <c r="L46" s="5">
        <v>25</v>
      </c>
      <c r="M46" s="6">
        <v>0.45</v>
      </c>
      <c r="N46" s="4">
        <f t="shared" si="5"/>
        <v>417.79471239011997</v>
      </c>
      <c r="O46" s="4">
        <f t="shared" si="6"/>
        <v>32.205287609880031</v>
      </c>
      <c r="P46" s="15">
        <f t="shared" si="7"/>
        <v>0.33089341221297502</v>
      </c>
      <c r="Q46" s="15">
        <f t="shared" si="8"/>
        <v>2.5506587787024988E-2</v>
      </c>
      <c r="R46">
        <f>'print me lab dilution sheet'!G47</f>
        <v>0</v>
      </c>
      <c r="S46">
        <f>'print me lab dilution sheet'!H47</f>
        <v>0</v>
      </c>
      <c r="T46">
        <f t="shared" si="9"/>
        <v>0</v>
      </c>
      <c r="U46">
        <f t="shared" si="10"/>
        <v>0</v>
      </c>
      <c r="V46" s="18" t="e">
        <f t="shared" si="11"/>
        <v>#DIV/0!</v>
      </c>
    </row>
    <row r="47" spans="1:22" ht="16" x14ac:dyDescent="0.2">
      <c r="A47" t="s">
        <v>34</v>
      </c>
      <c r="B47">
        <v>7.2460000000000004</v>
      </c>
      <c r="C47">
        <v>12</v>
      </c>
      <c r="D47">
        <v>1</v>
      </c>
      <c r="E47" s="3">
        <f t="shared" si="0"/>
        <v>8.6952000000000002E-2</v>
      </c>
      <c r="F47" s="3">
        <v>25</v>
      </c>
      <c r="G47" s="3">
        <f t="shared" si="1"/>
        <v>287.51495077744039</v>
      </c>
      <c r="H47" s="3">
        <f t="shared" si="12"/>
        <v>52.171199999999999</v>
      </c>
      <c r="I47" s="3">
        <f t="shared" si="2"/>
        <v>39.128399999999999</v>
      </c>
      <c r="J47" s="3">
        <f t="shared" si="3"/>
        <v>86.951999999999998</v>
      </c>
      <c r="K47">
        <f t="shared" si="4"/>
        <v>3.9128400000000001E-2</v>
      </c>
      <c r="L47" s="5">
        <v>25</v>
      </c>
      <c r="M47" s="6">
        <v>0.45</v>
      </c>
      <c r="N47" s="4">
        <f t="shared" si="5"/>
        <v>287.51495077744045</v>
      </c>
      <c r="O47" s="4">
        <f t="shared" si="6"/>
        <v>162.48504922255955</v>
      </c>
      <c r="P47" s="15">
        <f t="shared" si="7"/>
        <v>0.22771184101573286</v>
      </c>
      <c r="Q47" s="15">
        <f t="shared" si="8"/>
        <v>0.12868815898426716</v>
      </c>
      <c r="R47">
        <f>'print me lab dilution sheet'!G48</f>
        <v>0</v>
      </c>
      <c r="S47">
        <f>'print me lab dilution sheet'!H48</f>
        <v>0</v>
      </c>
      <c r="T47">
        <f t="shared" si="9"/>
        <v>0</v>
      </c>
      <c r="U47">
        <f t="shared" si="10"/>
        <v>0</v>
      </c>
      <c r="V47" s="18" t="e">
        <f t="shared" si="11"/>
        <v>#DIV/0!</v>
      </c>
    </row>
    <row r="48" spans="1:22" ht="16" x14ac:dyDescent="0.2">
      <c r="A48" t="s">
        <v>27</v>
      </c>
      <c r="B48">
        <v>6.101</v>
      </c>
      <c r="C48">
        <v>12</v>
      </c>
      <c r="D48">
        <v>1</v>
      </c>
      <c r="E48" s="3">
        <f t="shared" si="0"/>
        <v>7.3211999999999999E-2</v>
      </c>
      <c r="F48" s="3">
        <v>25</v>
      </c>
      <c r="G48" s="3">
        <f t="shared" si="1"/>
        <v>341.47407528820412</v>
      </c>
      <c r="H48" s="3">
        <f t="shared" si="12"/>
        <v>43.927199999999999</v>
      </c>
      <c r="I48" s="3">
        <f t="shared" si="2"/>
        <v>32.945399999999999</v>
      </c>
      <c r="J48" s="3">
        <f t="shared" si="3"/>
        <v>73.212000000000003</v>
      </c>
      <c r="K48">
        <f t="shared" si="4"/>
        <v>3.29454E-2</v>
      </c>
      <c r="L48" s="5">
        <v>25</v>
      </c>
      <c r="M48" s="6">
        <v>0.45</v>
      </c>
      <c r="N48" s="4">
        <f t="shared" si="5"/>
        <v>341.47407528820412</v>
      </c>
      <c r="O48" s="4">
        <f t="shared" si="6"/>
        <v>108.52592471179588</v>
      </c>
      <c r="P48" s="15">
        <f t="shared" si="7"/>
        <v>0.27044746762825772</v>
      </c>
      <c r="Q48" s="15">
        <f t="shared" si="8"/>
        <v>8.595253237174233E-2</v>
      </c>
      <c r="R48">
        <f>'print me lab dilution sheet'!G49</f>
        <v>0</v>
      </c>
      <c r="S48">
        <f>'print me lab dilution sheet'!H49</f>
        <v>0</v>
      </c>
      <c r="T48">
        <f t="shared" si="9"/>
        <v>0</v>
      </c>
      <c r="U48">
        <f t="shared" si="10"/>
        <v>0</v>
      </c>
      <c r="V48" s="18" t="e">
        <f t="shared" si="11"/>
        <v>#DIV/0!</v>
      </c>
    </row>
    <row r="49" spans="1:22" ht="16" x14ac:dyDescent="0.2">
      <c r="A49" t="s">
        <v>83</v>
      </c>
      <c r="B49">
        <v>16.57</v>
      </c>
      <c r="C49">
        <v>4</v>
      </c>
      <c r="D49">
        <v>1</v>
      </c>
      <c r="E49" s="3">
        <f t="shared" si="0"/>
        <v>6.6280000000000006E-2</v>
      </c>
      <c r="F49" s="3">
        <v>25</v>
      </c>
      <c r="G49" s="3">
        <f t="shared" si="1"/>
        <v>377.18768859384426</v>
      </c>
      <c r="H49" s="3">
        <f t="shared" si="12"/>
        <v>39.768000000000001</v>
      </c>
      <c r="I49" s="3">
        <f t="shared" si="2"/>
        <v>29.826000000000001</v>
      </c>
      <c r="J49" s="3">
        <f t="shared" si="3"/>
        <v>66.28</v>
      </c>
      <c r="K49">
        <f t="shared" si="4"/>
        <v>2.9826000000000002E-2</v>
      </c>
      <c r="L49" s="5">
        <v>25</v>
      </c>
      <c r="M49" s="6">
        <v>0.45</v>
      </c>
      <c r="N49" s="4">
        <f t="shared" si="5"/>
        <v>377.18768859384431</v>
      </c>
      <c r="O49" s="4">
        <f t="shared" si="6"/>
        <v>72.812311406155686</v>
      </c>
      <c r="P49" s="15">
        <f t="shared" si="7"/>
        <v>0.29873264936632471</v>
      </c>
      <c r="Q49" s="15">
        <f t="shared" si="8"/>
        <v>5.7667350633675306E-2</v>
      </c>
      <c r="R49">
        <f>'print me lab dilution sheet'!G50</f>
        <v>0</v>
      </c>
      <c r="S49">
        <f>'print me lab dilution sheet'!H50</f>
        <v>0</v>
      </c>
      <c r="T49">
        <f t="shared" si="9"/>
        <v>0</v>
      </c>
      <c r="U49">
        <f t="shared" si="10"/>
        <v>0</v>
      </c>
      <c r="V49" s="18" t="e">
        <f t="shared" si="11"/>
        <v>#DIV/0!</v>
      </c>
    </row>
    <row r="50" spans="1:22" ht="16" x14ac:dyDescent="0.2">
      <c r="A50" t="s">
        <v>118</v>
      </c>
      <c r="B50">
        <v>22.59</v>
      </c>
      <c r="C50">
        <v>2.5</v>
      </c>
      <c r="D50">
        <v>1</v>
      </c>
      <c r="E50" s="3">
        <f t="shared" si="0"/>
        <v>5.6475000000000004E-2</v>
      </c>
      <c r="F50" s="3">
        <v>25</v>
      </c>
      <c r="G50" s="3">
        <f t="shared" si="1"/>
        <v>442.67374944665778</v>
      </c>
      <c r="H50" s="3">
        <f t="shared" si="12"/>
        <v>33.884999999999998</v>
      </c>
      <c r="I50" s="3">
        <f t="shared" si="2"/>
        <v>25.41375</v>
      </c>
      <c r="J50" s="3">
        <f t="shared" si="3"/>
        <v>56.475000000000001</v>
      </c>
      <c r="K50">
        <f t="shared" si="4"/>
        <v>2.5413749999999999E-2</v>
      </c>
      <c r="L50" s="5">
        <v>25</v>
      </c>
      <c r="M50" s="6">
        <v>0.45</v>
      </c>
      <c r="N50" s="4">
        <f t="shared" si="5"/>
        <v>442.67374944665778</v>
      </c>
      <c r="O50" s="4">
        <f t="shared" si="6"/>
        <v>7.32625055334222</v>
      </c>
      <c r="P50" s="15">
        <f t="shared" si="7"/>
        <v>0.35059760956175295</v>
      </c>
      <c r="Q50" s="15">
        <f t="shared" si="8"/>
        <v>5.8023904382470386E-3</v>
      </c>
      <c r="R50">
        <f>'print me lab dilution sheet'!G51</f>
        <v>0</v>
      </c>
      <c r="S50">
        <f>'print me lab dilution sheet'!H51</f>
        <v>0</v>
      </c>
      <c r="T50">
        <f t="shared" si="9"/>
        <v>0</v>
      </c>
      <c r="U50">
        <f t="shared" si="10"/>
        <v>0</v>
      </c>
      <c r="V50" s="18" t="e">
        <f t="shared" si="11"/>
        <v>#DIV/0!</v>
      </c>
    </row>
    <row r="51" spans="1:22" ht="16" x14ac:dyDescent="0.2">
      <c r="A51" t="s">
        <v>92</v>
      </c>
      <c r="B51">
        <v>13.02</v>
      </c>
      <c r="C51">
        <v>4</v>
      </c>
      <c r="D51">
        <v>1</v>
      </c>
      <c r="E51" s="3">
        <f t="shared" si="0"/>
        <v>5.2080000000000001E-2</v>
      </c>
      <c r="F51" s="3">
        <v>25</v>
      </c>
      <c r="G51" s="3">
        <f t="shared" si="1"/>
        <v>480.03072196620587</v>
      </c>
      <c r="H51" s="3">
        <f t="shared" si="12"/>
        <v>31.247999999999998</v>
      </c>
      <c r="I51" s="3">
        <f t="shared" si="2"/>
        <v>23.436</v>
      </c>
      <c r="J51" s="3">
        <f t="shared" si="3"/>
        <v>52.08</v>
      </c>
      <c r="K51">
        <f t="shared" si="4"/>
        <v>2.3435999999999998E-2</v>
      </c>
      <c r="L51" s="5">
        <v>25</v>
      </c>
      <c r="M51" s="6">
        <v>0.45</v>
      </c>
      <c r="N51" s="4">
        <f t="shared" si="5"/>
        <v>480.03072196620582</v>
      </c>
      <c r="O51" s="4">
        <f t="shared" si="6"/>
        <v>-30.030721966205817</v>
      </c>
      <c r="P51" s="15">
        <f t="shared" si="7"/>
        <v>0.38018433179723504</v>
      </c>
      <c r="Q51" s="15">
        <f t="shared" si="8"/>
        <v>-2.3784331797235009E-2</v>
      </c>
      <c r="R51">
        <f>'print me lab dilution sheet'!G52</f>
        <v>0</v>
      </c>
      <c r="S51">
        <f>'print me lab dilution sheet'!H52</f>
        <v>0</v>
      </c>
      <c r="T51">
        <f t="shared" si="9"/>
        <v>0</v>
      </c>
      <c r="U51">
        <f t="shared" si="10"/>
        <v>0</v>
      </c>
      <c r="V51" s="18" t="e">
        <f t="shared" si="11"/>
        <v>#DIV/0!</v>
      </c>
    </row>
    <row r="52" spans="1:22" ht="16" x14ac:dyDescent="0.2">
      <c r="A52" t="s">
        <v>68</v>
      </c>
      <c r="B52">
        <v>9.6</v>
      </c>
      <c r="C52">
        <v>6</v>
      </c>
      <c r="D52">
        <v>1</v>
      </c>
      <c r="E52" s="3">
        <f t="shared" si="0"/>
        <v>5.7599999999999991E-2</v>
      </c>
      <c r="F52" s="3">
        <v>25</v>
      </c>
      <c r="G52" s="3">
        <f t="shared" si="1"/>
        <v>434.02777777777783</v>
      </c>
      <c r="H52" s="3">
        <f t="shared" si="12"/>
        <v>34.559999999999995</v>
      </c>
      <c r="I52" s="3">
        <f t="shared" si="2"/>
        <v>25.919999999999998</v>
      </c>
      <c r="J52" s="3">
        <f t="shared" si="3"/>
        <v>57.599999999999994</v>
      </c>
      <c r="K52">
        <f t="shared" si="4"/>
        <v>2.5919999999999999E-2</v>
      </c>
      <c r="L52" s="5">
        <v>25</v>
      </c>
      <c r="M52" s="6">
        <v>0.45</v>
      </c>
      <c r="N52" s="4">
        <f t="shared" si="5"/>
        <v>434.02777777777783</v>
      </c>
      <c r="O52" s="4">
        <f t="shared" si="6"/>
        <v>15.972222222222172</v>
      </c>
      <c r="P52" s="15">
        <f t="shared" si="7"/>
        <v>0.34375000000000006</v>
      </c>
      <c r="Q52" s="15">
        <f t="shared" si="8"/>
        <v>1.2649999999999962E-2</v>
      </c>
      <c r="R52">
        <f>'print me lab dilution sheet'!G53</f>
        <v>0</v>
      </c>
      <c r="S52">
        <f>'print me lab dilution sheet'!H53</f>
        <v>0</v>
      </c>
      <c r="T52">
        <f t="shared" si="9"/>
        <v>0</v>
      </c>
      <c r="U52">
        <f t="shared" si="10"/>
        <v>0</v>
      </c>
      <c r="V52" s="18" t="e">
        <f t="shared" si="11"/>
        <v>#DIV/0!</v>
      </c>
    </row>
    <row r="53" spans="1:22" ht="16" x14ac:dyDescent="0.2">
      <c r="A53" t="s">
        <v>49</v>
      </c>
      <c r="B53">
        <v>8.1310000000000002</v>
      </c>
      <c r="C53">
        <v>6</v>
      </c>
      <c r="D53">
        <v>1</v>
      </c>
      <c r="E53" s="3">
        <f t="shared" si="0"/>
        <v>4.8786000000000003E-2</v>
      </c>
      <c r="F53" s="3">
        <v>25</v>
      </c>
      <c r="G53" s="3">
        <f t="shared" si="1"/>
        <v>512.44209404337312</v>
      </c>
      <c r="H53" s="3">
        <f t="shared" si="12"/>
        <v>29.271599999999999</v>
      </c>
      <c r="I53" s="3">
        <f t="shared" si="2"/>
        <v>21.953700000000001</v>
      </c>
      <c r="J53" s="3">
        <f t="shared" si="3"/>
        <v>48.786000000000001</v>
      </c>
      <c r="K53">
        <f t="shared" si="4"/>
        <v>2.19537E-2</v>
      </c>
      <c r="L53" s="5">
        <v>25</v>
      </c>
      <c r="M53" s="6">
        <v>0.45</v>
      </c>
      <c r="N53" s="4">
        <f t="shared" si="5"/>
        <v>512.44209404337312</v>
      </c>
      <c r="O53" s="4">
        <f t="shared" si="6"/>
        <v>-62.442094043373118</v>
      </c>
      <c r="P53" s="15">
        <f t="shared" si="7"/>
        <v>0.40585413848235152</v>
      </c>
      <c r="Q53" s="15">
        <f t="shared" si="8"/>
        <v>-4.9454138482351508E-2</v>
      </c>
      <c r="R53">
        <f>'print me lab dilution sheet'!G54</f>
        <v>0</v>
      </c>
      <c r="S53">
        <f>'print me lab dilution sheet'!H54</f>
        <v>0</v>
      </c>
      <c r="T53">
        <f t="shared" si="9"/>
        <v>0</v>
      </c>
      <c r="U53">
        <f t="shared" si="10"/>
        <v>0</v>
      </c>
      <c r="V53" s="18" t="e">
        <f t="shared" si="11"/>
        <v>#DIV/0!</v>
      </c>
    </row>
    <row r="54" spans="1:22" ht="16" x14ac:dyDescent="0.2">
      <c r="A54" t="s">
        <v>72</v>
      </c>
      <c r="B54">
        <v>3.5009999999999999</v>
      </c>
      <c r="C54">
        <v>19</v>
      </c>
      <c r="D54">
        <v>1</v>
      </c>
      <c r="E54" s="3">
        <f t="shared" si="0"/>
        <v>6.6518999999999995E-2</v>
      </c>
      <c r="F54" s="3">
        <v>25</v>
      </c>
      <c r="G54" s="3">
        <f t="shared" si="1"/>
        <v>375.83246891865485</v>
      </c>
      <c r="H54" s="3">
        <f t="shared" si="12"/>
        <v>39.911399999999993</v>
      </c>
      <c r="I54" s="3">
        <f t="shared" si="2"/>
        <v>29.933549999999997</v>
      </c>
      <c r="J54" s="3">
        <f t="shared" si="3"/>
        <v>66.518999999999991</v>
      </c>
      <c r="K54">
        <f t="shared" si="4"/>
        <v>2.9933549999999996E-2</v>
      </c>
      <c r="L54" s="5">
        <v>25</v>
      </c>
      <c r="M54" s="6">
        <v>0.45</v>
      </c>
      <c r="N54" s="4">
        <f t="shared" si="5"/>
        <v>375.83246891865485</v>
      </c>
      <c r="O54" s="4">
        <f t="shared" si="6"/>
        <v>74.167531081345146</v>
      </c>
      <c r="P54" s="15">
        <f t="shared" si="7"/>
        <v>0.29765931538357465</v>
      </c>
      <c r="Q54" s="15">
        <f t="shared" si="8"/>
        <v>5.8740684616425357E-2</v>
      </c>
      <c r="R54">
        <f>'print me lab dilution sheet'!G55</f>
        <v>0</v>
      </c>
      <c r="S54">
        <f>'print me lab dilution sheet'!H55</f>
        <v>0</v>
      </c>
      <c r="T54">
        <f t="shared" si="9"/>
        <v>0</v>
      </c>
      <c r="U54">
        <f t="shared" si="10"/>
        <v>0</v>
      </c>
      <c r="V54" s="18" t="e">
        <f t="shared" si="11"/>
        <v>#DIV/0!</v>
      </c>
    </row>
    <row r="55" spans="1:22" ht="16" x14ac:dyDescent="0.2">
      <c r="A55" t="s">
        <v>122</v>
      </c>
      <c r="B55">
        <v>28.2</v>
      </c>
      <c r="C55">
        <v>2.5</v>
      </c>
      <c r="D55">
        <v>1</v>
      </c>
      <c r="E55" s="3">
        <f t="shared" si="0"/>
        <v>7.0499999999999993E-2</v>
      </c>
      <c r="F55" s="3">
        <v>25</v>
      </c>
      <c r="G55" s="3">
        <f t="shared" si="1"/>
        <v>354.60992907801426</v>
      </c>
      <c r="H55" s="3">
        <f t="shared" si="12"/>
        <v>42.3</v>
      </c>
      <c r="I55" s="3">
        <f t="shared" si="2"/>
        <v>31.725000000000001</v>
      </c>
      <c r="J55" s="3">
        <f t="shared" si="3"/>
        <v>70.5</v>
      </c>
      <c r="K55">
        <f t="shared" si="4"/>
        <v>3.1725000000000003E-2</v>
      </c>
      <c r="L55" s="5">
        <v>25</v>
      </c>
      <c r="M55" s="6">
        <v>0.45</v>
      </c>
      <c r="N55" s="4">
        <f t="shared" si="5"/>
        <v>354.60992907801415</v>
      </c>
      <c r="O55" s="4">
        <f t="shared" si="6"/>
        <v>95.390070921985853</v>
      </c>
      <c r="P55" s="15">
        <f t="shared" si="7"/>
        <v>0.2808510638297872</v>
      </c>
      <c r="Q55" s="15">
        <f t="shared" si="8"/>
        <v>7.5548936170212799E-2</v>
      </c>
      <c r="R55">
        <f>'print me lab dilution sheet'!G56</f>
        <v>0</v>
      </c>
      <c r="S55">
        <f>'print me lab dilution sheet'!H56</f>
        <v>0</v>
      </c>
      <c r="T55">
        <f t="shared" si="9"/>
        <v>0</v>
      </c>
      <c r="U55">
        <f t="shared" si="10"/>
        <v>0</v>
      </c>
      <c r="V55" s="18" t="e">
        <f t="shared" si="11"/>
        <v>#DIV/0!</v>
      </c>
    </row>
    <row r="56" spans="1:22" ht="16" x14ac:dyDescent="0.2">
      <c r="A56" t="s">
        <v>105</v>
      </c>
      <c r="B56">
        <v>32.450000000000003</v>
      </c>
      <c r="C56">
        <v>3</v>
      </c>
      <c r="D56">
        <v>1</v>
      </c>
      <c r="E56" s="3">
        <f t="shared" si="0"/>
        <v>9.7350000000000006E-2</v>
      </c>
      <c r="F56" s="3">
        <v>25</v>
      </c>
      <c r="G56" s="3">
        <f t="shared" si="1"/>
        <v>256.80534155110422</v>
      </c>
      <c r="H56" s="3">
        <f t="shared" si="12"/>
        <v>58.410000000000004</v>
      </c>
      <c r="I56" s="3">
        <f t="shared" si="2"/>
        <v>43.807500000000005</v>
      </c>
      <c r="J56" s="3">
        <f t="shared" si="3"/>
        <v>97.350000000000009</v>
      </c>
      <c r="K56">
        <f t="shared" si="4"/>
        <v>4.3807500000000006E-2</v>
      </c>
      <c r="L56" s="5">
        <v>25</v>
      </c>
      <c r="M56" s="6">
        <v>0.45</v>
      </c>
      <c r="N56" s="4">
        <f t="shared" si="5"/>
        <v>256.80534155110422</v>
      </c>
      <c r="O56" s="4">
        <f t="shared" si="6"/>
        <v>193.19465844889578</v>
      </c>
      <c r="P56" s="15">
        <f t="shared" si="7"/>
        <v>0.20338983050847453</v>
      </c>
      <c r="Q56" s="15">
        <f t="shared" si="8"/>
        <v>0.15301016949152546</v>
      </c>
      <c r="R56">
        <f>'print me lab dilution sheet'!G58</f>
        <v>0</v>
      </c>
      <c r="S56">
        <f>'print me lab dilution sheet'!H58</f>
        <v>0</v>
      </c>
      <c r="T56">
        <f t="shared" si="9"/>
        <v>0</v>
      </c>
      <c r="U56">
        <f t="shared" si="10"/>
        <v>0</v>
      </c>
      <c r="V56" s="18" t="e">
        <f t="shared" si="11"/>
        <v>#DIV/0!</v>
      </c>
    </row>
    <row r="57" spans="1:22" ht="16" x14ac:dyDescent="0.2">
      <c r="A57" t="s">
        <v>99</v>
      </c>
      <c r="B57">
        <v>22.63</v>
      </c>
      <c r="C57">
        <v>4</v>
      </c>
      <c r="D57">
        <v>1</v>
      </c>
      <c r="E57" s="3">
        <f t="shared" si="0"/>
        <v>9.0519999999999989E-2</v>
      </c>
      <c r="F57" s="3">
        <v>25</v>
      </c>
      <c r="G57" s="3">
        <f t="shared" si="1"/>
        <v>276.18205921343355</v>
      </c>
      <c r="H57" s="3">
        <f t="shared" si="12"/>
        <v>54.311999999999998</v>
      </c>
      <c r="I57" s="3">
        <f t="shared" si="2"/>
        <v>40.734000000000002</v>
      </c>
      <c r="J57" s="3">
        <f t="shared" si="3"/>
        <v>90.52</v>
      </c>
      <c r="K57">
        <f t="shared" si="4"/>
        <v>4.0733999999999999E-2</v>
      </c>
      <c r="L57" s="5">
        <v>25</v>
      </c>
      <c r="M57" s="6">
        <v>0.45</v>
      </c>
      <c r="N57" s="4">
        <f t="shared" si="5"/>
        <v>276.18205921343349</v>
      </c>
      <c r="O57" s="4">
        <f t="shared" si="6"/>
        <v>173.81794078656651</v>
      </c>
      <c r="P57" s="15">
        <f t="shared" si="7"/>
        <v>0.21873619089703933</v>
      </c>
      <c r="Q57" s="15">
        <f t="shared" si="8"/>
        <v>0.13766380910296067</v>
      </c>
      <c r="R57">
        <f>'print me lab dilution sheet'!G59</f>
        <v>0</v>
      </c>
      <c r="S57">
        <f>'print me lab dilution sheet'!H59</f>
        <v>0</v>
      </c>
      <c r="T57">
        <f t="shared" si="9"/>
        <v>0</v>
      </c>
      <c r="U57">
        <f t="shared" si="10"/>
        <v>0</v>
      </c>
      <c r="V57" s="18" t="e">
        <f t="shared" si="11"/>
        <v>#DIV/0!</v>
      </c>
    </row>
    <row r="58" spans="1:22" ht="16" x14ac:dyDescent="0.2">
      <c r="A58" t="s">
        <v>98</v>
      </c>
      <c r="B58">
        <v>14.54</v>
      </c>
      <c r="C58">
        <v>4</v>
      </c>
      <c r="D58">
        <v>1</v>
      </c>
      <c r="E58" s="3">
        <f t="shared" si="0"/>
        <v>5.8159999999999996E-2</v>
      </c>
      <c r="F58" s="3">
        <v>25</v>
      </c>
      <c r="G58" s="3">
        <f t="shared" si="1"/>
        <v>429.84869325997255</v>
      </c>
      <c r="H58" s="3">
        <f t="shared" si="12"/>
        <v>34.895999999999994</v>
      </c>
      <c r="I58" s="3">
        <f t="shared" si="2"/>
        <v>26.172000000000001</v>
      </c>
      <c r="J58" s="3">
        <f t="shared" si="3"/>
        <v>58.16</v>
      </c>
      <c r="K58">
        <f t="shared" si="4"/>
        <v>2.6172000000000001E-2</v>
      </c>
      <c r="L58" s="5">
        <v>25</v>
      </c>
      <c r="M58" s="6">
        <v>0.45</v>
      </c>
      <c r="N58" s="4">
        <f t="shared" si="5"/>
        <v>429.84869325997249</v>
      </c>
      <c r="O58" s="4">
        <f t="shared" si="6"/>
        <v>20.151306740027508</v>
      </c>
      <c r="P58" s="15">
        <f t="shared" si="7"/>
        <v>0.34044016506189828</v>
      </c>
      <c r="Q58" s="15">
        <f t="shared" si="8"/>
        <v>1.5959834938101786E-2</v>
      </c>
      <c r="R58">
        <f>'print me lab dilution sheet'!G60</f>
        <v>0</v>
      </c>
      <c r="S58">
        <f>'print me lab dilution sheet'!H60</f>
        <v>0</v>
      </c>
      <c r="T58">
        <f t="shared" si="9"/>
        <v>0</v>
      </c>
      <c r="U58">
        <f t="shared" si="10"/>
        <v>0</v>
      </c>
      <c r="V58" s="18" t="e">
        <f t="shared" si="11"/>
        <v>#DIV/0!</v>
      </c>
    </row>
    <row r="59" spans="1:22" ht="16" x14ac:dyDescent="0.2">
      <c r="A59" t="s">
        <v>48</v>
      </c>
      <c r="B59">
        <v>8.141</v>
      </c>
      <c r="C59">
        <v>6</v>
      </c>
      <c r="D59">
        <v>1</v>
      </c>
      <c r="E59" s="3">
        <f t="shared" si="0"/>
        <v>4.8846000000000001E-2</v>
      </c>
      <c r="F59" s="3">
        <v>25</v>
      </c>
      <c r="G59" s="3">
        <f t="shared" si="1"/>
        <v>511.81263563034844</v>
      </c>
      <c r="H59" s="3">
        <f t="shared" si="12"/>
        <v>29.307600000000001</v>
      </c>
      <c r="I59" s="3">
        <f t="shared" si="2"/>
        <v>21.980700000000002</v>
      </c>
      <c r="J59" s="3">
        <f t="shared" si="3"/>
        <v>48.846000000000004</v>
      </c>
      <c r="K59">
        <f t="shared" si="4"/>
        <v>2.1980700000000002E-2</v>
      </c>
      <c r="L59" s="5">
        <v>25</v>
      </c>
      <c r="M59" s="6">
        <v>0.45</v>
      </c>
      <c r="N59" s="4">
        <f t="shared" si="5"/>
        <v>511.81263563034838</v>
      </c>
      <c r="O59" s="4">
        <f t="shared" si="6"/>
        <v>-61.812635630348382</v>
      </c>
      <c r="P59" s="15">
        <f t="shared" si="7"/>
        <v>0.40535560741923593</v>
      </c>
      <c r="Q59" s="15">
        <f t="shared" si="8"/>
        <v>-4.8955607419235915E-2</v>
      </c>
      <c r="R59">
        <f>'print me lab dilution sheet'!G61</f>
        <v>0</v>
      </c>
      <c r="S59">
        <f>'print me lab dilution sheet'!H61</f>
        <v>0</v>
      </c>
      <c r="T59">
        <f t="shared" si="9"/>
        <v>0</v>
      </c>
      <c r="U59">
        <f t="shared" si="10"/>
        <v>0</v>
      </c>
      <c r="V59" s="18" t="e">
        <f t="shared" si="11"/>
        <v>#DIV/0!</v>
      </c>
    </row>
    <row r="60" spans="1:22" ht="16" x14ac:dyDescent="0.2">
      <c r="A60" t="s">
        <v>73</v>
      </c>
      <c r="B60">
        <v>3.786</v>
      </c>
      <c r="C60">
        <v>20</v>
      </c>
      <c r="D60">
        <v>1</v>
      </c>
      <c r="E60" s="3">
        <f t="shared" si="0"/>
        <v>7.5719999999999996E-2</v>
      </c>
      <c r="F60" s="3">
        <v>25</v>
      </c>
      <c r="G60" s="3">
        <f t="shared" si="1"/>
        <v>330.1637612255679</v>
      </c>
      <c r="H60" s="3">
        <f t="shared" si="12"/>
        <v>45.431999999999995</v>
      </c>
      <c r="I60" s="3">
        <f t="shared" si="2"/>
        <v>34.073999999999998</v>
      </c>
      <c r="J60" s="3">
        <f t="shared" si="3"/>
        <v>75.72</v>
      </c>
      <c r="K60">
        <f t="shared" si="4"/>
        <v>3.4074E-2</v>
      </c>
      <c r="L60" s="5">
        <v>25</v>
      </c>
      <c r="M60" s="6">
        <v>0.45</v>
      </c>
      <c r="N60" s="4">
        <f t="shared" si="5"/>
        <v>330.1637612255679</v>
      </c>
      <c r="O60" s="4">
        <f t="shared" si="6"/>
        <v>119.8362387744321</v>
      </c>
      <c r="P60" s="15">
        <f t="shared" si="7"/>
        <v>0.26148969889064977</v>
      </c>
      <c r="Q60" s="15">
        <f t="shared" si="8"/>
        <v>9.4910301109350226E-2</v>
      </c>
      <c r="R60">
        <f>'print me lab dilution sheet'!G62</f>
        <v>0</v>
      </c>
      <c r="S60">
        <f>'print me lab dilution sheet'!H62</f>
        <v>0</v>
      </c>
      <c r="T60">
        <f t="shared" si="9"/>
        <v>0</v>
      </c>
      <c r="U60">
        <f t="shared" si="10"/>
        <v>0</v>
      </c>
      <c r="V60" s="18" t="e">
        <f t="shared" si="11"/>
        <v>#DIV/0!</v>
      </c>
    </row>
    <row r="61" spans="1:22" ht="16" x14ac:dyDescent="0.2">
      <c r="A61" t="s">
        <v>110</v>
      </c>
      <c r="B61">
        <v>27.62</v>
      </c>
      <c r="C61">
        <v>3</v>
      </c>
      <c r="D61">
        <v>1</v>
      </c>
      <c r="E61" s="3">
        <f t="shared" si="0"/>
        <v>8.2860000000000003E-2</v>
      </c>
      <c r="F61" s="3">
        <v>25</v>
      </c>
      <c r="G61" s="3">
        <f t="shared" si="1"/>
        <v>301.71373400917207</v>
      </c>
      <c r="H61" s="3">
        <f t="shared" si="12"/>
        <v>49.716000000000001</v>
      </c>
      <c r="I61" s="3">
        <f t="shared" si="2"/>
        <v>37.286999999999999</v>
      </c>
      <c r="J61" s="3">
        <f t="shared" si="3"/>
        <v>82.86</v>
      </c>
      <c r="K61">
        <f t="shared" si="4"/>
        <v>3.7287000000000001E-2</v>
      </c>
      <c r="L61" s="5">
        <v>25</v>
      </c>
      <c r="M61" s="6">
        <v>0.45</v>
      </c>
      <c r="N61" s="4">
        <f t="shared" si="5"/>
        <v>301.71373400917213</v>
      </c>
      <c r="O61" s="4">
        <f t="shared" si="6"/>
        <v>148.28626599082787</v>
      </c>
      <c r="P61" s="15">
        <f t="shared" si="7"/>
        <v>0.23895727733526434</v>
      </c>
      <c r="Q61" s="15">
        <f t="shared" si="8"/>
        <v>0.11744272266473568</v>
      </c>
      <c r="R61">
        <f>'print me lab dilution sheet'!G63</f>
        <v>0</v>
      </c>
      <c r="S61">
        <f>'print me lab dilution sheet'!H63</f>
        <v>0</v>
      </c>
      <c r="T61">
        <f t="shared" si="9"/>
        <v>0</v>
      </c>
      <c r="U61">
        <f t="shared" si="10"/>
        <v>0</v>
      </c>
      <c r="V61" s="18" t="e">
        <f t="shared" si="11"/>
        <v>#DIV/0!</v>
      </c>
    </row>
    <row r="62" spans="1:22" ht="16" x14ac:dyDescent="0.2">
      <c r="A62" t="s">
        <v>38</v>
      </c>
      <c r="B62">
        <v>28.34</v>
      </c>
      <c r="C62">
        <v>4</v>
      </c>
      <c r="D62">
        <v>1</v>
      </c>
      <c r="E62" s="3">
        <f t="shared" si="0"/>
        <v>0.11336</v>
      </c>
      <c r="F62" s="3">
        <v>25</v>
      </c>
      <c r="G62" s="3">
        <f t="shared" si="1"/>
        <v>220.53634438955541</v>
      </c>
      <c r="H62" s="3">
        <f t="shared" si="12"/>
        <v>68.015999999999991</v>
      </c>
      <c r="I62" s="3">
        <f t="shared" si="2"/>
        <v>51.012</v>
      </c>
      <c r="J62" s="3">
        <f t="shared" si="3"/>
        <v>113.36</v>
      </c>
      <c r="K62">
        <f t="shared" si="4"/>
        <v>5.1012000000000002E-2</v>
      </c>
      <c r="L62" s="5">
        <v>25</v>
      </c>
      <c r="M62" s="6">
        <v>0.45</v>
      </c>
      <c r="N62" s="4">
        <f t="shared" si="5"/>
        <v>220.53634438955541</v>
      </c>
      <c r="O62" s="4">
        <f t="shared" si="6"/>
        <v>229.46365561044459</v>
      </c>
      <c r="P62" s="15">
        <f t="shared" si="7"/>
        <v>0.17466478475652789</v>
      </c>
      <c r="Q62" s="15">
        <f t="shared" si="8"/>
        <v>0.18173521524347211</v>
      </c>
      <c r="R62">
        <f>'print me lab dilution sheet'!G64</f>
        <v>0</v>
      </c>
      <c r="S62">
        <f>'print me lab dilution sheet'!H64</f>
        <v>0</v>
      </c>
      <c r="T62">
        <f t="shared" si="9"/>
        <v>0</v>
      </c>
      <c r="U62">
        <f t="shared" si="10"/>
        <v>0</v>
      </c>
      <c r="V62" s="18" t="e">
        <f t="shared" si="11"/>
        <v>#DIV/0!</v>
      </c>
    </row>
    <row r="63" spans="1:22" ht="16" x14ac:dyDescent="0.2">
      <c r="A63" t="s">
        <v>115</v>
      </c>
      <c r="B63">
        <v>20.149999999999999</v>
      </c>
      <c r="C63">
        <v>3</v>
      </c>
      <c r="D63">
        <v>1</v>
      </c>
      <c r="E63" s="3">
        <f t="shared" si="0"/>
        <v>6.0449999999999997E-2</v>
      </c>
      <c r="F63" s="3">
        <v>25</v>
      </c>
      <c r="G63" s="3">
        <f t="shared" si="1"/>
        <v>413.56492969396197</v>
      </c>
      <c r="H63" s="3">
        <f t="shared" si="12"/>
        <v>36.269999999999996</v>
      </c>
      <c r="I63" s="3">
        <f t="shared" si="2"/>
        <v>27.202499999999997</v>
      </c>
      <c r="J63" s="3">
        <f t="shared" si="3"/>
        <v>60.449999999999996</v>
      </c>
      <c r="K63">
        <f t="shared" si="4"/>
        <v>2.7202499999999998E-2</v>
      </c>
      <c r="L63" s="5">
        <v>25</v>
      </c>
      <c r="M63" s="6">
        <v>0.45</v>
      </c>
      <c r="N63" s="4">
        <f t="shared" si="5"/>
        <v>413.56492969396197</v>
      </c>
      <c r="O63" s="4">
        <f t="shared" si="6"/>
        <v>36.435070306038028</v>
      </c>
      <c r="P63" s="15">
        <f t="shared" si="7"/>
        <v>0.3275434243176179</v>
      </c>
      <c r="Q63" s="15">
        <f t="shared" si="8"/>
        <v>2.8856575682382118E-2</v>
      </c>
      <c r="R63">
        <f>'print me lab dilution sheet'!G65</f>
        <v>0</v>
      </c>
      <c r="S63">
        <f>'print me lab dilution sheet'!H65</f>
        <v>0</v>
      </c>
      <c r="T63">
        <f t="shared" si="9"/>
        <v>0</v>
      </c>
      <c r="U63">
        <f t="shared" si="10"/>
        <v>0</v>
      </c>
      <c r="V63" s="18" t="e">
        <f t="shared" si="11"/>
        <v>#DIV/0!</v>
      </c>
    </row>
    <row r="64" spans="1:22" ht="16" x14ac:dyDescent="0.2">
      <c r="A64" t="s">
        <v>97</v>
      </c>
      <c r="B64">
        <v>14.72</v>
      </c>
      <c r="C64">
        <v>4</v>
      </c>
      <c r="D64">
        <v>1</v>
      </c>
      <c r="E64" s="3">
        <f t="shared" si="0"/>
        <v>5.8880000000000002E-2</v>
      </c>
      <c r="F64" s="3">
        <v>25</v>
      </c>
      <c r="G64" s="3">
        <f t="shared" si="1"/>
        <v>424.59239130434781</v>
      </c>
      <c r="H64" s="3">
        <f t="shared" si="12"/>
        <v>35.328000000000003</v>
      </c>
      <c r="I64" s="3">
        <f t="shared" si="2"/>
        <v>26.496000000000002</v>
      </c>
      <c r="J64" s="3">
        <f t="shared" si="3"/>
        <v>58.88</v>
      </c>
      <c r="K64">
        <f t="shared" si="4"/>
        <v>2.6496000000000002E-2</v>
      </c>
      <c r="L64" s="5">
        <v>25</v>
      </c>
      <c r="M64" s="6">
        <v>0.45</v>
      </c>
      <c r="N64" s="4">
        <f t="shared" si="5"/>
        <v>424.59239130434781</v>
      </c>
      <c r="O64" s="4">
        <f t="shared" si="6"/>
        <v>25.407608695652186</v>
      </c>
      <c r="P64" s="15">
        <f t="shared" si="7"/>
        <v>0.33627717391304351</v>
      </c>
      <c r="Q64" s="15">
        <f t="shared" si="8"/>
        <v>2.0122826086956532E-2</v>
      </c>
      <c r="R64">
        <f>'print me lab dilution sheet'!G66</f>
        <v>0</v>
      </c>
      <c r="S64">
        <f>'print me lab dilution sheet'!H66</f>
        <v>0</v>
      </c>
      <c r="T64">
        <f t="shared" si="9"/>
        <v>0</v>
      </c>
      <c r="U64">
        <f t="shared" si="10"/>
        <v>0</v>
      </c>
      <c r="V64" s="18" t="e">
        <f t="shared" si="11"/>
        <v>#DIV/0!</v>
      </c>
    </row>
    <row r="65" spans="1:22" ht="16" x14ac:dyDescent="0.2">
      <c r="A65" t="s">
        <v>50</v>
      </c>
      <c r="B65">
        <v>8.6059999999999999</v>
      </c>
      <c r="C65">
        <v>6</v>
      </c>
      <c r="D65">
        <v>1</v>
      </c>
      <c r="E65" s="3">
        <f t="shared" si="0"/>
        <v>5.1635999999999994E-2</v>
      </c>
      <c r="F65" s="3">
        <v>25</v>
      </c>
      <c r="G65" s="3">
        <f t="shared" si="1"/>
        <v>484.15833914323343</v>
      </c>
      <c r="H65" s="3">
        <f t="shared" si="12"/>
        <v>30.981599999999997</v>
      </c>
      <c r="I65" s="3">
        <f t="shared" si="2"/>
        <v>23.2362</v>
      </c>
      <c r="J65" s="3">
        <f t="shared" si="3"/>
        <v>51.635999999999996</v>
      </c>
      <c r="K65">
        <f t="shared" si="4"/>
        <v>2.3236199999999999E-2</v>
      </c>
      <c r="L65" s="5">
        <v>25</v>
      </c>
      <c r="M65" s="6">
        <v>0.45</v>
      </c>
      <c r="N65" s="4">
        <f t="shared" si="5"/>
        <v>484.15833914323338</v>
      </c>
      <c r="O65" s="4">
        <f t="shared" si="6"/>
        <v>-34.158339143233377</v>
      </c>
      <c r="P65" s="15">
        <f t="shared" si="7"/>
        <v>0.38345340460144084</v>
      </c>
      <c r="Q65" s="15">
        <f t="shared" si="8"/>
        <v>-2.7053404601440834E-2</v>
      </c>
      <c r="R65">
        <f>'print me lab dilution sheet'!G67</f>
        <v>0</v>
      </c>
      <c r="S65">
        <f>'print me lab dilution sheet'!H67</f>
        <v>0</v>
      </c>
      <c r="T65">
        <f t="shared" si="9"/>
        <v>0</v>
      </c>
      <c r="U65">
        <f t="shared" si="10"/>
        <v>0</v>
      </c>
      <c r="V65" s="18" t="e">
        <f t="shared" si="11"/>
        <v>#DIV/0!</v>
      </c>
    </row>
    <row r="66" spans="1:22" ht="16" x14ac:dyDescent="0.2">
      <c r="A66" t="s">
        <v>74</v>
      </c>
      <c r="B66">
        <v>3.996</v>
      </c>
      <c r="C66">
        <v>19</v>
      </c>
      <c r="D66">
        <v>1</v>
      </c>
      <c r="E66" s="3">
        <f t="shared" si="0"/>
        <v>7.5924000000000005E-2</v>
      </c>
      <c r="F66" s="3">
        <v>25</v>
      </c>
      <c r="G66" s="3">
        <f t="shared" si="1"/>
        <v>329.27664506611876</v>
      </c>
      <c r="H66" s="3">
        <f t="shared" si="12"/>
        <v>45.554400000000001</v>
      </c>
      <c r="I66" s="3">
        <f t="shared" si="2"/>
        <v>34.165800000000004</v>
      </c>
      <c r="J66" s="3">
        <f t="shared" si="3"/>
        <v>75.924000000000007</v>
      </c>
      <c r="K66">
        <f t="shared" si="4"/>
        <v>3.4165800000000003E-2</v>
      </c>
      <c r="L66" s="5">
        <v>25</v>
      </c>
      <c r="M66" s="6">
        <v>0.45</v>
      </c>
      <c r="N66" s="4">
        <f t="shared" si="5"/>
        <v>329.2766450661187</v>
      </c>
      <c r="O66" s="4">
        <f t="shared" si="6"/>
        <v>120.7233549338813</v>
      </c>
      <c r="P66" s="15">
        <f t="shared" si="7"/>
        <v>0.26078710289236601</v>
      </c>
      <c r="Q66" s="15">
        <f t="shared" si="8"/>
        <v>9.5612897107634001E-2</v>
      </c>
      <c r="R66">
        <f>'print me lab dilution sheet'!G68</f>
        <v>0</v>
      </c>
      <c r="S66">
        <f>'print me lab dilution sheet'!H68</f>
        <v>0</v>
      </c>
      <c r="T66">
        <f t="shared" si="9"/>
        <v>0</v>
      </c>
      <c r="U66">
        <f t="shared" si="10"/>
        <v>0</v>
      </c>
      <c r="V66" s="18" t="e">
        <f t="shared" si="11"/>
        <v>#DIV/0!</v>
      </c>
    </row>
    <row r="67" spans="1:22" ht="16" x14ac:dyDescent="0.2">
      <c r="A67" t="s">
        <v>36</v>
      </c>
      <c r="B67">
        <v>27.68</v>
      </c>
      <c r="C67">
        <v>2.5</v>
      </c>
      <c r="D67">
        <v>1</v>
      </c>
      <c r="E67" s="3">
        <f t="shared" ref="E67:E103" si="13">B67*C67/1000</f>
        <v>6.9199999999999998E-2</v>
      </c>
      <c r="F67" s="3">
        <v>25</v>
      </c>
      <c r="G67" s="3">
        <f t="shared" ref="G67:G103" si="14">1/(E67/F67)</f>
        <v>361.27167630057801</v>
      </c>
      <c r="H67" s="3">
        <f t="shared" ref="H67:H103" si="15">(B67*C67/D67)*0.6</f>
        <v>41.52</v>
      </c>
      <c r="I67" s="3">
        <f t="shared" ref="I67:I103" si="16">(B67*C67/D67)*0.45</f>
        <v>31.14</v>
      </c>
      <c r="J67" s="3">
        <f t="shared" ref="J67:J103" si="17">(B67*C67/D67)</f>
        <v>69.2</v>
      </c>
      <c r="K67">
        <f t="shared" ref="K67:K103" si="18">I67*D67/1000</f>
        <v>3.1140000000000001E-2</v>
      </c>
      <c r="L67" s="5">
        <v>25</v>
      </c>
      <c r="M67" s="6">
        <v>0.45</v>
      </c>
      <c r="N67" s="4">
        <f t="shared" ref="N67:N103" si="19">(L67*M67)*1000/I67</f>
        <v>361.27167630057801</v>
      </c>
      <c r="O67" s="4">
        <f t="shared" ref="O67:O103" si="20">M67*1000-N67</f>
        <v>88.728323699421992</v>
      </c>
      <c r="P67" s="15">
        <f t="shared" ref="P67:P103" si="21">N67*$Z$4/1000</f>
        <v>0.2861271676300578</v>
      </c>
      <c r="Q67" s="15">
        <f t="shared" ref="Q67:Q103" si="22">O67*$Z$4/1000</f>
        <v>7.0272832369942223E-2</v>
      </c>
      <c r="R67">
        <f>'print me lab dilution sheet'!G69</f>
        <v>0</v>
      </c>
      <c r="S67">
        <f>'print me lab dilution sheet'!H69</f>
        <v>0</v>
      </c>
      <c r="T67">
        <f t="shared" ref="T67:T103" si="23">(R67/0.792)*1000</f>
        <v>0</v>
      </c>
      <c r="U67">
        <f t="shared" ref="U67:U103" si="24">(S67/0.792)*1000</f>
        <v>0</v>
      </c>
      <c r="V67" s="18" t="e">
        <f t="shared" ref="V67:V103" si="25">((T67*H67)/(T67+U67))</f>
        <v>#DIV/0!</v>
      </c>
    </row>
    <row r="68" spans="1:22" ht="16" x14ac:dyDescent="0.2">
      <c r="A68" t="s">
        <v>39</v>
      </c>
      <c r="B68">
        <v>28.05</v>
      </c>
      <c r="C68">
        <v>4</v>
      </c>
      <c r="D68">
        <v>1</v>
      </c>
      <c r="E68" s="3">
        <f t="shared" si="13"/>
        <v>0.11220000000000001</v>
      </c>
      <c r="F68" s="3">
        <v>25</v>
      </c>
      <c r="G68" s="3">
        <f t="shared" si="14"/>
        <v>222.81639928698749</v>
      </c>
      <c r="H68" s="3">
        <f t="shared" si="15"/>
        <v>67.319999999999993</v>
      </c>
      <c r="I68" s="3">
        <f t="shared" si="16"/>
        <v>50.49</v>
      </c>
      <c r="J68" s="3">
        <f t="shared" si="17"/>
        <v>112.2</v>
      </c>
      <c r="K68">
        <f t="shared" si="18"/>
        <v>5.049E-2</v>
      </c>
      <c r="L68" s="5">
        <v>25</v>
      </c>
      <c r="M68" s="6">
        <v>0.45</v>
      </c>
      <c r="N68" s="4">
        <f t="shared" si="19"/>
        <v>222.81639928698752</v>
      </c>
      <c r="O68" s="4">
        <f t="shared" si="20"/>
        <v>227.18360071301248</v>
      </c>
      <c r="P68" s="15">
        <f t="shared" si="21"/>
        <v>0.17647058823529413</v>
      </c>
      <c r="Q68" s="15">
        <f t="shared" si="22"/>
        <v>0.17992941176470589</v>
      </c>
      <c r="R68">
        <f>'print me lab dilution sheet'!G70</f>
        <v>0</v>
      </c>
      <c r="S68">
        <f>'print me lab dilution sheet'!H70</f>
        <v>0</v>
      </c>
      <c r="T68">
        <f t="shared" si="23"/>
        <v>0</v>
      </c>
      <c r="U68">
        <f t="shared" si="24"/>
        <v>0</v>
      </c>
      <c r="V68" s="18" t="e">
        <f t="shared" si="25"/>
        <v>#DIV/0!</v>
      </c>
    </row>
    <row r="69" spans="1:22" ht="16" x14ac:dyDescent="0.2">
      <c r="A69" t="s">
        <v>116</v>
      </c>
      <c r="B69">
        <v>18.91</v>
      </c>
      <c r="C69">
        <v>3</v>
      </c>
      <c r="D69">
        <v>1</v>
      </c>
      <c r="E69" s="3">
        <f t="shared" si="13"/>
        <v>5.6730000000000003E-2</v>
      </c>
      <c r="F69" s="3">
        <v>25</v>
      </c>
      <c r="G69" s="3">
        <f t="shared" si="14"/>
        <v>440.68394147717254</v>
      </c>
      <c r="H69" s="3">
        <f t="shared" si="15"/>
        <v>34.038000000000004</v>
      </c>
      <c r="I69" s="3">
        <f t="shared" si="16"/>
        <v>25.528500000000001</v>
      </c>
      <c r="J69" s="3">
        <f t="shared" si="17"/>
        <v>56.730000000000004</v>
      </c>
      <c r="K69">
        <f t="shared" si="18"/>
        <v>2.5528500000000003E-2</v>
      </c>
      <c r="L69" s="5">
        <v>25</v>
      </c>
      <c r="M69" s="6">
        <v>0.45</v>
      </c>
      <c r="N69" s="4">
        <f t="shared" si="19"/>
        <v>440.68394147717254</v>
      </c>
      <c r="O69" s="4">
        <f t="shared" si="20"/>
        <v>9.3160585228274613</v>
      </c>
      <c r="P69" s="15">
        <f t="shared" si="21"/>
        <v>0.34902168164992065</v>
      </c>
      <c r="Q69" s="15">
        <f t="shared" si="22"/>
        <v>7.3783183500793501E-3</v>
      </c>
      <c r="R69">
        <f>'print me lab dilution sheet'!G71</f>
        <v>0</v>
      </c>
      <c r="S69">
        <f>'print me lab dilution sheet'!H71</f>
        <v>0</v>
      </c>
      <c r="T69">
        <f t="shared" si="23"/>
        <v>0</v>
      </c>
      <c r="U69">
        <f t="shared" si="24"/>
        <v>0</v>
      </c>
      <c r="V69" s="18" t="e">
        <f t="shared" si="25"/>
        <v>#DIV/0!</v>
      </c>
    </row>
    <row r="70" spans="1:22" ht="16" x14ac:dyDescent="0.2">
      <c r="A70" t="s">
        <v>51</v>
      </c>
      <c r="B70">
        <v>7.6449999999999996</v>
      </c>
      <c r="C70">
        <v>6</v>
      </c>
      <c r="D70">
        <v>1</v>
      </c>
      <c r="E70" s="3">
        <f t="shared" si="13"/>
        <v>4.5869999999999994E-2</v>
      </c>
      <c r="F70" s="3">
        <v>25</v>
      </c>
      <c r="G70" s="3">
        <f t="shared" si="14"/>
        <v>545.01853063004148</v>
      </c>
      <c r="H70" s="3">
        <f t="shared" si="15"/>
        <v>27.521999999999998</v>
      </c>
      <c r="I70" s="3">
        <f t="shared" si="16"/>
        <v>20.641500000000001</v>
      </c>
      <c r="J70" s="3">
        <f t="shared" si="17"/>
        <v>45.87</v>
      </c>
      <c r="K70">
        <f t="shared" si="18"/>
        <v>2.06415E-2</v>
      </c>
      <c r="L70" s="5">
        <v>25</v>
      </c>
      <c r="M70" s="6">
        <v>0.45</v>
      </c>
      <c r="N70" s="4">
        <f t="shared" si="19"/>
        <v>545.01853063004137</v>
      </c>
      <c r="O70" s="4">
        <f t="shared" si="20"/>
        <v>-95.018530630041369</v>
      </c>
      <c r="P70" s="15">
        <f t="shared" si="21"/>
        <v>0.43165467625899279</v>
      </c>
      <c r="Q70" s="15">
        <f t="shared" si="22"/>
        <v>-7.5254676258992778E-2</v>
      </c>
      <c r="R70">
        <f>'print me lab dilution sheet'!G72</f>
        <v>0</v>
      </c>
      <c r="S70">
        <f>'print me lab dilution sheet'!H72</f>
        <v>0</v>
      </c>
      <c r="T70">
        <f t="shared" si="23"/>
        <v>0</v>
      </c>
      <c r="U70">
        <f t="shared" si="24"/>
        <v>0</v>
      </c>
      <c r="V70" s="18" t="e">
        <f t="shared" si="25"/>
        <v>#DIV/0!</v>
      </c>
    </row>
    <row r="71" spans="1:22" ht="16" x14ac:dyDescent="0.2">
      <c r="A71" t="s">
        <v>75</v>
      </c>
      <c r="B71">
        <v>4.0259999999999998</v>
      </c>
      <c r="C71">
        <v>20</v>
      </c>
      <c r="D71">
        <v>1</v>
      </c>
      <c r="E71" s="3">
        <f t="shared" si="13"/>
        <v>8.0519999999999994E-2</v>
      </c>
      <c r="F71" s="3">
        <v>25</v>
      </c>
      <c r="G71" s="3">
        <f t="shared" si="14"/>
        <v>310.48186785891704</v>
      </c>
      <c r="H71" s="3">
        <f t="shared" si="15"/>
        <v>48.311999999999998</v>
      </c>
      <c r="I71" s="3">
        <f t="shared" si="16"/>
        <v>36.234000000000002</v>
      </c>
      <c r="J71" s="3">
        <f t="shared" si="17"/>
        <v>80.52</v>
      </c>
      <c r="K71">
        <f t="shared" si="18"/>
        <v>3.6234000000000002E-2</v>
      </c>
      <c r="L71" s="5">
        <v>25</v>
      </c>
      <c r="M71" s="6">
        <v>0.45</v>
      </c>
      <c r="N71" s="4">
        <f t="shared" si="19"/>
        <v>310.48186785891704</v>
      </c>
      <c r="O71" s="4">
        <f t="shared" si="20"/>
        <v>139.51813214108296</v>
      </c>
      <c r="P71" s="15">
        <f t="shared" si="21"/>
        <v>0.24590163934426232</v>
      </c>
      <c r="Q71" s="15">
        <f t="shared" si="22"/>
        <v>0.11049836065573772</v>
      </c>
      <c r="R71">
        <f>'print me lab dilution sheet'!G73</f>
        <v>0</v>
      </c>
      <c r="S71">
        <f>'print me lab dilution sheet'!H73</f>
        <v>0</v>
      </c>
      <c r="T71">
        <f t="shared" si="23"/>
        <v>0</v>
      </c>
      <c r="U71">
        <f t="shared" si="24"/>
        <v>0</v>
      </c>
      <c r="V71" s="18" t="e">
        <f t="shared" si="25"/>
        <v>#DIV/0!</v>
      </c>
    </row>
    <row r="72" spans="1:22" ht="16" x14ac:dyDescent="0.2">
      <c r="A72" t="s">
        <v>108</v>
      </c>
      <c r="B72">
        <v>30.41</v>
      </c>
      <c r="C72">
        <v>3</v>
      </c>
      <c r="D72">
        <v>1</v>
      </c>
      <c r="E72" s="3">
        <f t="shared" si="13"/>
        <v>9.1230000000000006E-2</v>
      </c>
      <c r="F72" s="3">
        <v>25</v>
      </c>
      <c r="G72" s="3">
        <f t="shared" si="14"/>
        <v>274.03266469363149</v>
      </c>
      <c r="H72" s="3">
        <f t="shared" si="15"/>
        <v>54.738</v>
      </c>
      <c r="I72" s="3">
        <f t="shared" si="16"/>
        <v>41.0535</v>
      </c>
      <c r="J72" s="3">
        <f t="shared" si="17"/>
        <v>91.23</v>
      </c>
      <c r="K72">
        <f t="shared" si="18"/>
        <v>4.10535E-2</v>
      </c>
      <c r="L72" s="5">
        <v>25</v>
      </c>
      <c r="M72" s="6">
        <v>0.45</v>
      </c>
      <c r="N72" s="4">
        <f t="shared" si="19"/>
        <v>274.03266469363149</v>
      </c>
      <c r="O72" s="4">
        <f t="shared" si="20"/>
        <v>175.96733530636851</v>
      </c>
      <c r="P72" s="15">
        <f t="shared" si="21"/>
        <v>0.21703387043735614</v>
      </c>
      <c r="Q72" s="15">
        <f t="shared" si="22"/>
        <v>0.13936612956264385</v>
      </c>
      <c r="R72">
        <f>'print me lab dilution sheet'!G74</f>
        <v>0</v>
      </c>
      <c r="S72">
        <f>'print me lab dilution sheet'!H74</f>
        <v>0</v>
      </c>
      <c r="T72">
        <f t="shared" si="23"/>
        <v>0</v>
      </c>
      <c r="U72">
        <f t="shared" si="24"/>
        <v>0</v>
      </c>
      <c r="V72" s="18" t="e">
        <f t="shared" si="25"/>
        <v>#DIV/0!</v>
      </c>
    </row>
    <row r="73" spans="1:22" ht="16" x14ac:dyDescent="0.2">
      <c r="A73" t="s">
        <v>100</v>
      </c>
      <c r="B73">
        <v>27.54</v>
      </c>
      <c r="C73">
        <v>4</v>
      </c>
      <c r="D73">
        <v>1</v>
      </c>
      <c r="E73" s="3">
        <f t="shared" si="13"/>
        <v>0.11015999999999999</v>
      </c>
      <c r="F73" s="3">
        <v>25</v>
      </c>
      <c r="G73" s="3">
        <f t="shared" si="14"/>
        <v>226.94262890341324</v>
      </c>
      <c r="H73" s="3">
        <f t="shared" si="15"/>
        <v>66.095999999999989</v>
      </c>
      <c r="I73" s="3">
        <f t="shared" si="16"/>
        <v>49.572000000000003</v>
      </c>
      <c r="J73" s="3">
        <f t="shared" si="17"/>
        <v>110.16</v>
      </c>
      <c r="K73">
        <f t="shared" si="18"/>
        <v>4.9572000000000005E-2</v>
      </c>
      <c r="L73" s="5">
        <v>25</v>
      </c>
      <c r="M73" s="6">
        <v>0.45</v>
      </c>
      <c r="N73" s="4">
        <f t="shared" si="19"/>
        <v>226.94262890341321</v>
      </c>
      <c r="O73" s="4">
        <f t="shared" si="20"/>
        <v>223.05737109658679</v>
      </c>
      <c r="P73" s="15">
        <f t="shared" si="21"/>
        <v>0.17973856209150327</v>
      </c>
      <c r="Q73" s="15">
        <f t="shared" si="22"/>
        <v>0.17666143790849673</v>
      </c>
      <c r="R73">
        <f>'print me lab dilution sheet'!G75</f>
        <v>0</v>
      </c>
      <c r="S73">
        <f>'print me lab dilution sheet'!H75</f>
        <v>0</v>
      </c>
      <c r="T73">
        <f t="shared" si="23"/>
        <v>0</v>
      </c>
      <c r="U73">
        <f t="shared" si="24"/>
        <v>0</v>
      </c>
      <c r="V73" s="18" t="e">
        <f t="shared" si="25"/>
        <v>#DIV/0!</v>
      </c>
    </row>
    <row r="74" spans="1:22" ht="16" x14ac:dyDescent="0.2">
      <c r="A74" t="s">
        <v>114</v>
      </c>
      <c r="B74">
        <v>19.309999999999999</v>
      </c>
      <c r="C74">
        <v>3</v>
      </c>
      <c r="D74">
        <v>1</v>
      </c>
      <c r="E74" s="3">
        <f t="shared" si="13"/>
        <v>5.7929999999999995E-2</v>
      </c>
      <c r="F74" s="3">
        <v>25</v>
      </c>
      <c r="G74" s="3">
        <f t="shared" si="14"/>
        <v>431.55532539271542</v>
      </c>
      <c r="H74" s="3">
        <f t="shared" si="15"/>
        <v>34.757999999999996</v>
      </c>
      <c r="I74" s="3">
        <f t="shared" si="16"/>
        <v>26.068499999999997</v>
      </c>
      <c r="J74" s="3">
        <f t="shared" si="17"/>
        <v>57.929999999999993</v>
      </c>
      <c r="K74">
        <f t="shared" si="18"/>
        <v>2.6068499999999998E-2</v>
      </c>
      <c r="L74" s="5">
        <v>25</v>
      </c>
      <c r="M74" s="6">
        <v>0.45</v>
      </c>
      <c r="N74" s="4">
        <f t="shared" si="19"/>
        <v>431.55532539271542</v>
      </c>
      <c r="O74" s="4">
        <f t="shared" si="20"/>
        <v>18.444674607284583</v>
      </c>
      <c r="P74" s="15">
        <f t="shared" si="21"/>
        <v>0.34179181771103062</v>
      </c>
      <c r="Q74" s="15">
        <f t="shared" si="22"/>
        <v>1.4608182288969389E-2</v>
      </c>
      <c r="R74">
        <f>'print me lab dilution sheet'!G76</f>
        <v>0</v>
      </c>
      <c r="S74">
        <f>'print me lab dilution sheet'!H76</f>
        <v>0</v>
      </c>
      <c r="T74">
        <f t="shared" si="23"/>
        <v>0</v>
      </c>
      <c r="U74">
        <f t="shared" si="24"/>
        <v>0</v>
      </c>
      <c r="V74" s="18" t="e">
        <f t="shared" si="25"/>
        <v>#DIV/0!</v>
      </c>
    </row>
    <row r="75" spans="1:22" ht="16" x14ac:dyDescent="0.2">
      <c r="A75" t="s">
        <v>41</v>
      </c>
      <c r="B75">
        <v>12.33</v>
      </c>
      <c r="C75">
        <v>6</v>
      </c>
      <c r="D75">
        <v>1</v>
      </c>
      <c r="E75" s="3">
        <f t="shared" si="13"/>
        <v>7.3980000000000004E-2</v>
      </c>
      <c r="F75" s="3">
        <v>25</v>
      </c>
      <c r="G75" s="3">
        <f t="shared" si="14"/>
        <v>337.9291700459583</v>
      </c>
      <c r="H75" s="3">
        <f t="shared" si="15"/>
        <v>44.387999999999998</v>
      </c>
      <c r="I75" s="3">
        <f t="shared" si="16"/>
        <v>33.291000000000004</v>
      </c>
      <c r="J75" s="3">
        <f t="shared" si="17"/>
        <v>73.98</v>
      </c>
      <c r="K75">
        <f t="shared" si="18"/>
        <v>3.3291000000000001E-2</v>
      </c>
      <c r="L75" s="5">
        <v>25</v>
      </c>
      <c r="M75" s="6">
        <v>0.45</v>
      </c>
      <c r="N75" s="4">
        <f t="shared" si="19"/>
        <v>337.9291700459583</v>
      </c>
      <c r="O75" s="4">
        <f t="shared" si="20"/>
        <v>112.0708299540417</v>
      </c>
      <c r="P75" s="15">
        <f t="shared" si="21"/>
        <v>0.26763990267639898</v>
      </c>
      <c r="Q75" s="15">
        <f t="shared" si="22"/>
        <v>8.8760097323601031E-2</v>
      </c>
      <c r="R75">
        <f>'print me lab dilution sheet'!G77</f>
        <v>0</v>
      </c>
      <c r="S75">
        <f>'print me lab dilution sheet'!H77</f>
        <v>0</v>
      </c>
      <c r="T75">
        <f t="shared" si="23"/>
        <v>0</v>
      </c>
      <c r="U75">
        <f t="shared" si="24"/>
        <v>0</v>
      </c>
      <c r="V75" s="18" t="e">
        <f t="shared" si="25"/>
        <v>#DIV/0!</v>
      </c>
    </row>
    <row r="76" spans="1:22" ht="16" x14ac:dyDescent="0.2">
      <c r="A76" t="s">
        <v>76</v>
      </c>
      <c r="B76">
        <v>3.7509999999999999</v>
      </c>
      <c r="C76">
        <v>20</v>
      </c>
      <c r="D76">
        <v>1</v>
      </c>
      <c r="E76" s="3">
        <f t="shared" si="13"/>
        <v>7.5019999999999989E-2</v>
      </c>
      <c r="F76" s="3">
        <v>25</v>
      </c>
      <c r="G76" s="3">
        <f t="shared" si="14"/>
        <v>333.24446814182886</v>
      </c>
      <c r="H76" s="3">
        <f t="shared" si="15"/>
        <v>45.011999999999993</v>
      </c>
      <c r="I76" s="3">
        <f t="shared" si="16"/>
        <v>33.759</v>
      </c>
      <c r="J76" s="3">
        <f t="shared" si="17"/>
        <v>75.02</v>
      </c>
      <c r="K76">
        <f t="shared" si="18"/>
        <v>3.3758999999999997E-2</v>
      </c>
      <c r="L76" s="5">
        <v>25</v>
      </c>
      <c r="M76" s="6">
        <v>0.45</v>
      </c>
      <c r="N76" s="4">
        <f t="shared" si="19"/>
        <v>333.24446814182886</v>
      </c>
      <c r="O76" s="4">
        <f t="shared" si="20"/>
        <v>116.75553185817114</v>
      </c>
      <c r="P76" s="15">
        <f t="shared" si="21"/>
        <v>0.26392961876832843</v>
      </c>
      <c r="Q76" s="15">
        <f t="shared" si="22"/>
        <v>9.2470381231671547E-2</v>
      </c>
      <c r="R76">
        <f>'print me lab dilution sheet'!G78</f>
        <v>0</v>
      </c>
      <c r="S76">
        <f>'print me lab dilution sheet'!H78</f>
        <v>0</v>
      </c>
      <c r="T76">
        <f t="shared" si="23"/>
        <v>0</v>
      </c>
      <c r="U76">
        <f t="shared" si="24"/>
        <v>0</v>
      </c>
      <c r="V76" s="18" t="e">
        <f t="shared" si="25"/>
        <v>#DIV/0!</v>
      </c>
    </row>
    <row r="77" spans="1:22" ht="16" x14ac:dyDescent="0.2">
      <c r="A77" t="s">
        <v>107</v>
      </c>
      <c r="B77">
        <v>32.450000000000003</v>
      </c>
      <c r="C77">
        <v>3</v>
      </c>
      <c r="D77">
        <v>1</v>
      </c>
      <c r="E77" s="3">
        <f t="shared" si="13"/>
        <v>9.7350000000000006E-2</v>
      </c>
      <c r="F77" s="3">
        <v>25</v>
      </c>
      <c r="G77" s="3">
        <f t="shared" si="14"/>
        <v>256.80534155110422</v>
      </c>
      <c r="H77" s="3">
        <f t="shared" si="15"/>
        <v>58.410000000000004</v>
      </c>
      <c r="I77" s="3">
        <f t="shared" si="16"/>
        <v>43.807500000000005</v>
      </c>
      <c r="J77" s="3">
        <f t="shared" si="17"/>
        <v>97.350000000000009</v>
      </c>
      <c r="K77">
        <f t="shared" si="18"/>
        <v>4.3807500000000006E-2</v>
      </c>
      <c r="L77" s="5">
        <v>25</v>
      </c>
      <c r="M77" s="6">
        <v>0.45</v>
      </c>
      <c r="N77" s="4">
        <f t="shared" si="19"/>
        <v>256.80534155110422</v>
      </c>
      <c r="O77" s="4">
        <f t="shared" si="20"/>
        <v>193.19465844889578</v>
      </c>
      <c r="P77" s="15">
        <f t="shared" si="21"/>
        <v>0.20338983050847453</v>
      </c>
      <c r="Q77" s="15">
        <f t="shared" si="22"/>
        <v>0.15301016949152546</v>
      </c>
      <c r="R77">
        <f>'print me lab dilution sheet'!G79</f>
        <v>0</v>
      </c>
      <c r="S77">
        <f>'print me lab dilution sheet'!H79</f>
        <v>0</v>
      </c>
      <c r="T77">
        <f t="shared" si="23"/>
        <v>0</v>
      </c>
      <c r="U77">
        <f t="shared" si="24"/>
        <v>0</v>
      </c>
      <c r="V77" s="18" t="e">
        <f t="shared" si="25"/>
        <v>#DIV/0!</v>
      </c>
    </row>
    <row r="78" spans="1:22" ht="16" x14ac:dyDescent="0.2">
      <c r="A78" t="s">
        <v>37</v>
      </c>
      <c r="B78">
        <v>25.62</v>
      </c>
      <c r="C78">
        <v>4</v>
      </c>
      <c r="D78">
        <v>1</v>
      </c>
      <c r="E78" s="3">
        <f t="shared" si="13"/>
        <v>0.10248</v>
      </c>
      <c r="F78" s="3">
        <v>25</v>
      </c>
      <c r="G78" s="3">
        <f t="shared" si="14"/>
        <v>243.95003903200626</v>
      </c>
      <c r="H78" s="3">
        <f t="shared" si="15"/>
        <v>61.488</v>
      </c>
      <c r="I78" s="3">
        <f t="shared" si="16"/>
        <v>46.116</v>
      </c>
      <c r="J78" s="3">
        <f t="shared" si="17"/>
        <v>102.48</v>
      </c>
      <c r="K78">
        <f t="shared" si="18"/>
        <v>4.6115999999999997E-2</v>
      </c>
      <c r="L78" s="5">
        <v>25</v>
      </c>
      <c r="M78" s="6">
        <v>0.45</v>
      </c>
      <c r="N78" s="4">
        <f t="shared" si="19"/>
        <v>243.95003903200626</v>
      </c>
      <c r="O78" s="4">
        <f t="shared" si="20"/>
        <v>206.04996096799374</v>
      </c>
      <c r="P78" s="15">
        <f t="shared" si="21"/>
        <v>0.19320843091334897</v>
      </c>
      <c r="Q78" s="15">
        <f t="shared" si="22"/>
        <v>0.16319156908665106</v>
      </c>
      <c r="R78">
        <f>'print me lab dilution sheet'!G80</f>
        <v>0</v>
      </c>
      <c r="S78">
        <f>'print me lab dilution sheet'!H80</f>
        <v>0</v>
      </c>
      <c r="T78">
        <f t="shared" si="23"/>
        <v>0</v>
      </c>
      <c r="U78">
        <f t="shared" si="24"/>
        <v>0</v>
      </c>
      <c r="V78" s="18" t="e">
        <f t="shared" si="25"/>
        <v>#DIV/0!</v>
      </c>
    </row>
    <row r="79" spans="1:22" ht="16" x14ac:dyDescent="0.2">
      <c r="A79" t="s">
        <v>112</v>
      </c>
      <c r="B79">
        <v>17.96</v>
      </c>
      <c r="C79">
        <v>3</v>
      </c>
      <c r="D79">
        <v>1</v>
      </c>
      <c r="E79" s="3">
        <f t="shared" si="13"/>
        <v>5.3880000000000004E-2</v>
      </c>
      <c r="F79" s="3">
        <v>25</v>
      </c>
      <c r="G79" s="3">
        <f t="shared" si="14"/>
        <v>463.99406087602074</v>
      </c>
      <c r="H79" s="3">
        <f t="shared" si="15"/>
        <v>32.328000000000003</v>
      </c>
      <c r="I79" s="3">
        <f t="shared" si="16"/>
        <v>24.246000000000002</v>
      </c>
      <c r="J79" s="3">
        <f t="shared" si="17"/>
        <v>53.88</v>
      </c>
      <c r="K79">
        <f t="shared" si="18"/>
        <v>2.4246000000000004E-2</v>
      </c>
      <c r="L79" s="5">
        <v>25</v>
      </c>
      <c r="M79" s="6">
        <v>0.45</v>
      </c>
      <c r="N79" s="4">
        <f t="shared" si="19"/>
        <v>463.99406087602074</v>
      </c>
      <c r="O79" s="4">
        <f t="shared" si="20"/>
        <v>-13.99406087602074</v>
      </c>
      <c r="P79" s="15">
        <f t="shared" si="21"/>
        <v>0.36748329621380843</v>
      </c>
      <c r="Q79" s="15">
        <f t="shared" si="22"/>
        <v>-1.1083296213808425E-2</v>
      </c>
      <c r="R79">
        <f>'print me lab dilution sheet'!G81</f>
        <v>0</v>
      </c>
      <c r="S79">
        <f>'print me lab dilution sheet'!H81</f>
        <v>0</v>
      </c>
      <c r="T79">
        <f t="shared" si="23"/>
        <v>0</v>
      </c>
      <c r="U79">
        <f t="shared" si="24"/>
        <v>0</v>
      </c>
      <c r="V79" s="18" t="e">
        <f t="shared" si="25"/>
        <v>#DIV/0!</v>
      </c>
    </row>
    <row r="80" spans="1:22" ht="16" x14ac:dyDescent="0.2">
      <c r="A80" t="s">
        <v>40</v>
      </c>
      <c r="B80">
        <v>11.69</v>
      </c>
      <c r="C80">
        <v>6</v>
      </c>
      <c r="D80">
        <v>1</v>
      </c>
      <c r="E80" s="3">
        <f t="shared" si="13"/>
        <v>7.0139999999999994E-2</v>
      </c>
      <c r="F80" s="3">
        <v>25</v>
      </c>
      <c r="G80" s="3">
        <f t="shared" si="14"/>
        <v>356.42999714856006</v>
      </c>
      <c r="H80" s="3">
        <f t="shared" si="15"/>
        <v>42.083999999999996</v>
      </c>
      <c r="I80" s="3">
        <f t="shared" si="16"/>
        <v>31.563000000000002</v>
      </c>
      <c r="J80" s="3">
        <f t="shared" si="17"/>
        <v>70.14</v>
      </c>
      <c r="K80">
        <f t="shared" si="18"/>
        <v>3.1563000000000001E-2</v>
      </c>
      <c r="L80" s="5">
        <v>25</v>
      </c>
      <c r="M80" s="6">
        <v>0.45</v>
      </c>
      <c r="N80" s="4">
        <f t="shared" si="19"/>
        <v>356.42999714856001</v>
      </c>
      <c r="O80" s="4">
        <f t="shared" si="20"/>
        <v>93.570002851439995</v>
      </c>
      <c r="P80" s="15">
        <f t="shared" si="21"/>
        <v>0.28229255774165957</v>
      </c>
      <c r="Q80" s="15">
        <f t="shared" si="22"/>
        <v>7.4107442258340483E-2</v>
      </c>
      <c r="R80">
        <f>'print me lab dilution sheet'!G82</f>
        <v>0</v>
      </c>
      <c r="S80">
        <f>'print me lab dilution sheet'!H82</f>
        <v>0</v>
      </c>
      <c r="T80">
        <f t="shared" si="23"/>
        <v>0</v>
      </c>
      <c r="U80">
        <f t="shared" si="24"/>
        <v>0</v>
      </c>
      <c r="V80" s="18" t="e">
        <f t="shared" si="25"/>
        <v>#DIV/0!</v>
      </c>
    </row>
    <row r="81" spans="1:22" ht="16" x14ac:dyDescent="0.2">
      <c r="A81" t="s">
        <v>46</v>
      </c>
      <c r="B81">
        <v>6.9619999999999997</v>
      </c>
      <c r="C81">
        <v>12</v>
      </c>
      <c r="D81">
        <v>1</v>
      </c>
      <c r="E81" s="3">
        <f t="shared" si="13"/>
        <v>8.3543999999999993E-2</v>
      </c>
      <c r="F81" s="3">
        <v>25</v>
      </c>
      <c r="G81" s="3">
        <f t="shared" si="14"/>
        <v>299.24351240065118</v>
      </c>
      <c r="H81" s="3">
        <f t="shared" si="15"/>
        <v>50.126399999999997</v>
      </c>
      <c r="I81" s="3">
        <f t="shared" si="16"/>
        <v>37.594799999999999</v>
      </c>
      <c r="J81" s="3">
        <f t="shared" si="17"/>
        <v>83.543999999999997</v>
      </c>
      <c r="K81">
        <f t="shared" si="18"/>
        <v>3.7594799999999998E-2</v>
      </c>
      <c r="L81" s="5">
        <v>25</v>
      </c>
      <c r="M81" s="6">
        <v>0.45</v>
      </c>
      <c r="N81" s="4">
        <f t="shared" si="19"/>
        <v>299.24351240065118</v>
      </c>
      <c r="O81" s="4">
        <f t="shared" si="20"/>
        <v>150.75648759934882</v>
      </c>
      <c r="P81" s="15">
        <f t="shared" si="21"/>
        <v>0.23700086182131574</v>
      </c>
      <c r="Q81" s="15">
        <f t="shared" si="22"/>
        <v>0.11939913817868426</v>
      </c>
      <c r="R81">
        <f>'print me lab dilution sheet'!G83</f>
        <v>0</v>
      </c>
      <c r="S81">
        <f>'print me lab dilution sheet'!H83</f>
        <v>0</v>
      </c>
      <c r="T81">
        <f t="shared" si="23"/>
        <v>0</v>
      </c>
      <c r="U81">
        <f t="shared" si="24"/>
        <v>0</v>
      </c>
      <c r="V81" s="18" t="e">
        <f t="shared" si="25"/>
        <v>#DIV/0!</v>
      </c>
    </row>
    <row r="82" spans="1:22" ht="16" x14ac:dyDescent="0.2">
      <c r="A82" t="s">
        <v>77</v>
      </c>
      <c r="B82">
        <v>4.0910000000000002</v>
      </c>
      <c r="C82">
        <v>20</v>
      </c>
      <c r="D82">
        <v>1</v>
      </c>
      <c r="E82" s="3">
        <f t="shared" si="13"/>
        <v>8.1820000000000004E-2</v>
      </c>
      <c r="F82" s="3">
        <v>25</v>
      </c>
      <c r="G82" s="3">
        <f t="shared" si="14"/>
        <v>305.54876558298702</v>
      </c>
      <c r="H82" s="3">
        <f t="shared" si="15"/>
        <v>49.092000000000006</v>
      </c>
      <c r="I82" s="3">
        <f t="shared" si="16"/>
        <v>36.819000000000003</v>
      </c>
      <c r="J82" s="3">
        <f t="shared" si="17"/>
        <v>81.820000000000007</v>
      </c>
      <c r="K82">
        <f t="shared" si="18"/>
        <v>3.6819000000000005E-2</v>
      </c>
      <c r="L82" s="5">
        <v>25</v>
      </c>
      <c r="M82" s="6">
        <v>0.45</v>
      </c>
      <c r="N82" s="4">
        <f t="shared" si="19"/>
        <v>305.54876558298702</v>
      </c>
      <c r="O82" s="4">
        <f t="shared" si="20"/>
        <v>144.45123441701298</v>
      </c>
      <c r="P82" s="15">
        <f t="shared" si="21"/>
        <v>0.24199462234172572</v>
      </c>
      <c r="Q82" s="15">
        <f t="shared" si="22"/>
        <v>0.11440537765827428</v>
      </c>
      <c r="R82">
        <f>'print me lab dilution sheet'!G84</f>
        <v>0</v>
      </c>
      <c r="S82">
        <f>'print me lab dilution sheet'!H84</f>
        <v>0</v>
      </c>
      <c r="T82">
        <f t="shared" si="23"/>
        <v>0</v>
      </c>
      <c r="U82">
        <f t="shared" si="24"/>
        <v>0</v>
      </c>
      <c r="V82" s="18" t="e">
        <f t="shared" si="25"/>
        <v>#DIV/0!</v>
      </c>
    </row>
    <row r="83" spans="1:22" ht="16" x14ac:dyDescent="0.2">
      <c r="A83" t="s">
        <v>109</v>
      </c>
      <c r="B83">
        <v>30.87</v>
      </c>
      <c r="C83">
        <v>3</v>
      </c>
      <c r="D83">
        <v>1</v>
      </c>
      <c r="E83" s="3">
        <f t="shared" si="13"/>
        <v>9.2609999999999998E-2</v>
      </c>
      <c r="F83" s="3">
        <v>25</v>
      </c>
      <c r="G83" s="3">
        <f t="shared" si="14"/>
        <v>269.94924954108626</v>
      </c>
      <c r="H83" s="3">
        <f t="shared" si="15"/>
        <v>55.565999999999995</v>
      </c>
      <c r="I83" s="3">
        <f t="shared" si="16"/>
        <v>41.674500000000002</v>
      </c>
      <c r="J83" s="3">
        <f t="shared" si="17"/>
        <v>92.61</v>
      </c>
      <c r="K83">
        <f t="shared" si="18"/>
        <v>4.1674500000000003E-2</v>
      </c>
      <c r="L83" s="5">
        <v>25</v>
      </c>
      <c r="M83" s="6">
        <v>0.45</v>
      </c>
      <c r="N83" s="4">
        <f t="shared" si="19"/>
        <v>269.94924954108626</v>
      </c>
      <c r="O83" s="4">
        <f t="shared" si="20"/>
        <v>180.05075045891374</v>
      </c>
      <c r="P83" s="15">
        <f t="shared" si="21"/>
        <v>0.21379980563654033</v>
      </c>
      <c r="Q83" s="15">
        <f t="shared" si="22"/>
        <v>0.14260019436345966</v>
      </c>
      <c r="R83">
        <f>'print me lab dilution sheet'!G86</f>
        <v>0</v>
      </c>
      <c r="S83">
        <f>'print me lab dilution sheet'!H86</f>
        <v>0</v>
      </c>
      <c r="T83">
        <f t="shared" si="23"/>
        <v>0</v>
      </c>
      <c r="U83">
        <f t="shared" si="24"/>
        <v>0</v>
      </c>
      <c r="V83" s="18" t="e">
        <f t="shared" si="25"/>
        <v>#DIV/0!</v>
      </c>
    </row>
    <row r="84" spans="1:22" ht="16" x14ac:dyDescent="0.2">
      <c r="A84" t="s">
        <v>96</v>
      </c>
      <c r="B84">
        <v>16.21</v>
      </c>
      <c r="C84">
        <v>4</v>
      </c>
      <c r="D84">
        <v>1</v>
      </c>
      <c r="E84" s="3">
        <f t="shared" si="13"/>
        <v>6.4840000000000009E-2</v>
      </c>
      <c r="F84" s="3">
        <v>25</v>
      </c>
      <c r="G84" s="3">
        <f t="shared" si="14"/>
        <v>385.56446637877849</v>
      </c>
      <c r="H84" s="3">
        <f t="shared" si="15"/>
        <v>38.904000000000003</v>
      </c>
      <c r="I84" s="3">
        <f t="shared" si="16"/>
        <v>29.178000000000001</v>
      </c>
      <c r="J84" s="3">
        <f t="shared" si="17"/>
        <v>64.84</v>
      </c>
      <c r="K84">
        <f t="shared" si="18"/>
        <v>2.9178000000000003E-2</v>
      </c>
      <c r="L84" s="5">
        <v>25</v>
      </c>
      <c r="M84" s="6">
        <v>0.45</v>
      </c>
      <c r="N84" s="4">
        <f t="shared" si="19"/>
        <v>385.56446637877855</v>
      </c>
      <c r="O84" s="4">
        <f t="shared" si="20"/>
        <v>64.435533621221452</v>
      </c>
      <c r="P84" s="15">
        <f t="shared" si="21"/>
        <v>0.30536705737199266</v>
      </c>
      <c r="Q84" s="15">
        <f t="shared" si="22"/>
        <v>5.1032942628007387E-2</v>
      </c>
      <c r="R84">
        <f>'print me lab dilution sheet'!G87</f>
        <v>0</v>
      </c>
      <c r="S84">
        <f>'print me lab dilution sheet'!H87</f>
        <v>0</v>
      </c>
      <c r="T84">
        <f t="shared" si="23"/>
        <v>0</v>
      </c>
      <c r="U84">
        <f t="shared" si="24"/>
        <v>0</v>
      </c>
      <c r="V84" s="18" t="e">
        <f t="shared" si="25"/>
        <v>#DIV/0!</v>
      </c>
    </row>
    <row r="85" spans="1:22" ht="16" x14ac:dyDescent="0.2">
      <c r="A85" t="s">
        <v>47</v>
      </c>
      <c r="B85">
        <v>5.1710000000000003</v>
      </c>
      <c r="C85">
        <v>12</v>
      </c>
      <c r="D85">
        <v>1</v>
      </c>
      <c r="E85" s="3">
        <f t="shared" si="13"/>
        <v>6.205200000000001E-2</v>
      </c>
      <c r="F85" s="3">
        <v>25</v>
      </c>
      <c r="G85" s="3">
        <f t="shared" si="14"/>
        <v>402.88790047057302</v>
      </c>
      <c r="H85" s="3">
        <f t="shared" si="15"/>
        <v>37.231200000000001</v>
      </c>
      <c r="I85" s="3">
        <f t="shared" si="16"/>
        <v>27.923400000000004</v>
      </c>
      <c r="J85" s="3">
        <f t="shared" si="17"/>
        <v>62.052000000000007</v>
      </c>
      <c r="K85">
        <f t="shared" si="18"/>
        <v>2.7923400000000004E-2</v>
      </c>
      <c r="L85" s="5">
        <v>25</v>
      </c>
      <c r="M85" s="6">
        <v>0.45</v>
      </c>
      <c r="N85" s="4">
        <f t="shared" si="19"/>
        <v>402.88790047057302</v>
      </c>
      <c r="O85" s="4">
        <f t="shared" si="20"/>
        <v>47.112099529426985</v>
      </c>
      <c r="P85" s="15">
        <f t="shared" si="21"/>
        <v>0.31908721717269384</v>
      </c>
      <c r="Q85" s="15">
        <f t="shared" si="22"/>
        <v>3.7312782827306171E-2</v>
      </c>
      <c r="R85">
        <f>'print me lab dilution sheet'!G88</f>
        <v>0</v>
      </c>
      <c r="S85">
        <f>'print me lab dilution sheet'!H88</f>
        <v>0</v>
      </c>
      <c r="T85">
        <f t="shared" si="23"/>
        <v>0</v>
      </c>
      <c r="U85">
        <f t="shared" si="24"/>
        <v>0</v>
      </c>
      <c r="V85" s="18" t="e">
        <f t="shared" si="25"/>
        <v>#DIV/0!</v>
      </c>
    </row>
    <row r="86" spans="1:22" ht="16" x14ac:dyDescent="0.2">
      <c r="A86" t="s">
        <v>80</v>
      </c>
      <c r="B86">
        <v>13.65</v>
      </c>
      <c r="C86">
        <v>4</v>
      </c>
      <c r="D86">
        <v>1</v>
      </c>
      <c r="E86" s="3">
        <f t="shared" si="13"/>
        <v>5.4600000000000003E-2</v>
      </c>
      <c r="F86" s="3">
        <v>25</v>
      </c>
      <c r="G86" s="3">
        <f t="shared" si="14"/>
        <v>457.87545787545781</v>
      </c>
      <c r="H86" s="3">
        <f t="shared" si="15"/>
        <v>32.76</v>
      </c>
      <c r="I86" s="3">
        <f t="shared" si="16"/>
        <v>24.57</v>
      </c>
      <c r="J86" s="3">
        <f t="shared" si="17"/>
        <v>54.6</v>
      </c>
      <c r="K86">
        <f t="shared" si="18"/>
        <v>2.4570000000000002E-2</v>
      </c>
      <c r="L86" s="5">
        <v>25</v>
      </c>
      <c r="M86" s="6">
        <v>0.45</v>
      </c>
      <c r="N86" s="4">
        <f t="shared" si="19"/>
        <v>457.87545787545787</v>
      </c>
      <c r="O86" s="4">
        <f t="shared" si="20"/>
        <v>-7.8754578754578688</v>
      </c>
      <c r="P86" s="15">
        <f t="shared" si="21"/>
        <v>0.36263736263736263</v>
      </c>
      <c r="Q86" s="15">
        <f t="shared" si="22"/>
        <v>-6.2373626373626321E-3</v>
      </c>
      <c r="R86">
        <f>'print me lab dilution sheet'!G89</f>
        <v>0</v>
      </c>
      <c r="S86">
        <f>'print me lab dilution sheet'!H89</f>
        <v>0</v>
      </c>
      <c r="T86">
        <f t="shared" si="23"/>
        <v>0</v>
      </c>
      <c r="U86">
        <f t="shared" si="24"/>
        <v>0</v>
      </c>
      <c r="V86" s="18" t="e">
        <f t="shared" si="25"/>
        <v>#DIV/0!</v>
      </c>
    </row>
    <row r="87" spans="1:22" ht="16" x14ac:dyDescent="0.2">
      <c r="A87" t="s">
        <v>121</v>
      </c>
      <c r="B87">
        <v>27.59</v>
      </c>
      <c r="C87">
        <v>2.5</v>
      </c>
      <c r="D87">
        <v>1</v>
      </c>
      <c r="E87" s="3">
        <f t="shared" si="13"/>
        <v>6.8974999999999995E-2</v>
      </c>
      <c r="F87" s="3">
        <v>25</v>
      </c>
      <c r="G87" s="3">
        <f t="shared" si="14"/>
        <v>362.45016310257341</v>
      </c>
      <c r="H87" s="3">
        <f t="shared" si="15"/>
        <v>41.384999999999998</v>
      </c>
      <c r="I87" s="3">
        <f t="shared" si="16"/>
        <v>31.038749999999997</v>
      </c>
      <c r="J87" s="3">
        <f t="shared" si="17"/>
        <v>68.974999999999994</v>
      </c>
      <c r="K87">
        <f t="shared" si="18"/>
        <v>3.1038749999999997E-2</v>
      </c>
      <c r="L87" s="5">
        <v>25</v>
      </c>
      <c r="M87" s="6">
        <v>0.45</v>
      </c>
      <c r="N87" s="4">
        <f t="shared" si="19"/>
        <v>362.45016310257341</v>
      </c>
      <c r="O87" s="4">
        <f t="shared" si="20"/>
        <v>87.549836897426587</v>
      </c>
      <c r="P87" s="15">
        <f t="shared" si="21"/>
        <v>0.28706052917723818</v>
      </c>
      <c r="Q87" s="15">
        <f t="shared" si="22"/>
        <v>6.9339470822761859E-2</v>
      </c>
      <c r="R87">
        <f>'print me lab dilution sheet'!G90</f>
        <v>0</v>
      </c>
      <c r="S87">
        <f>'print me lab dilution sheet'!H90</f>
        <v>0</v>
      </c>
      <c r="T87">
        <f t="shared" si="23"/>
        <v>0</v>
      </c>
      <c r="U87">
        <f t="shared" si="24"/>
        <v>0</v>
      </c>
      <c r="V87" s="18" t="e">
        <f t="shared" si="25"/>
        <v>#DIV/0!</v>
      </c>
    </row>
    <row r="88" spans="1:22" ht="16" x14ac:dyDescent="0.2">
      <c r="A88" t="s">
        <v>111</v>
      </c>
      <c r="B88">
        <v>17.7</v>
      </c>
      <c r="C88">
        <v>3</v>
      </c>
      <c r="D88">
        <v>1</v>
      </c>
      <c r="E88" s="3">
        <f t="shared" si="13"/>
        <v>5.3099999999999994E-2</v>
      </c>
      <c r="F88" s="3">
        <v>25</v>
      </c>
      <c r="G88" s="3">
        <f t="shared" si="14"/>
        <v>470.80979284369124</v>
      </c>
      <c r="H88" s="3">
        <f t="shared" si="15"/>
        <v>31.859999999999996</v>
      </c>
      <c r="I88" s="3">
        <f t="shared" si="16"/>
        <v>23.895</v>
      </c>
      <c r="J88" s="3">
        <f t="shared" si="17"/>
        <v>53.099999999999994</v>
      </c>
      <c r="K88">
        <f t="shared" si="18"/>
        <v>2.3895E-2</v>
      </c>
      <c r="L88" s="5">
        <v>25</v>
      </c>
      <c r="M88" s="6">
        <v>0.45</v>
      </c>
      <c r="N88" s="4">
        <f t="shared" si="19"/>
        <v>470.80979284369118</v>
      </c>
      <c r="O88" s="4">
        <f t="shared" si="20"/>
        <v>-20.809792843691184</v>
      </c>
      <c r="P88" s="15">
        <f t="shared" si="21"/>
        <v>0.37288135593220345</v>
      </c>
      <c r="Q88" s="15">
        <f t="shared" si="22"/>
        <v>-1.6481355932203418E-2</v>
      </c>
      <c r="R88">
        <f>'print me lab dilution sheet'!G91</f>
        <v>0</v>
      </c>
      <c r="S88">
        <f>'print me lab dilution sheet'!H91</f>
        <v>0</v>
      </c>
      <c r="T88">
        <f t="shared" si="23"/>
        <v>0</v>
      </c>
      <c r="U88">
        <f t="shared" si="24"/>
        <v>0</v>
      </c>
      <c r="V88" s="18" t="e">
        <f t="shared" si="25"/>
        <v>#DIV/0!</v>
      </c>
    </row>
    <row r="89" spans="1:22" ht="16" x14ac:dyDescent="0.2">
      <c r="A89" t="s">
        <v>43</v>
      </c>
      <c r="B89">
        <v>12.43</v>
      </c>
      <c r="C89">
        <v>6</v>
      </c>
      <c r="D89">
        <v>1</v>
      </c>
      <c r="E89" s="3">
        <f t="shared" si="13"/>
        <v>7.4579999999999994E-2</v>
      </c>
      <c r="F89" s="3">
        <v>25</v>
      </c>
      <c r="G89" s="3">
        <f t="shared" si="14"/>
        <v>335.21051220166271</v>
      </c>
      <c r="H89" s="3">
        <f t="shared" si="15"/>
        <v>44.747999999999998</v>
      </c>
      <c r="I89" s="3">
        <f t="shared" si="16"/>
        <v>33.561</v>
      </c>
      <c r="J89" s="3">
        <f t="shared" si="17"/>
        <v>74.58</v>
      </c>
      <c r="K89">
        <f t="shared" si="18"/>
        <v>3.3561000000000001E-2</v>
      </c>
      <c r="L89" s="5">
        <v>25</v>
      </c>
      <c r="M89" s="6">
        <v>0.45</v>
      </c>
      <c r="N89" s="4">
        <f t="shared" si="19"/>
        <v>335.21051220166265</v>
      </c>
      <c r="O89" s="4">
        <f t="shared" si="20"/>
        <v>114.78948779833735</v>
      </c>
      <c r="P89" s="15">
        <f t="shared" si="21"/>
        <v>0.26548672566371684</v>
      </c>
      <c r="Q89" s="15">
        <f t="shared" si="22"/>
        <v>9.0913274336283184E-2</v>
      </c>
      <c r="R89">
        <f>'print me lab dilution sheet'!G92</f>
        <v>0</v>
      </c>
      <c r="S89">
        <f>'print me lab dilution sheet'!H92</f>
        <v>0</v>
      </c>
      <c r="T89">
        <f t="shared" si="23"/>
        <v>0</v>
      </c>
      <c r="U89">
        <f t="shared" si="24"/>
        <v>0</v>
      </c>
      <c r="V89" s="18" t="e">
        <f t="shared" si="25"/>
        <v>#DIV/0!</v>
      </c>
    </row>
    <row r="90" spans="1:22" ht="16" x14ac:dyDescent="0.2">
      <c r="A90" t="s">
        <v>69</v>
      </c>
      <c r="B90">
        <v>9.7119999999999997</v>
      </c>
      <c r="C90">
        <v>6</v>
      </c>
      <c r="D90">
        <v>1</v>
      </c>
      <c r="E90" s="3">
        <f t="shared" si="13"/>
        <v>5.8271999999999997E-2</v>
      </c>
      <c r="F90" s="3">
        <v>25</v>
      </c>
      <c r="G90" s="3">
        <f t="shared" si="14"/>
        <v>429.02251510159255</v>
      </c>
      <c r="H90" s="3">
        <f t="shared" si="15"/>
        <v>34.963200000000001</v>
      </c>
      <c r="I90" s="3">
        <f t="shared" si="16"/>
        <v>26.2224</v>
      </c>
      <c r="J90" s="3">
        <f t="shared" si="17"/>
        <v>58.271999999999998</v>
      </c>
      <c r="K90">
        <f t="shared" si="18"/>
        <v>2.62224E-2</v>
      </c>
      <c r="L90" s="5">
        <v>25</v>
      </c>
      <c r="M90" s="6">
        <v>0.45</v>
      </c>
      <c r="N90" s="4">
        <f t="shared" si="19"/>
        <v>429.02251510159255</v>
      </c>
      <c r="O90" s="4">
        <f t="shared" si="20"/>
        <v>20.977484898407454</v>
      </c>
      <c r="P90" s="15">
        <f t="shared" si="21"/>
        <v>0.33978583196046136</v>
      </c>
      <c r="Q90" s="15">
        <f t="shared" si="22"/>
        <v>1.6614168039538704E-2</v>
      </c>
      <c r="R90">
        <f>'print me lab dilution sheet'!G93</f>
        <v>0</v>
      </c>
      <c r="S90">
        <f>'print me lab dilution sheet'!H93</f>
        <v>0</v>
      </c>
      <c r="T90">
        <f t="shared" si="23"/>
        <v>0</v>
      </c>
      <c r="U90">
        <f t="shared" si="24"/>
        <v>0</v>
      </c>
      <c r="V90" s="18" t="e">
        <f t="shared" si="25"/>
        <v>#DIV/0!</v>
      </c>
    </row>
    <row r="91" spans="1:22" ht="16" x14ac:dyDescent="0.2">
      <c r="A91" t="s">
        <v>25</v>
      </c>
      <c r="B91">
        <v>6.6079999999999997</v>
      </c>
      <c r="C91">
        <v>12</v>
      </c>
      <c r="D91">
        <v>1</v>
      </c>
      <c r="E91" s="3">
        <f t="shared" si="13"/>
        <v>7.9295999999999991E-2</v>
      </c>
      <c r="F91" s="3">
        <v>25</v>
      </c>
      <c r="G91" s="3">
        <f t="shared" si="14"/>
        <v>315.27441485068607</v>
      </c>
      <c r="H91" s="3">
        <f t="shared" si="15"/>
        <v>47.577599999999997</v>
      </c>
      <c r="I91" s="3">
        <f t="shared" si="16"/>
        <v>35.683199999999999</v>
      </c>
      <c r="J91" s="3">
        <f t="shared" si="17"/>
        <v>79.295999999999992</v>
      </c>
      <c r="K91">
        <f t="shared" si="18"/>
        <v>3.5683199999999998E-2</v>
      </c>
      <c r="L91" s="5">
        <v>25</v>
      </c>
      <c r="M91" s="6">
        <v>0.45</v>
      </c>
      <c r="N91" s="4">
        <f t="shared" si="19"/>
        <v>315.27441485068607</v>
      </c>
      <c r="O91" s="4">
        <f t="shared" si="20"/>
        <v>134.72558514931393</v>
      </c>
      <c r="P91" s="15">
        <f t="shared" si="21"/>
        <v>0.24969733656174339</v>
      </c>
      <c r="Q91" s="15">
        <f t="shared" si="22"/>
        <v>0.10670266343825664</v>
      </c>
      <c r="R91">
        <f>'print me lab dilution sheet'!G94</f>
        <v>0</v>
      </c>
      <c r="S91">
        <f>'print me lab dilution sheet'!H94</f>
        <v>0</v>
      </c>
      <c r="T91">
        <f t="shared" si="23"/>
        <v>0</v>
      </c>
      <c r="U91">
        <f t="shared" si="24"/>
        <v>0</v>
      </c>
      <c r="V91" s="18" t="e">
        <f t="shared" si="25"/>
        <v>#DIV/0!</v>
      </c>
    </row>
    <row r="92" spans="1:22" ht="16" x14ac:dyDescent="0.2">
      <c r="A92" t="s">
        <v>78</v>
      </c>
      <c r="B92">
        <v>12.87</v>
      </c>
      <c r="C92">
        <v>4</v>
      </c>
      <c r="D92">
        <v>1</v>
      </c>
      <c r="E92" s="3">
        <f t="shared" si="13"/>
        <v>5.1479999999999998E-2</v>
      </c>
      <c r="F92" s="3">
        <v>25</v>
      </c>
      <c r="G92" s="3">
        <f t="shared" si="14"/>
        <v>485.62548562548568</v>
      </c>
      <c r="H92" s="3">
        <f t="shared" si="15"/>
        <v>30.887999999999998</v>
      </c>
      <c r="I92" s="3">
        <f t="shared" si="16"/>
        <v>23.166</v>
      </c>
      <c r="J92" s="3">
        <f t="shared" si="17"/>
        <v>51.48</v>
      </c>
      <c r="K92">
        <f t="shared" si="18"/>
        <v>2.3165999999999999E-2</v>
      </c>
      <c r="L92" s="5">
        <v>25</v>
      </c>
      <c r="M92" s="6">
        <v>0.45</v>
      </c>
      <c r="N92" s="4">
        <f t="shared" si="19"/>
        <v>485.62548562548562</v>
      </c>
      <c r="O92" s="4">
        <f t="shared" si="20"/>
        <v>-35.625485625485624</v>
      </c>
      <c r="P92" s="15">
        <f t="shared" si="21"/>
        <v>0.38461538461538464</v>
      </c>
      <c r="Q92" s="15">
        <f t="shared" si="22"/>
        <v>-2.8215384615384614E-2</v>
      </c>
      <c r="R92">
        <f>'print me lab dilution sheet'!G95</f>
        <v>0</v>
      </c>
      <c r="S92">
        <f>'print me lab dilution sheet'!H95</f>
        <v>0</v>
      </c>
      <c r="T92">
        <f t="shared" si="23"/>
        <v>0</v>
      </c>
      <c r="U92">
        <f t="shared" si="24"/>
        <v>0</v>
      </c>
      <c r="V92" s="18" t="e">
        <f t="shared" si="25"/>
        <v>#DIV/0!</v>
      </c>
    </row>
    <row r="93" spans="1:22" ht="16" x14ac:dyDescent="0.2">
      <c r="A93" t="s">
        <v>120</v>
      </c>
      <c r="B93">
        <v>26.66</v>
      </c>
      <c r="C93">
        <v>2.5</v>
      </c>
      <c r="D93">
        <v>1</v>
      </c>
      <c r="E93" s="3">
        <f t="shared" si="13"/>
        <v>6.6650000000000001E-2</v>
      </c>
      <c r="F93" s="3">
        <v>25</v>
      </c>
      <c r="G93" s="3">
        <f t="shared" si="14"/>
        <v>375.09377344336082</v>
      </c>
      <c r="H93" s="3">
        <f t="shared" si="15"/>
        <v>39.99</v>
      </c>
      <c r="I93" s="3">
        <f t="shared" si="16"/>
        <v>29.992500000000003</v>
      </c>
      <c r="J93" s="3">
        <f t="shared" si="17"/>
        <v>66.650000000000006</v>
      </c>
      <c r="K93">
        <f t="shared" si="18"/>
        <v>2.9992500000000002E-2</v>
      </c>
      <c r="L93" s="5">
        <v>25</v>
      </c>
      <c r="M93" s="6">
        <v>0.45</v>
      </c>
      <c r="N93" s="4">
        <f t="shared" si="19"/>
        <v>375.09377344336082</v>
      </c>
      <c r="O93" s="4">
        <f t="shared" si="20"/>
        <v>74.906226556639183</v>
      </c>
      <c r="P93" s="15">
        <f t="shared" si="21"/>
        <v>0.29707426856714175</v>
      </c>
      <c r="Q93" s="15">
        <f t="shared" si="22"/>
        <v>5.9325731432858235E-2</v>
      </c>
      <c r="R93">
        <f>'print me lab dilution sheet'!G96</f>
        <v>0</v>
      </c>
      <c r="S93">
        <f>'print me lab dilution sheet'!H96</f>
        <v>0</v>
      </c>
      <c r="T93">
        <f t="shared" si="23"/>
        <v>0</v>
      </c>
      <c r="U93">
        <f t="shared" si="24"/>
        <v>0</v>
      </c>
      <c r="V93" s="18" t="e">
        <f t="shared" si="25"/>
        <v>#DIV/0!</v>
      </c>
    </row>
    <row r="94" spans="1:22" ht="16" x14ac:dyDescent="0.2">
      <c r="A94" t="s">
        <v>120</v>
      </c>
      <c r="B94">
        <v>27.64</v>
      </c>
      <c r="C94">
        <v>2.5</v>
      </c>
      <c r="D94">
        <v>1</v>
      </c>
      <c r="E94" s="3">
        <f t="shared" si="13"/>
        <v>6.9099999999999995E-2</v>
      </c>
      <c r="F94" s="3">
        <v>25</v>
      </c>
      <c r="G94" s="3">
        <f t="shared" si="14"/>
        <v>361.79450072358901</v>
      </c>
      <c r="H94" s="3">
        <f t="shared" si="15"/>
        <v>41.459999999999994</v>
      </c>
      <c r="I94" s="3">
        <f t="shared" si="16"/>
        <v>31.094999999999999</v>
      </c>
      <c r="J94" s="3">
        <f t="shared" si="17"/>
        <v>69.099999999999994</v>
      </c>
      <c r="K94">
        <f t="shared" si="18"/>
        <v>3.1094999999999998E-2</v>
      </c>
      <c r="L94" s="5">
        <v>25</v>
      </c>
      <c r="M94" s="6">
        <v>0.45</v>
      </c>
      <c r="N94" s="4">
        <f t="shared" si="19"/>
        <v>361.79450072358901</v>
      </c>
      <c r="O94" s="4">
        <f t="shared" si="20"/>
        <v>88.20549927641099</v>
      </c>
      <c r="P94" s="15">
        <f t="shared" si="21"/>
        <v>0.2865412445730825</v>
      </c>
      <c r="Q94" s="15">
        <f t="shared" si="22"/>
        <v>6.985875542691751E-2</v>
      </c>
      <c r="R94">
        <f>'print me lab dilution sheet'!G97</f>
        <v>0</v>
      </c>
      <c r="S94">
        <f>'print me lab dilution sheet'!H97</f>
        <v>0</v>
      </c>
      <c r="T94">
        <f t="shared" si="23"/>
        <v>0</v>
      </c>
      <c r="U94">
        <f t="shared" si="24"/>
        <v>0</v>
      </c>
      <c r="V94" s="18" t="e">
        <f t="shared" si="25"/>
        <v>#DIV/0!</v>
      </c>
    </row>
    <row r="95" spans="1:22" ht="16" x14ac:dyDescent="0.2">
      <c r="A95" t="s">
        <v>113</v>
      </c>
      <c r="B95">
        <v>17.13</v>
      </c>
      <c r="C95">
        <v>3</v>
      </c>
      <c r="D95">
        <v>1</v>
      </c>
      <c r="E95" s="3">
        <f t="shared" si="13"/>
        <v>5.1389999999999998E-2</v>
      </c>
      <c r="F95" s="3">
        <v>25</v>
      </c>
      <c r="G95" s="3">
        <f t="shared" si="14"/>
        <v>486.47596808717651</v>
      </c>
      <c r="H95" s="3">
        <f t="shared" si="15"/>
        <v>30.834</v>
      </c>
      <c r="I95" s="3">
        <f t="shared" si="16"/>
        <v>23.125500000000002</v>
      </c>
      <c r="J95" s="3">
        <f t="shared" si="17"/>
        <v>51.39</v>
      </c>
      <c r="K95">
        <f t="shared" si="18"/>
        <v>2.3125500000000004E-2</v>
      </c>
      <c r="L95" s="5">
        <v>25</v>
      </c>
      <c r="M95" s="6">
        <v>0.45</v>
      </c>
      <c r="N95" s="4">
        <f t="shared" si="19"/>
        <v>486.47596808717645</v>
      </c>
      <c r="O95" s="4">
        <f t="shared" si="20"/>
        <v>-36.475968087176454</v>
      </c>
      <c r="P95" s="15">
        <f t="shared" si="21"/>
        <v>0.38528896672504381</v>
      </c>
      <c r="Q95" s="15">
        <f t="shared" si="22"/>
        <v>-2.8888966725043756E-2</v>
      </c>
      <c r="R95">
        <f>'print me lab dilution sheet'!G98</f>
        <v>0</v>
      </c>
      <c r="S95">
        <f>'print me lab dilution sheet'!H98</f>
        <v>0</v>
      </c>
      <c r="T95">
        <f t="shared" si="23"/>
        <v>0</v>
      </c>
      <c r="U95">
        <f t="shared" si="24"/>
        <v>0</v>
      </c>
      <c r="V95" s="18" t="e">
        <f t="shared" si="25"/>
        <v>#DIV/0!</v>
      </c>
    </row>
    <row r="96" spans="1:22" ht="16" x14ac:dyDescent="0.2">
      <c r="A96" t="s">
        <v>44</v>
      </c>
      <c r="B96">
        <v>12.37</v>
      </c>
      <c r="C96">
        <v>6</v>
      </c>
      <c r="D96">
        <v>1</v>
      </c>
      <c r="E96" s="3">
        <f t="shared" si="13"/>
        <v>7.4219999999999994E-2</v>
      </c>
      <c r="F96" s="3">
        <v>25</v>
      </c>
      <c r="G96" s="3">
        <f t="shared" si="14"/>
        <v>336.83643222850986</v>
      </c>
      <c r="H96" s="3">
        <f t="shared" si="15"/>
        <v>44.531999999999996</v>
      </c>
      <c r="I96" s="3">
        <f t="shared" si="16"/>
        <v>33.399000000000001</v>
      </c>
      <c r="J96" s="3">
        <f t="shared" si="17"/>
        <v>74.22</v>
      </c>
      <c r="K96">
        <f t="shared" si="18"/>
        <v>3.3398999999999998E-2</v>
      </c>
      <c r="L96" s="5">
        <v>25</v>
      </c>
      <c r="M96" s="6">
        <v>0.45</v>
      </c>
      <c r="N96" s="4">
        <f t="shared" si="19"/>
        <v>336.83643222850981</v>
      </c>
      <c r="O96" s="4">
        <f t="shared" si="20"/>
        <v>113.16356777149019</v>
      </c>
      <c r="P96" s="15">
        <f t="shared" si="21"/>
        <v>0.26677445432497976</v>
      </c>
      <c r="Q96" s="15">
        <f t="shared" si="22"/>
        <v>8.9625545675020235E-2</v>
      </c>
      <c r="R96">
        <f>'print me lab dilution sheet'!G99</f>
        <v>0</v>
      </c>
      <c r="S96">
        <f>'print me lab dilution sheet'!H99</f>
        <v>0</v>
      </c>
      <c r="T96">
        <f t="shared" si="23"/>
        <v>0</v>
      </c>
      <c r="U96">
        <f t="shared" si="24"/>
        <v>0</v>
      </c>
      <c r="V96" s="18" t="e">
        <f t="shared" si="25"/>
        <v>#DIV/0!</v>
      </c>
    </row>
    <row r="97" spans="1:22" ht="16" x14ac:dyDescent="0.2">
      <c r="A97" t="s">
        <v>70</v>
      </c>
      <c r="B97">
        <v>8.2539999999999996</v>
      </c>
      <c r="C97">
        <v>6</v>
      </c>
      <c r="D97">
        <v>1</v>
      </c>
      <c r="E97" s="3">
        <f t="shared" si="13"/>
        <v>4.9523999999999999E-2</v>
      </c>
      <c r="F97" s="3">
        <v>25</v>
      </c>
      <c r="G97" s="3">
        <f t="shared" si="14"/>
        <v>504.80575074711254</v>
      </c>
      <c r="H97" s="3">
        <f t="shared" si="15"/>
        <v>29.714399999999998</v>
      </c>
      <c r="I97" s="3">
        <f t="shared" si="16"/>
        <v>22.285800000000002</v>
      </c>
      <c r="J97" s="3">
        <f t="shared" si="17"/>
        <v>49.524000000000001</v>
      </c>
      <c r="K97">
        <f t="shared" si="18"/>
        <v>2.2285800000000001E-2</v>
      </c>
      <c r="L97" s="5">
        <v>25</v>
      </c>
      <c r="M97" s="6">
        <v>0.45</v>
      </c>
      <c r="N97" s="4">
        <f t="shared" si="19"/>
        <v>504.80575074711248</v>
      </c>
      <c r="O97" s="4">
        <f t="shared" si="20"/>
        <v>-54.805750747112484</v>
      </c>
      <c r="P97" s="15">
        <f t="shared" si="21"/>
        <v>0.39980615459171309</v>
      </c>
      <c r="Q97" s="15">
        <f t="shared" si="22"/>
        <v>-4.3406154591713091E-2</v>
      </c>
      <c r="R97">
        <f>'print me lab dilution sheet'!G100</f>
        <v>0</v>
      </c>
      <c r="S97">
        <f>'print me lab dilution sheet'!H100</f>
        <v>0</v>
      </c>
      <c r="T97">
        <f t="shared" si="23"/>
        <v>0</v>
      </c>
      <c r="U97">
        <f t="shared" si="24"/>
        <v>0</v>
      </c>
      <c r="V97" s="18" t="e">
        <f t="shared" si="25"/>
        <v>#DIV/0!</v>
      </c>
    </row>
    <row r="98" spans="1:22" ht="16" x14ac:dyDescent="0.2">
      <c r="A98" t="s">
        <v>26</v>
      </c>
      <c r="B98">
        <v>5.01</v>
      </c>
      <c r="C98">
        <v>12</v>
      </c>
      <c r="D98">
        <v>1</v>
      </c>
      <c r="E98" s="3">
        <f t="shared" si="13"/>
        <v>6.012E-2</v>
      </c>
      <c r="F98" s="3">
        <v>25</v>
      </c>
      <c r="G98" s="3">
        <f t="shared" si="14"/>
        <v>415.83499667332006</v>
      </c>
      <c r="H98" s="3">
        <f t="shared" si="15"/>
        <v>36.071999999999996</v>
      </c>
      <c r="I98" s="3">
        <f t="shared" si="16"/>
        <v>27.053999999999998</v>
      </c>
      <c r="J98" s="3">
        <f t="shared" si="17"/>
        <v>60.12</v>
      </c>
      <c r="K98">
        <f t="shared" si="18"/>
        <v>2.7053999999999998E-2</v>
      </c>
      <c r="L98" s="5">
        <v>25</v>
      </c>
      <c r="M98" s="6">
        <v>0.45</v>
      </c>
      <c r="N98" s="4">
        <f t="shared" si="19"/>
        <v>415.83499667332006</v>
      </c>
      <c r="O98" s="4">
        <f t="shared" si="20"/>
        <v>34.165003326679937</v>
      </c>
      <c r="P98" s="15">
        <f t="shared" si="21"/>
        <v>0.3293413173652695</v>
      </c>
      <c r="Q98" s="15">
        <f t="shared" si="22"/>
        <v>2.7058682634730512E-2</v>
      </c>
      <c r="R98">
        <f>'print me lab dilution sheet'!G101</f>
        <v>0</v>
      </c>
      <c r="S98">
        <f>'print me lab dilution sheet'!H101</f>
        <v>0</v>
      </c>
      <c r="T98">
        <f t="shared" si="23"/>
        <v>0</v>
      </c>
      <c r="U98">
        <f t="shared" si="24"/>
        <v>0</v>
      </c>
      <c r="V98" s="18" t="e">
        <f t="shared" si="25"/>
        <v>#DIV/0!</v>
      </c>
    </row>
    <row r="99" spans="1:22" ht="16" x14ac:dyDescent="0.2">
      <c r="A99" t="s">
        <v>79</v>
      </c>
      <c r="B99">
        <v>13.78</v>
      </c>
      <c r="C99">
        <v>4</v>
      </c>
      <c r="D99">
        <v>1</v>
      </c>
      <c r="E99" s="3">
        <f t="shared" si="13"/>
        <v>5.5119999999999995E-2</v>
      </c>
      <c r="F99" s="3">
        <v>25</v>
      </c>
      <c r="G99" s="3">
        <f t="shared" si="14"/>
        <v>453.55587808417999</v>
      </c>
      <c r="H99" s="3">
        <f t="shared" si="15"/>
        <v>33.071999999999996</v>
      </c>
      <c r="I99" s="3">
        <f t="shared" si="16"/>
        <v>24.803999999999998</v>
      </c>
      <c r="J99" s="3">
        <f t="shared" si="17"/>
        <v>55.12</v>
      </c>
      <c r="K99">
        <f t="shared" si="18"/>
        <v>2.4804E-2</v>
      </c>
      <c r="L99" s="5">
        <v>25</v>
      </c>
      <c r="M99" s="6">
        <v>0.45</v>
      </c>
      <c r="N99" s="4">
        <f t="shared" si="19"/>
        <v>453.55587808417999</v>
      </c>
      <c r="O99" s="4">
        <f t="shared" si="20"/>
        <v>-3.5558780841799944</v>
      </c>
      <c r="P99" s="15">
        <f t="shared" si="21"/>
        <v>0.35921625544267055</v>
      </c>
      <c r="Q99" s="15">
        <f t="shared" si="22"/>
        <v>-2.8162554426705557E-3</v>
      </c>
      <c r="R99">
        <f>'print me lab dilution sheet'!G102</f>
        <v>0</v>
      </c>
      <c r="S99">
        <f>'print me lab dilution sheet'!H102</f>
        <v>0</v>
      </c>
      <c r="T99">
        <f t="shared" si="23"/>
        <v>0</v>
      </c>
      <c r="U99">
        <f t="shared" si="24"/>
        <v>0</v>
      </c>
      <c r="V99" s="18" t="e">
        <f t="shared" si="25"/>
        <v>#DIV/0!</v>
      </c>
    </row>
    <row r="100" spans="1:22" ht="16" x14ac:dyDescent="0.2">
      <c r="A100" t="s">
        <v>106</v>
      </c>
      <c r="B100">
        <v>28.83</v>
      </c>
      <c r="C100">
        <v>3</v>
      </c>
      <c r="D100">
        <v>1</v>
      </c>
      <c r="E100" s="3">
        <f t="shared" si="13"/>
        <v>8.6489999999999997E-2</v>
      </c>
      <c r="F100" s="3">
        <v>25</v>
      </c>
      <c r="G100" s="3">
        <f t="shared" si="14"/>
        <v>289.05075731298416</v>
      </c>
      <c r="H100" s="3">
        <f t="shared" si="15"/>
        <v>51.893999999999998</v>
      </c>
      <c r="I100" s="3">
        <f t="shared" si="16"/>
        <v>38.920499999999997</v>
      </c>
      <c r="J100" s="3">
        <f t="shared" si="17"/>
        <v>86.49</v>
      </c>
      <c r="K100">
        <f t="shared" si="18"/>
        <v>3.8920499999999997E-2</v>
      </c>
      <c r="L100" s="5">
        <v>25</v>
      </c>
      <c r="M100" s="6">
        <v>0.45</v>
      </c>
      <c r="N100" s="4">
        <f t="shared" si="19"/>
        <v>289.05075731298416</v>
      </c>
      <c r="O100" s="4">
        <f t="shared" si="20"/>
        <v>160.94924268701584</v>
      </c>
      <c r="P100" s="15">
        <f t="shared" si="21"/>
        <v>0.22892819979188345</v>
      </c>
      <c r="Q100" s="15">
        <f t="shared" si="22"/>
        <v>0.12747180020811655</v>
      </c>
      <c r="R100">
        <f>'print me lab dilution sheet'!G103</f>
        <v>0</v>
      </c>
      <c r="S100">
        <f>'print me lab dilution sheet'!H103</f>
        <v>0</v>
      </c>
      <c r="T100">
        <f t="shared" si="23"/>
        <v>0</v>
      </c>
      <c r="U100">
        <f t="shared" si="24"/>
        <v>0</v>
      </c>
      <c r="V100" s="18" t="e">
        <f t="shared" si="25"/>
        <v>#DIV/0!</v>
      </c>
    </row>
    <row r="101" spans="1:22" ht="16" x14ac:dyDescent="0.2">
      <c r="A101" t="s">
        <v>95</v>
      </c>
      <c r="B101">
        <v>16.14</v>
      </c>
      <c r="C101">
        <v>4</v>
      </c>
      <c r="D101">
        <v>1</v>
      </c>
      <c r="E101" s="3">
        <f t="shared" si="13"/>
        <v>6.4560000000000006E-2</v>
      </c>
      <c r="F101" s="3">
        <v>25</v>
      </c>
      <c r="G101" s="3">
        <f t="shared" si="14"/>
        <v>387.23667905824033</v>
      </c>
      <c r="H101" s="3">
        <f t="shared" si="15"/>
        <v>38.735999999999997</v>
      </c>
      <c r="I101" s="3">
        <f t="shared" si="16"/>
        <v>29.052000000000003</v>
      </c>
      <c r="J101" s="3">
        <f t="shared" si="17"/>
        <v>64.56</v>
      </c>
      <c r="K101">
        <f t="shared" si="18"/>
        <v>2.9052000000000001E-2</v>
      </c>
      <c r="L101" s="5">
        <v>25</v>
      </c>
      <c r="M101" s="6">
        <v>0.45</v>
      </c>
      <c r="N101" s="4">
        <f t="shared" si="19"/>
        <v>387.23667905824033</v>
      </c>
      <c r="O101" s="4">
        <f t="shared" si="20"/>
        <v>62.763320941759673</v>
      </c>
      <c r="P101" s="15">
        <f t="shared" si="21"/>
        <v>0.30669144981412638</v>
      </c>
      <c r="Q101" s="15">
        <f t="shared" si="22"/>
        <v>4.9708550185873661E-2</v>
      </c>
      <c r="R101">
        <f>'print me lab dilution sheet'!G104</f>
        <v>0</v>
      </c>
      <c r="S101">
        <f>'print me lab dilution sheet'!H104</f>
        <v>0</v>
      </c>
      <c r="T101">
        <f t="shared" si="23"/>
        <v>0</v>
      </c>
      <c r="U101">
        <f t="shared" si="24"/>
        <v>0</v>
      </c>
      <c r="V101" s="18" t="e">
        <f t="shared" si="25"/>
        <v>#DIV/0!</v>
      </c>
    </row>
    <row r="102" spans="1:22" ht="16" x14ac:dyDescent="0.2">
      <c r="A102" t="s">
        <v>42</v>
      </c>
      <c r="B102">
        <v>12.24</v>
      </c>
      <c r="C102">
        <v>6</v>
      </c>
      <c r="D102">
        <v>1</v>
      </c>
      <c r="E102" s="3">
        <f t="shared" si="13"/>
        <v>7.3439999999999991E-2</v>
      </c>
      <c r="F102" s="3">
        <v>25</v>
      </c>
      <c r="G102" s="3">
        <f t="shared" si="14"/>
        <v>340.41394335511984</v>
      </c>
      <c r="H102" s="3">
        <f t="shared" si="15"/>
        <v>44.064</v>
      </c>
      <c r="I102" s="3">
        <f t="shared" si="16"/>
        <v>33.048000000000002</v>
      </c>
      <c r="J102" s="3">
        <f t="shared" si="17"/>
        <v>73.44</v>
      </c>
      <c r="K102">
        <f t="shared" si="18"/>
        <v>3.3048000000000001E-2</v>
      </c>
      <c r="L102" s="5">
        <v>25</v>
      </c>
      <c r="M102" s="6">
        <v>0.45</v>
      </c>
      <c r="N102" s="4">
        <f t="shared" si="19"/>
        <v>340.41394335511978</v>
      </c>
      <c r="O102" s="4">
        <f t="shared" si="20"/>
        <v>109.58605664488022</v>
      </c>
      <c r="P102" s="15">
        <f t="shared" si="21"/>
        <v>0.26960784313725489</v>
      </c>
      <c r="Q102" s="15">
        <f t="shared" si="22"/>
        <v>8.6792156862745135E-2</v>
      </c>
      <c r="R102">
        <f>'print me lab dilution sheet'!G105</f>
        <v>0</v>
      </c>
      <c r="S102">
        <f>'print me lab dilution sheet'!H105</f>
        <v>0</v>
      </c>
      <c r="T102">
        <f t="shared" si="23"/>
        <v>0</v>
      </c>
      <c r="U102">
        <f t="shared" si="24"/>
        <v>0</v>
      </c>
      <c r="V102" s="18" t="e">
        <f t="shared" si="25"/>
        <v>#DIV/0!</v>
      </c>
    </row>
    <row r="103" spans="1:22" ht="16" x14ac:dyDescent="0.2">
      <c r="A103" t="s">
        <v>71</v>
      </c>
      <c r="B103">
        <v>7.6310000000000002</v>
      </c>
      <c r="C103">
        <v>6</v>
      </c>
      <c r="D103">
        <v>1</v>
      </c>
      <c r="E103" s="3">
        <f t="shared" si="13"/>
        <v>4.5786E-2</v>
      </c>
      <c r="F103" s="3">
        <v>25</v>
      </c>
      <c r="G103" s="3">
        <f t="shared" si="14"/>
        <v>546.01843358231781</v>
      </c>
      <c r="H103" s="3">
        <f t="shared" si="15"/>
        <v>27.471599999999999</v>
      </c>
      <c r="I103" s="3">
        <f t="shared" si="16"/>
        <v>20.6037</v>
      </c>
      <c r="J103" s="3">
        <f t="shared" si="17"/>
        <v>45.786000000000001</v>
      </c>
      <c r="K103">
        <f t="shared" si="18"/>
        <v>2.0603699999999999E-2</v>
      </c>
      <c r="L103" s="5">
        <v>25</v>
      </c>
      <c r="M103" s="6">
        <v>0.45</v>
      </c>
      <c r="N103" s="4">
        <f t="shared" si="19"/>
        <v>546.0184335823177</v>
      </c>
      <c r="O103" s="4">
        <f t="shared" si="20"/>
        <v>-96.018433582317698</v>
      </c>
      <c r="P103" s="15">
        <f t="shared" si="21"/>
        <v>0.43244659939719565</v>
      </c>
      <c r="Q103" s="15">
        <f t="shared" si="22"/>
        <v>-7.6046599397195616E-2</v>
      </c>
      <c r="R103">
        <f>'print me lab dilution sheet'!G106</f>
        <v>0</v>
      </c>
      <c r="S103">
        <f>'print me lab dilution sheet'!H106</f>
        <v>0</v>
      </c>
      <c r="T103">
        <f t="shared" si="23"/>
        <v>0</v>
      </c>
      <c r="U103">
        <f t="shared" si="24"/>
        <v>0</v>
      </c>
      <c r="V103" s="18" t="e">
        <f t="shared" si="25"/>
        <v>#DIV/0!</v>
      </c>
    </row>
    <row r="104" spans="1:22" ht="16" x14ac:dyDescent="0.2">
      <c r="A104" s="30"/>
      <c r="E104" s="3"/>
      <c r="F104" s="3"/>
      <c r="G104" s="3"/>
      <c r="H104" s="3"/>
      <c r="I104" s="3"/>
      <c r="J104" s="3"/>
      <c r="N104" s="4"/>
      <c r="O104" s="4"/>
      <c r="P104" s="4"/>
      <c r="Q104" s="4"/>
    </row>
    <row r="105" spans="1:22" ht="16" x14ac:dyDescent="0.2">
      <c r="A105" s="11"/>
      <c r="E105" s="3"/>
      <c r="F105" s="3"/>
      <c r="G105" s="3"/>
      <c r="H105" s="3"/>
      <c r="I105" s="3"/>
      <c r="J105" s="3"/>
      <c r="N105" s="4"/>
      <c r="O105" s="4"/>
      <c r="P105" s="4"/>
      <c r="Q105" s="4"/>
    </row>
    <row r="106" spans="1:22" ht="16" x14ac:dyDescent="0.2">
      <c r="A106" s="11"/>
      <c r="E106" s="3"/>
      <c r="F106" s="3"/>
      <c r="G106" s="3"/>
      <c r="H106" s="3"/>
      <c r="I106" s="3"/>
      <c r="J106" s="3"/>
      <c r="N106" s="4"/>
      <c r="O106" s="4"/>
      <c r="P106" s="4"/>
      <c r="Q106" s="4"/>
    </row>
    <row r="107" spans="1:22" ht="16" x14ac:dyDescent="0.2">
      <c r="A107" s="11"/>
      <c r="E107" s="3"/>
      <c r="F107" s="3"/>
      <c r="G107" s="3"/>
      <c r="H107" s="3"/>
      <c r="I107" s="3"/>
      <c r="J107" s="3"/>
      <c r="N107" s="4"/>
      <c r="O107" s="4"/>
      <c r="P107" s="4"/>
      <c r="Q107" s="4"/>
    </row>
    <row r="108" spans="1:22" ht="16" x14ac:dyDescent="0.2">
      <c r="A108" s="11"/>
      <c r="E108" s="3"/>
      <c r="F108" s="3"/>
      <c r="G108" s="3"/>
      <c r="H108" s="3"/>
      <c r="I108" s="3"/>
      <c r="J108" s="3"/>
      <c r="N108" s="4"/>
      <c r="O108" s="4"/>
      <c r="P108" s="4"/>
      <c r="Q108" s="4"/>
    </row>
    <row r="109" spans="1:22" ht="16" x14ac:dyDescent="0.2">
      <c r="A109" s="11"/>
      <c r="E109" s="3"/>
      <c r="F109" s="3"/>
      <c r="G109" s="3"/>
      <c r="H109" s="3"/>
      <c r="I109" s="3"/>
      <c r="J109" s="3"/>
      <c r="N109" s="4"/>
      <c r="O109" s="4"/>
      <c r="P109" s="4"/>
      <c r="Q109" s="4"/>
    </row>
    <row r="110" spans="1:22" ht="16" x14ac:dyDescent="0.2">
      <c r="A110" s="11"/>
      <c r="E110" s="3"/>
      <c r="F110" s="3"/>
      <c r="G110" s="3"/>
      <c r="H110" s="3"/>
      <c r="I110" s="3"/>
      <c r="J110" s="3"/>
      <c r="N110" s="4"/>
      <c r="O110" s="4"/>
      <c r="P110" s="4"/>
      <c r="Q110" s="4"/>
    </row>
    <row r="111" spans="1:22" ht="16" x14ac:dyDescent="0.2">
      <c r="A111" s="11"/>
      <c r="E111" s="3"/>
      <c r="F111" s="3"/>
      <c r="G111" s="3"/>
      <c r="H111" s="3"/>
      <c r="I111" s="3"/>
      <c r="J111" s="3"/>
      <c r="N111" s="4"/>
      <c r="O111" s="4"/>
      <c r="P111" s="4"/>
      <c r="Q111" s="4"/>
    </row>
    <row r="112" spans="1:22" ht="16" x14ac:dyDescent="0.2">
      <c r="A112" s="11"/>
      <c r="E112" s="3"/>
      <c r="F112" s="3"/>
      <c r="G112" s="3"/>
      <c r="H112" s="3"/>
      <c r="I112" s="3"/>
      <c r="J112" s="3"/>
      <c r="N112" s="4"/>
      <c r="O112" s="4"/>
      <c r="P112" s="4"/>
      <c r="Q112" s="4"/>
    </row>
    <row r="113" spans="1:17" ht="16" x14ac:dyDescent="0.2">
      <c r="A113" s="11"/>
      <c r="E113" s="3"/>
      <c r="F113" s="3"/>
      <c r="G113" s="3"/>
      <c r="H113" s="3"/>
      <c r="I113" s="3"/>
      <c r="J113" s="3"/>
      <c r="N113" s="4"/>
      <c r="O113" s="4"/>
      <c r="P113" s="4"/>
      <c r="Q113" s="4"/>
    </row>
    <row r="114" spans="1:17" ht="16" x14ac:dyDescent="0.2">
      <c r="A114" s="11"/>
      <c r="E114" s="3"/>
      <c r="F114" s="3"/>
      <c r="G114" s="3"/>
      <c r="H114" s="3"/>
      <c r="I114" s="3"/>
      <c r="J114" s="3"/>
      <c r="N114" s="4"/>
      <c r="O114" s="4"/>
      <c r="P114" s="4"/>
      <c r="Q114" s="4"/>
    </row>
    <row r="115" spans="1:17" ht="16" x14ac:dyDescent="0.2">
      <c r="A115" s="11"/>
      <c r="E115" s="3"/>
      <c r="F115" s="3"/>
      <c r="G115" s="3"/>
      <c r="H115" s="3"/>
      <c r="I115" s="3"/>
      <c r="J115" s="3"/>
      <c r="N115" s="4"/>
      <c r="O115" s="4"/>
      <c r="P115" s="4"/>
      <c r="Q115" s="4"/>
    </row>
    <row r="116" spans="1:17" ht="16" x14ac:dyDescent="0.2">
      <c r="A116" s="11"/>
      <c r="E116" s="3"/>
      <c r="F116" s="3"/>
      <c r="G116" s="3"/>
      <c r="H116" s="3"/>
      <c r="I116" s="3"/>
      <c r="J116" s="3"/>
      <c r="N116" s="4"/>
      <c r="O116" s="4"/>
      <c r="P116" s="4"/>
      <c r="Q116" s="4"/>
    </row>
    <row r="117" spans="1:17" ht="16" x14ac:dyDescent="0.2">
      <c r="A117" s="11"/>
      <c r="E117" s="3"/>
      <c r="F117" s="3"/>
      <c r="G117" s="3"/>
      <c r="H117" s="3"/>
      <c r="I117" s="3"/>
      <c r="J117" s="3"/>
      <c r="N117" s="4"/>
      <c r="O117" s="4"/>
      <c r="P117" s="4"/>
      <c r="Q117" s="4"/>
    </row>
    <row r="118" spans="1:17" ht="16" x14ac:dyDescent="0.2">
      <c r="A118" s="11"/>
      <c r="E118" s="3"/>
      <c r="F118" s="3"/>
      <c r="G118" s="3"/>
      <c r="H118" s="3"/>
      <c r="I118" s="3"/>
      <c r="J118" s="3"/>
      <c r="N118" s="4"/>
      <c r="O118" s="4"/>
      <c r="P118" s="4"/>
      <c r="Q118" s="4"/>
    </row>
    <row r="119" spans="1:17" ht="16" x14ac:dyDescent="0.2">
      <c r="A119" s="11"/>
      <c r="E119" s="3"/>
      <c r="F119" s="3"/>
      <c r="G119" s="3"/>
      <c r="H119" s="3"/>
      <c r="I119" s="3"/>
      <c r="J119" s="3"/>
      <c r="N119" s="4"/>
      <c r="O119" s="4"/>
      <c r="P119" s="4"/>
      <c r="Q119" s="4"/>
    </row>
    <row r="120" spans="1:17" ht="16" x14ac:dyDescent="0.2">
      <c r="A120" s="11"/>
      <c r="E120" s="3"/>
      <c r="F120" s="3"/>
      <c r="G120" s="3"/>
      <c r="H120" s="3"/>
      <c r="I120" s="3"/>
      <c r="J120" s="3"/>
      <c r="N120" s="4"/>
      <c r="O120" s="4"/>
      <c r="P120" s="4"/>
      <c r="Q120" s="4"/>
    </row>
    <row r="121" spans="1:17" ht="16" x14ac:dyDescent="0.2">
      <c r="A121" s="11"/>
      <c r="E121" s="3"/>
      <c r="F121" s="3"/>
      <c r="G121" s="3"/>
      <c r="H121" s="3"/>
      <c r="I121" s="3"/>
      <c r="J121" s="3"/>
      <c r="N121" s="4"/>
      <c r="O121" s="4"/>
      <c r="P121" s="4"/>
      <c r="Q121" s="4"/>
    </row>
    <row r="122" spans="1:17" ht="16" x14ac:dyDescent="0.2">
      <c r="A122" s="11"/>
      <c r="E122" s="3"/>
      <c r="F122" s="3"/>
      <c r="G122" s="3"/>
      <c r="H122" s="3"/>
      <c r="I122" s="3"/>
      <c r="J122" s="3"/>
      <c r="N122" s="4"/>
      <c r="O122" s="4"/>
      <c r="P122" s="4"/>
      <c r="Q122" s="4"/>
    </row>
    <row r="123" spans="1:17" ht="16" x14ac:dyDescent="0.2">
      <c r="A123" s="11"/>
      <c r="E123" s="3"/>
      <c r="F123" s="3"/>
      <c r="G123" s="3"/>
      <c r="H123" s="3"/>
      <c r="I123" s="3"/>
      <c r="J123" s="3"/>
      <c r="N123" s="4"/>
      <c r="O123" s="4"/>
      <c r="P123" s="4"/>
      <c r="Q123" s="4"/>
    </row>
    <row r="124" spans="1:17" ht="16" x14ac:dyDescent="0.2">
      <c r="A124" s="11"/>
      <c r="E124" s="3"/>
      <c r="F124" s="3"/>
      <c r="G124" s="3"/>
      <c r="H124" s="3"/>
      <c r="I124" s="3"/>
      <c r="J124" s="3"/>
      <c r="N124" s="4"/>
      <c r="O124" s="4"/>
      <c r="P124" s="4"/>
      <c r="Q124" s="4"/>
    </row>
    <row r="125" spans="1:17" ht="16" x14ac:dyDescent="0.2">
      <c r="A125" s="11"/>
      <c r="E125" s="3"/>
      <c r="F125" s="3"/>
      <c r="G125" s="3"/>
      <c r="H125" s="3"/>
      <c r="I125" s="3"/>
      <c r="J125" s="3"/>
      <c r="N125" s="4"/>
      <c r="O125" s="4"/>
      <c r="P125" s="4"/>
      <c r="Q125" s="4"/>
    </row>
    <row r="126" spans="1:17" ht="16" x14ac:dyDescent="0.2">
      <c r="A126" s="11"/>
      <c r="E126" s="3"/>
      <c r="F126" s="3"/>
      <c r="G126" s="3"/>
      <c r="H126" s="3"/>
      <c r="I126" s="3"/>
      <c r="J126" s="3"/>
      <c r="N126" s="4"/>
      <c r="O126" s="4"/>
      <c r="P126" s="4"/>
      <c r="Q126" s="4"/>
    </row>
    <row r="127" spans="1:17" ht="16" x14ac:dyDescent="0.2">
      <c r="A127" s="11"/>
      <c r="E127" s="3"/>
      <c r="F127" s="3"/>
      <c r="G127" s="3"/>
      <c r="H127" s="3"/>
      <c r="I127" s="3"/>
      <c r="J127" s="3"/>
      <c r="N127" s="4"/>
      <c r="O127" s="4"/>
      <c r="P127" s="4"/>
      <c r="Q127" s="4"/>
    </row>
    <row r="128" spans="1:17" ht="16" x14ac:dyDescent="0.2">
      <c r="A128" s="11"/>
      <c r="E128" s="3"/>
      <c r="F128" s="3"/>
      <c r="G128" s="3"/>
      <c r="H128" s="3"/>
      <c r="I128" s="3"/>
      <c r="J128" s="3"/>
      <c r="N128" s="4"/>
      <c r="O128" s="4"/>
      <c r="P128" s="4"/>
      <c r="Q128" s="4"/>
    </row>
    <row r="129" spans="1:17" ht="16" x14ac:dyDescent="0.2">
      <c r="A129" s="11"/>
      <c r="E129" s="3"/>
      <c r="F129" s="3"/>
      <c r="G129" s="3"/>
      <c r="H129" s="3"/>
      <c r="I129" s="3"/>
      <c r="J129" s="3"/>
      <c r="N129" s="4"/>
      <c r="O129" s="4"/>
      <c r="P129" s="4"/>
      <c r="Q129" s="4"/>
    </row>
    <row r="130" spans="1:17" ht="16" x14ac:dyDescent="0.2">
      <c r="A130" s="11"/>
      <c r="E130" s="3"/>
      <c r="F130" s="3"/>
      <c r="G130" s="3"/>
      <c r="H130" s="3"/>
      <c r="I130" s="3"/>
      <c r="J130" s="3"/>
      <c r="N130" s="4"/>
      <c r="O130" s="4"/>
      <c r="P130" s="4"/>
      <c r="Q130" s="4"/>
    </row>
    <row r="131" spans="1:17" ht="16" x14ac:dyDescent="0.2">
      <c r="A131" s="11"/>
      <c r="E131" s="3"/>
      <c r="F131" s="3"/>
      <c r="G131" s="3"/>
      <c r="H131" s="3"/>
      <c r="I131" s="3"/>
      <c r="J131" s="3"/>
      <c r="N131" s="4"/>
      <c r="O131" s="4"/>
      <c r="P131" s="4"/>
      <c r="Q131" s="4"/>
    </row>
    <row r="132" spans="1:17" ht="16" x14ac:dyDescent="0.2">
      <c r="A132" s="11"/>
      <c r="E132" s="3"/>
      <c r="F132" s="3"/>
      <c r="G132" s="3"/>
      <c r="H132" s="3"/>
      <c r="I132" s="3"/>
      <c r="J132" s="3"/>
      <c r="N132" s="4"/>
      <c r="O132" s="4"/>
      <c r="P132" s="4"/>
      <c r="Q132" s="4"/>
    </row>
    <row r="133" spans="1:17" ht="16" x14ac:dyDescent="0.2">
      <c r="A133" s="11"/>
      <c r="E133" s="3"/>
      <c r="F133" s="3"/>
      <c r="G133" s="3"/>
      <c r="H133" s="3"/>
      <c r="I133" s="3"/>
      <c r="J133" s="3"/>
      <c r="N133" s="4"/>
      <c r="O133" s="4"/>
      <c r="P133" s="4"/>
      <c r="Q133" s="4"/>
    </row>
    <row r="134" spans="1:17" ht="16" x14ac:dyDescent="0.2">
      <c r="A134" s="11"/>
      <c r="E134" s="3"/>
      <c r="F134" s="3"/>
      <c r="G134" s="3"/>
      <c r="H134" s="3"/>
      <c r="I134" s="3"/>
      <c r="J134" s="3"/>
      <c r="N134" s="4"/>
      <c r="O134" s="4"/>
      <c r="P134" s="4"/>
      <c r="Q134" s="4"/>
    </row>
    <row r="135" spans="1:17" ht="16" x14ac:dyDescent="0.2">
      <c r="A135" s="11"/>
      <c r="E135" s="3"/>
      <c r="F135" s="3"/>
      <c r="G135" s="3"/>
      <c r="H135" s="3"/>
      <c r="I135" s="3"/>
      <c r="J135" s="3"/>
      <c r="N135" s="4"/>
      <c r="O135" s="4"/>
      <c r="P135" s="4"/>
      <c r="Q135" s="4"/>
    </row>
    <row r="136" spans="1:17" ht="16" x14ac:dyDescent="0.2">
      <c r="A136" s="11"/>
      <c r="E136" s="3"/>
      <c r="F136" s="3"/>
      <c r="G136" s="3"/>
      <c r="H136" s="3"/>
      <c r="I136" s="3"/>
      <c r="J136" s="3"/>
      <c r="N136" s="4"/>
      <c r="O136" s="4"/>
      <c r="P136" s="4"/>
      <c r="Q136" s="4"/>
    </row>
    <row r="137" spans="1:17" ht="16" x14ac:dyDescent="0.2">
      <c r="A137" s="11"/>
      <c r="E137" s="3"/>
      <c r="F137" s="3"/>
      <c r="G137" s="3"/>
      <c r="H137" s="3"/>
      <c r="I137" s="3"/>
      <c r="J137" s="3"/>
      <c r="N137" s="4"/>
      <c r="O137" s="4"/>
      <c r="P137" s="4"/>
      <c r="Q137" s="4"/>
    </row>
    <row r="138" spans="1:17" ht="16" x14ac:dyDescent="0.2">
      <c r="A138" s="11"/>
      <c r="E138" s="3"/>
      <c r="F138" s="3"/>
      <c r="G138" s="3"/>
      <c r="H138" s="3"/>
      <c r="I138" s="3"/>
      <c r="J138" s="3"/>
      <c r="N138" s="4"/>
      <c r="O138" s="4"/>
      <c r="P138" s="4"/>
      <c r="Q138" s="4"/>
    </row>
    <row r="139" spans="1:17" ht="16" x14ac:dyDescent="0.2">
      <c r="A139" s="11"/>
      <c r="E139" s="3"/>
      <c r="F139" s="3"/>
      <c r="G139" s="3"/>
      <c r="H139" s="3"/>
      <c r="I139" s="3"/>
      <c r="J139" s="3"/>
      <c r="N139" s="4"/>
      <c r="O139" s="4"/>
      <c r="P139" s="4"/>
      <c r="Q139" s="4"/>
    </row>
    <row r="140" spans="1:17" ht="16" x14ac:dyDescent="0.2">
      <c r="A140" s="11"/>
      <c r="E140" s="3"/>
      <c r="F140" s="3"/>
      <c r="G140" s="3"/>
      <c r="H140" s="3"/>
      <c r="I140" s="3"/>
      <c r="J140" s="3"/>
      <c r="N140" s="4"/>
      <c r="O140" s="4"/>
      <c r="P140" s="4"/>
      <c r="Q140" s="4"/>
    </row>
    <row r="141" spans="1:17" ht="16" x14ac:dyDescent="0.2">
      <c r="A141" s="11"/>
      <c r="E141" s="3"/>
      <c r="F141" s="3"/>
      <c r="G141" s="3"/>
      <c r="H141" s="3"/>
      <c r="I141" s="3"/>
      <c r="J141" s="3"/>
      <c r="N141" s="4"/>
      <c r="O141" s="4"/>
      <c r="P141" s="4"/>
      <c r="Q141" s="4"/>
    </row>
    <row r="142" spans="1:17" ht="16" x14ac:dyDescent="0.2">
      <c r="A142" s="11"/>
      <c r="E142" s="3"/>
      <c r="F142" s="3"/>
      <c r="G142" s="3"/>
      <c r="H142" s="3"/>
      <c r="I142" s="3"/>
      <c r="J142" s="3"/>
      <c r="N142" s="4"/>
      <c r="O142" s="4"/>
      <c r="P142" s="4"/>
      <c r="Q142" s="4"/>
    </row>
    <row r="143" spans="1:17" ht="16" x14ac:dyDescent="0.2">
      <c r="A143" s="11"/>
      <c r="E143" s="3"/>
      <c r="F143" s="3"/>
      <c r="G143" s="3"/>
      <c r="H143" s="3"/>
      <c r="I143" s="3"/>
      <c r="J143" s="3"/>
      <c r="N143" s="4"/>
      <c r="O143" s="4"/>
      <c r="P143" s="4"/>
      <c r="Q143" s="4"/>
    </row>
    <row r="144" spans="1:17" ht="16" x14ac:dyDescent="0.2">
      <c r="A144" s="11"/>
      <c r="E144" s="3"/>
      <c r="F144" s="3"/>
      <c r="G144" s="3"/>
      <c r="H144" s="3"/>
      <c r="I144" s="3"/>
      <c r="J144" s="3"/>
      <c r="N144" s="4"/>
      <c r="O144" s="4"/>
      <c r="P144" s="4"/>
      <c r="Q144" s="4"/>
    </row>
    <row r="145" spans="1:17" ht="16" x14ac:dyDescent="0.2">
      <c r="A145" s="11"/>
      <c r="E145" s="3"/>
      <c r="F145" s="3"/>
      <c r="G145" s="3"/>
      <c r="H145" s="3"/>
      <c r="I145" s="3"/>
      <c r="J145" s="3"/>
      <c r="N145" s="4"/>
      <c r="O145" s="4"/>
      <c r="P145" s="4"/>
      <c r="Q145" s="4"/>
    </row>
    <row r="146" spans="1:17" ht="16" x14ac:dyDescent="0.2">
      <c r="A146" s="11"/>
      <c r="E146" s="3"/>
      <c r="F146" s="3"/>
      <c r="G146" s="3"/>
      <c r="H146" s="3"/>
      <c r="I146" s="3"/>
      <c r="J146" s="3"/>
      <c r="N146" s="4"/>
      <c r="O146" s="4"/>
      <c r="P146" s="4"/>
      <c r="Q146" s="4"/>
    </row>
    <row r="147" spans="1:17" ht="16" x14ac:dyDescent="0.2">
      <c r="A147" s="11"/>
      <c r="E147" s="3"/>
      <c r="F147" s="3"/>
      <c r="G147" s="3"/>
      <c r="H147" s="3"/>
      <c r="I147" s="3"/>
      <c r="J147" s="3"/>
      <c r="N147" s="4"/>
      <c r="O147" s="4"/>
      <c r="P147" s="4"/>
      <c r="Q147" s="4"/>
    </row>
    <row r="148" spans="1:17" ht="16" x14ac:dyDescent="0.2">
      <c r="A148" s="11"/>
      <c r="E148" s="3"/>
      <c r="F148" s="3"/>
      <c r="G148" s="3"/>
      <c r="H148" s="3"/>
      <c r="I148" s="3"/>
      <c r="J148" s="3"/>
      <c r="N148" s="4"/>
      <c r="O148" s="4"/>
      <c r="P148" s="4"/>
      <c r="Q148" s="4"/>
    </row>
    <row r="149" spans="1:17" ht="16" x14ac:dyDescent="0.2">
      <c r="A149" s="11"/>
      <c r="E149" s="3"/>
      <c r="F149" s="3"/>
      <c r="G149" s="3"/>
      <c r="H149" s="3"/>
      <c r="I149" s="3"/>
      <c r="J149" s="3"/>
      <c r="N149" s="4"/>
      <c r="O149" s="4"/>
      <c r="P149" s="4"/>
      <c r="Q149" s="4"/>
    </row>
    <row r="150" spans="1:17" ht="16" x14ac:dyDescent="0.2">
      <c r="A150" s="11"/>
      <c r="E150" s="3"/>
      <c r="F150" s="3"/>
      <c r="G150" s="3"/>
      <c r="H150" s="3"/>
      <c r="I150" s="3"/>
      <c r="J150" s="3"/>
      <c r="N150" s="4"/>
      <c r="O150" s="4"/>
      <c r="P150" s="4"/>
      <c r="Q150" s="4"/>
    </row>
    <row r="151" spans="1:17" ht="16" x14ac:dyDescent="0.2">
      <c r="A151" s="11"/>
      <c r="E151" s="3"/>
      <c r="F151" s="3"/>
      <c r="G151" s="3"/>
      <c r="H151" s="3"/>
      <c r="I151" s="3"/>
      <c r="J151" s="3"/>
      <c r="N151" s="4"/>
      <c r="O151" s="4"/>
      <c r="P151" s="4"/>
      <c r="Q151" s="4"/>
    </row>
    <row r="152" spans="1:17" ht="16" x14ac:dyDescent="0.2">
      <c r="A152" s="11"/>
      <c r="E152" s="3"/>
      <c r="F152" s="3"/>
      <c r="G152" s="3"/>
      <c r="H152" s="3"/>
      <c r="I152" s="3"/>
      <c r="J152" s="3"/>
      <c r="N152" s="4"/>
      <c r="O152" s="4"/>
      <c r="P152" s="4"/>
      <c r="Q152" s="4"/>
    </row>
    <row r="153" spans="1:17" ht="16" x14ac:dyDescent="0.2">
      <c r="A153" s="11"/>
      <c r="E153" s="3"/>
      <c r="F153" s="3"/>
      <c r="G153" s="3"/>
      <c r="H153" s="3"/>
      <c r="I153" s="3"/>
      <c r="J153" s="3"/>
      <c r="N153" s="4"/>
      <c r="O153" s="4"/>
      <c r="P153" s="4"/>
      <c r="Q153" s="4"/>
    </row>
    <row r="154" spans="1:17" ht="16" x14ac:dyDescent="0.2">
      <c r="A154" s="11"/>
      <c r="E154" s="3"/>
      <c r="F154" s="3"/>
      <c r="G154" s="3"/>
      <c r="H154" s="3"/>
      <c r="I154" s="3"/>
      <c r="J154" s="3"/>
      <c r="N154" s="4"/>
      <c r="O154" s="4"/>
      <c r="P154" s="4"/>
      <c r="Q154" s="4"/>
    </row>
    <row r="155" spans="1:17" ht="16" x14ac:dyDescent="0.2">
      <c r="A155" s="11"/>
      <c r="E155" s="3"/>
      <c r="F155" s="3"/>
      <c r="G155" s="3"/>
      <c r="H155" s="3"/>
      <c r="I155" s="3"/>
      <c r="J155" s="3"/>
      <c r="N155" s="4"/>
      <c r="O155" s="4"/>
      <c r="P155" s="4"/>
      <c r="Q155" s="4"/>
    </row>
    <row r="156" spans="1:17" ht="16" x14ac:dyDescent="0.2">
      <c r="A156" s="11"/>
      <c r="E156" s="3"/>
      <c r="F156" s="3"/>
      <c r="G156" s="3"/>
      <c r="H156" s="3"/>
      <c r="I156" s="3"/>
      <c r="J156" s="3"/>
      <c r="N156" s="4"/>
      <c r="O156" s="4"/>
      <c r="P156" s="4"/>
      <c r="Q156" s="4"/>
    </row>
    <row r="157" spans="1:17" ht="16" x14ac:dyDescent="0.2">
      <c r="A157" s="11"/>
      <c r="E157" s="3"/>
      <c r="F157" s="3"/>
      <c r="G157" s="3"/>
      <c r="H157" s="3"/>
      <c r="I157" s="3"/>
      <c r="J157" s="3"/>
      <c r="N157" s="4"/>
      <c r="O157" s="4"/>
      <c r="P157" s="4"/>
      <c r="Q157" s="4"/>
    </row>
    <row r="158" spans="1:17" ht="16" x14ac:dyDescent="0.2">
      <c r="A158" s="11"/>
      <c r="E158" s="3"/>
      <c r="F158" s="3"/>
      <c r="G158" s="3"/>
      <c r="H158" s="3"/>
      <c r="I158" s="3"/>
      <c r="J158" s="3"/>
      <c r="N158" s="4"/>
      <c r="O158" s="4"/>
      <c r="P158" s="4"/>
      <c r="Q158" s="4"/>
    </row>
    <row r="159" spans="1:17" ht="16" x14ac:dyDescent="0.2">
      <c r="A159" s="11"/>
      <c r="E159" s="3"/>
      <c r="F159" s="3"/>
      <c r="G159" s="3"/>
      <c r="H159" s="3"/>
      <c r="I159" s="3"/>
      <c r="J159" s="3"/>
      <c r="N159" s="4"/>
      <c r="O159" s="4"/>
      <c r="P159" s="4"/>
      <c r="Q159" s="4"/>
    </row>
    <row r="160" spans="1:17" ht="16" x14ac:dyDescent="0.2">
      <c r="A160" s="11"/>
      <c r="E160" s="3"/>
      <c r="F160" s="3"/>
      <c r="G160" s="3"/>
      <c r="H160" s="3"/>
      <c r="I160" s="3"/>
      <c r="J160" s="3"/>
      <c r="N160" s="4"/>
      <c r="O160" s="4"/>
      <c r="P160" s="4"/>
      <c r="Q160" s="4"/>
    </row>
    <row r="161" spans="1:17" ht="16" x14ac:dyDescent="0.2">
      <c r="A161" s="11"/>
      <c r="E161" s="3"/>
      <c r="F161" s="3"/>
      <c r="G161" s="3"/>
      <c r="H161" s="3"/>
      <c r="I161" s="3"/>
      <c r="J161" s="3"/>
      <c r="N161" s="4"/>
      <c r="O161" s="4"/>
      <c r="P161" s="4"/>
      <c r="Q161" s="4"/>
    </row>
    <row r="162" spans="1:17" ht="16" x14ac:dyDescent="0.2">
      <c r="A162" s="11"/>
      <c r="E162" s="3"/>
      <c r="F162" s="3"/>
      <c r="G162" s="3"/>
      <c r="H162" s="3"/>
      <c r="I162" s="3"/>
      <c r="J162" s="3"/>
      <c r="N162" s="4"/>
      <c r="O162" s="4"/>
      <c r="P162" s="4"/>
      <c r="Q162" s="4"/>
    </row>
    <row r="163" spans="1:17" ht="16" x14ac:dyDescent="0.2">
      <c r="A163" s="11"/>
      <c r="E163" s="3"/>
      <c r="F163" s="3"/>
      <c r="G163" s="3"/>
      <c r="H163" s="3"/>
      <c r="I163" s="3"/>
      <c r="J163" s="3"/>
      <c r="N163" s="4"/>
      <c r="O163" s="4"/>
      <c r="P163" s="4"/>
      <c r="Q163" s="4"/>
    </row>
    <row r="164" spans="1:17" ht="16" x14ac:dyDescent="0.2">
      <c r="A164" s="11"/>
      <c r="E164" s="3"/>
      <c r="F164" s="3"/>
      <c r="G164" s="3"/>
      <c r="H164" s="3"/>
      <c r="I164" s="3"/>
      <c r="J164" s="3"/>
      <c r="N164" s="4"/>
      <c r="O164" s="4"/>
      <c r="P164" s="4"/>
      <c r="Q164" s="4"/>
    </row>
    <row r="165" spans="1:17" ht="16" x14ac:dyDescent="0.2">
      <c r="A165" s="11"/>
      <c r="E165" s="3"/>
      <c r="F165" s="3"/>
      <c r="G165" s="3"/>
      <c r="H165" s="3"/>
      <c r="I165" s="3"/>
      <c r="J165" s="3"/>
      <c r="N165" s="4"/>
      <c r="O165" s="4"/>
      <c r="P165" s="4"/>
      <c r="Q165" s="4"/>
    </row>
    <row r="166" spans="1:17" ht="16" x14ac:dyDescent="0.2">
      <c r="A166" s="11"/>
      <c r="E166" s="3"/>
      <c r="F166" s="3"/>
      <c r="G166" s="3"/>
      <c r="H166" s="3"/>
      <c r="I166" s="3"/>
      <c r="J166" s="3"/>
      <c r="N166" s="4"/>
      <c r="O166" s="4"/>
      <c r="P166" s="4"/>
      <c r="Q166" s="4"/>
    </row>
    <row r="167" spans="1:17" ht="16" x14ac:dyDescent="0.2">
      <c r="A167" s="11"/>
      <c r="E167" s="3"/>
      <c r="F167" s="3"/>
      <c r="G167" s="3"/>
      <c r="H167" s="3"/>
      <c r="I167" s="3"/>
      <c r="J167" s="3"/>
      <c r="N167" s="4"/>
      <c r="O167" s="4"/>
      <c r="P167" s="4"/>
      <c r="Q167" s="4"/>
    </row>
    <row r="168" spans="1:17" ht="16" x14ac:dyDescent="0.2">
      <c r="A168" s="11"/>
      <c r="E168" s="3"/>
      <c r="F168" s="3"/>
      <c r="G168" s="3"/>
      <c r="H168" s="3"/>
      <c r="I168" s="3"/>
      <c r="J168" s="3"/>
      <c r="N168" s="4"/>
      <c r="O168" s="4"/>
      <c r="P168" s="4"/>
      <c r="Q168" s="4"/>
    </row>
    <row r="169" spans="1:17" ht="16" x14ac:dyDescent="0.2">
      <c r="A169" s="11"/>
      <c r="E169" s="3"/>
      <c r="F169" s="3"/>
      <c r="G169" s="3"/>
      <c r="H169" s="3"/>
      <c r="I169" s="3"/>
      <c r="J169" s="3"/>
      <c r="N169" s="4"/>
      <c r="O169" s="4"/>
      <c r="P169" s="4"/>
      <c r="Q169" s="4"/>
    </row>
    <row r="170" spans="1:17" ht="16" x14ac:dyDescent="0.2">
      <c r="A170" s="11"/>
      <c r="E170" s="3"/>
      <c r="F170" s="3"/>
      <c r="G170" s="3"/>
      <c r="H170" s="3"/>
      <c r="I170" s="3"/>
      <c r="J170" s="3"/>
      <c r="N170" s="4"/>
      <c r="O170" s="4"/>
      <c r="P170" s="4"/>
      <c r="Q170" s="4"/>
    </row>
    <row r="171" spans="1:17" ht="16" x14ac:dyDescent="0.2">
      <c r="A171" s="11"/>
      <c r="E171" s="3"/>
      <c r="F171" s="3"/>
      <c r="G171" s="3"/>
      <c r="H171" s="3"/>
      <c r="I171" s="3"/>
      <c r="J171" s="3"/>
      <c r="N171" s="4"/>
      <c r="O171" s="4"/>
      <c r="P171" s="4"/>
      <c r="Q171" s="4"/>
    </row>
    <row r="172" spans="1:17" ht="16" x14ac:dyDescent="0.2">
      <c r="A172" s="11"/>
      <c r="E172" s="3"/>
      <c r="F172" s="3"/>
      <c r="G172" s="3"/>
      <c r="H172" s="3"/>
      <c r="I172" s="3"/>
      <c r="J172" s="3"/>
      <c r="N172" s="4"/>
      <c r="O172" s="4"/>
      <c r="P172" s="4"/>
      <c r="Q172" s="4"/>
    </row>
    <row r="173" spans="1:17" ht="16" x14ac:dyDescent="0.2">
      <c r="A173" s="11"/>
      <c r="E173" s="3"/>
      <c r="F173" s="3"/>
      <c r="G173" s="3"/>
      <c r="H173" s="3"/>
      <c r="I173" s="3"/>
      <c r="J173" s="3"/>
      <c r="N173" s="4"/>
      <c r="O173" s="4"/>
      <c r="P173" s="4"/>
      <c r="Q173" s="4"/>
    </row>
    <row r="174" spans="1:17" ht="16" x14ac:dyDescent="0.2">
      <c r="A174" s="11"/>
      <c r="E174" s="3"/>
      <c r="F174" s="3"/>
      <c r="G174" s="3"/>
      <c r="H174" s="3"/>
      <c r="I174" s="3"/>
      <c r="J174" s="3"/>
      <c r="N174" s="4"/>
      <c r="O174" s="4"/>
      <c r="P174" s="4"/>
      <c r="Q174" s="4"/>
    </row>
    <row r="175" spans="1:17" ht="16" x14ac:dyDescent="0.2">
      <c r="A175" s="11"/>
      <c r="E175" s="3"/>
      <c r="F175" s="3"/>
      <c r="G175" s="3"/>
      <c r="H175" s="3"/>
      <c r="I175" s="3"/>
      <c r="J175" s="3"/>
      <c r="N175" s="4"/>
      <c r="O175" s="4"/>
      <c r="P175" s="4"/>
      <c r="Q175" s="4"/>
    </row>
    <row r="176" spans="1:17" ht="16" x14ac:dyDescent="0.2">
      <c r="A176" s="11"/>
      <c r="E176" s="3"/>
      <c r="F176" s="3"/>
      <c r="G176" s="3"/>
      <c r="H176" s="3"/>
      <c r="I176" s="3"/>
      <c r="J176" s="3"/>
      <c r="N176" s="4"/>
      <c r="O176" s="4"/>
      <c r="P176" s="4"/>
      <c r="Q176" s="4"/>
    </row>
    <row r="177" spans="1:17" ht="16" x14ac:dyDescent="0.2">
      <c r="A177" s="11"/>
      <c r="E177" s="3"/>
      <c r="F177" s="3"/>
      <c r="G177" s="3"/>
      <c r="H177" s="3"/>
      <c r="I177" s="3"/>
      <c r="J177" s="3"/>
      <c r="N177" s="4"/>
      <c r="O177" s="4"/>
      <c r="P177" s="4"/>
      <c r="Q177" s="4"/>
    </row>
    <row r="178" spans="1:17" ht="16" x14ac:dyDescent="0.2">
      <c r="A178" s="11"/>
      <c r="E178" s="3"/>
      <c r="F178" s="3"/>
      <c r="G178" s="3"/>
      <c r="H178" s="3"/>
      <c r="I178" s="3"/>
      <c r="J178" s="3"/>
      <c r="N178" s="4"/>
      <c r="O178" s="4"/>
      <c r="P178" s="4"/>
      <c r="Q178" s="4"/>
    </row>
    <row r="179" spans="1:17" ht="16" x14ac:dyDescent="0.2">
      <c r="A179" s="11"/>
      <c r="E179" s="3"/>
      <c r="F179" s="3"/>
      <c r="G179" s="3"/>
      <c r="H179" s="3"/>
      <c r="I179" s="3"/>
      <c r="J179" s="3"/>
      <c r="N179" s="4"/>
      <c r="O179" s="4"/>
      <c r="P179" s="4"/>
      <c r="Q179" s="4"/>
    </row>
    <row r="180" spans="1:17" ht="16" x14ac:dyDescent="0.2">
      <c r="A180" s="11"/>
      <c r="E180" s="3"/>
      <c r="F180" s="3"/>
      <c r="G180" s="3"/>
      <c r="H180" s="3"/>
      <c r="I180" s="3"/>
      <c r="J180" s="3"/>
      <c r="N180" s="4"/>
      <c r="O180" s="4"/>
      <c r="P180" s="4"/>
      <c r="Q180" s="4"/>
    </row>
    <row r="181" spans="1:17" ht="16" x14ac:dyDescent="0.2">
      <c r="A181" s="11"/>
      <c r="E181" s="3"/>
      <c r="F181" s="3"/>
      <c r="G181" s="3"/>
      <c r="H181" s="3"/>
      <c r="I181" s="3"/>
      <c r="J181" s="3"/>
      <c r="N181" s="4"/>
      <c r="O181" s="4"/>
      <c r="P181" s="4"/>
      <c r="Q181" s="4"/>
    </row>
    <row r="182" spans="1:17" ht="16" x14ac:dyDescent="0.2">
      <c r="A182" s="11"/>
      <c r="E182" s="3"/>
      <c r="F182" s="3"/>
      <c r="G182" s="3"/>
      <c r="H182" s="3"/>
      <c r="I182" s="3"/>
      <c r="J182" s="3"/>
      <c r="N182" s="4"/>
      <c r="O182" s="4"/>
      <c r="P182" s="4"/>
      <c r="Q182" s="4"/>
    </row>
    <row r="183" spans="1:17" ht="16" x14ac:dyDescent="0.2">
      <c r="A183" s="11"/>
      <c r="E183" s="3"/>
      <c r="F183" s="3"/>
      <c r="G183" s="3"/>
      <c r="H183" s="3"/>
      <c r="I183" s="3"/>
      <c r="J183" s="3"/>
      <c r="N183" s="4"/>
      <c r="O183" s="4"/>
      <c r="P183" s="4"/>
      <c r="Q183" s="4"/>
    </row>
    <row r="184" spans="1:17" ht="16" x14ac:dyDescent="0.2">
      <c r="A184" s="11"/>
      <c r="E184" s="3"/>
      <c r="F184" s="3"/>
      <c r="G184" s="3"/>
      <c r="H184" s="3"/>
      <c r="I184" s="3"/>
      <c r="J184" s="3"/>
      <c r="N184" s="4"/>
      <c r="O184" s="4"/>
      <c r="P184" s="4"/>
      <c r="Q184" s="4"/>
    </row>
    <row r="185" spans="1:17" ht="16" x14ac:dyDescent="0.2">
      <c r="A185" s="11"/>
      <c r="E185" s="3"/>
      <c r="F185" s="3"/>
      <c r="G185" s="3"/>
      <c r="H185" s="3"/>
      <c r="I185" s="3"/>
      <c r="J185" s="3"/>
      <c r="N185" s="4"/>
      <c r="O185" s="4"/>
      <c r="P185" s="4"/>
      <c r="Q185" s="4"/>
    </row>
    <row r="186" spans="1:17" ht="16" x14ac:dyDescent="0.2">
      <c r="A186" s="11"/>
      <c r="E186" s="3"/>
      <c r="F186" s="3"/>
      <c r="G186" s="3"/>
      <c r="H186" s="3"/>
      <c r="I186" s="3"/>
      <c r="J186" s="3"/>
      <c r="N186" s="4"/>
      <c r="O186" s="4"/>
      <c r="P186" s="4"/>
      <c r="Q186" s="4"/>
    </row>
    <row r="187" spans="1:17" ht="16" x14ac:dyDescent="0.2">
      <c r="A187" s="11"/>
      <c r="E187" s="3"/>
      <c r="F187" s="3"/>
      <c r="G187" s="3"/>
      <c r="H187" s="3"/>
      <c r="I187" s="3"/>
      <c r="J187" s="3"/>
      <c r="N187" s="4"/>
      <c r="O187" s="4"/>
      <c r="P187" s="4"/>
      <c r="Q187" s="4"/>
    </row>
    <row r="188" spans="1:17" ht="16" x14ac:dyDescent="0.2">
      <c r="A188" s="11"/>
      <c r="E188" s="3"/>
      <c r="F188" s="3"/>
      <c r="G188" s="3"/>
      <c r="H188" s="3"/>
      <c r="I188" s="3"/>
      <c r="J188" s="3"/>
      <c r="N188" s="4"/>
      <c r="O188" s="4"/>
      <c r="P188" s="4"/>
      <c r="Q188" s="4"/>
    </row>
    <row r="189" spans="1:17" ht="16" x14ac:dyDescent="0.2">
      <c r="A189" s="11"/>
      <c r="E189" s="3"/>
      <c r="F189" s="3"/>
      <c r="G189" s="3"/>
      <c r="H189" s="3"/>
      <c r="I189" s="3"/>
      <c r="J189" s="3"/>
      <c r="N189" s="4"/>
      <c r="O189" s="4"/>
      <c r="P189" s="4"/>
      <c r="Q189" s="4"/>
    </row>
    <row r="190" spans="1:17" ht="16" x14ac:dyDescent="0.2">
      <c r="A190" s="11"/>
      <c r="E190" s="3"/>
      <c r="F190" s="3"/>
      <c r="G190" s="3"/>
      <c r="H190" s="3"/>
      <c r="I190" s="3"/>
      <c r="J190" s="3"/>
      <c r="N190" s="4"/>
      <c r="O190" s="4"/>
      <c r="P190" s="4"/>
      <c r="Q190" s="4"/>
    </row>
    <row r="191" spans="1:17" ht="16" x14ac:dyDescent="0.2">
      <c r="A191" s="11"/>
      <c r="E191" s="3"/>
      <c r="F191" s="3"/>
      <c r="G191" s="3"/>
      <c r="H191" s="3"/>
      <c r="I191" s="3"/>
      <c r="J191" s="3"/>
      <c r="N191" s="4"/>
      <c r="O191" s="4"/>
      <c r="P191" s="4"/>
      <c r="Q191" s="4"/>
    </row>
    <row r="192" spans="1:17" ht="16" x14ac:dyDescent="0.2">
      <c r="A192" s="11"/>
      <c r="E192" s="3"/>
      <c r="F192" s="3"/>
      <c r="G192" s="3"/>
      <c r="H192" s="3"/>
      <c r="I192" s="3"/>
      <c r="J192" s="3"/>
      <c r="N192" s="4"/>
      <c r="O192" s="4"/>
      <c r="P192" s="4"/>
      <c r="Q192" s="4"/>
    </row>
    <row r="193" spans="1:17" ht="16" x14ac:dyDescent="0.2">
      <c r="A193" s="11"/>
      <c r="E193" s="3"/>
      <c r="F193" s="3"/>
      <c r="G193" s="3"/>
      <c r="H193" s="3"/>
      <c r="I193" s="3"/>
      <c r="J193" s="3"/>
      <c r="N193" s="4"/>
      <c r="O193" s="4"/>
      <c r="P193" s="4"/>
      <c r="Q193" s="4"/>
    </row>
    <row r="194" spans="1:17" ht="16" x14ac:dyDescent="0.2">
      <c r="A194" s="11"/>
      <c r="E194" s="3"/>
      <c r="F194" s="3"/>
      <c r="G194" s="3"/>
      <c r="H194" s="3"/>
      <c r="I194" s="3"/>
      <c r="J194" s="3"/>
      <c r="N194" s="4"/>
      <c r="O194" s="4"/>
      <c r="P194" s="4"/>
      <c r="Q194" s="4"/>
    </row>
    <row r="195" spans="1:17" ht="16" x14ac:dyDescent="0.2">
      <c r="A195" s="11"/>
      <c r="E195" s="3"/>
      <c r="F195" s="3"/>
      <c r="G195" s="3"/>
      <c r="H195" s="3"/>
      <c r="I195" s="3"/>
      <c r="J195" s="3"/>
      <c r="N195" s="4"/>
      <c r="O195" s="4"/>
      <c r="P195" s="4"/>
      <c r="Q195" s="4"/>
    </row>
    <row r="196" spans="1:17" ht="16" x14ac:dyDescent="0.2">
      <c r="A196" s="11"/>
      <c r="E196" s="3"/>
      <c r="F196" s="3"/>
      <c r="G196" s="3"/>
      <c r="H196" s="3"/>
      <c r="I196" s="3"/>
      <c r="J196" s="3"/>
      <c r="N196" s="4"/>
      <c r="O196" s="4"/>
      <c r="P196" s="4"/>
      <c r="Q196" s="4"/>
    </row>
    <row r="197" spans="1:17" ht="16" x14ac:dyDescent="0.2">
      <c r="A197" s="11"/>
      <c r="E197" s="3"/>
      <c r="F197" s="3"/>
      <c r="G197" s="3"/>
      <c r="H197" s="3"/>
      <c r="I197" s="3"/>
      <c r="J197" s="3"/>
      <c r="N197" s="4"/>
      <c r="O197" s="4"/>
      <c r="P197" s="4"/>
      <c r="Q197" s="4"/>
    </row>
    <row r="198" spans="1:17" ht="16" x14ac:dyDescent="0.2">
      <c r="A198" s="11"/>
      <c r="E198" s="3"/>
      <c r="F198" s="3"/>
      <c r="G198" s="3"/>
      <c r="H198" s="3"/>
      <c r="I198" s="3"/>
      <c r="J198" s="3"/>
      <c r="N198" s="4"/>
      <c r="O198" s="4"/>
      <c r="P198" s="4"/>
      <c r="Q198" s="4"/>
    </row>
    <row r="199" spans="1:17" ht="16" x14ac:dyDescent="0.2">
      <c r="A199" s="11"/>
      <c r="E199" s="3"/>
      <c r="F199" s="3"/>
      <c r="G199" s="3"/>
      <c r="H199" s="3"/>
      <c r="I199" s="3"/>
      <c r="J199" s="3"/>
      <c r="N199" s="4"/>
      <c r="O199" s="4"/>
      <c r="P199" s="4"/>
      <c r="Q199" s="4"/>
    </row>
    <row r="200" spans="1:17" ht="16" x14ac:dyDescent="0.2">
      <c r="A200" s="11"/>
      <c r="E200" s="3"/>
      <c r="F200" s="3"/>
      <c r="G200" s="3"/>
      <c r="H200" s="3"/>
      <c r="I200" s="3"/>
      <c r="J200" s="3"/>
      <c r="N200" s="4"/>
      <c r="O200" s="4"/>
      <c r="P200" s="4"/>
      <c r="Q200" s="4"/>
    </row>
    <row r="201" spans="1:17" ht="16" x14ac:dyDescent="0.2">
      <c r="A201" s="11"/>
      <c r="B201" s="1"/>
      <c r="E201" s="3"/>
      <c r="F201" s="3"/>
      <c r="G201" s="3"/>
      <c r="H201" s="3"/>
      <c r="I201" s="3"/>
      <c r="J201" s="3"/>
      <c r="N201" s="4"/>
      <c r="O201" s="4"/>
      <c r="P201" s="4"/>
      <c r="Q201" s="4"/>
    </row>
    <row r="202" spans="1:17" ht="16" x14ac:dyDescent="0.2">
      <c r="A202" s="11"/>
      <c r="B202" s="2"/>
      <c r="E202" s="3"/>
      <c r="F202" s="3"/>
      <c r="G202" s="3"/>
      <c r="H202" s="3"/>
      <c r="I202" s="3"/>
      <c r="J202" s="3"/>
      <c r="N202" s="4"/>
      <c r="O202" s="4"/>
      <c r="P202" s="4"/>
      <c r="Q202" s="4"/>
    </row>
    <row r="203" spans="1:17" ht="16" x14ac:dyDescent="0.2">
      <c r="A203" s="11"/>
      <c r="E203" s="3"/>
      <c r="F203" s="3"/>
      <c r="G203" s="3"/>
      <c r="H203" s="3"/>
      <c r="I203" s="3"/>
      <c r="J203" s="3"/>
      <c r="N203" s="4"/>
      <c r="O203" s="4"/>
      <c r="P203" s="4"/>
      <c r="Q203" s="4"/>
    </row>
    <row r="204" spans="1:17" ht="16" x14ac:dyDescent="0.2">
      <c r="A204" s="11"/>
      <c r="E204" s="3"/>
      <c r="F204" s="3"/>
      <c r="G204" s="3"/>
      <c r="H204" s="3"/>
      <c r="I204" s="3"/>
      <c r="J204" s="3"/>
      <c r="N204" s="4"/>
      <c r="O204" s="4"/>
      <c r="P204" s="4"/>
      <c r="Q204" s="4"/>
    </row>
    <row r="205" spans="1:17" ht="16" x14ac:dyDescent="0.2">
      <c r="A205" s="11"/>
      <c r="E205" s="3"/>
      <c r="F205" s="3"/>
      <c r="G205" s="3"/>
      <c r="H205" s="3"/>
      <c r="I205" s="3"/>
      <c r="J205" s="3"/>
      <c r="N205" s="4"/>
      <c r="O205" s="4"/>
      <c r="P205" s="4"/>
      <c r="Q205" s="4"/>
    </row>
    <row r="206" spans="1:17" ht="16" x14ac:dyDescent="0.2">
      <c r="A206" s="11"/>
      <c r="E206" s="3"/>
      <c r="F206" s="3"/>
      <c r="G206" s="3"/>
      <c r="H206" s="3"/>
      <c r="I206" s="3"/>
      <c r="J206" s="3"/>
      <c r="N206" s="4"/>
      <c r="O206" s="4"/>
      <c r="P206" s="4"/>
      <c r="Q206" s="4"/>
    </row>
  </sheetData>
  <sortState xmlns:xlrd2="http://schemas.microsoft.com/office/spreadsheetml/2017/richdata2" ref="A2:O206">
    <sortCondition ref="A2:A206"/>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tabSelected="1" workbookViewId="0">
      <selection activeCell="H14" sqref="H14"/>
    </sheetView>
  </sheetViews>
  <sheetFormatPr baseColWidth="10" defaultColWidth="11" defaultRowHeight="16" x14ac:dyDescent="0.2"/>
  <cols>
    <col min="1" max="1" width="16.5" bestFit="1" customWidth="1"/>
    <col min="2" max="2" width="9.5" style="6" customWidth="1"/>
    <col min="3" max="3" width="10" customWidth="1"/>
    <col min="4" max="4" width="12" customWidth="1"/>
    <col min="5" max="5" width="10" style="35" customWidth="1"/>
    <col min="6" max="6" width="10.33203125" style="35" customWidth="1"/>
    <col min="7" max="7" width="10.5" customWidth="1"/>
    <col min="8" max="8" width="10" customWidth="1"/>
    <col min="9" max="9" width="24.83203125" customWidth="1"/>
  </cols>
  <sheetData>
    <row r="1" spans="1:9" s="28" customFormat="1" ht="92.25" customHeight="1" thickBot="1" x14ac:dyDescent="0.25">
      <c r="A1" s="29" t="s">
        <v>0</v>
      </c>
      <c r="B1" s="26" t="s">
        <v>9</v>
      </c>
      <c r="C1" s="32" t="s">
        <v>10</v>
      </c>
      <c r="D1" s="32" t="s">
        <v>11</v>
      </c>
      <c r="E1" s="33" t="s">
        <v>12</v>
      </c>
      <c r="F1" s="33" t="s">
        <v>13</v>
      </c>
      <c r="G1" s="27" t="s">
        <v>14</v>
      </c>
      <c r="H1" s="27" t="s">
        <v>15</v>
      </c>
      <c r="I1" s="26" t="s">
        <v>19</v>
      </c>
    </row>
    <row r="2" spans="1:9" x14ac:dyDescent="0.2">
      <c r="A2" s="20" t="str">
        <f>dilutions_calculations_sheet!A2</f>
        <v>Example_01</v>
      </c>
      <c r="B2" s="21">
        <f>dilutions_calculations_sheet!M2</f>
        <v>1</v>
      </c>
      <c r="C2" s="22">
        <f>dilutions_calculations_sheet!N2</f>
        <v>1111.1111111111111</v>
      </c>
      <c r="D2" s="22">
        <f>dilutions_calculations_sheet!O2</f>
        <v>-111.11111111111109</v>
      </c>
      <c r="E2" s="23">
        <f>dilutions_calculations_sheet!P2</f>
        <v>0.88</v>
      </c>
      <c r="F2" s="23">
        <f>dilutions_calculations_sheet!Q2</f>
        <v>-8.7999999999999981E-2</v>
      </c>
      <c r="G2" s="24"/>
      <c r="H2" s="24"/>
      <c r="I2" s="25"/>
    </row>
    <row r="3" spans="1:9" x14ac:dyDescent="0.2">
      <c r="A3" s="20" t="str">
        <f>dilutions_calculations_sheet!A3</f>
        <v>TMP_0.A.1_EXP</v>
      </c>
      <c r="B3" s="21">
        <f>dilutions_calculations_sheet!M3</f>
        <v>0.45</v>
      </c>
      <c r="C3" s="22">
        <f>dilutions_calculations_sheet!N3</f>
        <v>436.07186464329322</v>
      </c>
      <c r="D3" s="22">
        <f>dilutions_calculations_sheet!O3</f>
        <v>13.928135356706775</v>
      </c>
      <c r="E3" s="23">
        <f>dilutions_calculations_sheet!P3</f>
        <v>0.34536891679748821</v>
      </c>
      <c r="F3" s="23">
        <f>dilutions_calculations_sheet!Q3</f>
        <v>1.1031083202511767E-2</v>
      </c>
      <c r="G3" s="19"/>
      <c r="H3" s="19"/>
      <c r="I3" s="19"/>
    </row>
    <row r="4" spans="1:9" x14ac:dyDescent="0.2">
      <c r="A4" s="20" t="str">
        <f>dilutions_calculations_sheet!A4</f>
        <v>TMP_0.A.2_EXP</v>
      </c>
      <c r="B4" s="21">
        <f>dilutions_calculations_sheet!M4</f>
        <v>0.45</v>
      </c>
      <c r="C4" s="22">
        <f>dilutions_calculations_sheet!N4</f>
        <v>441.6961130742049</v>
      </c>
      <c r="D4" s="22">
        <f>dilutions_calculations_sheet!O4</f>
        <v>8.3038869257950978</v>
      </c>
      <c r="E4" s="23">
        <f>dilutions_calculations_sheet!P4</f>
        <v>0.34982332155477031</v>
      </c>
      <c r="F4" s="23">
        <f>dilutions_calculations_sheet!Q4</f>
        <v>6.5766784452297175E-3</v>
      </c>
      <c r="G4" s="19"/>
      <c r="H4" s="19"/>
      <c r="I4" s="19"/>
    </row>
    <row r="5" spans="1:9" x14ac:dyDescent="0.2">
      <c r="A5" s="20" t="str">
        <f>dilutions_calculations_sheet!A5</f>
        <v>TMP_0.A.2_EXP</v>
      </c>
      <c r="B5" s="21">
        <f>dilutions_calculations_sheet!M5</f>
        <v>0.45</v>
      </c>
      <c r="C5" s="22">
        <f>dilutions_calculations_sheet!N5</f>
        <v>456.53761869978086</v>
      </c>
      <c r="D5" s="22">
        <f>dilutions_calculations_sheet!O5</f>
        <v>-6.5376186997808645</v>
      </c>
      <c r="E5" s="23">
        <f>dilutions_calculations_sheet!P5</f>
        <v>0.36157779401022644</v>
      </c>
      <c r="F5" s="23">
        <f>dilutions_calculations_sheet!Q5</f>
        <v>-5.177794010226445E-3</v>
      </c>
      <c r="G5" s="19"/>
      <c r="H5" s="19"/>
      <c r="I5" s="19"/>
    </row>
    <row r="6" spans="1:9" x14ac:dyDescent="0.2">
      <c r="A6" s="20" t="str">
        <f>dilutions_calculations_sheet!A6</f>
        <v>TMP_0.A.3_EXP</v>
      </c>
      <c r="B6" s="21">
        <f>dilutions_calculations_sheet!M6</f>
        <v>0.45</v>
      </c>
      <c r="C6" s="22">
        <f>dilutions_calculations_sheet!N6</f>
        <v>347.22222222222223</v>
      </c>
      <c r="D6" s="22">
        <f>dilutions_calculations_sheet!O6</f>
        <v>102.77777777777777</v>
      </c>
      <c r="E6" s="23">
        <f>dilutions_calculations_sheet!P6</f>
        <v>0.27500000000000002</v>
      </c>
      <c r="F6" s="23">
        <f>dilutions_calculations_sheet!Q6</f>
        <v>8.14E-2</v>
      </c>
      <c r="G6" s="19"/>
      <c r="H6" s="19"/>
      <c r="I6" s="19"/>
    </row>
    <row r="7" spans="1:9" x14ac:dyDescent="0.2">
      <c r="A7" s="20" t="str">
        <f>dilutions_calculations_sheet!A7</f>
        <v>TMP_0.A.4_EXP</v>
      </c>
      <c r="B7" s="21">
        <f>dilutions_calculations_sheet!M7</f>
        <v>0.45</v>
      </c>
      <c r="C7" s="22">
        <f>dilutions_calculations_sheet!N7</f>
        <v>520.76823730367028</v>
      </c>
      <c r="D7" s="22">
        <f>dilutions_calculations_sheet!O7</f>
        <v>-70.768237303670276</v>
      </c>
      <c r="E7" s="23">
        <f>dilutions_calculations_sheet!P7</f>
        <v>0.41244844394450692</v>
      </c>
      <c r="F7" s="23">
        <f>dilutions_calculations_sheet!Q7</f>
        <v>-5.6048443944506858E-2</v>
      </c>
      <c r="G7" s="19"/>
      <c r="H7" s="19"/>
      <c r="I7" s="19"/>
    </row>
    <row r="8" spans="1:9" x14ac:dyDescent="0.2">
      <c r="A8" s="20" t="str">
        <f>dilutions_calculations_sheet!A8</f>
        <v>TMP_0.A..5_EXP</v>
      </c>
      <c r="B8" s="21">
        <f>dilutions_calculations_sheet!M8</f>
        <v>0.45</v>
      </c>
      <c r="C8" s="22">
        <f>dilutions_calculations_sheet!N8</f>
        <v>536.73408046717327</v>
      </c>
      <c r="D8" s="22">
        <f>dilutions_calculations_sheet!O8</f>
        <v>-86.734080467173271</v>
      </c>
      <c r="E8" s="23">
        <f>dilutions_calculations_sheet!P8</f>
        <v>0.42509339173000127</v>
      </c>
      <c r="F8" s="23">
        <f>dilutions_calculations_sheet!Q8</f>
        <v>-6.8693391730001233E-2</v>
      </c>
      <c r="G8" s="19"/>
      <c r="H8" s="19"/>
      <c r="I8" s="19"/>
    </row>
    <row r="9" spans="1:9" x14ac:dyDescent="0.2">
      <c r="A9" s="20" t="str">
        <f>dilutions_calculations_sheet!A9</f>
        <v>TMP_0.A.6_EXP</v>
      </c>
      <c r="B9" s="21">
        <f>dilutions_calculations_sheet!M9</f>
        <v>0.45</v>
      </c>
      <c r="C9" s="22">
        <f>dilutions_calculations_sheet!N9</f>
        <v>282.21800776663957</v>
      </c>
      <c r="D9" s="22">
        <f>dilutions_calculations_sheet!O9</f>
        <v>167.78199223336043</v>
      </c>
      <c r="E9" s="23">
        <f>dilutions_calculations_sheet!P9</f>
        <v>0.22351666215117857</v>
      </c>
      <c r="F9" s="23">
        <f>dilutions_calculations_sheet!Q9</f>
        <v>0.13288333784882148</v>
      </c>
      <c r="G9" s="19"/>
      <c r="H9" s="19"/>
      <c r="I9" s="19"/>
    </row>
    <row r="10" spans="1:9" x14ac:dyDescent="0.2">
      <c r="A10" s="20" t="str">
        <f>dilutions_calculations_sheet!A10</f>
        <v>TMP_0.B.1_EXP</v>
      </c>
      <c r="B10" s="21">
        <f>dilutions_calculations_sheet!M10</f>
        <v>0.45</v>
      </c>
      <c r="C10" s="22">
        <f>dilutions_calculations_sheet!N10</f>
        <v>443.02675881623259</v>
      </c>
      <c r="D10" s="22">
        <f>dilutions_calculations_sheet!O10</f>
        <v>6.9732411837674135</v>
      </c>
      <c r="E10" s="23">
        <f>dilutions_calculations_sheet!P10</f>
        <v>0.35087719298245623</v>
      </c>
      <c r="F10" s="23">
        <f>dilutions_calculations_sheet!Q10</f>
        <v>5.5228070175437913E-3</v>
      </c>
      <c r="G10" s="19"/>
      <c r="H10" s="19"/>
      <c r="I10" s="19"/>
    </row>
    <row r="11" spans="1:9" x14ac:dyDescent="0.2">
      <c r="A11" s="20" t="str">
        <f>dilutions_calculations_sheet!A11</f>
        <v>TMP_0.B.3_EXP</v>
      </c>
      <c r="B11" s="21">
        <f>dilutions_calculations_sheet!M11</f>
        <v>0.45</v>
      </c>
      <c r="C11" s="22">
        <f>dilutions_calculations_sheet!N11</f>
        <v>482.253086419753</v>
      </c>
      <c r="D11" s="22">
        <f>dilutions_calculations_sheet!O11</f>
        <v>-32.253086419753004</v>
      </c>
      <c r="E11" s="23">
        <f>dilutions_calculations_sheet!P11</f>
        <v>0.38194444444444442</v>
      </c>
      <c r="F11" s="23">
        <f>dilutions_calculations_sheet!Q11</f>
        <v>-2.554444444444438E-2</v>
      </c>
      <c r="G11" s="19"/>
      <c r="H11" s="19"/>
      <c r="I11" s="19"/>
    </row>
    <row r="12" spans="1:9" x14ac:dyDescent="0.2">
      <c r="A12" s="20" t="str">
        <f>dilutions_calculations_sheet!A12</f>
        <v>TMP_0.B.4_EXP</v>
      </c>
      <c r="B12" s="21">
        <f>dilutions_calculations_sheet!M12</f>
        <v>0.45</v>
      </c>
      <c r="C12" s="22">
        <f>dilutions_calculations_sheet!N12</f>
        <v>477.88354933669774</v>
      </c>
      <c r="D12" s="22">
        <f>dilutions_calculations_sheet!O12</f>
        <v>-27.88354933669774</v>
      </c>
      <c r="E12" s="23">
        <f>dilutions_calculations_sheet!P12</f>
        <v>0.37848377107466463</v>
      </c>
      <c r="F12" s="23">
        <f>dilutions_calculations_sheet!Q12</f>
        <v>-2.208377107466461E-2</v>
      </c>
      <c r="G12" s="19"/>
      <c r="H12" s="19"/>
      <c r="I12" s="19"/>
    </row>
    <row r="13" spans="1:9" x14ac:dyDescent="0.2">
      <c r="A13" s="20" t="str">
        <f>dilutions_calculations_sheet!A13</f>
        <v>TMP_0.B.5_EXP</v>
      </c>
      <c r="B13" s="21">
        <f>dilutions_calculations_sheet!M13</f>
        <v>0.45</v>
      </c>
      <c r="C13" s="22">
        <f>dilutions_calculations_sheet!N13</f>
        <v>531.73387782882412</v>
      </c>
      <c r="D13" s="22">
        <f>dilutions_calculations_sheet!O13</f>
        <v>-81.73387782882412</v>
      </c>
      <c r="E13" s="23">
        <f>dilutions_calculations_sheet!P13</f>
        <v>0.42113323124042867</v>
      </c>
      <c r="F13" s="23">
        <f>dilutions_calculations_sheet!Q13</f>
        <v>-6.4733231240428707E-2</v>
      </c>
      <c r="G13" s="19"/>
      <c r="H13" s="19"/>
      <c r="I13" s="19"/>
    </row>
    <row r="14" spans="1:9" x14ac:dyDescent="0.2">
      <c r="A14" s="20" t="str">
        <f>dilutions_calculations_sheet!A14</f>
        <v>TMP_0.B.6_EXP</v>
      </c>
      <c r="B14" s="21">
        <f>dilutions_calculations_sheet!M14</f>
        <v>0.45</v>
      </c>
      <c r="C14" s="22">
        <f>dilutions_calculations_sheet!N14</f>
        <v>310.5744384814152</v>
      </c>
      <c r="D14" s="22">
        <f>dilutions_calculations_sheet!O14</f>
        <v>139.4255615185848</v>
      </c>
      <c r="E14" s="23">
        <f>dilutions_calculations_sheet!P14</f>
        <v>0.24597495527728086</v>
      </c>
      <c r="F14" s="23">
        <f>dilutions_calculations_sheet!Q14</f>
        <v>0.11042504472271916</v>
      </c>
      <c r="G14" s="19"/>
      <c r="H14" s="19"/>
      <c r="I14" s="19"/>
    </row>
    <row r="15" spans="1:9" x14ac:dyDescent="0.2">
      <c r="A15" s="20" t="str">
        <f>dilutions_calculations_sheet!A15</f>
        <v>TMP_0.C.1_EXP</v>
      </c>
      <c r="B15" s="21">
        <f>dilutions_calculations_sheet!M15</f>
        <v>0.45</v>
      </c>
      <c r="C15" s="22">
        <f>dilutions_calculations_sheet!N15</f>
        <v>358.37155963302752</v>
      </c>
      <c r="D15" s="22">
        <f>dilutions_calculations_sheet!O15</f>
        <v>91.628440366972484</v>
      </c>
      <c r="E15" s="23">
        <f>dilutions_calculations_sheet!P15</f>
        <v>0.28383027522935783</v>
      </c>
      <c r="F15" s="23">
        <f>dilutions_calculations_sheet!Q15</f>
        <v>7.2569724770642205E-2</v>
      </c>
      <c r="G15" s="19"/>
      <c r="H15" s="19"/>
      <c r="I15" s="19"/>
    </row>
    <row r="16" spans="1:9" x14ac:dyDescent="0.2">
      <c r="A16" s="20" t="str">
        <f>dilutions_calculations_sheet!A16</f>
        <v>TMP_0.C.3_EXP</v>
      </c>
      <c r="B16" s="21">
        <f>dilutions_calculations_sheet!M16</f>
        <v>0.45</v>
      </c>
      <c r="C16" s="22">
        <f>dilutions_calculations_sheet!N16</f>
        <v>478.92720306513405</v>
      </c>
      <c r="D16" s="22">
        <f>dilutions_calculations_sheet!O16</f>
        <v>-28.927203065134051</v>
      </c>
      <c r="E16" s="23">
        <f>dilutions_calculations_sheet!P16</f>
        <v>0.37931034482758619</v>
      </c>
      <c r="F16" s="23">
        <f>dilutions_calculations_sheet!Q16</f>
        <v>-2.2910344827586169E-2</v>
      </c>
      <c r="G16" s="19"/>
      <c r="H16" s="19"/>
      <c r="I16" s="19"/>
    </row>
    <row r="17" spans="1:9" x14ac:dyDescent="0.2">
      <c r="A17" s="20" t="str">
        <f>dilutions_calculations_sheet!A17</f>
        <v>TMP_0.C.3_EXP</v>
      </c>
      <c r="B17" s="21">
        <f>dilutions_calculations_sheet!M17</f>
        <v>0.45</v>
      </c>
      <c r="C17" s="22">
        <f>dilutions_calculations_sheet!N17</f>
        <v>472.76853252647498</v>
      </c>
      <c r="D17" s="22">
        <f>dilutions_calculations_sheet!O17</f>
        <v>-22.768532526474985</v>
      </c>
      <c r="E17" s="23">
        <f>dilutions_calculations_sheet!P17</f>
        <v>0.37443267776096822</v>
      </c>
      <c r="F17" s="23">
        <f>dilutions_calculations_sheet!Q17</f>
        <v>-1.8032677760968188E-2</v>
      </c>
      <c r="G17" s="19"/>
      <c r="H17" s="19"/>
      <c r="I17" s="19"/>
    </row>
    <row r="18" spans="1:9" x14ac:dyDescent="0.2">
      <c r="A18" s="20" t="str">
        <f>dilutions_calculations_sheet!A18</f>
        <v>TMP_0.C.4_EXP</v>
      </c>
      <c r="B18" s="21">
        <f>dilutions_calculations_sheet!M18</f>
        <v>0.45</v>
      </c>
      <c r="C18" s="22">
        <f>dilutions_calculations_sheet!N18</f>
        <v>292.06972288424691</v>
      </c>
      <c r="D18" s="22">
        <f>dilutions_calculations_sheet!O18</f>
        <v>157.93027711575309</v>
      </c>
      <c r="E18" s="23">
        <f>dilutions_calculations_sheet!P18</f>
        <v>0.23131922052432355</v>
      </c>
      <c r="F18" s="23">
        <f>dilutions_calculations_sheet!Q18</f>
        <v>0.12508077947567645</v>
      </c>
      <c r="G18" s="19"/>
      <c r="H18" s="19"/>
      <c r="I18" s="19"/>
    </row>
    <row r="19" spans="1:9" x14ac:dyDescent="0.2">
      <c r="A19" s="20" t="str">
        <f>dilutions_calculations_sheet!A19</f>
        <v>TMP_0.C.5_EXP</v>
      </c>
      <c r="B19" s="21">
        <f>dilutions_calculations_sheet!M19</f>
        <v>0.45</v>
      </c>
      <c r="C19" s="22">
        <f>dilutions_calculations_sheet!N19</f>
        <v>283.87155379933682</v>
      </c>
      <c r="D19" s="22">
        <f>dilutions_calculations_sheet!O19</f>
        <v>166.12844620066318</v>
      </c>
      <c r="E19" s="23">
        <f>dilutions_calculations_sheet!P19</f>
        <v>0.22482627060907479</v>
      </c>
      <c r="F19" s="23">
        <f>dilutions_calculations_sheet!Q19</f>
        <v>0.13157372939092526</v>
      </c>
      <c r="G19" s="19"/>
      <c r="H19" s="19"/>
      <c r="I19" s="19"/>
    </row>
    <row r="20" spans="1:9" x14ac:dyDescent="0.2">
      <c r="A20" s="20" t="str">
        <f>dilutions_calculations_sheet!A20</f>
        <v>TMP_01.A.1_EXP</v>
      </c>
      <c r="B20" s="21">
        <f>dilutions_calculations_sheet!M20</f>
        <v>0.45</v>
      </c>
      <c r="C20" s="22">
        <f>dilutions_calculations_sheet!N20</f>
        <v>351.02499297950015</v>
      </c>
      <c r="D20" s="22">
        <f>dilutions_calculations_sheet!O20</f>
        <v>98.975007020499845</v>
      </c>
      <c r="E20" s="23">
        <f>dilutions_calculations_sheet!P20</f>
        <v>0.27801179443976409</v>
      </c>
      <c r="F20" s="23">
        <f>dilutions_calculations_sheet!Q20</f>
        <v>7.8388205560235874E-2</v>
      </c>
      <c r="G20" s="19"/>
      <c r="H20" s="19"/>
      <c r="I20" s="19"/>
    </row>
    <row r="21" spans="1:9" x14ac:dyDescent="0.2">
      <c r="A21" s="20" t="str">
        <f>dilutions_calculations_sheet!A21</f>
        <v>TMP_01.A.2_EXP</v>
      </c>
      <c r="B21" s="21">
        <f>dilutions_calculations_sheet!M21</f>
        <v>0.45</v>
      </c>
      <c r="C21" s="22">
        <f>dilutions_calculations_sheet!N21</f>
        <v>462.44913059563447</v>
      </c>
      <c r="D21" s="22">
        <f>dilutions_calculations_sheet!O21</f>
        <v>-12.449130595634472</v>
      </c>
      <c r="E21" s="23">
        <f>dilutions_calculations_sheet!P21</f>
        <v>0.36625971143174252</v>
      </c>
      <c r="F21" s="23">
        <f>dilutions_calculations_sheet!Q21</f>
        <v>-9.8597114317425013E-3</v>
      </c>
      <c r="G21" s="19"/>
      <c r="H21" s="19"/>
      <c r="I21" s="19"/>
    </row>
    <row r="22" spans="1:9" x14ac:dyDescent="0.2">
      <c r="A22" s="20" t="str">
        <f>dilutions_calculations_sheet!A22</f>
        <v>TMP_01.A.3_EXP</v>
      </c>
      <c r="B22" s="21">
        <f>dilutions_calculations_sheet!M22</f>
        <v>0.45</v>
      </c>
      <c r="C22" s="22">
        <f>dilutions_calculations_sheet!N22</f>
        <v>382.96568627450978</v>
      </c>
      <c r="D22" s="22">
        <f>dilutions_calculations_sheet!O22</f>
        <v>67.034313725490222</v>
      </c>
      <c r="E22" s="23">
        <f>dilutions_calculations_sheet!P22</f>
        <v>0.30330882352941174</v>
      </c>
      <c r="F22" s="23">
        <f>dilutions_calculations_sheet!Q22</f>
        <v>5.309117647058826E-2</v>
      </c>
      <c r="G22" s="19"/>
      <c r="H22" s="19"/>
      <c r="I22" s="19"/>
    </row>
    <row r="23" spans="1:9" x14ac:dyDescent="0.2">
      <c r="A23" s="20" t="str">
        <f>dilutions_calculations_sheet!A23</f>
        <v>TMP_01.A.4_EXP</v>
      </c>
      <c r="B23" s="21">
        <f>dilutions_calculations_sheet!M23</f>
        <v>0.45</v>
      </c>
      <c r="C23" s="22">
        <f>dilutions_calculations_sheet!N23</f>
        <v>439.70733080061905</v>
      </c>
      <c r="D23" s="22">
        <f>dilutions_calculations_sheet!O23</f>
        <v>10.292669199380953</v>
      </c>
      <c r="E23" s="23">
        <f>dilutions_calculations_sheet!P23</f>
        <v>0.34824820599409029</v>
      </c>
      <c r="F23" s="23">
        <f>dilutions_calculations_sheet!Q23</f>
        <v>8.1517940059097141E-3</v>
      </c>
      <c r="G23" s="19"/>
      <c r="H23" s="19"/>
      <c r="I23" s="19"/>
    </row>
    <row r="24" spans="1:9" x14ac:dyDescent="0.2">
      <c r="A24" s="20" t="str">
        <f>dilutions_calculations_sheet!A24</f>
        <v>TMP_01.A.5_EXP</v>
      </c>
      <c r="B24" s="21">
        <f>dilutions_calculations_sheet!M24</f>
        <v>0.45</v>
      </c>
      <c r="C24" s="22">
        <f>dilutions_calculations_sheet!N24</f>
        <v>495.14755397108343</v>
      </c>
      <c r="D24" s="22">
        <f>dilutions_calculations_sheet!O24</f>
        <v>-45.147553971083425</v>
      </c>
      <c r="E24" s="23">
        <f>dilutions_calculations_sheet!P24</f>
        <v>0.39215686274509809</v>
      </c>
      <c r="F24" s="23">
        <f>dilutions_calculations_sheet!Q24</f>
        <v>-3.5756862745098074E-2</v>
      </c>
      <c r="G24" s="19"/>
      <c r="H24" s="19"/>
      <c r="I24" s="19"/>
    </row>
    <row r="25" spans="1:9" x14ac:dyDescent="0.2">
      <c r="A25" s="20" t="str">
        <f>dilutions_calculations_sheet!A25</f>
        <v>TMP_01.A.6_EXP</v>
      </c>
      <c r="B25" s="21">
        <f>dilutions_calculations_sheet!M25</f>
        <v>0.45</v>
      </c>
      <c r="C25" s="22">
        <f>dilutions_calculations_sheet!N25</f>
        <v>309.65120887831949</v>
      </c>
      <c r="D25" s="22">
        <f>dilutions_calculations_sheet!O25</f>
        <v>140.34879112168051</v>
      </c>
      <c r="E25" s="23">
        <f>dilutions_calculations_sheet!P25</f>
        <v>0.24524375743162907</v>
      </c>
      <c r="F25" s="23">
        <f>dilutions_calculations_sheet!Q25</f>
        <v>0.11115624256837096</v>
      </c>
      <c r="G25" s="19"/>
      <c r="H25" s="19"/>
      <c r="I25" s="19"/>
    </row>
    <row r="26" spans="1:9" x14ac:dyDescent="0.2">
      <c r="A26" s="20" t="str">
        <f>dilutions_calculations_sheet!A26</f>
        <v>TMP_01.B.1_EXP</v>
      </c>
      <c r="B26" s="21">
        <f>dilutions_calculations_sheet!M26</f>
        <v>0.45</v>
      </c>
      <c r="C26" s="22">
        <f>dilutions_calculations_sheet!N26</f>
        <v>339.02902088418767</v>
      </c>
      <c r="D26" s="22">
        <f>dilutions_calculations_sheet!O26</f>
        <v>110.97097911581233</v>
      </c>
      <c r="E26" s="23">
        <f>dilutions_calculations_sheet!P26</f>
        <v>0.26851098454027666</v>
      </c>
      <c r="F26" s="23">
        <f>dilutions_calculations_sheet!Q26</f>
        <v>8.7889015459723371E-2</v>
      </c>
      <c r="G26" s="19"/>
      <c r="H26" s="19"/>
      <c r="I26" s="19"/>
    </row>
    <row r="27" spans="1:9" x14ac:dyDescent="0.2">
      <c r="A27" s="20" t="str">
        <f>dilutions_calculations_sheet!A27</f>
        <v>TMP_01.B.2_EXP</v>
      </c>
      <c r="B27" s="21">
        <f>dilutions_calculations_sheet!M27</f>
        <v>0.45</v>
      </c>
      <c r="C27" s="22">
        <f>dilutions_calculations_sheet!N27</f>
        <v>465.02976190476181</v>
      </c>
      <c r="D27" s="22">
        <f>dilutions_calculations_sheet!O27</f>
        <v>-15.029761904761813</v>
      </c>
      <c r="E27" s="23">
        <f>dilutions_calculations_sheet!P27</f>
        <v>0.3683035714285714</v>
      </c>
      <c r="F27" s="23">
        <f>dilutions_calculations_sheet!Q27</f>
        <v>-1.1903571428571355E-2</v>
      </c>
      <c r="G27" s="19"/>
      <c r="H27" s="19"/>
      <c r="I27" s="19"/>
    </row>
    <row r="28" spans="1:9" x14ac:dyDescent="0.2">
      <c r="A28" s="20" t="str">
        <f>dilutions_calculations_sheet!A28</f>
        <v>TMP_01.B.3_EXP</v>
      </c>
      <c r="B28" s="21">
        <f>dilutions_calculations_sheet!M28</f>
        <v>0.45</v>
      </c>
      <c r="C28" s="22">
        <f>dilutions_calculations_sheet!N28</f>
        <v>383.20049049662788</v>
      </c>
      <c r="D28" s="22">
        <f>dilutions_calculations_sheet!O28</f>
        <v>66.799509503372121</v>
      </c>
      <c r="E28" s="23">
        <f>dilutions_calculations_sheet!P28</f>
        <v>0.30349478847332934</v>
      </c>
      <c r="F28" s="23">
        <f>dilutions_calculations_sheet!Q28</f>
        <v>5.2905211526670728E-2</v>
      </c>
      <c r="G28" s="19"/>
      <c r="H28" s="19"/>
      <c r="I28" s="19"/>
    </row>
    <row r="29" spans="1:9" s="28" customFormat="1" ht="92.25" customHeight="1" thickBot="1" x14ac:dyDescent="0.25">
      <c r="A29" s="29" t="s">
        <v>0</v>
      </c>
      <c r="B29" s="26" t="s">
        <v>9</v>
      </c>
      <c r="C29" s="32" t="s">
        <v>10</v>
      </c>
      <c r="D29" s="32" t="s">
        <v>11</v>
      </c>
      <c r="E29" s="33" t="s">
        <v>12</v>
      </c>
      <c r="F29" s="33" t="s">
        <v>13</v>
      </c>
      <c r="G29" s="27" t="s">
        <v>14</v>
      </c>
      <c r="H29" s="27" t="s">
        <v>15</v>
      </c>
      <c r="I29" s="26" t="s">
        <v>19</v>
      </c>
    </row>
    <row r="30" spans="1:9" x14ac:dyDescent="0.2">
      <c r="A30" s="20" t="str">
        <f>dilutions_calculations_sheet!A29</f>
        <v>TMP_01.B.4_EXP</v>
      </c>
      <c r="B30" s="21">
        <f>dilutions_calculations_sheet!M29</f>
        <v>0.45</v>
      </c>
      <c r="C30" s="22">
        <f>dilutions_calculations_sheet!N29</f>
        <v>451.1820970943873</v>
      </c>
      <c r="D30" s="22">
        <f>dilutions_calculations_sheet!O29</f>
        <v>-1.1820970943873021</v>
      </c>
      <c r="E30" s="23">
        <f>dilutions_calculations_sheet!P29</f>
        <v>0.35733622089875472</v>
      </c>
      <c r="F30" s="23">
        <f>dilutions_calculations_sheet!Q29</f>
        <v>-9.3622089875474335E-4</v>
      </c>
      <c r="G30" s="19"/>
      <c r="H30" s="19"/>
      <c r="I30" s="19"/>
    </row>
    <row r="31" spans="1:9" x14ac:dyDescent="0.2">
      <c r="A31" s="20" t="str">
        <f>dilutions_calculations_sheet!A30</f>
        <v>TMP_01.B.5_EXP</v>
      </c>
      <c r="B31" s="21">
        <f>dilutions_calculations_sheet!M30</f>
        <v>0.45</v>
      </c>
      <c r="C31" s="22">
        <f>dilutions_calculations_sheet!N30</f>
        <v>527.89391443895431</v>
      </c>
      <c r="D31" s="22">
        <f>dilutions_calculations_sheet!O30</f>
        <v>-77.893914438954312</v>
      </c>
      <c r="E31" s="23">
        <f>dilutions_calculations_sheet!P30</f>
        <v>0.41809198023565181</v>
      </c>
      <c r="F31" s="23">
        <f>dilutions_calculations_sheet!Q30</f>
        <v>-6.1691980235651818E-2</v>
      </c>
      <c r="G31" s="19"/>
      <c r="H31" s="19"/>
      <c r="I31" s="19"/>
    </row>
    <row r="32" spans="1:9" x14ac:dyDescent="0.2">
      <c r="A32" s="20" t="str">
        <f>dilutions_calculations_sheet!A31</f>
        <v>TMP_01.B.6_EXP</v>
      </c>
      <c r="B32" s="21">
        <f>dilutions_calculations_sheet!M31</f>
        <v>0.45</v>
      </c>
      <c r="C32" s="22">
        <f>dilutions_calculations_sheet!N31</f>
        <v>280.54582996678334</v>
      </c>
      <c r="D32" s="22">
        <f>dilutions_calculations_sheet!O31</f>
        <v>169.45417003321666</v>
      </c>
      <c r="E32" s="23">
        <f>dilutions_calculations_sheet!P31</f>
        <v>0.22219229733369242</v>
      </c>
      <c r="F32" s="23">
        <f>dilutions_calculations_sheet!Q31</f>
        <v>0.1342077026663076</v>
      </c>
      <c r="G32" s="19"/>
      <c r="H32" s="19"/>
      <c r="I32" s="19"/>
    </row>
    <row r="33" spans="1:9" x14ac:dyDescent="0.2">
      <c r="A33" s="20" t="str">
        <f>dilutions_calculations_sheet!A32</f>
        <v>TMP_01.C.1_EXP</v>
      </c>
      <c r="B33" s="21">
        <f>dilutions_calculations_sheet!M32</f>
        <v>0.45</v>
      </c>
      <c r="C33" s="22">
        <f>dilutions_calculations_sheet!N32</f>
        <v>360.43829296424451</v>
      </c>
      <c r="D33" s="22">
        <f>dilutions_calculations_sheet!O32</f>
        <v>89.561707035755489</v>
      </c>
      <c r="E33" s="23">
        <f>dilutions_calculations_sheet!P32</f>
        <v>0.28546712802768165</v>
      </c>
      <c r="F33" s="23">
        <f>dilutions_calculations_sheet!Q32</f>
        <v>7.0932871972318359E-2</v>
      </c>
      <c r="G33" s="19"/>
      <c r="H33" s="19"/>
      <c r="I33" s="19"/>
    </row>
    <row r="34" spans="1:9" x14ac:dyDescent="0.2">
      <c r="A34" s="20" t="str">
        <f>dilutions_calculations_sheet!A33</f>
        <v>TMP_01.C.2_EXP</v>
      </c>
      <c r="B34" s="21">
        <f>dilutions_calculations_sheet!M33</f>
        <v>0.45</v>
      </c>
      <c r="C34" s="22">
        <f>dilutions_calculations_sheet!N33</f>
        <v>468.95516788595006</v>
      </c>
      <c r="D34" s="22">
        <f>dilutions_calculations_sheet!O33</f>
        <v>-18.955167885950061</v>
      </c>
      <c r="E34" s="23">
        <f>dilutions_calculations_sheet!P33</f>
        <v>0.37141249296567247</v>
      </c>
      <c r="F34" s="23">
        <f>dilutions_calculations_sheet!Q33</f>
        <v>-1.5012492965672449E-2</v>
      </c>
      <c r="G34" s="19"/>
      <c r="H34" s="19"/>
      <c r="I34" s="19"/>
    </row>
    <row r="35" spans="1:9" x14ac:dyDescent="0.2">
      <c r="A35" s="20" t="str">
        <f>dilutions_calculations_sheet!A34</f>
        <v>TMP_01.C.3_EXP</v>
      </c>
      <c r="B35" s="21">
        <f>dilutions_calculations_sheet!M34</f>
        <v>0.45</v>
      </c>
      <c r="C35" s="22">
        <f>dilutions_calculations_sheet!N34</f>
        <v>395.82013932868904</v>
      </c>
      <c r="D35" s="22">
        <f>dilutions_calculations_sheet!O34</f>
        <v>54.179860671310962</v>
      </c>
      <c r="E35" s="23">
        <f>dilutions_calculations_sheet!P34</f>
        <v>0.31348955034832177</v>
      </c>
      <c r="F35" s="23">
        <f>dilutions_calculations_sheet!Q34</f>
        <v>4.2910449651678284E-2</v>
      </c>
      <c r="G35" s="19"/>
      <c r="H35" s="19"/>
      <c r="I35" s="19"/>
    </row>
    <row r="36" spans="1:9" x14ac:dyDescent="0.2">
      <c r="A36" s="20" t="str">
        <f>dilutions_calculations_sheet!A35</f>
        <v>TMP_01.C.4_EXP</v>
      </c>
      <c r="B36" s="21">
        <f>dilutions_calculations_sheet!M35</f>
        <v>0.45</v>
      </c>
      <c r="C36" s="22">
        <f>dilutions_calculations_sheet!N35</f>
        <v>430.84134698238722</v>
      </c>
      <c r="D36" s="22">
        <f>dilutions_calculations_sheet!O35</f>
        <v>19.158653017612778</v>
      </c>
      <c r="E36" s="23">
        <f>dilutions_calculations_sheet!P35</f>
        <v>0.34122634681005071</v>
      </c>
      <c r="F36" s="23">
        <f>dilutions_calculations_sheet!Q35</f>
        <v>1.5173653189949321E-2</v>
      </c>
      <c r="G36" s="19"/>
      <c r="H36" s="19"/>
      <c r="I36" s="19"/>
    </row>
    <row r="37" spans="1:9" x14ac:dyDescent="0.2">
      <c r="A37" s="20" t="str">
        <f>dilutions_calculations_sheet!A36</f>
        <v>TMP_01.C.5_EXP</v>
      </c>
      <c r="B37" s="21">
        <f>dilutions_calculations_sheet!M36</f>
        <v>0.45</v>
      </c>
      <c r="C37" s="22">
        <f>dilutions_calculations_sheet!N36</f>
        <v>552.90162774239218</v>
      </c>
      <c r="D37" s="22">
        <f>dilutions_calculations_sheet!O36</f>
        <v>-102.90162774239218</v>
      </c>
      <c r="E37" s="23">
        <f>dilutions_calculations_sheet!P36</f>
        <v>0.43789808917197459</v>
      </c>
      <c r="F37" s="23">
        <f>dilutions_calculations_sheet!Q36</f>
        <v>-8.1498089171974611E-2</v>
      </c>
      <c r="G37" s="19"/>
      <c r="H37" s="19"/>
      <c r="I37" s="19"/>
    </row>
    <row r="38" spans="1:9" x14ac:dyDescent="0.2">
      <c r="A38" s="20" t="str">
        <f>dilutions_calculations_sheet!A37</f>
        <v>TMP_1.A.2_EXP</v>
      </c>
      <c r="B38" s="21">
        <f>dilutions_calculations_sheet!M37</f>
        <v>0.45</v>
      </c>
      <c r="C38" s="22">
        <f>dilutions_calculations_sheet!N37</f>
        <v>362.73940800928608</v>
      </c>
      <c r="D38" s="22">
        <f>dilutions_calculations_sheet!O37</f>
        <v>87.26059199071392</v>
      </c>
      <c r="E38" s="23">
        <f>dilutions_calculations_sheet!P37</f>
        <v>0.28728961114335461</v>
      </c>
      <c r="F38" s="23">
        <f>dilutions_calculations_sheet!Q37</f>
        <v>6.911038885664543E-2</v>
      </c>
      <c r="G38" s="19"/>
      <c r="H38" s="19"/>
      <c r="I38" s="19"/>
    </row>
    <row r="39" spans="1:9" x14ac:dyDescent="0.2">
      <c r="A39" s="20" t="str">
        <f>dilutions_calculations_sheet!A38</f>
        <v>TMP_1.A.3_EXP</v>
      </c>
      <c r="B39" s="21">
        <f>dilutions_calculations_sheet!M38</f>
        <v>0.45</v>
      </c>
      <c r="C39" s="22">
        <f>dilutions_calculations_sheet!N38</f>
        <v>404.04040404040404</v>
      </c>
      <c r="D39" s="22">
        <f>dilutions_calculations_sheet!O38</f>
        <v>45.959595959595958</v>
      </c>
      <c r="E39" s="23">
        <f>dilutions_calculations_sheet!P38</f>
        <v>0.32</v>
      </c>
      <c r="F39" s="23">
        <f>dilutions_calculations_sheet!Q38</f>
        <v>3.6400000000000002E-2</v>
      </c>
      <c r="G39" s="19"/>
      <c r="H39" s="19"/>
      <c r="I39" s="19"/>
    </row>
    <row r="40" spans="1:9" x14ac:dyDescent="0.2">
      <c r="A40" s="20" t="str">
        <f>dilutions_calculations_sheet!A39</f>
        <v>TMP_1.A.4_EXP</v>
      </c>
      <c r="B40" s="21">
        <f>dilutions_calculations_sheet!M39</f>
        <v>0.45</v>
      </c>
      <c r="C40" s="22">
        <f>dilutions_calculations_sheet!N39</f>
        <v>496.82034976152619</v>
      </c>
      <c r="D40" s="22">
        <f>dilutions_calculations_sheet!O39</f>
        <v>-46.820349761526188</v>
      </c>
      <c r="E40" s="23">
        <f>dilutions_calculations_sheet!P39</f>
        <v>0.39348171701112877</v>
      </c>
      <c r="F40" s="23">
        <f>dilutions_calculations_sheet!Q39</f>
        <v>-3.7081717011128744E-2</v>
      </c>
      <c r="G40" s="19"/>
      <c r="H40" s="19"/>
      <c r="I40" s="19"/>
    </row>
    <row r="41" spans="1:9" x14ac:dyDescent="0.2">
      <c r="A41" s="20" t="str">
        <f>dilutions_calculations_sheet!A40</f>
        <v>TMP_1.A.5_EXP</v>
      </c>
      <c r="B41" s="21">
        <f>dilutions_calculations_sheet!M40</f>
        <v>0.45</v>
      </c>
      <c r="C41" s="22">
        <f>dilutions_calculations_sheet!N40</f>
        <v>371.02997922232117</v>
      </c>
      <c r="D41" s="22">
        <f>dilutions_calculations_sheet!O40</f>
        <v>78.970020777678826</v>
      </c>
      <c r="E41" s="23">
        <f>dilutions_calculations_sheet!P40</f>
        <v>0.2938557435440784</v>
      </c>
      <c r="F41" s="23">
        <f>dilutions_calculations_sheet!Q40</f>
        <v>6.254425645592164E-2</v>
      </c>
      <c r="G41" s="19"/>
      <c r="H41" s="19"/>
      <c r="I41" s="19"/>
    </row>
    <row r="42" spans="1:9" x14ac:dyDescent="0.2">
      <c r="A42" s="20" t="str">
        <f>dilutions_calculations_sheet!A41</f>
        <v>TMP_1.A.6_EXP</v>
      </c>
      <c r="B42" s="21">
        <f>dilutions_calculations_sheet!M41</f>
        <v>0.45</v>
      </c>
      <c r="C42" s="22">
        <f>dilutions_calculations_sheet!N41</f>
        <v>533.50405463081518</v>
      </c>
      <c r="D42" s="22">
        <f>dilutions_calculations_sheet!O41</f>
        <v>-83.504054630815176</v>
      </c>
      <c r="E42" s="23">
        <f>dilutions_calculations_sheet!P41</f>
        <v>0.42253521126760563</v>
      </c>
      <c r="F42" s="23">
        <f>dilutions_calculations_sheet!Q41</f>
        <v>-6.6135211267605631E-2</v>
      </c>
      <c r="G42" s="19"/>
      <c r="H42" s="19"/>
      <c r="I42" s="19"/>
    </row>
    <row r="43" spans="1:9" x14ac:dyDescent="0.2">
      <c r="A43" s="20" t="str">
        <f>dilutions_calculations_sheet!A42</f>
        <v>TMP_1.B.1_EXP</v>
      </c>
      <c r="B43" s="21">
        <f>dilutions_calculations_sheet!M42</f>
        <v>0.45</v>
      </c>
      <c r="C43" s="22">
        <f>dilutions_calculations_sheet!N42</f>
        <v>390.79597323829171</v>
      </c>
      <c r="D43" s="22">
        <f>dilutions_calculations_sheet!O42</f>
        <v>59.204026761708292</v>
      </c>
      <c r="E43" s="23">
        <f>dilutions_calculations_sheet!P42</f>
        <v>0.30951041080472702</v>
      </c>
      <c r="F43" s="23">
        <f>dilutions_calculations_sheet!Q42</f>
        <v>4.6889589195272967E-2</v>
      </c>
      <c r="G43" s="19"/>
      <c r="H43" s="19"/>
      <c r="I43" s="19"/>
    </row>
    <row r="44" spans="1:9" x14ac:dyDescent="0.2">
      <c r="A44" s="20" t="str">
        <f>dilutions_calculations_sheet!A43</f>
        <v>TMP_1.B.2_EXP</v>
      </c>
      <c r="B44" s="21">
        <f>dilutions_calculations_sheet!M43</f>
        <v>0.45</v>
      </c>
      <c r="C44" s="22">
        <f>dilutions_calculations_sheet!N43</f>
        <v>375.37537537537537</v>
      </c>
      <c r="D44" s="22">
        <f>dilutions_calculations_sheet!O43</f>
        <v>74.62462462462463</v>
      </c>
      <c r="E44" s="23">
        <f>dilutions_calculations_sheet!P43</f>
        <v>0.29729729729729731</v>
      </c>
      <c r="F44" s="23">
        <f>dilutions_calculations_sheet!Q43</f>
        <v>5.9102702702702709E-2</v>
      </c>
      <c r="G44" s="19"/>
      <c r="H44" s="19"/>
      <c r="I44" s="19"/>
    </row>
    <row r="45" spans="1:9" x14ac:dyDescent="0.2">
      <c r="A45" s="20" t="str">
        <f>dilutions_calculations_sheet!A44</f>
        <v>TMP_1.B.3_EXP</v>
      </c>
      <c r="B45" s="21">
        <f>dilutions_calculations_sheet!M44</f>
        <v>0.45</v>
      </c>
      <c r="C45" s="22">
        <f>dilutions_calculations_sheet!N44</f>
        <v>439.56043956043953</v>
      </c>
      <c r="D45" s="22">
        <f>dilutions_calculations_sheet!O44</f>
        <v>10.439560439560466</v>
      </c>
      <c r="E45" s="23">
        <f>dilutions_calculations_sheet!P44</f>
        <v>0.34813186813186814</v>
      </c>
      <c r="F45" s="23">
        <f>dilutions_calculations_sheet!Q44</f>
        <v>8.2681318681318908E-3</v>
      </c>
      <c r="G45" s="19"/>
      <c r="H45" s="19"/>
      <c r="I45" s="19"/>
    </row>
    <row r="46" spans="1:9" x14ac:dyDescent="0.2">
      <c r="A46" s="20" t="str">
        <f>dilutions_calculations_sheet!A45</f>
        <v>TMP_1.B.4_EXP</v>
      </c>
      <c r="B46" s="21">
        <f>dilutions_calculations_sheet!M45</f>
        <v>0.45</v>
      </c>
      <c r="C46" s="22">
        <f>dilutions_calculations_sheet!N45</f>
        <v>437.67507002801119</v>
      </c>
      <c r="D46" s="22">
        <f>dilutions_calculations_sheet!O45</f>
        <v>12.324929971988809</v>
      </c>
      <c r="E46" s="23">
        <f>dilutions_calculations_sheet!P45</f>
        <v>0.34663865546218486</v>
      </c>
      <c r="F46" s="23">
        <f>dilutions_calculations_sheet!Q45</f>
        <v>9.7613445378151378E-3</v>
      </c>
      <c r="G46" s="19"/>
      <c r="H46" s="19"/>
      <c r="I46" s="19"/>
    </row>
    <row r="47" spans="1:9" x14ac:dyDescent="0.2">
      <c r="A47" s="20" t="str">
        <f>dilutions_calculations_sheet!A46</f>
        <v>TMP_1.B.5_EXP</v>
      </c>
      <c r="B47" s="21">
        <f>dilutions_calculations_sheet!M46</f>
        <v>0.45</v>
      </c>
      <c r="C47" s="22">
        <f>dilutions_calculations_sheet!N46</f>
        <v>417.79471239011997</v>
      </c>
      <c r="D47" s="22">
        <f>dilutions_calculations_sheet!O46</f>
        <v>32.205287609880031</v>
      </c>
      <c r="E47" s="23">
        <f>dilutions_calculations_sheet!P46</f>
        <v>0.33089341221297502</v>
      </c>
      <c r="F47" s="23">
        <f>dilutions_calculations_sheet!Q46</f>
        <v>2.5506587787024988E-2</v>
      </c>
      <c r="G47" s="19"/>
      <c r="H47" s="19"/>
      <c r="I47" s="19"/>
    </row>
    <row r="48" spans="1:9" x14ac:dyDescent="0.2">
      <c r="A48" s="20" t="str">
        <f>dilutions_calculations_sheet!A47</f>
        <v>TMP_1.B.6_EXP</v>
      </c>
      <c r="B48" s="21">
        <f>dilutions_calculations_sheet!M47</f>
        <v>0.45</v>
      </c>
      <c r="C48" s="22">
        <f>dilutions_calculations_sheet!N47</f>
        <v>287.51495077744045</v>
      </c>
      <c r="D48" s="22">
        <f>dilutions_calculations_sheet!O47</f>
        <v>162.48504922255955</v>
      </c>
      <c r="E48" s="23">
        <f>dilutions_calculations_sheet!P47</f>
        <v>0.22771184101573286</v>
      </c>
      <c r="F48" s="23">
        <f>dilutions_calculations_sheet!Q47</f>
        <v>0.12868815898426716</v>
      </c>
      <c r="G48" s="19"/>
      <c r="H48" s="19"/>
      <c r="I48" s="19"/>
    </row>
    <row r="49" spans="1:9" x14ac:dyDescent="0.2">
      <c r="A49" s="20" t="str">
        <f>dilutions_calculations_sheet!A48</f>
        <v>TMP_1.C.1_EXP</v>
      </c>
      <c r="B49" s="21">
        <f>dilutions_calculations_sheet!M48</f>
        <v>0.45</v>
      </c>
      <c r="C49" s="22">
        <f>dilutions_calculations_sheet!N48</f>
        <v>341.47407528820412</v>
      </c>
      <c r="D49" s="22">
        <f>dilutions_calculations_sheet!O48</f>
        <v>108.52592471179588</v>
      </c>
      <c r="E49" s="23">
        <f>dilutions_calculations_sheet!P48</f>
        <v>0.27044746762825772</v>
      </c>
      <c r="F49" s="23">
        <f>dilutions_calculations_sheet!Q48</f>
        <v>8.595253237174233E-2</v>
      </c>
      <c r="G49" s="19"/>
      <c r="H49" s="19"/>
      <c r="I49" s="19"/>
    </row>
    <row r="50" spans="1:9" x14ac:dyDescent="0.2">
      <c r="A50" s="20" t="str">
        <f>dilutions_calculations_sheet!A49</f>
        <v>TMP_1.C.2_EXP</v>
      </c>
      <c r="B50" s="21">
        <f>dilutions_calculations_sheet!M49</f>
        <v>0.45</v>
      </c>
      <c r="C50" s="22">
        <f>dilutions_calculations_sheet!N49</f>
        <v>377.18768859384431</v>
      </c>
      <c r="D50" s="22">
        <f>dilutions_calculations_sheet!O49</f>
        <v>72.812311406155686</v>
      </c>
      <c r="E50" s="23">
        <f>dilutions_calculations_sheet!P49</f>
        <v>0.29873264936632471</v>
      </c>
      <c r="F50" s="23">
        <f>dilutions_calculations_sheet!Q49</f>
        <v>5.7667350633675306E-2</v>
      </c>
      <c r="G50" s="19"/>
      <c r="H50" s="19"/>
      <c r="I50" s="19"/>
    </row>
    <row r="51" spans="1:9" x14ac:dyDescent="0.2">
      <c r="A51" s="20" t="str">
        <f>dilutions_calculations_sheet!A50</f>
        <v>TMP_1.C.3_EXP</v>
      </c>
      <c r="B51" s="21">
        <f>dilutions_calculations_sheet!M50</f>
        <v>0.45</v>
      </c>
      <c r="C51" s="22">
        <f>dilutions_calculations_sheet!N50</f>
        <v>442.67374944665778</v>
      </c>
      <c r="D51" s="22">
        <f>dilutions_calculations_sheet!O50</f>
        <v>7.32625055334222</v>
      </c>
      <c r="E51" s="23">
        <f>dilutions_calculations_sheet!P50</f>
        <v>0.35059760956175295</v>
      </c>
      <c r="F51" s="23">
        <f>dilutions_calculations_sheet!Q50</f>
        <v>5.8023904382470386E-3</v>
      </c>
      <c r="G51" s="19"/>
      <c r="H51" s="19"/>
      <c r="I51" s="19"/>
    </row>
    <row r="52" spans="1:9" x14ac:dyDescent="0.2">
      <c r="A52" s="20" t="str">
        <f>dilutions_calculations_sheet!A51</f>
        <v>TMP_1.C.4_EXP</v>
      </c>
      <c r="B52" s="21">
        <f>dilutions_calculations_sheet!M51</f>
        <v>0.45</v>
      </c>
      <c r="C52" s="22">
        <f>dilutions_calculations_sheet!N51</f>
        <v>480.03072196620582</v>
      </c>
      <c r="D52" s="22">
        <f>dilutions_calculations_sheet!O51</f>
        <v>-30.030721966205817</v>
      </c>
      <c r="E52" s="23">
        <f>dilutions_calculations_sheet!P51</f>
        <v>0.38018433179723504</v>
      </c>
      <c r="F52" s="23">
        <f>dilutions_calculations_sheet!Q51</f>
        <v>-2.3784331797235009E-2</v>
      </c>
      <c r="G52" s="19"/>
      <c r="H52" s="19"/>
      <c r="I52" s="19"/>
    </row>
    <row r="53" spans="1:9" x14ac:dyDescent="0.2">
      <c r="A53" s="20" t="str">
        <f>dilutions_calculations_sheet!A52</f>
        <v>TMP_1.C.5_EXP</v>
      </c>
      <c r="B53" s="21">
        <f>dilutions_calculations_sheet!M52</f>
        <v>0.45</v>
      </c>
      <c r="C53" s="22">
        <f>dilutions_calculations_sheet!N52</f>
        <v>434.02777777777783</v>
      </c>
      <c r="D53" s="22">
        <f>dilutions_calculations_sheet!O52</f>
        <v>15.972222222222172</v>
      </c>
      <c r="E53" s="23">
        <f>dilutions_calculations_sheet!P52</f>
        <v>0.34375000000000006</v>
      </c>
      <c r="F53" s="23">
        <f>dilutions_calculations_sheet!Q52</f>
        <v>1.2649999999999962E-2</v>
      </c>
      <c r="G53" s="19"/>
      <c r="H53" s="19"/>
      <c r="I53" s="19"/>
    </row>
    <row r="54" spans="1:9" x14ac:dyDescent="0.2">
      <c r="A54" s="20" t="str">
        <f>dilutions_calculations_sheet!A53</f>
        <v>TMP_100.A.1_EXP</v>
      </c>
      <c r="B54" s="21">
        <f>dilutions_calculations_sheet!M53</f>
        <v>0.45</v>
      </c>
      <c r="C54" s="22">
        <f>dilutions_calculations_sheet!N53</f>
        <v>512.44209404337312</v>
      </c>
      <c r="D54" s="22">
        <f>dilutions_calculations_sheet!O53</f>
        <v>-62.442094043373118</v>
      </c>
      <c r="E54" s="23">
        <f>dilutions_calculations_sheet!P53</f>
        <v>0.40585413848235152</v>
      </c>
      <c r="F54" s="23">
        <f>dilutions_calculations_sheet!Q53</f>
        <v>-4.9454138482351508E-2</v>
      </c>
      <c r="G54" s="19"/>
      <c r="H54" s="19"/>
      <c r="I54" s="19"/>
    </row>
    <row r="55" spans="1:9" x14ac:dyDescent="0.2">
      <c r="A55" s="20" t="str">
        <f>dilutions_calculations_sheet!A54</f>
        <v>TMP_100.A.2_EXP</v>
      </c>
      <c r="B55" s="21">
        <f>dilutions_calculations_sheet!M54</f>
        <v>0.45</v>
      </c>
      <c r="C55" s="22">
        <f>dilutions_calculations_sheet!N54</f>
        <v>375.83246891865485</v>
      </c>
      <c r="D55" s="22">
        <f>dilutions_calculations_sheet!O54</f>
        <v>74.167531081345146</v>
      </c>
      <c r="E55" s="23">
        <f>dilutions_calculations_sheet!P54</f>
        <v>0.29765931538357465</v>
      </c>
      <c r="F55" s="23">
        <f>dilutions_calculations_sheet!Q54</f>
        <v>5.8740684616425357E-2</v>
      </c>
      <c r="G55" s="19"/>
      <c r="H55" s="19"/>
      <c r="I55" s="19"/>
    </row>
    <row r="56" spans="1:9" x14ac:dyDescent="0.2">
      <c r="A56" s="20" t="str">
        <f>dilutions_calculations_sheet!A55</f>
        <v>TMP_100.A.3_EXP</v>
      </c>
      <c r="B56" s="21">
        <f>dilutions_calculations_sheet!M55</f>
        <v>0.45</v>
      </c>
      <c r="C56" s="22">
        <f>dilutions_calculations_sheet!N55</f>
        <v>354.60992907801415</v>
      </c>
      <c r="D56" s="22">
        <f>dilutions_calculations_sheet!O55</f>
        <v>95.390070921985853</v>
      </c>
      <c r="E56" s="23">
        <f>dilutions_calculations_sheet!P55</f>
        <v>0.2808510638297872</v>
      </c>
      <c r="F56" s="23">
        <f>dilutions_calculations_sheet!Q55</f>
        <v>7.5548936170212799E-2</v>
      </c>
      <c r="G56" s="19"/>
      <c r="H56" s="19"/>
      <c r="I56" s="19"/>
    </row>
    <row r="57" spans="1:9" s="28" customFormat="1" ht="92.25" customHeight="1" thickBot="1" x14ac:dyDescent="0.25">
      <c r="A57" s="29" t="s">
        <v>0</v>
      </c>
      <c r="B57" s="26" t="s">
        <v>9</v>
      </c>
      <c r="C57" s="32" t="s">
        <v>10</v>
      </c>
      <c r="D57" s="32" t="s">
        <v>11</v>
      </c>
      <c r="E57" s="33" t="s">
        <v>12</v>
      </c>
      <c r="F57" s="33" t="s">
        <v>13</v>
      </c>
      <c r="G57" s="27" t="s">
        <v>14</v>
      </c>
      <c r="H57" s="27" t="s">
        <v>15</v>
      </c>
      <c r="I57" s="26" t="s">
        <v>19</v>
      </c>
    </row>
    <row r="58" spans="1:9" x14ac:dyDescent="0.2">
      <c r="A58" s="20" t="str">
        <f>dilutions_calculations_sheet!A56</f>
        <v>TMP_100.A.4_EXP</v>
      </c>
      <c r="B58" s="21">
        <f>dilutions_calculations_sheet!M56</f>
        <v>0.45</v>
      </c>
      <c r="C58" s="22">
        <f>dilutions_calculations_sheet!N56</f>
        <v>256.80534155110422</v>
      </c>
      <c r="D58" s="22">
        <f>dilutions_calculations_sheet!O56</f>
        <v>193.19465844889578</v>
      </c>
      <c r="E58" s="23">
        <f>dilutions_calculations_sheet!P56</f>
        <v>0.20338983050847453</v>
      </c>
      <c r="F58" s="23">
        <f>dilutions_calculations_sheet!Q56</f>
        <v>0.15301016949152546</v>
      </c>
      <c r="G58" s="19"/>
      <c r="H58" s="19"/>
      <c r="I58" s="19"/>
    </row>
    <row r="59" spans="1:9" x14ac:dyDescent="0.2">
      <c r="A59" s="20" t="str">
        <f>dilutions_calculations_sheet!A57</f>
        <v>TMP_100.A.5_EXP</v>
      </c>
      <c r="B59" s="21">
        <f>dilutions_calculations_sheet!M57</f>
        <v>0.45</v>
      </c>
      <c r="C59" s="22">
        <f>dilutions_calculations_sheet!N57</f>
        <v>276.18205921343349</v>
      </c>
      <c r="D59" s="22">
        <f>dilutions_calculations_sheet!O57</f>
        <v>173.81794078656651</v>
      </c>
      <c r="E59" s="23">
        <f>dilutions_calculations_sheet!P57</f>
        <v>0.21873619089703933</v>
      </c>
      <c r="F59" s="23">
        <f>dilutions_calculations_sheet!Q57</f>
        <v>0.13766380910296067</v>
      </c>
      <c r="G59" s="19"/>
      <c r="H59" s="19"/>
      <c r="I59" s="19"/>
    </row>
    <row r="60" spans="1:9" x14ac:dyDescent="0.2">
      <c r="A60" s="20" t="str">
        <f>dilutions_calculations_sheet!A58</f>
        <v>TMP_100.A.6_EXP</v>
      </c>
      <c r="B60" s="21">
        <f>dilutions_calculations_sheet!M58</f>
        <v>0.45</v>
      </c>
      <c r="C60" s="22">
        <f>dilutions_calculations_sheet!N58</f>
        <v>429.84869325997249</v>
      </c>
      <c r="D60" s="22">
        <f>dilutions_calculations_sheet!O58</f>
        <v>20.151306740027508</v>
      </c>
      <c r="E60" s="23">
        <f>dilutions_calculations_sheet!P58</f>
        <v>0.34044016506189828</v>
      </c>
      <c r="F60" s="23">
        <f>dilutions_calculations_sheet!Q58</f>
        <v>1.5959834938101786E-2</v>
      </c>
      <c r="G60" s="19"/>
      <c r="H60" s="19"/>
      <c r="I60" s="19"/>
    </row>
    <row r="61" spans="1:9" x14ac:dyDescent="0.2">
      <c r="A61" s="20" t="str">
        <f>dilutions_calculations_sheet!A59</f>
        <v>TMP_100.B.1_EXP</v>
      </c>
      <c r="B61" s="21">
        <f>dilutions_calculations_sheet!M59</f>
        <v>0.45</v>
      </c>
      <c r="C61" s="22">
        <f>dilutions_calculations_sheet!N59</f>
        <v>511.81263563034838</v>
      </c>
      <c r="D61" s="22">
        <f>dilutions_calculations_sheet!O59</f>
        <v>-61.812635630348382</v>
      </c>
      <c r="E61" s="23">
        <f>dilutions_calculations_sheet!P59</f>
        <v>0.40535560741923593</v>
      </c>
      <c r="F61" s="23">
        <f>dilutions_calculations_sheet!Q59</f>
        <v>-4.8955607419235915E-2</v>
      </c>
      <c r="G61" s="19"/>
      <c r="H61" s="19"/>
      <c r="I61" s="19"/>
    </row>
    <row r="62" spans="1:9" x14ac:dyDescent="0.2">
      <c r="A62" s="20" t="str">
        <f>dilutions_calculations_sheet!A60</f>
        <v>TMP_100.B.2_EXP</v>
      </c>
      <c r="B62" s="21">
        <f>dilutions_calculations_sheet!M60</f>
        <v>0.45</v>
      </c>
      <c r="C62" s="22">
        <f>dilutions_calculations_sheet!N60</f>
        <v>330.1637612255679</v>
      </c>
      <c r="D62" s="22">
        <f>dilutions_calculations_sheet!O60</f>
        <v>119.8362387744321</v>
      </c>
      <c r="E62" s="23">
        <f>dilutions_calculations_sheet!P60</f>
        <v>0.26148969889064977</v>
      </c>
      <c r="F62" s="23">
        <f>dilutions_calculations_sheet!Q60</f>
        <v>9.4910301109350226E-2</v>
      </c>
      <c r="G62" s="19"/>
      <c r="H62" s="19"/>
      <c r="I62" s="19"/>
    </row>
    <row r="63" spans="1:9" x14ac:dyDescent="0.2">
      <c r="A63" s="20" t="str">
        <f>dilutions_calculations_sheet!A61</f>
        <v>TMP_100.B.3_EXP</v>
      </c>
      <c r="B63" s="21">
        <f>dilutions_calculations_sheet!M61</f>
        <v>0.45</v>
      </c>
      <c r="C63" s="22">
        <f>dilutions_calculations_sheet!N61</f>
        <v>301.71373400917213</v>
      </c>
      <c r="D63" s="22">
        <f>dilutions_calculations_sheet!O61</f>
        <v>148.28626599082787</v>
      </c>
      <c r="E63" s="23">
        <f>dilutions_calculations_sheet!P61</f>
        <v>0.23895727733526434</v>
      </c>
      <c r="F63" s="23">
        <f>dilutions_calculations_sheet!Q61</f>
        <v>0.11744272266473568</v>
      </c>
      <c r="G63" s="19"/>
      <c r="H63" s="19"/>
      <c r="I63" s="19"/>
    </row>
    <row r="64" spans="1:9" x14ac:dyDescent="0.2">
      <c r="A64" s="20" t="str">
        <f>dilutions_calculations_sheet!A62</f>
        <v>TMP_100.B.4_EXP</v>
      </c>
      <c r="B64" s="21">
        <f>dilutions_calculations_sheet!M62</f>
        <v>0.45</v>
      </c>
      <c r="C64" s="22">
        <f>dilutions_calculations_sheet!N62</f>
        <v>220.53634438955541</v>
      </c>
      <c r="D64" s="22">
        <f>dilutions_calculations_sheet!O62</f>
        <v>229.46365561044459</v>
      </c>
      <c r="E64" s="23">
        <f>dilutions_calculations_sheet!P62</f>
        <v>0.17466478475652789</v>
      </c>
      <c r="F64" s="23">
        <f>dilutions_calculations_sheet!Q62</f>
        <v>0.18173521524347211</v>
      </c>
      <c r="G64" s="19"/>
      <c r="H64" s="19"/>
      <c r="I64" s="19"/>
    </row>
    <row r="65" spans="1:9" x14ac:dyDescent="0.2">
      <c r="A65" s="20" t="str">
        <f>dilutions_calculations_sheet!A63</f>
        <v>TMP_100.B.5_EXP</v>
      </c>
      <c r="B65" s="21">
        <f>dilutions_calculations_sheet!M63</f>
        <v>0.45</v>
      </c>
      <c r="C65" s="22">
        <f>dilutions_calculations_sheet!N63</f>
        <v>413.56492969396197</v>
      </c>
      <c r="D65" s="22">
        <f>dilutions_calculations_sheet!O63</f>
        <v>36.435070306038028</v>
      </c>
      <c r="E65" s="23">
        <f>dilutions_calculations_sheet!P63</f>
        <v>0.3275434243176179</v>
      </c>
      <c r="F65" s="23">
        <f>dilutions_calculations_sheet!Q63</f>
        <v>2.8856575682382118E-2</v>
      </c>
      <c r="G65" s="19"/>
      <c r="H65" s="19"/>
      <c r="I65" s="19"/>
    </row>
    <row r="66" spans="1:9" x14ac:dyDescent="0.2">
      <c r="A66" s="20" t="str">
        <f>dilutions_calculations_sheet!A64</f>
        <v>TMP_100.B.6_EXP</v>
      </c>
      <c r="B66" s="21">
        <f>dilutions_calculations_sheet!M64</f>
        <v>0.45</v>
      </c>
      <c r="C66" s="22">
        <f>dilutions_calculations_sheet!N64</f>
        <v>424.59239130434781</v>
      </c>
      <c r="D66" s="22">
        <f>dilutions_calculations_sheet!O64</f>
        <v>25.407608695652186</v>
      </c>
      <c r="E66" s="23">
        <f>dilutions_calculations_sheet!P64</f>
        <v>0.33627717391304351</v>
      </c>
      <c r="F66" s="23">
        <f>dilutions_calculations_sheet!Q64</f>
        <v>2.0122826086956532E-2</v>
      </c>
      <c r="G66" s="19"/>
      <c r="H66" s="19"/>
      <c r="I66" s="19"/>
    </row>
    <row r="67" spans="1:9" x14ac:dyDescent="0.2">
      <c r="A67" s="20" t="str">
        <f>dilutions_calculations_sheet!A65</f>
        <v>TMP_100.C.1_EXP</v>
      </c>
      <c r="B67" s="21">
        <f>dilutions_calculations_sheet!M65</f>
        <v>0.45</v>
      </c>
      <c r="C67" s="22">
        <f>dilutions_calculations_sheet!N65</f>
        <v>484.15833914323338</v>
      </c>
      <c r="D67" s="22">
        <f>dilutions_calculations_sheet!O65</f>
        <v>-34.158339143233377</v>
      </c>
      <c r="E67" s="23">
        <f>dilutions_calculations_sheet!P65</f>
        <v>0.38345340460144084</v>
      </c>
      <c r="F67" s="23">
        <f>dilutions_calculations_sheet!Q65</f>
        <v>-2.7053404601440834E-2</v>
      </c>
      <c r="G67" s="19"/>
      <c r="H67" s="19"/>
      <c r="I67" s="19"/>
    </row>
    <row r="68" spans="1:9" x14ac:dyDescent="0.2">
      <c r="A68" s="20" t="str">
        <f>dilutions_calculations_sheet!A66</f>
        <v>TMP_100.C.2_EXP</v>
      </c>
      <c r="B68" s="21">
        <f>dilutions_calculations_sheet!M66</f>
        <v>0.45</v>
      </c>
      <c r="C68" s="22">
        <f>dilutions_calculations_sheet!N66</f>
        <v>329.2766450661187</v>
      </c>
      <c r="D68" s="22">
        <f>dilutions_calculations_sheet!O66</f>
        <v>120.7233549338813</v>
      </c>
      <c r="E68" s="23">
        <f>dilutions_calculations_sheet!P66</f>
        <v>0.26078710289236601</v>
      </c>
      <c r="F68" s="23">
        <f>dilutions_calculations_sheet!Q66</f>
        <v>9.5612897107634001E-2</v>
      </c>
      <c r="G68" s="19"/>
      <c r="H68" s="19"/>
      <c r="I68" s="19"/>
    </row>
    <row r="69" spans="1:9" x14ac:dyDescent="0.2">
      <c r="A69" s="20" t="str">
        <f>dilutions_calculations_sheet!A67</f>
        <v>TMP_100.C.3_EXP</v>
      </c>
      <c r="B69" s="21">
        <f>dilutions_calculations_sheet!M67</f>
        <v>0.45</v>
      </c>
      <c r="C69" s="22">
        <f>dilutions_calculations_sheet!N67</f>
        <v>361.27167630057801</v>
      </c>
      <c r="D69" s="22">
        <f>dilutions_calculations_sheet!O67</f>
        <v>88.728323699421992</v>
      </c>
      <c r="E69" s="23">
        <f>dilutions_calculations_sheet!P67</f>
        <v>0.2861271676300578</v>
      </c>
      <c r="F69" s="23">
        <f>dilutions_calculations_sheet!Q67</f>
        <v>7.0272832369942223E-2</v>
      </c>
      <c r="G69" s="19"/>
      <c r="H69" s="19"/>
      <c r="I69" s="19"/>
    </row>
    <row r="70" spans="1:9" x14ac:dyDescent="0.2">
      <c r="A70" s="20" t="str">
        <f>dilutions_calculations_sheet!A68</f>
        <v>TMP_100.C.4_EXP</v>
      </c>
      <c r="B70" s="21">
        <f>dilutions_calculations_sheet!M68</f>
        <v>0.45</v>
      </c>
      <c r="C70" s="22">
        <f>dilutions_calculations_sheet!N68</f>
        <v>222.81639928698752</v>
      </c>
      <c r="D70" s="22">
        <f>dilutions_calculations_sheet!O68</f>
        <v>227.18360071301248</v>
      </c>
      <c r="E70" s="23">
        <f>dilutions_calculations_sheet!P68</f>
        <v>0.17647058823529413</v>
      </c>
      <c r="F70" s="23">
        <f>dilutions_calculations_sheet!Q68</f>
        <v>0.17992941176470589</v>
      </c>
      <c r="G70" s="19"/>
      <c r="H70" s="19"/>
      <c r="I70" s="19"/>
    </row>
    <row r="71" spans="1:9" x14ac:dyDescent="0.2">
      <c r="A71" s="20" t="str">
        <f>dilutions_calculations_sheet!A69</f>
        <v>TMP_100.C.5_EXP</v>
      </c>
      <c r="B71" s="21">
        <f>dilutions_calculations_sheet!M69</f>
        <v>0.45</v>
      </c>
      <c r="C71" s="22">
        <f>dilutions_calculations_sheet!N69</f>
        <v>440.68394147717254</v>
      </c>
      <c r="D71" s="22">
        <f>dilutions_calculations_sheet!O69</f>
        <v>9.3160585228274613</v>
      </c>
      <c r="E71" s="23">
        <f>dilutions_calculations_sheet!P69</f>
        <v>0.34902168164992065</v>
      </c>
      <c r="F71" s="23">
        <f>dilutions_calculations_sheet!Q69</f>
        <v>7.3783183500793501E-3</v>
      </c>
      <c r="G71" s="19"/>
      <c r="H71" s="19"/>
      <c r="I71" s="19"/>
    </row>
    <row r="72" spans="1:9" x14ac:dyDescent="0.2">
      <c r="A72" s="20" t="str">
        <f>dilutions_calculations_sheet!A70</f>
        <v>TMP_25.A.1_EXP</v>
      </c>
      <c r="B72" s="21">
        <f>dilutions_calculations_sheet!M70</f>
        <v>0.45</v>
      </c>
      <c r="C72" s="22">
        <f>dilutions_calculations_sheet!N70</f>
        <v>545.01853063004137</v>
      </c>
      <c r="D72" s="22">
        <f>dilutions_calculations_sheet!O70</f>
        <v>-95.018530630041369</v>
      </c>
      <c r="E72" s="23">
        <f>dilutions_calculations_sheet!P70</f>
        <v>0.43165467625899279</v>
      </c>
      <c r="F72" s="23">
        <f>dilutions_calculations_sheet!Q70</f>
        <v>-7.5254676258992778E-2</v>
      </c>
      <c r="G72" s="19"/>
      <c r="H72" s="19"/>
      <c r="I72" s="19"/>
    </row>
    <row r="73" spans="1:9" x14ac:dyDescent="0.2">
      <c r="A73" s="20" t="str">
        <f>dilutions_calculations_sheet!A71</f>
        <v>TMP_25.A.2_EXP</v>
      </c>
      <c r="B73" s="21">
        <f>dilutions_calculations_sheet!M71</f>
        <v>0.45</v>
      </c>
      <c r="C73" s="22">
        <f>dilutions_calculations_sheet!N71</f>
        <v>310.48186785891704</v>
      </c>
      <c r="D73" s="22">
        <f>dilutions_calculations_sheet!O71</f>
        <v>139.51813214108296</v>
      </c>
      <c r="E73" s="23">
        <f>dilutions_calculations_sheet!P71</f>
        <v>0.24590163934426232</v>
      </c>
      <c r="F73" s="23">
        <f>dilutions_calculations_sheet!Q71</f>
        <v>0.11049836065573772</v>
      </c>
      <c r="G73" s="19"/>
      <c r="H73" s="19"/>
      <c r="I73" s="19"/>
    </row>
    <row r="74" spans="1:9" x14ac:dyDescent="0.2">
      <c r="A74" s="20" t="str">
        <f>dilutions_calculations_sheet!A72</f>
        <v>TMP_25.A.3_EXP</v>
      </c>
      <c r="B74" s="21">
        <f>dilutions_calculations_sheet!M72</f>
        <v>0.45</v>
      </c>
      <c r="C74" s="22">
        <f>dilutions_calculations_sheet!N72</f>
        <v>274.03266469363149</v>
      </c>
      <c r="D74" s="22">
        <f>dilutions_calculations_sheet!O72</f>
        <v>175.96733530636851</v>
      </c>
      <c r="E74" s="23">
        <f>dilutions_calculations_sheet!P72</f>
        <v>0.21703387043735614</v>
      </c>
      <c r="F74" s="23">
        <f>dilutions_calculations_sheet!Q72</f>
        <v>0.13936612956264385</v>
      </c>
      <c r="G74" s="19"/>
      <c r="H74" s="19"/>
      <c r="I74" s="19"/>
    </row>
    <row r="75" spans="1:9" x14ac:dyDescent="0.2">
      <c r="A75" s="20" t="str">
        <f>dilutions_calculations_sheet!A73</f>
        <v>TMP_25.A.4_EXP</v>
      </c>
      <c r="B75" s="21">
        <f>dilutions_calculations_sheet!M73</f>
        <v>0.45</v>
      </c>
      <c r="C75" s="22">
        <f>dilutions_calculations_sheet!N73</f>
        <v>226.94262890341321</v>
      </c>
      <c r="D75" s="22">
        <f>dilutions_calculations_sheet!O73</f>
        <v>223.05737109658679</v>
      </c>
      <c r="E75" s="23">
        <f>dilutions_calculations_sheet!P73</f>
        <v>0.17973856209150327</v>
      </c>
      <c r="F75" s="23">
        <f>dilutions_calculations_sheet!Q73</f>
        <v>0.17666143790849673</v>
      </c>
      <c r="G75" s="19"/>
      <c r="H75" s="19"/>
      <c r="I75" s="19"/>
    </row>
    <row r="76" spans="1:9" x14ac:dyDescent="0.2">
      <c r="A76" s="20" t="str">
        <f>dilutions_calculations_sheet!A74</f>
        <v>TMP_25.A.5_EXP</v>
      </c>
      <c r="B76" s="21">
        <f>dilutions_calculations_sheet!M74</f>
        <v>0.45</v>
      </c>
      <c r="C76" s="22">
        <f>dilutions_calculations_sheet!N74</f>
        <v>431.55532539271542</v>
      </c>
      <c r="D76" s="22">
        <f>dilutions_calculations_sheet!O74</f>
        <v>18.444674607284583</v>
      </c>
      <c r="E76" s="23">
        <f>dilutions_calculations_sheet!P74</f>
        <v>0.34179181771103062</v>
      </c>
      <c r="F76" s="23">
        <f>dilutions_calculations_sheet!Q74</f>
        <v>1.4608182288969389E-2</v>
      </c>
      <c r="G76" s="19"/>
      <c r="H76" s="19"/>
      <c r="I76" s="19"/>
    </row>
    <row r="77" spans="1:9" x14ac:dyDescent="0.2">
      <c r="A77" s="20" t="str">
        <f>dilutions_calculations_sheet!A75</f>
        <v>TMP_25.A.6_EXP</v>
      </c>
      <c r="B77" s="21">
        <f>dilutions_calculations_sheet!M75</f>
        <v>0.45</v>
      </c>
      <c r="C77" s="22">
        <f>dilutions_calculations_sheet!N75</f>
        <v>337.9291700459583</v>
      </c>
      <c r="D77" s="22">
        <f>dilutions_calculations_sheet!O75</f>
        <v>112.0708299540417</v>
      </c>
      <c r="E77" s="23">
        <f>dilutions_calculations_sheet!P75</f>
        <v>0.26763990267639898</v>
      </c>
      <c r="F77" s="23">
        <f>dilutions_calculations_sheet!Q75</f>
        <v>8.8760097323601031E-2</v>
      </c>
      <c r="G77" s="19"/>
      <c r="H77" s="19"/>
      <c r="I77" s="19"/>
    </row>
    <row r="78" spans="1:9" x14ac:dyDescent="0.2">
      <c r="A78" s="20" t="str">
        <f>dilutions_calculations_sheet!A76</f>
        <v>TMP_25.B.2_EXP</v>
      </c>
      <c r="B78" s="21">
        <f>dilutions_calculations_sheet!M76</f>
        <v>0.45</v>
      </c>
      <c r="C78" s="22">
        <f>dilutions_calculations_sheet!N76</f>
        <v>333.24446814182886</v>
      </c>
      <c r="D78" s="22">
        <f>dilutions_calculations_sheet!O76</f>
        <v>116.75553185817114</v>
      </c>
      <c r="E78" s="23">
        <f>dilutions_calculations_sheet!P76</f>
        <v>0.26392961876832843</v>
      </c>
      <c r="F78" s="23">
        <f>dilutions_calculations_sheet!Q76</f>
        <v>9.2470381231671547E-2</v>
      </c>
      <c r="G78" s="19"/>
      <c r="H78" s="19"/>
      <c r="I78" s="19"/>
    </row>
    <row r="79" spans="1:9" x14ac:dyDescent="0.2">
      <c r="A79" s="20" t="str">
        <f>dilutions_calculations_sheet!A77</f>
        <v>TMP_25.B.3_EXP</v>
      </c>
      <c r="B79" s="21">
        <f>dilutions_calculations_sheet!M77</f>
        <v>0.45</v>
      </c>
      <c r="C79" s="22">
        <f>dilutions_calculations_sheet!N77</f>
        <v>256.80534155110422</v>
      </c>
      <c r="D79" s="22">
        <f>dilutions_calculations_sheet!O77</f>
        <v>193.19465844889578</v>
      </c>
      <c r="E79" s="23">
        <f>dilutions_calculations_sheet!P77</f>
        <v>0.20338983050847453</v>
      </c>
      <c r="F79" s="23">
        <f>dilutions_calculations_sheet!Q77</f>
        <v>0.15301016949152546</v>
      </c>
      <c r="G79" s="19"/>
      <c r="H79" s="19"/>
      <c r="I79" s="19"/>
    </row>
    <row r="80" spans="1:9" x14ac:dyDescent="0.2">
      <c r="A80" s="20" t="str">
        <f>dilutions_calculations_sheet!A78</f>
        <v>TMP_25.B.4_EXP</v>
      </c>
      <c r="B80" s="21">
        <f>dilutions_calculations_sheet!M78</f>
        <v>0.45</v>
      </c>
      <c r="C80" s="22">
        <f>dilutions_calculations_sheet!N78</f>
        <v>243.95003903200626</v>
      </c>
      <c r="D80" s="22">
        <f>dilutions_calculations_sheet!O78</f>
        <v>206.04996096799374</v>
      </c>
      <c r="E80" s="23">
        <f>dilutions_calculations_sheet!P78</f>
        <v>0.19320843091334897</v>
      </c>
      <c r="F80" s="23">
        <f>dilutions_calculations_sheet!Q78</f>
        <v>0.16319156908665106</v>
      </c>
      <c r="G80" s="19"/>
      <c r="H80" s="19"/>
      <c r="I80" s="19"/>
    </row>
    <row r="81" spans="1:9" x14ac:dyDescent="0.2">
      <c r="A81" s="20" t="str">
        <f>dilutions_calculations_sheet!A79</f>
        <v>TMP_25.B.5_EXP</v>
      </c>
      <c r="B81" s="21">
        <f>dilutions_calculations_sheet!M79</f>
        <v>0.45</v>
      </c>
      <c r="C81" s="22">
        <f>dilutions_calculations_sheet!N79</f>
        <v>463.99406087602074</v>
      </c>
      <c r="D81" s="22">
        <f>dilutions_calculations_sheet!O79</f>
        <v>-13.99406087602074</v>
      </c>
      <c r="E81" s="23">
        <f>dilutions_calculations_sheet!P79</f>
        <v>0.36748329621380843</v>
      </c>
      <c r="F81" s="23">
        <f>dilutions_calculations_sheet!Q79</f>
        <v>-1.1083296213808425E-2</v>
      </c>
      <c r="G81" s="19"/>
      <c r="H81" s="19"/>
      <c r="I81" s="19"/>
    </row>
    <row r="82" spans="1:9" x14ac:dyDescent="0.2">
      <c r="A82" s="20" t="str">
        <f>dilutions_calculations_sheet!A80</f>
        <v>TMP_25.B.6_EXP</v>
      </c>
      <c r="B82" s="21">
        <f>dilutions_calculations_sheet!M80</f>
        <v>0.45</v>
      </c>
      <c r="C82" s="22">
        <f>dilutions_calculations_sheet!N80</f>
        <v>356.42999714856001</v>
      </c>
      <c r="D82" s="22">
        <f>dilutions_calculations_sheet!O80</f>
        <v>93.570002851439995</v>
      </c>
      <c r="E82" s="23">
        <f>dilutions_calculations_sheet!P80</f>
        <v>0.28229255774165957</v>
      </c>
      <c r="F82" s="23">
        <f>dilutions_calculations_sheet!Q80</f>
        <v>7.4107442258340483E-2</v>
      </c>
      <c r="G82" s="19"/>
      <c r="H82" s="19"/>
      <c r="I82" s="19"/>
    </row>
    <row r="83" spans="1:9" x14ac:dyDescent="0.2">
      <c r="A83" s="20" t="str">
        <f>dilutions_calculations_sheet!A81</f>
        <v>TMP_25.C.1_EXP</v>
      </c>
      <c r="B83" s="21">
        <f>dilutions_calculations_sheet!M81</f>
        <v>0.45</v>
      </c>
      <c r="C83" s="22">
        <f>dilutions_calculations_sheet!N81</f>
        <v>299.24351240065118</v>
      </c>
      <c r="D83" s="22">
        <f>dilutions_calculations_sheet!O81</f>
        <v>150.75648759934882</v>
      </c>
      <c r="E83" s="23">
        <f>dilutions_calculations_sheet!P81</f>
        <v>0.23700086182131574</v>
      </c>
      <c r="F83" s="23">
        <f>dilutions_calculations_sheet!Q81</f>
        <v>0.11939913817868426</v>
      </c>
      <c r="G83" s="19"/>
      <c r="H83" s="19"/>
      <c r="I83" s="19"/>
    </row>
    <row r="84" spans="1:9" x14ac:dyDescent="0.2">
      <c r="A84" s="20" t="str">
        <f>dilutions_calculations_sheet!A82</f>
        <v>TMP25.C.2_EXP</v>
      </c>
      <c r="B84" s="21">
        <f>dilutions_calculations_sheet!M82</f>
        <v>0.45</v>
      </c>
      <c r="C84" s="22">
        <f>dilutions_calculations_sheet!N82</f>
        <v>305.54876558298702</v>
      </c>
      <c r="D84" s="22">
        <f>dilutions_calculations_sheet!O82</f>
        <v>144.45123441701298</v>
      </c>
      <c r="E84" s="23">
        <f>dilutions_calculations_sheet!P82</f>
        <v>0.24199462234172572</v>
      </c>
      <c r="F84" s="23">
        <f>dilutions_calculations_sheet!Q82</f>
        <v>0.11440537765827428</v>
      </c>
      <c r="G84" s="19"/>
      <c r="H84" s="19"/>
      <c r="I84" s="19"/>
    </row>
    <row r="85" spans="1:9" s="28" customFormat="1" ht="92.25" customHeight="1" thickBot="1" x14ac:dyDescent="0.25">
      <c r="A85" s="29" t="s">
        <v>0</v>
      </c>
      <c r="B85" s="26" t="s">
        <v>9</v>
      </c>
      <c r="C85" s="32" t="s">
        <v>10</v>
      </c>
      <c r="D85" s="32" t="s">
        <v>11</v>
      </c>
      <c r="E85" s="33" t="s">
        <v>12</v>
      </c>
      <c r="F85" s="33" t="s">
        <v>13</v>
      </c>
      <c r="G85" s="27" t="s">
        <v>14</v>
      </c>
      <c r="H85" s="27" t="s">
        <v>15</v>
      </c>
      <c r="I85" s="26" t="s">
        <v>19</v>
      </c>
    </row>
    <row r="86" spans="1:9" x14ac:dyDescent="0.2">
      <c r="A86" s="20" t="str">
        <f>dilutions_calculations_sheet!A83</f>
        <v>TMP_25.C.3_EXP</v>
      </c>
      <c r="B86" s="21">
        <f>dilutions_calculations_sheet!M83</f>
        <v>0.45</v>
      </c>
      <c r="C86" s="22">
        <f>dilutions_calculations_sheet!N83</f>
        <v>269.94924954108626</v>
      </c>
      <c r="D86" s="22">
        <f>dilutions_calculations_sheet!O83</f>
        <v>180.05075045891374</v>
      </c>
      <c r="E86" s="23">
        <f>dilutions_calculations_sheet!P83</f>
        <v>0.21379980563654033</v>
      </c>
      <c r="F86" s="23">
        <f>dilutions_calculations_sheet!Q83</f>
        <v>0.14260019436345966</v>
      </c>
      <c r="G86" s="19"/>
      <c r="H86" s="19"/>
      <c r="I86" s="19"/>
    </row>
    <row r="87" spans="1:9" x14ac:dyDescent="0.2">
      <c r="A87" s="20" t="str">
        <f>dilutions_calculations_sheet!A84</f>
        <v>TMP_25.C.5_EXP</v>
      </c>
      <c r="B87" s="21">
        <f>dilutions_calculations_sheet!M84</f>
        <v>0.45</v>
      </c>
      <c r="C87" s="22">
        <f>dilutions_calculations_sheet!N84</f>
        <v>385.56446637877855</v>
      </c>
      <c r="D87" s="22">
        <f>dilutions_calculations_sheet!O84</f>
        <v>64.435533621221452</v>
      </c>
      <c r="E87" s="23">
        <f>dilutions_calculations_sheet!P84</f>
        <v>0.30536705737199266</v>
      </c>
      <c r="F87" s="23">
        <f>dilutions_calculations_sheet!Q84</f>
        <v>5.1032942628007387E-2</v>
      </c>
      <c r="G87" s="19"/>
      <c r="H87" s="19"/>
      <c r="I87" s="19"/>
    </row>
    <row r="88" spans="1:9" x14ac:dyDescent="0.2">
      <c r="A88" s="20" t="str">
        <f>dilutions_calculations_sheet!A85</f>
        <v>TMP_5.A.1_EXP</v>
      </c>
      <c r="B88" s="21">
        <f>dilutions_calculations_sheet!M85</f>
        <v>0.45</v>
      </c>
      <c r="C88" s="22">
        <f>dilutions_calculations_sheet!N85</f>
        <v>402.88790047057302</v>
      </c>
      <c r="D88" s="22">
        <f>dilutions_calculations_sheet!O85</f>
        <v>47.112099529426985</v>
      </c>
      <c r="E88" s="23">
        <f>dilutions_calculations_sheet!P85</f>
        <v>0.31908721717269384</v>
      </c>
      <c r="F88" s="23">
        <f>dilutions_calculations_sheet!Q85</f>
        <v>3.7312782827306171E-2</v>
      </c>
      <c r="G88" s="19"/>
      <c r="H88" s="19"/>
      <c r="I88" s="19"/>
    </row>
    <row r="89" spans="1:9" x14ac:dyDescent="0.2">
      <c r="A89" s="20" t="str">
        <f>dilutions_calculations_sheet!A86</f>
        <v>TMP_5.A.2_EXP</v>
      </c>
      <c r="B89" s="21">
        <f>dilutions_calculations_sheet!M86</f>
        <v>0.45</v>
      </c>
      <c r="C89" s="22">
        <f>dilutions_calculations_sheet!N86</f>
        <v>457.87545787545787</v>
      </c>
      <c r="D89" s="22">
        <f>dilutions_calculations_sheet!O86</f>
        <v>-7.8754578754578688</v>
      </c>
      <c r="E89" s="23">
        <f>dilutions_calculations_sheet!P86</f>
        <v>0.36263736263736263</v>
      </c>
      <c r="F89" s="23">
        <f>dilutions_calculations_sheet!Q86</f>
        <v>-6.2373626373626321E-3</v>
      </c>
      <c r="G89" s="19"/>
      <c r="H89" s="19"/>
      <c r="I89" s="19"/>
    </row>
    <row r="90" spans="1:9" x14ac:dyDescent="0.2">
      <c r="A90" s="20" t="str">
        <f>dilutions_calculations_sheet!A87</f>
        <v>TMP_5.A.3_EXP</v>
      </c>
      <c r="B90" s="21">
        <f>dilutions_calculations_sheet!M87</f>
        <v>0.45</v>
      </c>
      <c r="C90" s="22">
        <f>dilutions_calculations_sheet!N87</f>
        <v>362.45016310257341</v>
      </c>
      <c r="D90" s="22">
        <f>dilutions_calculations_sheet!O87</f>
        <v>87.549836897426587</v>
      </c>
      <c r="E90" s="23">
        <f>dilutions_calculations_sheet!P87</f>
        <v>0.28706052917723818</v>
      </c>
      <c r="F90" s="23">
        <f>dilutions_calculations_sheet!Q87</f>
        <v>6.9339470822761859E-2</v>
      </c>
      <c r="G90" s="19"/>
      <c r="H90" s="19"/>
      <c r="I90" s="19"/>
    </row>
    <row r="91" spans="1:9" x14ac:dyDescent="0.2">
      <c r="A91" s="20" t="str">
        <f>dilutions_calculations_sheet!A88</f>
        <v>TMP_5.A.4_EXP</v>
      </c>
      <c r="B91" s="21">
        <f>dilutions_calculations_sheet!M88</f>
        <v>0.45</v>
      </c>
      <c r="C91" s="22">
        <f>dilutions_calculations_sheet!N88</f>
        <v>470.80979284369118</v>
      </c>
      <c r="D91" s="22">
        <f>dilutions_calculations_sheet!O88</f>
        <v>-20.809792843691184</v>
      </c>
      <c r="E91" s="23">
        <f>dilutions_calculations_sheet!P88</f>
        <v>0.37288135593220345</v>
      </c>
      <c r="F91" s="23">
        <f>dilutions_calculations_sheet!Q88</f>
        <v>-1.6481355932203418E-2</v>
      </c>
      <c r="G91" s="19"/>
      <c r="H91" s="19"/>
      <c r="I91" s="19"/>
    </row>
    <row r="92" spans="1:9" x14ac:dyDescent="0.2">
      <c r="A92" s="20" t="str">
        <f>dilutions_calculations_sheet!A89</f>
        <v>TMP_5.A.5_EXP</v>
      </c>
      <c r="B92" s="31">
        <f>dilutions_calculations_sheet!M89</f>
        <v>0.45</v>
      </c>
      <c r="C92" s="22">
        <f>dilutions_calculations_sheet!N89</f>
        <v>335.21051220166265</v>
      </c>
      <c r="D92" s="22">
        <f>dilutions_calculations_sheet!O89</f>
        <v>114.78948779833735</v>
      </c>
      <c r="E92" s="23">
        <f>dilutions_calculations_sheet!P89</f>
        <v>0.26548672566371684</v>
      </c>
      <c r="F92" s="23">
        <f>dilutions_calculations_sheet!Q89</f>
        <v>9.0913274336283184E-2</v>
      </c>
      <c r="G92" s="19"/>
      <c r="H92" s="19"/>
      <c r="I92" s="19"/>
    </row>
    <row r="93" spans="1:9" x14ac:dyDescent="0.2">
      <c r="A93" s="20" t="str">
        <f>dilutions_calculations_sheet!A90</f>
        <v>TMP_5.A.6_EXP</v>
      </c>
      <c r="B93" s="31">
        <f>dilutions_calculations_sheet!M90</f>
        <v>0.45</v>
      </c>
      <c r="C93" s="22">
        <f>dilutions_calculations_sheet!N90</f>
        <v>429.02251510159255</v>
      </c>
      <c r="D93" s="22">
        <f>dilutions_calculations_sheet!O90</f>
        <v>20.977484898407454</v>
      </c>
      <c r="E93" s="23">
        <f>dilutions_calculations_sheet!P90</f>
        <v>0.33978583196046136</v>
      </c>
      <c r="F93" s="23">
        <f>dilutions_calculations_sheet!Q90</f>
        <v>1.6614168039538704E-2</v>
      </c>
      <c r="G93" s="19"/>
      <c r="H93" s="19"/>
      <c r="I93" s="19"/>
    </row>
    <row r="94" spans="1:9" x14ac:dyDescent="0.2">
      <c r="A94" s="20" t="str">
        <f>dilutions_calculations_sheet!A91</f>
        <v>TMP_5.B.1_EXP</v>
      </c>
      <c r="B94" s="31">
        <f>dilutions_calculations_sheet!M91</f>
        <v>0.45</v>
      </c>
      <c r="C94" s="22">
        <f>dilutions_calculations_sheet!N91</f>
        <v>315.27441485068607</v>
      </c>
      <c r="D94" s="22">
        <f>dilutions_calculations_sheet!O91</f>
        <v>134.72558514931393</v>
      </c>
      <c r="E94" s="23">
        <f>dilutions_calculations_sheet!P91</f>
        <v>0.24969733656174339</v>
      </c>
      <c r="F94" s="23">
        <f>dilutions_calculations_sheet!Q91</f>
        <v>0.10670266343825664</v>
      </c>
      <c r="G94" s="19"/>
      <c r="H94" s="19"/>
      <c r="I94" s="19"/>
    </row>
    <row r="95" spans="1:9" x14ac:dyDescent="0.2">
      <c r="A95" s="20" t="str">
        <f>dilutions_calculations_sheet!A92</f>
        <v>TMP_5.B.2_EXP</v>
      </c>
      <c r="B95" s="31">
        <f>dilutions_calculations_sheet!M92</f>
        <v>0.45</v>
      </c>
      <c r="C95" s="22">
        <f>dilutions_calculations_sheet!N92</f>
        <v>485.62548562548562</v>
      </c>
      <c r="D95" s="22">
        <f>dilutions_calculations_sheet!O92</f>
        <v>-35.625485625485624</v>
      </c>
      <c r="E95" s="23">
        <f>dilutions_calculations_sheet!P92</f>
        <v>0.38461538461538464</v>
      </c>
      <c r="F95" s="23">
        <f>dilutions_calculations_sheet!Q92</f>
        <v>-2.8215384615384614E-2</v>
      </c>
      <c r="G95" s="19"/>
      <c r="H95" s="19"/>
      <c r="I95" s="19"/>
    </row>
    <row r="96" spans="1:9" x14ac:dyDescent="0.2">
      <c r="A96" s="20" t="str">
        <f>dilutions_calculations_sheet!A93</f>
        <v>TMP_5.B.3_EXP</v>
      </c>
      <c r="B96" s="31">
        <f>dilutions_calculations_sheet!M93</f>
        <v>0.45</v>
      </c>
      <c r="C96" s="22">
        <f>dilutions_calculations_sheet!N93</f>
        <v>375.09377344336082</v>
      </c>
      <c r="D96" s="22">
        <f>dilutions_calculations_sheet!O93</f>
        <v>74.906226556639183</v>
      </c>
      <c r="E96" s="23">
        <f>dilutions_calculations_sheet!P93</f>
        <v>0.29707426856714175</v>
      </c>
      <c r="F96" s="23">
        <f>dilutions_calculations_sheet!Q93</f>
        <v>5.9325731432858235E-2</v>
      </c>
      <c r="G96" s="19"/>
      <c r="H96" s="19"/>
      <c r="I96" s="19"/>
    </row>
    <row r="97" spans="1:9" x14ac:dyDescent="0.2">
      <c r="A97" s="20" t="str">
        <f>dilutions_calculations_sheet!A94</f>
        <v>TMP_5.B.3_EXP</v>
      </c>
      <c r="B97" s="31">
        <f>dilutions_calculations_sheet!M94</f>
        <v>0.45</v>
      </c>
      <c r="C97" s="22">
        <f>dilutions_calculations_sheet!N94</f>
        <v>361.79450072358901</v>
      </c>
      <c r="D97" s="22">
        <f>dilutions_calculations_sheet!O94</f>
        <v>88.20549927641099</v>
      </c>
      <c r="E97" s="23">
        <f>dilutions_calculations_sheet!P94</f>
        <v>0.2865412445730825</v>
      </c>
      <c r="F97" s="23">
        <f>dilutions_calculations_sheet!Q94</f>
        <v>6.985875542691751E-2</v>
      </c>
      <c r="G97" s="19"/>
      <c r="H97" s="19"/>
      <c r="I97" s="19"/>
    </row>
    <row r="98" spans="1:9" x14ac:dyDescent="0.2">
      <c r="A98" s="20" t="str">
        <f>dilutions_calculations_sheet!A95</f>
        <v>TMP_5.B.4_EXP</v>
      </c>
      <c r="B98" s="31">
        <f>dilutions_calculations_sheet!M95</f>
        <v>0.45</v>
      </c>
      <c r="C98" s="22">
        <f>dilutions_calculations_sheet!N95</f>
        <v>486.47596808717645</v>
      </c>
      <c r="D98" s="22">
        <f>dilutions_calculations_sheet!O95</f>
        <v>-36.475968087176454</v>
      </c>
      <c r="E98" s="23">
        <f>dilutions_calculations_sheet!P95</f>
        <v>0.38528896672504381</v>
      </c>
      <c r="F98" s="23">
        <f>dilutions_calculations_sheet!Q95</f>
        <v>-2.8888966725043756E-2</v>
      </c>
      <c r="G98" s="19"/>
      <c r="H98" s="19"/>
      <c r="I98" s="19"/>
    </row>
    <row r="99" spans="1:9" x14ac:dyDescent="0.2">
      <c r="A99" s="20" t="str">
        <f>dilutions_calculations_sheet!A96</f>
        <v>TMP_5.B.5_EXP</v>
      </c>
      <c r="B99" s="31">
        <f>dilutions_calculations_sheet!M96</f>
        <v>0.45</v>
      </c>
      <c r="C99" s="22">
        <f>dilutions_calculations_sheet!N96</f>
        <v>336.83643222850981</v>
      </c>
      <c r="D99" s="22">
        <f>dilutions_calculations_sheet!O96</f>
        <v>113.16356777149019</v>
      </c>
      <c r="E99" s="23">
        <f>dilutions_calculations_sheet!P96</f>
        <v>0.26677445432497976</v>
      </c>
      <c r="F99" s="23">
        <f>dilutions_calculations_sheet!Q96</f>
        <v>8.9625545675020235E-2</v>
      </c>
      <c r="G99" s="19"/>
      <c r="H99" s="19"/>
      <c r="I99" s="19"/>
    </row>
    <row r="100" spans="1:9" x14ac:dyDescent="0.2">
      <c r="A100" s="20" t="str">
        <f>dilutions_calculations_sheet!A97</f>
        <v>TMP_5.B.6_EXP</v>
      </c>
      <c r="B100" s="31">
        <f>dilutions_calculations_sheet!M97</f>
        <v>0.45</v>
      </c>
      <c r="C100" s="22">
        <f>dilutions_calculations_sheet!N97</f>
        <v>504.80575074711248</v>
      </c>
      <c r="D100" s="22">
        <f>dilutions_calculations_sheet!O97</f>
        <v>-54.805750747112484</v>
      </c>
      <c r="E100" s="23">
        <f>dilutions_calculations_sheet!P97</f>
        <v>0.39980615459171309</v>
      </c>
      <c r="F100" s="23">
        <f>dilutions_calculations_sheet!Q97</f>
        <v>-4.3406154591713091E-2</v>
      </c>
      <c r="G100" s="19"/>
      <c r="H100" s="19"/>
      <c r="I100" s="19"/>
    </row>
    <row r="101" spans="1:9" x14ac:dyDescent="0.2">
      <c r="A101" s="20" t="str">
        <f>dilutions_calculations_sheet!A98</f>
        <v>TMP_5.C.1_EXP</v>
      </c>
      <c r="B101" s="31">
        <f>dilutions_calculations_sheet!M98</f>
        <v>0.45</v>
      </c>
      <c r="C101" s="22">
        <f>dilutions_calculations_sheet!N98</f>
        <v>415.83499667332006</v>
      </c>
      <c r="D101" s="22">
        <f>dilutions_calculations_sheet!O98</f>
        <v>34.165003326679937</v>
      </c>
      <c r="E101" s="23">
        <f>dilutions_calculations_sheet!P98</f>
        <v>0.3293413173652695</v>
      </c>
      <c r="F101" s="23">
        <f>dilutions_calculations_sheet!Q98</f>
        <v>2.7058682634730512E-2</v>
      </c>
      <c r="G101" s="19"/>
      <c r="H101" s="19"/>
      <c r="I101" s="19"/>
    </row>
    <row r="102" spans="1:9" x14ac:dyDescent="0.2">
      <c r="A102" s="20" t="str">
        <f>dilutions_calculations_sheet!A99</f>
        <v>TMP_5.C.2_EXP</v>
      </c>
      <c r="B102" s="31">
        <f>dilutions_calculations_sheet!M99</f>
        <v>0.45</v>
      </c>
      <c r="C102" s="22">
        <f>dilutions_calculations_sheet!N99</f>
        <v>453.55587808417999</v>
      </c>
      <c r="D102" s="22">
        <f>dilutions_calculations_sheet!O99</f>
        <v>-3.5558780841799944</v>
      </c>
      <c r="E102" s="23">
        <f>dilutions_calculations_sheet!P99</f>
        <v>0.35921625544267055</v>
      </c>
      <c r="F102" s="23">
        <f>dilutions_calculations_sheet!Q99</f>
        <v>-2.8162554426705557E-3</v>
      </c>
      <c r="G102" s="19"/>
      <c r="H102" s="19"/>
      <c r="I102" s="19"/>
    </row>
    <row r="103" spans="1:9" x14ac:dyDescent="0.2">
      <c r="A103" s="20" t="str">
        <f>dilutions_calculations_sheet!A100</f>
        <v>TMP_5.C.3_EXP</v>
      </c>
      <c r="B103" s="31">
        <f>dilutions_calculations_sheet!M100</f>
        <v>0.45</v>
      </c>
      <c r="C103" s="22">
        <f>dilutions_calculations_sheet!N100</f>
        <v>289.05075731298416</v>
      </c>
      <c r="D103" s="22">
        <f>dilutions_calculations_sheet!O100</f>
        <v>160.94924268701584</v>
      </c>
      <c r="E103" s="23">
        <f>dilutions_calculations_sheet!P100</f>
        <v>0.22892819979188345</v>
      </c>
      <c r="F103" s="23">
        <f>dilutions_calculations_sheet!Q100</f>
        <v>0.12747180020811655</v>
      </c>
      <c r="G103" s="19"/>
      <c r="H103" s="19"/>
      <c r="I103" s="19"/>
    </row>
    <row r="104" spans="1:9" x14ac:dyDescent="0.2">
      <c r="A104" s="20" t="str">
        <f>dilutions_calculations_sheet!A101</f>
        <v>TMP_5.C.4_EXP</v>
      </c>
      <c r="B104" s="31">
        <f>dilutions_calculations_sheet!M101</f>
        <v>0.45</v>
      </c>
      <c r="C104" s="22">
        <f>dilutions_calculations_sheet!N101</f>
        <v>387.23667905824033</v>
      </c>
      <c r="D104" s="22">
        <f>dilutions_calculations_sheet!O101</f>
        <v>62.763320941759673</v>
      </c>
      <c r="E104" s="23">
        <f>dilutions_calculations_sheet!P101</f>
        <v>0.30669144981412638</v>
      </c>
      <c r="F104" s="23">
        <f>dilutions_calculations_sheet!Q101</f>
        <v>4.9708550185873661E-2</v>
      </c>
      <c r="G104" s="19"/>
      <c r="H104" s="19"/>
      <c r="I104" s="19"/>
    </row>
    <row r="105" spans="1:9" x14ac:dyDescent="0.2">
      <c r="A105" s="20" t="str">
        <f>dilutions_calculations_sheet!A102</f>
        <v>TMP_5.C.5_EXP</v>
      </c>
      <c r="B105" s="31">
        <f>dilutions_calculations_sheet!M102</f>
        <v>0.45</v>
      </c>
      <c r="C105" s="22">
        <f>dilutions_calculations_sheet!N102</f>
        <v>340.41394335511978</v>
      </c>
      <c r="D105" s="22">
        <f>dilutions_calculations_sheet!O102</f>
        <v>109.58605664488022</v>
      </c>
      <c r="E105" s="23">
        <f>dilutions_calculations_sheet!P102</f>
        <v>0.26960784313725489</v>
      </c>
      <c r="F105" s="23">
        <f>dilutions_calculations_sheet!Q102</f>
        <v>8.6792156862745135E-2</v>
      </c>
      <c r="G105" s="19"/>
      <c r="H105" s="19"/>
      <c r="I105" s="19"/>
    </row>
    <row r="106" spans="1:9" x14ac:dyDescent="0.2">
      <c r="A106" s="20" t="str">
        <f>dilutions_calculations_sheet!A103</f>
        <v>TMP_5.C.6_EXP</v>
      </c>
      <c r="B106" s="31">
        <f>dilutions_calculations_sheet!M103</f>
        <v>0.45</v>
      </c>
      <c r="C106" s="22">
        <f>dilutions_calculations_sheet!N103</f>
        <v>546.0184335823177</v>
      </c>
      <c r="D106" s="22">
        <f>dilutions_calculations_sheet!O103</f>
        <v>-96.018433582317698</v>
      </c>
      <c r="E106" s="23">
        <f>dilutions_calculations_sheet!P103</f>
        <v>0.43244659939719565</v>
      </c>
      <c r="F106" s="23">
        <f>dilutions_calculations_sheet!Q103</f>
        <v>-7.6046599397195616E-2</v>
      </c>
      <c r="G106" s="19"/>
      <c r="H106" s="19"/>
      <c r="I106" s="19"/>
    </row>
    <row r="107" spans="1:9" x14ac:dyDescent="0.2">
      <c r="A107" s="20"/>
      <c r="B107" s="21"/>
      <c r="C107" s="22"/>
      <c r="D107" s="22"/>
      <c r="E107" s="23"/>
      <c r="F107" s="23"/>
      <c r="G107" s="19"/>
      <c r="H107" s="19"/>
      <c r="I107" s="19"/>
    </row>
    <row r="108" spans="1:9" x14ac:dyDescent="0.2">
      <c r="A108" s="20"/>
      <c r="B108" s="21"/>
      <c r="C108" s="22"/>
      <c r="D108" s="22"/>
      <c r="E108" s="23"/>
      <c r="F108" s="23"/>
      <c r="G108" s="19"/>
      <c r="H108" s="19"/>
      <c r="I108" s="19"/>
    </row>
    <row r="109" spans="1:9" x14ac:dyDescent="0.2">
      <c r="A109" s="20"/>
      <c r="B109" s="21"/>
      <c r="C109" s="22"/>
      <c r="D109" s="22"/>
      <c r="E109" s="23"/>
      <c r="F109" s="23"/>
      <c r="G109" s="19"/>
      <c r="H109" s="19"/>
      <c r="I109" s="19"/>
    </row>
    <row r="110" spans="1:9" x14ac:dyDescent="0.2">
      <c r="A110" s="20"/>
      <c r="B110" s="21"/>
      <c r="C110" s="22"/>
      <c r="D110" s="22"/>
      <c r="E110" s="23"/>
      <c r="F110" s="23"/>
      <c r="G110" s="19"/>
      <c r="H110" s="19"/>
      <c r="I110" s="19"/>
    </row>
    <row r="111" spans="1:9" x14ac:dyDescent="0.2">
      <c r="A111" s="20"/>
      <c r="B111" s="21"/>
      <c r="C111" s="22"/>
      <c r="D111" s="22"/>
      <c r="E111" s="23"/>
      <c r="F111" s="23"/>
      <c r="G111" s="19"/>
      <c r="H111" s="19"/>
      <c r="I111" s="19"/>
    </row>
    <row r="112" spans="1:9" x14ac:dyDescent="0.2">
      <c r="A112" s="20"/>
      <c r="B112" s="21"/>
      <c r="C112" s="22"/>
      <c r="D112" s="22"/>
      <c r="E112" s="23"/>
      <c r="F112" s="23"/>
      <c r="G112" s="19"/>
      <c r="H112" s="19"/>
      <c r="I112" s="19"/>
    </row>
    <row r="113" spans="3:6" x14ac:dyDescent="0.2">
      <c r="C113" s="4"/>
      <c r="D113" s="4"/>
      <c r="E113" s="34"/>
      <c r="F113" s="34"/>
    </row>
    <row r="114" spans="3:6" x14ac:dyDescent="0.2">
      <c r="C114" s="4"/>
      <c r="D114" s="4"/>
      <c r="E114" s="34"/>
      <c r="F114" s="34"/>
    </row>
    <row r="115" spans="3:6" x14ac:dyDescent="0.2">
      <c r="C115" s="4"/>
      <c r="D115" s="4"/>
      <c r="E115" s="34"/>
      <c r="F115" s="34"/>
    </row>
    <row r="116" spans="3:6" x14ac:dyDescent="0.2">
      <c r="C116" s="4"/>
      <c r="D116" s="4"/>
      <c r="E116" s="34"/>
      <c r="F116" s="34"/>
    </row>
    <row r="117" spans="3:6" x14ac:dyDescent="0.2">
      <c r="C117" s="4"/>
      <c r="D117" s="4"/>
      <c r="E117" s="34"/>
      <c r="F117" s="34"/>
    </row>
    <row r="118" spans="3:6" x14ac:dyDescent="0.2">
      <c r="C118" s="4"/>
      <c r="D118" s="4"/>
      <c r="E118" s="34"/>
      <c r="F118" s="34"/>
    </row>
    <row r="119" spans="3:6" x14ac:dyDescent="0.2">
      <c r="C119" s="4"/>
      <c r="D119" s="4"/>
      <c r="E119" s="34"/>
      <c r="F119" s="34"/>
    </row>
    <row r="120" spans="3:6" x14ac:dyDescent="0.2">
      <c r="C120" s="4"/>
      <c r="D120" s="4"/>
      <c r="E120" s="34"/>
      <c r="F120" s="34"/>
    </row>
    <row r="121" spans="3:6" x14ac:dyDescent="0.2">
      <c r="C121" s="4"/>
      <c r="D121" s="4"/>
      <c r="E121" s="34"/>
      <c r="F121" s="34"/>
    </row>
    <row r="122" spans="3:6" x14ac:dyDescent="0.2">
      <c r="C122" s="4"/>
      <c r="D122" s="4"/>
      <c r="E122" s="34"/>
      <c r="F122" s="34"/>
    </row>
    <row r="123" spans="3:6" x14ac:dyDescent="0.2">
      <c r="C123" s="4"/>
      <c r="D123" s="4"/>
      <c r="E123" s="34"/>
      <c r="F123" s="34"/>
    </row>
    <row r="124" spans="3:6" x14ac:dyDescent="0.2">
      <c r="C124" s="4"/>
      <c r="D124" s="4"/>
      <c r="E124" s="34"/>
      <c r="F124" s="34"/>
    </row>
    <row r="125" spans="3:6" x14ac:dyDescent="0.2">
      <c r="C125" s="4"/>
      <c r="D125" s="4"/>
      <c r="E125" s="34"/>
      <c r="F125" s="34"/>
    </row>
    <row r="126" spans="3:6" x14ac:dyDescent="0.2">
      <c r="C126" s="4"/>
      <c r="D126" s="4"/>
      <c r="E126" s="34"/>
      <c r="F126" s="34"/>
    </row>
    <row r="127" spans="3:6" x14ac:dyDescent="0.2">
      <c r="C127" s="4"/>
      <c r="D127" s="4"/>
      <c r="E127" s="34"/>
      <c r="F127" s="34"/>
    </row>
    <row r="128" spans="3:6" x14ac:dyDescent="0.2">
      <c r="C128" s="4"/>
      <c r="D128" s="4"/>
      <c r="E128" s="34"/>
      <c r="F128" s="34"/>
    </row>
    <row r="129" spans="3:6" x14ac:dyDescent="0.2">
      <c r="C129" s="4"/>
      <c r="D129" s="4"/>
      <c r="E129" s="34"/>
      <c r="F129" s="34"/>
    </row>
    <row r="130" spans="3:6" x14ac:dyDescent="0.2">
      <c r="C130" s="4"/>
      <c r="D130" s="4"/>
      <c r="E130" s="34"/>
      <c r="F130" s="34"/>
    </row>
    <row r="131" spans="3:6" x14ac:dyDescent="0.2">
      <c r="C131" s="4"/>
      <c r="D131" s="4"/>
      <c r="E131" s="34"/>
      <c r="F131" s="34"/>
    </row>
    <row r="132" spans="3:6" x14ac:dyDescent="0.2">
      <c r="C132" s="4"/>
      <c r="D132" s="4"/>
      <c r="E132" s="34"/>
      <c r="F132" s="34"/>
    </row>
    <row r="133" spans="3:6" x14ac:dyDescent="0.2">
      <c r="C133" s="4"/>
      <c r="D133" s="4"/>
      <c r="E133" s="34"/>
      <c r="F133" s="34"/>
    </row>
    <row r="134" spans="3:6" x14ac:dyDescent="0.2">
      <c r="C134" s="4"/>
      <c r="D134" s="4"/>
      <c r="E134" s="34"/>
      <c r="F134" s="34"/>
    </row>
    <row r="135" spans="3:6" x14ac:dyDescent="0.2">
      <c r="C135" s="4"/>
      <c r="D135" s="4"/>
      <c r="E135" s="34"/>
      <c r="F135" s="34"/>
    </row>
    <row r="136" spans="3:6" x14ac:dyDescent="0.2">
      <c r="C136" s="4"/>
      <c r="D136" s="4"/>
      <c r="E136" s="34"/>
      <c r="F136" s="34"/>
    </row>
    <row r="137" spans="3:6" x14ac:dyDescent="0.2">
      <c r="C137" s="4"/>
      <c r="D137" s="4"/>
      <c r="E137" s="34"/>
      <c r="F137" s="34"/>
    </row>
    <row r="138" spans="3:6" x14ac:dyDescent="0.2">
      <c r="C138" s="4"/>
      <c r="D138" s="4"/>
      <c r="E138" s="34"/>
      <c r="F138" s="34"/>
    </row>
    <row r="139" spans="3:6" x14ac:dyDescent="0.2">
      <c r="C139" s="4"/>
      <c r="D139" s="4"/>
      <c r="E139" s="34"/>
      <c r="F139" s="34"/>
    </row>
    <row r="140" spans="3:6" x14ac:dyDescent="0.2">
      <c r="C140" s="4"/>
      <c r="D140" s="4"/>
      <c r="E140" s="34"/>
      <c r="F140" s="34"/>
    </row>
    <row r="141" spans="3:6" x14ac:dyDescent="0.2">
      <c r="C141" s="4"/>
      <c r="D141" s="4"/>
      <c r="E141" s="34"/>
      <c r="F141" s="34"/>
    </row>
    <row r="142" spans="3:6" x14ac:dyDescent="0.2">
      <c r="C142" s="4"/>
      <c r="D142" s="4"/>
      <c r="E142" s="34"/>
      <c r="F142" s="34"/>
    </row>
    <row r="143" spans="3:6" x14ac:dyDescent="0.2">
      <c r="C143" s="4"/>
      <c r="D143" s="4"/>
      <c r="E143" s="34"/>
      <c r="F143" s="34"/>
    </row>
    <row r="144" spans="3:6" x14ac:dyDescent="0.2">
      <c r="C144" s="4"/>
      <c r="D144" s="4"/>
      <c r="E144" s="34"/>
      <c r="F144" s="34"/>
    </row>
    <row r="145" spans="3:6" x14ac:dyDescent="0.2">
      <c r="C145" s="4"/>
      <c r="D145" s="4"/>
      <c r="E145" s="34"/>
      <c r="F145" s="34"/>
    </row>
    <row r="146" spans="3:6" x14ac:dyDescent="0.2">
      <c r="C146" s="4"/>
      <c r="D146" s="4"/>
      <c r="E146" s="34"/>
      <c r="F146" s="34"/>
    </row>
    <row r="147" spans="3:6" x14ac:dyDescent="0.2">
      <c r="C147" s="4"/>
      <c r="D147" s="4"/>
      <c r="E147" s="34"/>
      <c r="F147" s="34"/>
    </row>
    <row r="148" spans="3:6" x14ac:dyDescent="0.2">
      <c r="C148" s="4"/>
      <c r="D148" s="4"/>
      <c r="E148" s="34"/>
      <c r="F148" s="34"/>
    </row>
    <row r="149" spans="3:6" x14ac:dyDescent="0.2">
      <c r="C149" s="4"/>
      <c r="D149" s="4"/>
      <c r="E149" s="34"/>
      <c r="F149" s="34"/>
    </row>
    <row r="150" spans="3:6" x14ac:dyDescent="0.2">
      <c r="C150" s="4"/>
      <c r="D150" s="4"/>
      <c r="E150" s="34"/>
      <c r="F150" s="34"/>
    </row>
    <row r="151" spans="3:6" x14ac:dyDescent="0.2">
      <c r="C151" s="4"/>
      <c r="D151" s="4"/>
      <c r="E151" s="34"/>
      <c r="F151" s="34"/>
    </row>
    <row r="152" spans="3:6" x14ac:dyDescent="0.2">
      <c r="C152" s="4"/>
      <c r="D152" s="4"/>
      <c r="E152" s="34"/>
      <c r="F152" s="34"/>
    </row>
    <row r="153" spans="3:6" x14ac:dyDescent="0.2">
      <c r="C153" s="4"/>
      <c r="D153" s="4"/>
      <c r="E153" s="34"/>
      <c r="F153" s="34"/>
    </row>
    <row r="154" spans="3:6" x14ac:dyDescent="0.2">
      <c r="C154" s="4"/>
      <c r="D154" s="4"/>
      <c r="E154" s="34"/>
      <c r="F154" s="34"/>
    </row>
    <row r="155" spans="3:6" x14ac:dyDescent="0.2">
      <c r="C155" s="4"/>
      <c r="D155" s="4"/>
      <c r="E155" s="34"/>
      <c r="F155" s="34"/>
    </row>
    <row r="156" spans="3:6" x14ac:dyDescent="0.2">
      <c r="C156" s="4"/>
      <c r="D156" s="4"/>
      <c r="E156" s="34"/>
      <c r="F156" s="34"/>
    </row>
    <row r="157" spans="3:6" x14ac:dyDescent="0.2">
      <c r="C157" s="4"/>
      <c r="D157" s="4"/>
      <c r="E157" s="34"/>
      <c r="F157" s="34"/>
    </row>
    <row r="158" spans="3:6" x14ac:dyDescent="0.2">
      <c r="C158" s="4"/>
      <c r="D158" s="4"/>
      <c r="E158" s="34"/>
      <c r="F158" s="34"/>
    </row>
    <row r="159" spans="3:6" x14ac:dyDescent="0.2">
      <c r="C159" s="4"/>
      <c r="D159" s="4"/>
      <c r="E159" s="34"/>
      <c r="F159" s="34"/>
    </row>
    <row r="160" spans="3:6" x14ac:dyDescent="0.2">
      <c r="C160" s="4"/>
      <c r="D160" s="4"/>
      <c r="E160" s="34"/>
      <c r="F160" s="34"/>
    </row>
    <row r="161" spans="3:6" x14ac:dyDescent="0.2">
      <c r="C161" s="4"/>
      <c r="D161" s="4"/>
      <c r="E161" s="34"/>
      <c r="F161" s="34"/>
    </row>
    <row r="162" spans="3:6" x14ac:dyDescent="0.2">
      <c r="C162" s="4"/>
      <c r="D162" s="4"/>
      <c r="E162" s="34"/>
      <c r="F162" s="34"/>
    </row>
    <row r="163" spans="3:6" x14ac:dyDescent="0.2">
      <c r="C163" s="4"/>
      <c r="D163" s="4"/>
      <c r="E163" s="34"/>
      <c r="F163" s="34"/>
    </row>
    <row r="164" spans="3:6" x14ac:dyDescent="0.2">
      <c r="C164" s="4"/>
      <c r="D164" s="4"/>
      <c r="E164" s="34"/>
      <c r="F164" s="34"/>
    </row>
    <row r="165" spans="3:6" x14ac:dyDescent="0.2">
      <c r="C165" s="4"/>
      <c r="D165" s="4"/>
      <c r="E165" s="34"/>
      <c r="F165" s="34"/>
    </row>
    <row r="166" spans="3:6" x14ac:dyDescent="0.2">
      <c r="C166" s="4"/>
      <c r="D166" s="4"/>
      <c r="E166" s="34"/>
      <c r="F166" s="34"/>
    </row>
    <row r="167" spans="3:6" x14ac:dyDescent="0.2">
      <c r="C167" s="4"/>
      <c r="D167" s="4"/>
      <c r="E167" s="34"/>
      <c r="F167" s="34"/>
    </row>
    <row r="168" spans="3:6" x14ac:dyDescent="0.2">
      <c r="C168" s="4"/>
      <c r="D168" s="4"/>
      <c r="E168" s="34"/>
      <c r="F168" s="34"/>
    </row>
    <row r="169" spans="3:6" x14ac:dyDescent="0.2">
      <c r="C169" s="4"/>
      <c r="D169" s="4"/>
      <c r="E169" s="34"/>
      <c r="F169" s="34"/>
    </row>
    <row r="170" spans="3:6" x14ac:dyDescent="0.2">
      <c r="C170" s="4"/>
      <c r="D170" s="4"/>
      <c r="E170" s="34"/>
      <c r="F170" s="34"/>
    </row>
    <row r="171" spans="3:6" x14ac:dyDescent="0.2">
      <c r="C171" s="4"/>
      <c r="D171" s="4"/>
      <c r="E171" s="34"/>
      <c r="F171" s="34"/>
    </row>
    <row r="172" spans="3:6" x14ac:dyDescent="0.2">
      <c r="C172" s="4"/>
      <c r="D172" s="4"/>
      <c r="E172" s="34"/>
      <c r="F172" s="34"/>
    </row>
    <row r="173" spans="3:6" x14ac:dyDescent="0.2">
      <c r="C173" s="4"/>
      <c r="D173" s="4"/>
      <c r="E173" s="34"/>
      <c r="F173" s="34"/>
    </row>
    <row r="174" spans="3:6" x14ac:dyDescent="0.2">
      <c r="C174" s="4"/>
      <c r="D174" s="4"/>
      <c r="E174" s="34"/>
      <c r="F174" s="34"/>
    </row>
    <row r="175" spans="3:6" x14ac:dyDescent="0.2">
      <c r="C175" s="4"/>
      <c r="D175" s="4"/>
      <c r="E175" s="34"/>
      <c r="F175" s="34"/>
    </row>
    <row r="176" spans="3:6" x14ac:dyDescent="0.2">
      <c r="C176" s="4"/>
      <c r="D176" s="4"/>
      <c r="E176" s="34"/>
      <c r="F176" s="34"/>
    </row>
    <row r="177" spans="3:6" x14ac:dyDescent="0.2">
      <c r="C177" s="4"/>
      <c r="D177" s="4"/>
      <c r="E177" s="34"/>
      <c r="F177" s="34"/>
    </row>
    <row r="178" spans="3:6" x14ac:dyDescent="0.2">
      <c r="C178" s="4"/>
      <c r="D178" s="4"/>
      <c r="E178" s="34"/>
      <c r="F178" s="34"/>
    </row>
    <row r="179" spans="3:6" x14ac:dyDescent="0.2">
      <c r="C179" s="4"/>
      <c r="D179" s="4"/>
      <c r="E179" s="34"/>
      <c r="F179" s="34"/>
    </row>
    <row r="180" spans="3:6" x14ac:dyDescent="0.2">
      <c r="C180" s="4"/>
      <c r="D180" s="4"/>
      <c r="E180" s="34"/>
      <c r="F180" s="34"/>
    </row>
    <row r="181" spans="3:6" x14ac:dyDescent="0.2">
      <c r="C181" s="4"/>
      <c r="D181" s="4"/>
      <c r="E181" s="34"/>
      <c r="F181" s="34"/>
    </row>
    <row r="182" spans="3:6" x14ac:dyDescent="0.2">
      <c r="C182" s="4"/>
      <c r="D182" s="4"/>
      <c r="E182" s="34"/>
      <c r="F182" s="34"/>
    </row>
    <row r="183" spans="3:6" x14ac:dyDescent="0.2">
      <c r="C183" s="4"/>
      <c r="D183" s="4"/>
      <c r="E183" s="34"/>
      <c r="F183" s="34"/>
    </row>
    <row r="184" spans="3:6" x14ac:dyDescent="0.2">
      <c r="C184" s="4"/>
      <c r="D184" s="4"/>
      <c r="E184" s="34"/>
      <c r="F184" s="34"/>
    </row>
    <row r="185" spans="3:6" x14ac:dyDescent="0.2">
      <c r="C185" s="4"/>
      <c r="D185" s="4"/>
      <c r="E185" s="34"/>
      <c r="F185" s="34"/>
    </row>
    <row r="186" spans="3:6" x14ac:dyDescent="0.2">
      <c r="C186" s="4"/>
      <c r="D186" s="4"/>
      <c r="E186" s="34"/>
      <c r="F186" s="34"/>
    </row>
    <row r="187" spans="3:6" x14ac:dyDescent="0.2">
      <c r="C187" s="4"/>
      <c r="D187" s="4"/>
      <c r="E187" s="34"/>
      <c r="F187" s="34"/>
    </row>
    <row r="188" spans="3:6" x14ac:dyDescent="0.2">
      <c r="C188" s="4"/>
      <c r="D188" s="4"/>
      <c r="E188" s="34"/>
      <c r="F188" s="34"/>
    </row>
    <row r="189" spans="3:6" x14ac:dyDescent="0.2">
      <c r="C189" s="4"/>
      <c r="D189" s="4"/>
      <c r="E189" s="34"/>
      <c r="F189" s="34"/>
    </row>
    <row r="190" spans="3:6" x14ac:dyDescent="0.2">
      <c r="C190" s="4"/>
      <c r="D190" s="4"/>
      <c r="E190" s="34"/>
      <c r="F190" s="34"/>
    </row>
    <row r="191" spans="3:6" x14ac:dyDescent="0.2">
      <c r="C191" s="4"/>
      <c r="D191" s="4"/>
      <c r="E191" s="34"/>
      <c r="F191" s="34"/>
    </row>
    <row r="192" spans="3:6" x14ac:dyDescent="0.2">
      <c r="C192" s="4"/>
      <c r="D192" s="4"/>
      <c r="E192" s="34"/>
      <c r="F192" s="34"/>
    </row>
    <row r="193" spans="3:6" x14ac:dyDescent="0.2">
      <c r="C193" s="4"/>
      <c r="D193" s="4"/>
      <c r="E193" s="34"/>
      <c r="F193" s="34"/>
    </row>
    <row r="194" spans="3:6" x14ac:dyDescent="0.2">
      <c r="C194" s="4"/>
      <c r="D194" s="4"/>
      <c r="E194" s="34"/>
      <c r="F194" s="34"/>
    </row>
    <row r="195" spans="3:6" x14ac:dyDescent="0.2">
      <c r="C195" s="4"/>
      <c r="D195" s="4"/>
      <c r="E195" s="34"/>
      <c r="F195" s="34"/>
    </row>
    <row r="196" spans="3:6" x14ac:dyDescent="0.2">
      <c r="C196" s="4"/>
      <c r="D196" s="4"/>
      <c r="E196" s="34"/>
      <c r="F196" s="34"/>
    </row>
    <row r="197" spans="3:6" x14ac:dyDescent="0.2">
      <c r="C197" s="4"/>
      <c r="D197" s="4"/>
      <c r="E197" s="34"/>
      <c r="F197" s="34"/>
    </row>
    <row r="198" spans="3:6" x14ac:dyDescent="0.2">
      <c r="C198" s="4"/>
      <c r="D198" s="4"/>
      <c r="E198" s="34"/>
      <c r="F198" s="34"/>
    </row>
    <row r="199" spans="3:6" x14ac:dyDescent="0.2">
      <c r="C199" s="4"/>
      <c r="D199" s="4"/>
      <c r="E199" s="34"/>
      <c r="F199" s="34"/>
    </row>
    <row r="200" spans="3:6" x14ac:dyDescent="0.2">
      <c r="C200" s="4"/>
      <c r="D200" s="4"/>
      <c r="E200" s="34"/>
      <c r="F200" s="34"/>
    </row>
    <row r="201" spans="3:6" x14ac:dyDescent="0.2">
      <c r="C201" s="4"/>
      <c r="D201" s="4"/>
      <c r="E201" s="34"/>
      <c r="F201" s="34"/>
    </row>
    <row r="202" spans="3:6" x14ac:dyDescent="0.2">
      <c r="C202" s="4"/>
      <c r="D202" s="4"/>
      <c r="E202" s="34"/>
      <c r="F202" s="34"/>
    </row>
    <row r="203" spans="3:6" x14ac:dyDescent="0.2">
      <c r="C203" s="4"/>
      <c r="D203" s="4"/>
      <c r="E203" s="34"/>
      <c r="F203" s="34"/>
    </row>
    <row r="204" spans="3:6" x14ac:dyDescent="0.2">
      <c r="C204" s="4"/>
      <c r="D204" s="4"/>
      <c r="E204" s="34"/>
      <c r="F204" s="34"/>
    </row>
    <row r="205" spans="3:6" x14ac:dyDescent="0.2">
      <c r="C205" s="4"/>
      <c r="D205" s="4"/>
      <c r="E205" s="34"/>
      <c r="F205" s="34"/>
    </row>
    <row r="206" spans="3:6" x14ac:dyDescent="0.2">
      <c r="C206" s="4"/>
      <c r="D206" s="4"/>
      <c r="E206" s="34"/>
      <c r="F206" s="34"/>
    </row>
    <row r="207" spans="3:6" x14ac:dyDescent="0.2">
      <c r="C207" s="4"/>
      <c r="D207" s="4"/>
      <c r="E207" s="34"/>
      <c r="F207" s="34"/>
    </row>
    <row r="208" spans="3:6" x14ac:dyDescent="0.2">
      <c r="C208" s="4"/>
      <c r="D208" s="4"/>
      <c r="E208" s="34"/>
      <c r="F208" s="34"/>
    </row>
    <row r="209" spans="3:6" x14ac:dyDescent="0.2">
      <c r="C209" s="4"/>
      <c r="D209" s="4"/>
      <c r="E209" s="34"/>
      <c r="F209" s="34"/>
    </row>
    <row r="210" spans="3:6" x14ac:dyDescent="0.2">
      <c r="C210" s="4"/>
      <c r="D210" s="4"/>
      <c r="E210" s="34"/>
      <c r="F210" s="3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dcterms:created xsi:type="dcterms:W3CDTF">2022-08-18T21:01:11Z</dcterms:created>
  <dcterms:modified xsi:type="dcterms:W3CDTF">2024-01-19T18:29:02Z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