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videomar-my.sharepoint.com/personal/antonio_costa_alaresinternet_com_br/Documents/Área de Trabalho/"/>
    </mc:Choice>
  </mc:AlternateContent>
  <xr:revisionPtr revIDLastSave="2" documentId="8_{3CCE6BA4-939A-468E-A46D-982158956BEE}" xr6:coauthVersionLast="47" xr6:coauthVersionMax="47" xr10:uidLastSave="{DCCD1482-193E-42E1-AFA2-53E117C001E2}"/>
  <bookViews>
    <workbookView xWindow="-108" yWindow="-108" windowWidth="23256" windowHeight="12456" xr2:uid="{9DDA0080-9679-4ACB-89A6-24A70F6EB3C5}"/>
  </bookViews>
  <sheets>
    <sheet name="Review Ações CEBA" sheetId="1" r:id="rId1"/>
  </sheets>
  <definedNames>
    <definedName name="_xlnm._FilterDatabase" localSheetId="0" hidden="1">'Review Ações CEBA'!$B$3:$AB$29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1" l="1"/>
  <c r="AB28" i="1"/>
  <c r="H28" i="1"/>
  <c r="AB27" i="1"/>
  <c r="H27" i="1"/>
  <c r="AB26" i="1"/>
  <c r="H26" i="1"/>
  <c r="AB25" i="1"/>
  <c r="H25" i="1"/>
  <c r="AB24" i="1"/>
  <c r="H24" i="1"/>
  <c r="AB23" i="1"/>
  <c r="H23" i="1"/>
  <c r="AB22" i="1"/>
  <c r="H22" i="1"/>
  <c r="AB21" i="1"/>
  <c r="H21" i="1"/>
  <c r="AB20" i="1"/>
  <c r="H20" i="1"/>
  <c r="AB19" i="1"/>
  <c r="H19" i="1"/>
  <c r="H18" i="1"/>
  <c r="H17" i="1"/>
  <c r="H16" i="1"/>
  <c r="H15" i="1"/>
  <c r="H14" i="1"/>
  <c r="H13" i="1"/>
  <c r="H12" i="1"/>
  <c r="H11" i="1"/>
  <c r="AB10" i="1"/>
  <c r="H10" i="1"/>
  <c r="AB9" i="1"/>
  <c r="H9" i="1"/>
  <c r="AB8" i="1"/>
  <c r="H8" i="1"/>
  <c r="AB7" i="1"/>
  <c r="H7" i="1"/>
  <c r="H6" i="1"/>
  <c r="AB5" i="1"/>
  <c r="H5" i="1"/>
  <c r="AB4" i="1"/>
  <c r="H4" i="1"/>
</calcChain>
</file>

<file path=xl/sharedStrings.xml><?xml version="1.0" encoding="utf-8"?>
<sst xmlns="http://schemas.openxmlformats.org/spreadsheetml/2006/main" count="184" uniqueCount="79">
  <si>
    <t>RESULTADO ESPERADO DAS AÇÕES</t>
  </si>
  <si>
    <t>CLUSTER</t>
  </si>
  <si>
    <t>CANAL</t>
  </si>
  <si>
    <t>SEGMENTO</t>
  </si>
  <si>
    <t>PILAR</t>
  </si>
  <si>
    <t>DE</t>
  </si>
  <si>
    <t>PARA</t>
  </si>
  <si>
    <t>DELTA</t>
  </si>
  <si>
    <t>DATA INÍCIO</t>
  </si>
  <si>
    <t>DATA FIM</t>
  </si>
  <si>
    <t>STATUS AÇÃO</t>
  </si>
  <si>
    <t>AÇÃO (O QUE)</t>
  </si>
  <si>
    <t>DESCRIÇÃO DA AÇÃO (COMO)</t>
  </si>
  <si>
    <t>TERMOMÊTRO</t>
  </si>
  <si>
    <t>RESPONSÁVEL</t>
  </si>
  <si>
    <t>JAN</t>
  </si>
  <si>
    <t>FEV</t>
  </si>
  <si>
    <t>MAR</t>
  </si>
  <si>
    <t>ABR</t>
  </si>
  <si>
    <t>MAI</t>
  </si>
  <si>
    <t>JUN</t>
  </si>
  <si>
    <t>JUL</t>
  </si>
  <si>
    <t>AGO</t>
  </si>
  <si>
    <t>SET</t>
  </si>
  <si>
    <t>OUT</t>
  </si>
  <si>
    <t>NOV</t>
  </si>
  <si>
    <t>DEZ</t>
  </si>
  <si>
    <t>TT</t>
  </si>
  <si>
    <t>CE/BA</t>
  </si>
  <si>
    <t>PAP DIRETO</t>
  </si>
  <si>
    <t>B2C</t>
  </si>
  <si>
    <t>QUALIDADE</t>
  </si>
  <si>
    <t>Reduzir Churn do Canal Direto de 35% para 30%</t>
  </si>
  <si>
    <t>-Direcionar todas as ações promocionais de vendas exclusivamente nas áreas verdes.
-Direcionar FDV para bairros utilizando NETTOOL, relatórios de churn e FPD, priorizando áreas saudáveis no planejamento de rota semanal
-Direcionar as rotas das equipes para assegurar 100% de cobertura semanal nas áreas verdes.
-Identificar os ofensores de FPD e churn e desenvolver um plano de ação individual mensal , corrigir os problemas e melhorar os indicadores.
-Desligar os ofensores de FPD e churn identificados após 3 meses de plano de ação individual e sem melhoras nos indicadores.
-Executar e aplicar o processo de análise para novos pedidos em áreas com histórico de problemas de qualidade.
-Executar a análise direta do supervisor para todas as vendas em áreas problemáticas, garantindo:
   (Registro fotográfico da fachada da residência)
   (Verificação da classe social predominante da área)
   (Validação do comprovante de pagamento da concorrência (emitido nos últimos 30 dias) ou contrato de locação)
   (Consulta ao i-Manager para verificar o histórico do endereço)
-Realizar a triagem semanal do relatorio de FPD, corrigindo desvios identificados e priorizando ações em áreas críticas.
-Tornar obrigatório o cadastro do segundo contato e e-mail correto de novos clientes no sistema HUB.
-Enviar mensagem de pós-venda após a instalação do serviço, incluindo orientações detalhadas sobre como acessar a fatura e canais para esclarecimento de dúvidas, visando aumentar a satisfação e retenção do cliente.-Realizar treinamento mensal sobre processo de pós venda.
-Realizar treinamento mensal sobre processo de pós venda.</t>
  </si>
  <si>
    <t>Reduzir FPD do Canal Direto de 29% para 25%</t>
  </si>
  <si>
    <t>EFICIÊNCIA TECNICA</t>
  </si>
  <si>
    <t>Aumentar eficiência de Instalações do canal Direto  de 81 % para 85%</t>
  </si>
  <si>
    <t>-Redirecionar o Foco da Equipe: Realocar 100% da equipe de vendas para áreas com indicadores positivos(Maior Eficiência de Instalações).
-Implementar ações corretivas em cima dos ofensores para eliminar as causas identificadas semanalmente.
-Propor areas com baixa eficiência de instalações para ações de clear up e Alivios.
-Alocar o time para atuar em áreas,que ocorreram ações de clear up e alívios.
-Direcionar para areas saudavéis no indicador com base nas ferramentas (Power Bi de quebra e Nettool)</t>
  </si>
  <si>
    <t>PRODUTIVIDADE</t>
  </si>
  <si>
    <t>Aumentar Produtividade de vendas do canal direto de de 0,94 para 0,96</t>
  </si>
  <si>
    <t>-Implementar treinamentos (1 vez no mês) com foco no aprimoramento das habilidades de vendas para terceiro e quarto quartil.
-Firmar 02 parcerias estratégicas por equipe (bimestral) para aumentar a presença da marca e fdv em regiões com baixo market share e ocupação.
-identificar 4 áreas estratégicas de baixa ocupação e carteirizar para cada equipe, utilizando ferramentas de geomarketing.
-Estipular meta mensal de 50 abordagens/visitas por área estratégica com baixo market share e ocupação, monitorar resultados utilizando o relatório de visitas no hub de vendas.
-Realizar 02 ações promocionais/trade aos domingos ou feriados.
-Avaliar o desempenho dos novos vendedores a cada 15 dias durante o período de experiência.
-Substituir colaboradores com baixa produtividade após 3 meses de desempenho insatisfatório.
-Concluir avaliações de desempenho para todos os colaboradores, criando PDI Individual para cada colaborador usando ferramentas do RH(Elofy()
-Finalizar o recrutamento, seleção e integração dos novos colaboradores.</t>
  </si>
  <si>
    <t>FINANCEIRO</t>
  </si>
  <si>
    <t>Aumentar Ticket Médio do Canal Direto de de R$94,73 R$96,62</t>
  </si>
  <si>
    <t>-Realizar treinamentos bimestrais sobre os serviços e produtos adicionais disponibilizados pela empresa.
-Incentivar e gerar vendas de SVAs.
-Direcionar fdv para atuar nos bairros das Classes A e B com base no sistema de geomarketing (Nettool)
-Estabelecer estratégias de atuação, desenvolver argumentos de venda e definir o modelo de ações nos bairros Classes A e B.
-Aumentar o ticket médio em (2%) no ano
-Reconhecer mensalmente o vendedor com maior numero de vendas de SVA(certificado e boton).
-Estabelecer Metas de vendas de SVA.
-Incentivar o uso do Guia de bolso dos SVA.</t>
  </si>
  <si>
    <t xml:space="preserve">LOJAS </t>
  </si>
  <si>
    <t>Aumentar produtividade de vendas do canal Lojas de 0,56 para 0,85</t>
  </si>
  <si>
    <t xml:space="preserve">- Realizar campanha de tiro curto, foco na meta semanal.
- Reciclar 100% dos times no treinamento na academia de vendas.
- Realizar ações de trade em conjunto com o PAP (panfletagem).
- Incentivar a indicação premiada com todos os clientes da base.
</t>
  </si>
  <si>
    <t>Aumentar Ticket Médio do Canal Lojas de R$102,52 para R$104,43</t>
  </si>
  <si>
    <t xml:space="preserve">- Criar campanha para aumento de ticket médio com SVA.
- Estipular meta de SVA.
- Incentiva o uso do guia de bolso de SVA.
- Reconhecer mensalmente o vendedor com maior número de vendas de SVA (certificado e boton), destaque do mês.
-Realizar treinamentos bimestrais sobre os serviços e produtos adicionais disponibilizados pela empresa.
</t>
  </si>
  <si>
    <t>PESSOAS</t>
  </si>
  <si>
    <t>Implementar um plano de sucessão estruturado</t>
  </si>
  <si>
    <t>-identificar e preparar um membro da equipe para futuras sucessões, fornecendo treinamentos específicos, mentorias e oportunidades de desenvolvimento, com foco na preparação para assumir posições de liderança ou funções estratégicas.
 *identificar, em campo, os melhores perfis para liderança, com base em características comportamentais e resultados.
 *Elaborar um PDI com ênfase no desenvolvimento de talentos para futura sucessão.
 *Realizar  treinamentos mensais voltados ao desenvolvimento de habilidades de liderança com possiveis sucessores.
 *Analisar e incentivar a eliminação de gaps acadêmicos e profissionais, promovendo qualificações como curso superior em gestão, especializações em liderança e obtenção de CHN, entre outros.
 *Delegar algumas funções do superior imediato, como a condução de parciais da equipe, reuniões matinais e outras atividades estratégicas.
-Documentar e registrar os perfis identificados como possíveis futuros sucessores.</t>
  </si>
  <si>
    <t xml:space="preserve">PAP CONDOMINIOS </t>
  </si>
  <si>
    <t>Desenvolver e implementar um programa de reconhecimento e crescimento contínuo para os colaboradores</t>
  </si>
  <si>
    <t>-Criar um Plano de Desenvolvimento Individual (PDI) para cada colaborador com base em pontos de melhorias profissionais ,utilizando as ferramentas disponiveis do RH(ELOFY).
-Criar e Implementar um Plano de Sucessão estruturado.
-Reconhecer e premiar mensalmente os colaboradores que se destacarem em qualidade,produtividade e vendas de SVA.
-Realizar um evento semestral para Reconhecer e premiar os vendedores que se destacarem em qualidade, produtividade e receita e alinhamento com a cultura da regional.</t>
  </si>
  <si>
    <t>CAPILARIDADE</t>
  </si>
  <si>
    <t>Garantir 100% de ocupação do HC previsto do canal condominios ao longo de 12 meses</t>
  </si>
  <si>
    <t>-Divulgar vagas disponiveis  de emprego em grupos de mídias sociais(redes sociais) e sites gratuitos.
- Coletar 10 curriculos ao mês de possiveis candidatos.
-Realizar 3 seleções mensais. 
-Criar banco de talentos com no minimo 5 candidatos pré-aprovados.
-Realizar desligamentos somente após a contratação do substituto</t>
  </si>
  <si>
    <t>Garantir 100% de ocupação do HC previsto do canal direto ao longo de 12 meses</t>
  </si>
  <si>
    <t>Aumentar Força de Vendas de 96 vendedores para 112 vendedores</t>
  </si>
  <si>
    <t>-Contratar 16 novos vendedores (11 em Fortaleza Ce, 3 em Porto Seguro BA, 2 em Eunápolis BA).
-Aumentar Numero de Equipes PAP de 07 para 08
-Contratar 1 novo Supervisor Uf CE.</t>
  </si>
  <si>
    <t>PAP INDIRETO</t>
  </si>
  <si>
    <t>Reduzir Churn do Canal Indireto de 41% para 36%</t>
  </si>
  <si>
    <t>-Direcionar todas as ações promocionais de vendas exclusivamente nas áreas verdes.
-Direcionar FDV para bairros utilizando NETTOOL, relatórios de churn e FPD, priorizando áreas saudáveis no planejamento de rota semanal
-Direcionar as rotas das equipes para assegurar 100% de cobertura semanal nas áreas verdes.
-Identificar os ofensores de FPD e churn e desenvolver um plano de ação individual mensal , corrigir os problemas e melhorar os indicadores.
-Desligar os ofensores de FPD e churn identificados após 3 meses de plano de ação individual e sem melhoras nos indicadores.
-Executar e aplicar o processo de análise para novos pedidos em áreas com histórico de problemas de qualidade.
-Executar a análise direta auditoria para todas as vendas em áreas problemáticas, garantindo:
   (Registro fotográfico da fachada da residência)
   (Verificação da classe social predominante da área)
   (Validação do comprovante de pagamento da concorrência (emitido nos últimos 30 dias) ou contrato de locação)
   (Consulta ao i-Manager para verificar o histórico do endereço)
-Realizar a triagem semanal do relatorio de FPD, corrigindo desvios identificados e priorizando ações em áreas críticas.
-Tornar obrigatório o cadastro do segundo contato e e-mail correto de novos clientes no sistema HUB.
-Realizar Auditória de todas as vendas com evidencias  por parte da celula de qualidade do parceiro.
-Enviar mensagem de pós-venda após a instalação do serviço, incluindo orientações detalhadas sobre como acessar a fatura e canais para esclarecimento de dúvidas, visando aumentar a satisfação e retenção do cliente.-Realizar treinamento mensal sobre processo de pós venda.
-Realizar treinamento mensal sobre processo de pós venda.</t>
  </si>
  <si>
    <t>Reduzir FPD do Canal Indireto de 32% para 29%</t>
  </si>
  <si>
    <t>Aumentar eficiência de Instalações do canal condominios de 87% para 91%</t>
  </si>
  <si>
    <t>-Realizar a consulta de viabilidade técnica do condomínio em relatório fornecido pelo Projetos(Planilha de MDU) antes do envio da proposta de venda, garantindo a disponibilidade do serviço e evitando possíveis inconsistências no processo de instalação.
-Solicitar a duplicação de CTOs para condomínios com alta ocupação.
-Aumentar aderencia da FDV a carteira de condominios.
-Diminuir a representatividade de vendas em Residencias/casas em 10%</t>
  </si>
  <si>
    <t>Aumentar eficiência de Instalações do canal Indireto de 84% para 85%</t>
  </si>
  <si>
    <t>-Redirecionar o Foco da Equipe: Realocar 100% da equipe de vendas para áreas com indicadores positivos(Maior Eficiência de Instalações).
-Implementar ações corretivas em cima dos ofensores para eliminar as causas identificadas semanalmente com plano de ação.
-Propor areas com baixa eficiência de instalações para ações de clear up e Alivios.
-Alocar o time para atuar em áreas,que ocorreram ações de clear up e alívios.
-Direcionar para areas saudavéis no indicador com base nas ferramentas (Power Bi de quebra e Nettool)</t>
  </si>
  <si>
    <t>Aumentar Produtividade de vendas do canal Indireto de 0,79 para 0,81</t>
  </si>
  <si>
    <t>-Conduzir sessões de treinamento para 100% da força de vendas do canal indireto mensalmente.
-Direcionar as equipes de vendas para áreas com baixas taxas de ocupação, utilizando as ferramentas disponíveis (Nettool)
-Criar campanhas específicas de incentivo para as equipes do cancl indireto, premiando os melhores desempenhos de vendas e incentivando a superação das metas(utilizar recursos disponivéis)
-Implementar o relatório de visitas para o canal e Monitorar o desempenho das equipes em tempo real por meio de relatórios do Hub de Vendas e ajustar as estratégias conforme necessário
-Direcionar  as equipes de vendas para áreas com maior potencial de conversão (alivios/clear up), utilizando ferramentas de apoio comercial fornecida pelo time de operações.</t>
  </si>
  <si>
    <t>Aumentar Ticket Médio do Canal Indireto de de R$93,31 R$95,18</t>
  </si>
  <si>
    <t>Aumentar o numero de parceiros do canal indireto de 1 para 3</t>
  </si>
  <si>
    <t>-Prospectar e credenciar dois novos parceiros estratégicos com no minimo 04 FDV cada
-Listar pelo menos 5 potenciais parceiros.
-Concluir o credenciamento de dois novos parceiros até junho/2025
-Aumentar força de vendas de 07 para 15 vendedores.</t>
  </si>
  <si>
    <t>Aumentar Produtividade do Canal Condominios de 0,71 para 0,85</t>
  </si>
  <si>
    <t>-Realizar 10 plantões mensais por equipe em condomínios com baixa penetração, utilizando o relatório fornecido pela gerência de planejamento, visando um incremento de 10% na penetração dos prédios trabalhados.
-Estabelecer cinco parcerias estratégicas até abril de 2025 com empresas que possuam alta visibilidade junto ao público-alvo, como academias (ex.: Ayo), lojas de varejo (ex.: Leroy Merlin) e construtoras, visando fortalecer a presença de mercado e gerar novas oportunidades de vendas.
-Planejar e executar 10 ações mensais em locais estratégicos com grande circulação, priorizando moradores de prédios de difícil acesso (classes A e B). 
-Realizar a redistribuição de carteiras com base no desempenho individual do time, utilizando critérios objetivos, como percentual de vendas, localização geográfica, número de HPs disponíveis e potencial de mercado(novas vendas).
-Realizar treinamentos de reciclagem mensal sobre o processo de vendas (uso do carrossel de vendas).
-Finalizar o projeto construtoras com entrada do Hunter.
-Reorientar e garantir que a equipe de vendas tenha uma cobertura mínima de 90% em condomínios da sua carteira.
-propor campanhas tiro curto exclusiva para FDV(condominios).</t>
  </si>
  <si>
    <t>Aumentar Ticket Médio do Canal  Condominio de R$102,66 para R$104,71</t>
  </si>
  <si>
    <t xml:space="preserve">Contratar um Hunter para Canal Condominios </t>
  </si>
  <si>
    <t>-Definir, em conjunto com a equipe de planejamento, o modelo funcional e as responsabilidades do cargo, alinhando as atividades às metas estratégicas e às necessidades operacionais do negócio.
 *Contratar um Hunter para atuar na prospecção ativa e estratégica de novos condomínios, focando em identificar oportunidades de mercado, ampliar a base de clientes e acelerar o crescimento no segmento.
-Selecionar em conjunto com o RH Profissionais qualificados, alinhando o processo de recrutamento às competências necessárias para atingir os objetivos estratégicos da função
-Finalizar o recrutamento, seleção e integração do colaborador.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</si>
</sst>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R$&quot;\ * #,##0.00_-;\-&quot;R$&quot;\ * #,##0.00_-;_-&quot;R$&quot;\ * &quot;-&quot;??_-;_-@_-"/>
    <numFmt numFmtId="164" formatCode="[$-416]mmm\-yy;@"/>
    <numFmt numFmtId="165" formatCode="0.0%"/>
    <numFmt numFmtId="166" formatCode="#,##0_ ;[Red]\-#,##0\ "/>
  </numFmts>
  <fonts count="11" x14ac:knownFonts="1">
    <font>
      <sz val="11"/>
      <color theme="1"/>
      <name val="Aptos Narrow"/>
      <family val="2"/>
      <scheme val="minor"/>
    </font>
    <font>
      <sz val="11"/>
      <color theme="1"/>
      <name val="Aptos Narrow"/>
      <family val="2"/>
      <scheme val="minor"/>
    </font>
    <font>
      <sz val="9"/>
      <color theme="1"/>
      <name val="Aptos Narrow"/>
      <family val="2"/>
      <scheme val="minor"/>
    </font>
    <font>
      <b/>
      <i/>
      <sz val="9"/>
      <color theme="0" tint="-0.249977111117893"/>
      <name val="Aptos Narrow"/>
      <family val="2"/>
      <scheme val="minor"/>
    </font>
    <font>
      <sz val="9"/>
      <color theme="0"/>
      <name val="Aptos Narrow"/>
      <family val="2"/>
      <scheme val="minor"/>
    </font>
    <font>
      <sz val="9"/>
      <color rgb="FFFFFFFF"/>
      <name val="Aptos Narrow"/>
      <family val="2"/>
      <scheme val="minor"/>
    </font>
    <font>
      <sz val="9"/>
      <color rgb="FF000000"/>
      <name val="Aptos Narrow"/>
      <family val="2"/>
      <scheme val="minor"/>
    </font>
    <font>
      <b/>
      <sz val="10"/>
      <color theme="1"/>
      <name val="Arial"/>
      <family val="2"/>
    </font>
    <font>
      <b/>
      <sz val="9"/>
      <color theme="1"/>
      <name val="Aptos Narrow"/>
      <family val="2"/>
      <scheme val="minor"/>
    </font>
    <font>
      <b/>
      <sz val="10"/>
      <color rgb="FF000000"/>
      <name val="Arial"/>
      <family val="2"/>
    </font>
    <font>
      <b/>
      <sz val="9"/>
      <color theme="1"/>
      <name val="Arial"/>
      <family val="2"/>
    </font>
  </fonts>
  <fills count="6">
    <fill>
      <patternFill patternType="none"/>
    </fill>
    <fill>
      <patternFill patternType="gray125"/>
    </fill>
    <fill>
      <patternFill patternType="solid">
        <fgColor theme="4" tint="-0.249977111117893"/>
        <bgColor indexed="64"/>
      </patternFill>
    </fill>
    <fill>
      <patternFill patternType="solid">
        <fgColor rgb="FF000000"/>
        <bgColor rgb="FF000000"/>
      </patternFill>
    </fill>
    <fill>
      <patternFill patternType="solid">
        <fgColor theme="4" tint="-0.249977111117893"/>
        <bgColor rgb="FF000000"/>
      </patternFill>
    </fill>
    <fill>
      <patternFill patternType="solid">
        <fgColor theme="9" tint="0.79998168889431442"/>
        <bgColor indexed="64"/>
      </patternFill>
    </fill>
  </fills>
  <borders count="2">
    <border>
      <left/>
      <right/>
      <top/>
      <bottom/>
      <diagonal/>
    </border>
    <border>
      <left/>
      <right/>
      <top style="thin">
        <color theme="0" tint="-4.9989318521683403E-2"/>
      </top>
      <bottom style="thin">
        <color theme="0" tint="-4.9989318521683403E-2"/>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2" fillId="0" borderId="0" xfId="0" applyFont="1" applyAlignment="1">
      <alignment horizontal="left"/>
    </xf>
    <xf numFmtId="0" fontId="2" fillId="0" borderId="0" xfId="0" applyFont="1"/>
    <xf numFmtId="0" fontId="2" fillId="0" borderId="0" xfId="0" applyFont="1" applyAlignment="1">
      <alignment horizontal="center"/>
    </xf>
    <xf numFmtId="49" fontId="2" fillId="0" borderId="0" xfId="0" applyNumberFormat="1" applyFont="1" applyAlignment="1">
      <alignment horizontal="left"/>
    </xf>
    <xf numFmtId="0" fontId="3" fillId="0" borderId="0" xfId="0" applyFont="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center" vertical="center"/>
    </xf>
    <xf numFmtId="0" fontId="5" fillId="3" borderId="1" xfId="0" applyFont="1" applyFill="1" applyBorder="1" applyAlignment="1">
      <alignment horizontal="left"/>
    </xf>
    <xf numFmtId="0" fontId="5" fillId="3" borderId="1" xfId="0" applyFont="1" applyFill="1" applyBorder="1"/>
    <xf numFmtId="0" fontId="5" fillId="3" borderId="1" xfId="0" applyFont="1" applyFill="1" applyBorder="1" applyAlignment="1">
      <alignment horizontal="center"/>
    </xf>
    <xf numFmtId="49" fontId="5" fillId="3" borderId="1" xfId="0" applyNumberFormat="1" applyFont="1" applyFill="1" applyBorder="1" applyAlignment="1">
      <alignment horizontal="left"/>
    </xf>
    <xf numFmtId="0" fontId="4" fillId="4"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pplyAlignment="1">
      <alignment vertical="center"/>
    </xf>
    <xf numFmtId="9" fontId="2" fillId="5" borderId="1" xfId="0" applyNumberFormat="1" applyFont="1" applyFill="1" applyBorder="1" applyAlignment="1">
      <alignment horizontal="center" vertical="center"/>
    </xf>
    <xf numFmtId="164" fontId="2" fillId="5" borderId="1" xfId="0" applyNumberFormat="1" applyFont="1" applyFill="1" applyBorder="1" applyAlignment="1">
      <alignment vertical="center"/>
    </xf>
    <xf numFmtId="0" fontId="6" fillId="5" borderId="1" xfId="0" applyFont="1" applyFill="1" applyBorder="1" applyAlignment="1">
      <alignment vertical="center"/>
    </xf>
    <xf numFmtId="0" fontId="7" fillId="5" borderId="0" xfId="0" applyFont="1" applyFill="1" applyAlignment="1">
      <alignment horizontal="left" vertical="center"/>
    </xf>
    <xf numFmtId="49" fontId="6" fillId="5" borderId="1" xfId="0" applyNumberFormat="1" applyFont="1" applyFill="1" applyBorder="1" applyAlignment="1">
      <alignment vertical="center" wrapText="1"/>
    </xf>
    <xf numFmtId="9" fontId="2" fillId="5" borderId="1" xfId="2" applyFont="1" applyFill="1" applyBorder="1" applyAlignment="1">
      <alignment horizontal="center" vertical="center"/>
    </xf>
    <xf numFmtId="165" fontId="2" fillId="5" borderId="1" xfId="2" applyNumberFormat="1" applyFont="1" applyFill="1" applyBorder="1" applyAlignment="1">
      <alignment horizontal="center" vertical="center"/>
    </xf>
    <xf numFmtId="9" fontId="8" fillId="5" borderId="1" xfId="2" applyFont="1" applyFill="1" applyBorder="1" applyAlignment="1">
      <alignment horizontal="center" vertical="center"/>
    </xf>
    <xf numFmtId="166" fontId="8" fillId="5" borderId="1" xfId="0" applyNumberFormat="1" applyFont="1" applyFill="1" applyBorder="1" applyAlignment="1">
      <alignment horizontal="center" vertical="center"/>
    </xf>
    <xf numFmtId="0" fontId="2" fillId="5" borderId="0" xfId="0" applyFont="1" applyFill="1" applyAlignment="1">
      <alignment horizontal="center" vertical="center"/>
    </xf>
    <xf numFmtId="0" fontId="9" fillId="5" borderId="1" xfId="0" applyFont="1" applyFill="1" applyBorder="1" applyAlignment="1">
      <alignment horizontal="left" vertical="center" wrapText="1"/>
    </xf>
    <xf numFmtId="0" fontId="2" fillId="5" borderId="0" xfId="0" applyFont="1" applyFill="1" applyAlignment="1">
      <alignment vertical="center"/>
    </xf>
    <xf numFmtId="0" fontId="9" fillId="5" borderId="1" xfId="0" applyFont="1" applyFill="1" applyBorder="1" applyAlignment="1">
      <alignment horizontal="left" vertical="center"/>
    </xf>
    <xf numFmtId="0" fontId="2" fillId="5" borderId="1" xfId="0" applyFont="1" applyFill="1" applyBorder="1" applyAlignment="1">
      <alignment horizontal="center" vertical="center"/>
    </xf>
    <xf numFmtId="1" fontId="2" fillId="5" borderId="1" xfId="0" applyNumberFormat="1" applyFont="1" applyFill="1" applyBorder="1" applyAlignment="1">
      <alignment horizontal="center" vertical="center"/>
    </xf>
    <xf numFmtId="2" fontId="2" fillId="5" borderId="1" xfId="0" applyNumberFormat="1" applyFont="1" applyFill="1" applyBorder="1" applyAlignment="1">
      <alignment horizontal="center" vertical="center"/>
    </xf>
    <xf numFmtId="49" fontId="6" fillId="5" borderId="1" xfId="0" quotePrefix="1" applyNumberFormat="1" applyFont="1" applyFill="1" applyBorder="1" applyAlignment="1">
      <alignment vertical="center" wrapText="1"/>
    </xf>
    <xf numFmtId="1" fontId="2" fillId="5" borderId="1" xfId="0" applyNumberFormat="1" applyFont="1" applyFill="1" applyBorder="1" applyAlignment="1">
      <alignment vertical="center"/>
    </xf>
    <xf numFmtId="1" fontId="2" fillId="5" borderId="0" xfId="0" applyNumberFormat="1" applyFont="1" applyFill="1" applyAlignment="1">
      <alignment vertical="center"/>
    </xf>
    <xf numFmtId="44" fontId="2" fillId="5" borderId="1" xfId="1" applyFont="1" applyFill="1" applyBorder="1" applyAlignment="1">
      <alignment horizontal="center" vertical="center"/>
    </xf>
    <xf numFmtId="49" fontId="6" fillId="5" borderId="1" xfId="0" applyNumberFormat="1" applyFont="1" applyFill="1" applyBorder="1" applyAlignment="1">
      <alignment horizontal="left" vertical="center" wrapText="1"/>
    </xf>
    <xf numFmtId="44" fontId="8" fillId="5" borderId="1" xfId="1" applyFont="1" applyFill="1" applyBorder="1" applyAlignment="1">
      <alignment horizontal="center" vertical="center"/>
    </xf>
    <xf numFmtId="0" fontId="2" fillId="5" borderId="0" xfId="0" applyFont="1" applyFill="1" applyAlignment="1">
      <alignment horizontal="left" vertical="center"/>
    </xf>
    <xf numFmtId="0" fontId="6" fillId="5" borderId="0" xfId="0" applyFont="1" applyFill="1" applyAlignment="1">
      <alignment vertical="center"/>
    </xf>
    <xf numFmtId="0" fontId="9" fillId="5" borderId="0" xfId="0" applyFont="1" applyFill="1" applyAlignment="1">
      <alignment horizontal="left" vertical="center"/>
    </xf>
    <xf numFmtId="49" fontId="6" fillId="5" borderId="0" xfId="0" applyNumberFormat="1" applyFont="1" applyFill="1" applyAlignment="1">
      <alignment horizontal="left" vertical="center" wrapText="1"/>
    </xf>
    <xf numFmtId="9" fontId="2" fillId="5" borderId="0" xfId="2" applyFont="1" applyFill="1" applyBorder="1" applyAlignment="1">
      <alignment horizontal="center" vertical="center"/>
    </xf>
    <xf numFmtId="1" fontId="2" fillId="5" borderId="0" xfId="1" applyNumberFormat="1" applyFont="1" applyFill="1" applyBorder="1" applyAlignment="1">
      <alignment vertical="center"/>
    </xf>
    <xf numFmtId="166" fontId="2" fillId="5" borderId="0" xfId="0" applyNumberFormat="1" applyFont="1" applyFill="1" applyAlignment="1">
      <alignment horizontal="center" vertical="center"/>
    </xf>
    <xf numFmtId="44" fontId="2" fillId="5" borderId="0" xfId="1" applyFont="1" applyFill="1" applyAlignment="1">
      <alignment horizontal="center" vertical="center"/>
    </xf>
    <xf numFmtId="44" fontId="2" fillId="5" borderId="0" xfId="1" applyFont="1" applyFill="1" applyBorder="1" applyAlignment="1">
      <alignment horizontal="center" vertical="center"/>
    </xf>
    <xf numFmtId="0" fontId="10" fillId="5" borderId="0" xfId="0" applyFont="1" applyFill="1" applyAlignment="1">
      <alignment horizontal="left" vertical="center"/>
    </xf>
    <xf numFmtId="49" fontId="2" fillId="5" borderId="0" xfId="0" applyNumberFormat="1" applyFont="1" applyFill="1" applyAlignment="1">
      <alignment horizontal="left" vertical="center" wrapText="1"/>
    </xf>
    <xf numFmtId="9" fontId="2" fillId="5" borderId="0" xfId="2" applyFont="1" applyFill="1" applyAlignment="1">
      <alignment horizontal="center" vertical="center"/>
    </xf>
    <xf numFmtId="1" fontId="2" fillId="5" borderId="0" xfId="0" applyNumberFormat="1" applyFont="1" applyFill="1" applyAlignment="1">
      <alignment horizontal="center" vertical="center"/>
    </xf>
    <xf numFmtId="44" fontId="2" fillId="5" borderId="0" xfId="1" applyFont="1" applyFill="1" applyAlignment="1">
      <alignment vertical="center"/>
    </xf>
    <xf numFmtId="44" fontId="8" fillId="5" borderId="1" xfId="1" applyFont="1" applyFill="1" applyBorder="1" applyAlignment="1">
      <alignment vertical="center"/>
    </xf>
    <xf numFmtId="17" fontId="2" fillId="5" borderId="0" xfId="0" applyNumberFormat="1" applyFont="1" applyFill="1" applyAlignment="1">
      <alignment vertical="center"/>
    </xf>
    <xf numFmtId="0" fontId="4" fillId="2" borderId="0" xfId="0" applyFont="1" applyFill="1" applyAlignment="1">
      <alignment horizontal="center" vertical="center"/>
    </xf>
  </cellXfs>
  <cellStyles count="3">
    <cellStyle name="Moeda" xfId="1" builtinId="4"/>
    <cellStyle name="Normal" xfId="0" builtinId="0"/>
    <cellStyle name="Porcentagem"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658F-437D-4CBE-BCD2-A646A484CDDE}">
  <sheetPr>
    <tabColor theme="6" tint="0.39997558519241921"/>
  </sheetPr>
  <dimension ref="B1:AB29"/>
  <sheetViews>
    <sheetView showGridLines="0" tabSelected="1" zoomScaleNormal="100" workbookViewId="0">
      <pane xSplit="2" ySplit="3" topLeftCell="T4" activePane="bottomRight" state="frozen"/>
      <selection pane="topRight"/>
      <selection pane="bottomLeft"/>
      <selection pane="bottomRight" activeCell="BE4" sqref="BE4"/>
    </sheetView>
  </sheetViews>
  <sheetFormatPr defaultColWidth="1.6640625" defaultRowHeight="12" x14ac:dyDescent="0.25"/>
  <cols>
    <col min="1" max="1" width="1.6640625" style="2"/>
    <col min="2" max="2" width="9.33203125" style="1" bestFit="1" customWidth="1"/>
    <col min="3" max="3" width="14.6640625" style="2" bestFit="1" customWidth="1"/>
    <col min="4" max="4" width="11" style="2" bestFit="1" customWidth="1"/>
    <col min="5" max="5" width="15.44140625" style="2" bestFit="1" customWidth="1"/>
    <col min="6" max="6" width="8.6640625" style="3" bestFit="1" customWidth="1"/>
    <col min="7" max="7" width="8.88671875" style="3" bestFit="1" customWidth="1"/>
    <col min="8" max="8" width="9.5546875" style="3" bestFit="1" customWidth="1"/>
    <col min="9" max="9" width="13.6640625" style="2" bestFit="1" customWidth="1"/>
    <col min="10" max="10" width="11.6640625" style="2" bestFit="1" customWidth="1"/>
    <col min="11" max="11" width="12.33203125" style="2" bestFit="1" customWidth="1"/>
    <col min="12" max="12" width="89.44140625" style="2" bestFit="1" customWidth="1"/>
    <col min="13" max="13" width="125.88671875" style="4" bestFit="1" customWidth="1"/>
    <col min="14" max="15" width="12.88671875" style="2" bestFit="1" customWidth="1"/>
    <col min="16" max="26" width="10.6640625" style="6" bestFit="1" customWidth="1"/>
    <col min="27" max="27" width="11.33203125" style="6" bestFit="1" customWidth="1"/>
    <col min="28" max="28" width="8.6640625" style="6" bestFit="1" customWidth="1"/>
    <col min="29" max="16384" width="1.6640625" style="2"/>
  </cols>
  <sheetData>
    <row r="1" spans="2:28" x14ac:dyDescent="0.25">
      <c r="P1" s="5">
        <v>24</v>
      </c>
      <c r="Q1" s="5">
        <v>20.5</v>
      </c>
      <c r="R1" s="5">
        <v>21.9</v>
      </c>
      <c r="S1" s="5">
        <v>24</v>
      </c>
      <c r="T1" s="5">
        <v>22.5</v>
      </c>
      <c r="U1" s="5">
        <v>21.9</v>
      </c>
      <c r="V1" s="5">
        <v>24.8</v>
      </c>
      <c r="W1" s="5">
        <v>24.15</v>
      </c>
      <c r="X1" s="5">
        <v>23</v>
      </c>
      <c r="Y1" s="5">
        <v>24.8</v>
      </c>
      <c r="Z1" s="5">
        <v>22.1</v>
      </c>
      <c r="AA1" s="5">
        <v>19</v>
      </c>
    </row>
    <row r="2" spans="2:28" x14ac:dyDescent="0.25">
      <c r="P2" s="53" t="s">
        <v>0</v>
      </c>
      <c r="Q2" s="53"/>
      <c r="R2" s="53"/>
      <c r="S2" s="53"/>
      <c r="T2" s="53"/>
      <c r="U2" s="53"/>
      <c r="V2" s="53"/>
      <c r="W2" s="53"/>
      <c r="X2" s="53"/>
      <c r="Y2" s="53"/>
      <c r="Z2" s="53"/>
      <c r="AA2" s="53"/>
      <c r="AB2" s="7"/>
    </row>
    <row r="3" spans="2:28" x14ac:dyDescent="0.25">
      <c r="B3" s="8" t="s">
        <v>1</v>
      </c>
      <c r="C3" s="9" t="s">
        <v>2</v>
      </c>
      <c r="D3" s="9" t="s">
        <v>3</v>
      </c>
      <c r="E3" s="9" t="s">
        <v>4</v>
      </c>
      <c r="F3" s="10" t="s">
        <v>5</v>
      </c>
      <c r="G3" s="10" t="s">
        <v>6</v>
      </c>
      <c r="H3" s="10" t="s">
        <v>7</v>
      </c>
      <c r="I3" s="10" t="s">
        <v>8</v>
      </c>
      <c r="J3" s="10" t="s">
        <v>9</v>
      </c>
      <c r="K3" s="9" t="s">
        <v>10</v>
      </c>
      <c r="L3" s="9" t="s">
        <v>11</v>
      </c>
      <c r="M3" s="11" t="s">
        <v>12</v>
      </c>
      <c r="N3" s="9" t="s">
        <v>13</v>
      </c>
      <c r="O3" s="9" t="s">
        <v>14</v>
      </c>
      <c r="P3" s="12" t="s">
        <v>15</v>
      </c>
      <c r="Q3" s="12" t="s">
        <v>16</v>
      </c>
      <c r="R3" s="12" t="s">
        <v>17</v>
      </c>
      <c r="S3" s="12" t="s">
        <v>18</v>
      </c>
      <c r="T3" s="12" t="s">
        <v>19</v>
      </c>
      <c r="U3" s="12" t="s">
        <v>20</v>
      </c>
      <c r="V3" s="12" t="s">
        <v>21</v>
      </c>
      <c r="W3" s="12" t="s">
        <v>22</v>
      </c>
      <c r="X3" s="12" t="s">
        <v>23</v>
      </c>
      <c r="Y3" s="12" t="s">
        <v>24</v>
      </c>
      <c r="Z3" s="12" t="s">
        <v>25</v>
      </c>
      <c r="AA3" s="12" t="s">
        <v>26</v>
      </c>
      <c r="AB3" s="12" t="s">
        <v>27</v>
      </c>
    </row>
    <row r="4" spans="2:28" s="24" customFormat="1" ht="192" x14ac:dyDescent="0.3">
      <c r="B4" s="13" t="s">
        <v>28</v>
      </c>
      <c r="C4" s="14" t="s">
        <v>29</v>
      </c>
      <c r="D4" s="14" t="s">
        <v>30</v>
      </c>
      <c r="E4" s="14" t="s">
        <v>31</v>
      </c>
      <c r="F4" s="15">
        <v>0.35</v>
      </c>
      <c r="G4" s="15">
        <v>0.3</v>
      </c>
      <c r="H4" s="15">
        <f t="shared" ref="H4:H10" si="0">-(F4-G4)</f>
        <v>-4.9999999999999989E-2</v>
      </c>
      <c r="I4" s="16">
        <v>45658</v>
      </c>
      <c r="J4" s="16">
        <v>45992</v>
      </c>
      <c r="K4" s="17"/>
      <c r="L4" s="18" t="s">
        <v>32</v>
      </c>
      <c r="M4" s="19" t="s">
        <v>33</v>
      </c>
      <c r="N4" s="20"/>
      <c r="O4" s="14"/>
      <c r="P4" s="21">
        <v>0.35149999999999998</v>
      </c>
      <c r="Q4" s="21">
        <v>0.3468181818181818</v>
      </c>
      <c r="R4" s="21">
        <v>0.34213636363636363</v>
      </c>
      <c r="S4" s="21">
        <v>0.33745454545454545</v>
      </c>
      <c r="T4" s="21">
        <v>0.33277272727272728</v>
      </c>
      <c r="U4" s="21">
        <v>0.3280909090909091</v>
      </c>
      <c r="V4" s="21">
        <v>0.32340909090909092</v>
      </c>
      <c r="W4" s="21">
        <v>0.31872727272727275</v>
      </c>
      <c r="X4" s="21">
        <v>0.31404545454545457</v>
      </c>
      <c r="Y4" s="21">
        <v>0.3093636363636364</v>
      </c>
      <c r="Z4" s="21">
        <v>0.30468181818181822</v>
      </c>
      <c r="AA4" s="21">
        <v>0.30000000000000004</v>
      </c>
      <c r="AB4" s="22">
        <f>AVERAGE(P4:AA4)</f>
        <v>0.32574999999999998</v>
      </c>
    </row>
    <row r="5" spans="2:28" s="26" customFormat="1" ht="192" x14ac:dyDescent="0.3">
      <c r="B5" s="13" t="s">
        <v>28</v>
      </c>
      <c r="C5" s="14" t="s">
        <v>29</v>
      </c>
      <c r="D5" s="14" t="s">
        <v>30</v>
      </c>
      <c r="E5" s="14" t="s">
        <v>31</v>
      </c>
      <c r="F5" s="15">
        <v>0.2944</v>
      </c>
      <c r="G5" s="15">
        <v>0.25</v>
      </c>
      <c r="H5" s="15">
        <f t="shared" si="0"/>
        <v>-4.4399999999999995E-2</v>
      </c>
      <c r="I5" s="16">
        <v>45658</v>
      </c>
      <c r="J5" s="16">
        <v>45839</v>
      </c>
      <c r="K5" s="17"/>
      <c r="L5" s="25" t="s">
        <v>34</v>
      </c>
      <c r="M5" s="19" t="s">
        <v>33</v>
      </c>
      <c r="N5" s="20"/>
      <c r="O5" s="14"/>
      <c r="P5" s="21">
        <v>0.2944</v>
      </c>
      <c r="Q5" s="21">
        <v>0.28699999999999998</v>
      </c>
      <c r="R5" s="21">
        <v>0.27959999999999996</v>
      </c>
      <c r="S5" s="21">
        <v>0.27219999999999994</v>
      </c>
      <c r="T5" s="21">
        <v>0.26479999999999992</v>
      </c>
      <c r="U5" s="21">
        <v>0.25739999999999991</v>
      </c>
      <c r="V5" s="21">
        <v>0.24999999999999992</v>
      </c>
      <c r="W5" s="21">
        <v>0.24999999999999992</v>
      </c>
      <c r="X5" s="21">
        <v>0.24999999999999992</v>
      </c>
      <c r="Y5" s="21">
        <v>0.24999999999999992</v>
      </c>
      <c r="Z5" s="21">
        <v>0.24999999999999992</v>
      </c>
      <c r="AA5" s="21">
        <v>0.24999999999999992</v>
      </c>
      <c r="AB5" s="22">
        <f>AVERAGE(P5:AA5)</f>
        <v>0.26294999999999996</v>
      </c>
    </row>
    <row r="6" spans="2:28" s="26" customFormat="1" ht="60" x14ac:dyDescent="0.3">
      <c r="B6" s="13" t="s">
        <v>28</v>
      </c>
      <c r="C6" s="14" t="s">
        <v>29</v>
      </c>
      <c r="D6" s="14" t="s">
        <v>30</v>
      </c>
      <c r="E6" s="14" t="s">
        <v>35</v>
      </c>
      <c r="F6" s="20">
        <v>0.81</v>
      </c>
      <c r="G6" s="20">
        <v>0.85</v>
      </c>
      <c r="H6" s="20">
        <f t="shared" si="0"/>
        <v>3.9999999999999925E-2</v>
      </c>
      <c r="I6" s="16">
        <v>45658</v>
      </c>
      <c r="J6" s="16">
        <v>45839</v>
      </c>
      <c r="K6" s="17"/>
      <c r="L6" s="27" t="s">
        <v>36</v>
      </c>
      <c r="M6" s="19" t="s">
        <v>37</v>
      </c>
      <c r="N6" s="20"/>
      <c r="O6" s="14"/>
      <c r="P6" s="28">
        <v>0</v>
      </c>
      <c r="Q6" s="29">
        <v>15.052488000000096</v>
      </c>
      <c r="R6" s="29">
        <v>28.880250840000183</v>
      </c>
      <c r="S6" s="29">
        <v>44.573572858950278</v>
      </c>
      <c r="T6" s="29">
        <v>63.895698395946383</v>
      </c>
      <c r="U6" s="29">
        <v>74.660734538741707</v>
      </c>
      <c r="V6" s="29">
        <v>104.17776912382564</v>
      </c>
      <c r="W6" s="29">
        <v>97.927102976396085</v>
      </c>
      <c r="X6" s="29">
        <v>100.01065835887259</v>
      </c>
      <c r="Y6" s="29">
        <v>104.17776912382564</v>
      </c>
      <c r="Z6" s="29">
        <v>85.425770681537017</v>
      </c>
      <c r="AA6" s="29">
        <v>81.258659916583994</v>
      </c>
      <c r="AB6" s="23">
        <v>800.04047481467967</v>
      </c>
    </row>
    <row r="7" spans="2:28" s="26" customFormat="1" ht="108" x14ac:dyDescent="0.3">
      <c r="B7" s="13" t="s">
        <v>28</v>
      </c>
      <c r="C7" s="14" t="s">
        <v>29</v>
      </c>
      <c r="D7" s="14" t="s">
        <v>30</v>
      </c>
      <c r="E7" s="14" t="s">
        <v>38</v>
      </c>
      <c r="F7" s="30">
        <v>0.94</v>
      </c>
      <c r="G7" s="28">
        <v>0.96</v>
      </c>
      <c r="H7" s="30">
        <f t="shared" si="0"/>
        <v>2.0000000000000018E-2</v>
      </c>
      <c r="I7" s="16">
        <v>45658</v>
      </c>
      <c r="J7" s="16">
        <v>45839</v>
      </c>
      <c r="K7" s="17"/>
      <c r="L7" s="27" t="s">
        <v>39</v>
      </c>
      <c r="M7" s="31" t="s">
        <v>40</v>
      </c>
      <c r="N7" s="20"/>
      <c r="O7" s="14"/>
      <c r="P7" s="14">
        <v>0</v>
      </c>
      <c r="Q7" s="32">
        <v>7.8004959999998773</v>
      </c>
      <c r="R7" s="32">
        <v>14.929085639999695</v>
      </c>
      <c r="S7" s="32">
        <v>22.984174760299521</v>
      </c>
      <c r="T7" s="32">
        <v>32.865724445782341</v>
      </c>
      <c r="U7" s="32">
        <v>38.499131172271241</v>
      </c>
      <c r="V7" s="32">
        <v>44.766431595664237</v>
      </c>
      <c r="W7" s="32">
        <v>43.788995745624106</v>
      </c>
      <c r="X7" s="32">
        <v>44.720676506169298</v>
      </c>
      <c r="Y7" s="32">
        <v>46.584038027259687</v>
      </c>
      <c r="Z7" s="32">
        <v>38.198911182352944</v>
      </c>
      <c r="AA7" s="32">
        <v>36.335549661262554</v>
      </c>
      <c r="AB7" s="33">
        <f>SUM(P7:AA7)</f>
        <v>371.47321473668552</v>
      </c>
    </row>
    <row r="8" spans="2:28" s="26" customFormat="1" ht="96" x14ac:dyDescent="0.3">
      <c r="B8" s="13" t="s">
        <v>28</v>
      </c>
      <c r="C8" s="14" t="s">
        <v>29</v>
      </c>
      <c r="D8" s="14" t="s">
        <v>30</v>
      </c>
      <c r="E8" s="14" t="s">
        <v>41</v>
      </c>
      <c r="F8" s="34">
        <v>94.73</v>
      </c>
      <c r="G8" s="34">
        <v>96.62</v>
      </c>
      <c r="H8" s="34">
        <f t="shared" si="0"/>
        <v>1.8900000000000006</v>
      </c>
      <c r="I8" s="16">
        <v>45658</v>
      </c>
      <c r="J8" s="16">
        <v>45992</v>
      </c>
      <c r="K8" s="17"/>
      <c r="L8" s="27" t="s">
        <v>42</v>
      </c>
      <c r="M8" s="35" t="s">
        <v>43</v>
      </c>
      <c r="N8" s="20"/>
      <c r="O8" s="14"/>
      <c r="P8" s="34">
        <v>95.045766666666665</v>
      </c>
      <c r="Q8" s="34">
        <v>95.361533333333327</v>
      </c>
      <c r="R8" s="34">
        <v>95.677299999999988</v>
      </c>
      <c r="S8" s="34">
        <v>95.99306666666665</v>
      </c>
      <c r="T8" s="34">
        <v>96.308833333333311</v>
      </c>
      <c r="U8" s="34">
        <v>96.624599999999973</v>
      </c>
      <c r="V8" s="34">
        <v>96.624599999999973</v>
      </c>
      <c r="W8" s="34">
        <v>96.624599999999973</v>
      </c>
      <c r="X8" s="34">
        <v>96.624599999999973</v>
      </c>
      <c r="Y8" s="34">
        <v>96.624599999999973</v>
      </c>
      <c r="Z8" s="34">
        <v>96.624599999999973</v>
      </c>
      <c r="AA8" s="34">
        <v>96.624599999999973</v>
      </c>
      <c r="AB8" s="36">
        <f>AVERAGE(P8:AA8)</f>
        <v>96.229891666666632</v>
      </c>
    </row>
    <row r="9" spans="2:28" s="26" customFormat="1" ht="60" x14ac:dyDescent="0.3">
      <c r="B9" s="13" t="s">
        <v>28</v>
      </c>
      <c r="C9" s="14" t="s">
        <v>44</v>
      </c>
      <c r="D9" s="14" t="s">
        <v>30</v>
      </c>
      <c r="E9" s="37" t="s">
        <v>38</v>
      </c>
      <c r="F9" s="24">
        <v>0.56000000000000005</v>
      </c>
      <c r="G9" s="24">
        <v>0.85</v>
      </c>
      <c r="H9" s="24">
        <f t="shared" si="0"/>
        <v>0.28999999999999992</v>
      </c>
      <c r="I9" s="16">
        <v>45658</v>
      </c>
      <c r="J9" s="16">
        <v>45839</v>
      </c>
      <c r="K9" s="38"/>
      <c r="L9" s="39" t="s">
        <v>45</v>
      </c>
      <c r="M9" s="40" t="s">
        <v>46</v>
      </c>
      <c r="N9" s="41"/>
      <c r="O9" s="14"/>
      <c r="P9" s="42">
        <v>6.6945088000000048</v>
      </c>
      <c r="Q9" s="42">
        <v>13.274337753600005</v>
      </c>
      <c r="R9" s="42">
        <v>12.232316354630415</v>
      </c>
      <c r="S9" s="42">
        <v>20.254434406816483</v>
      </c>
      <c r="T9" s="42">
        <v>30.541497298875527</v>
      </c>
      <c r="U9" s="42">
        <v>37.450438136365598</v>
      </c>
      <c r="V9" s="42">
        <v>43.547021088797209</v>
      </c>
      <c r="W9" s="42">
        <v>40.934199823469385</v>
      </c>
      <c r="X9" s="42">
        <v>41.805140245245326</v>
      </c>
      <c r="Y9" s="42">
        <v>43.547021088797209</v>
      </c>
      <c r="Z9" s="42">
        <v>35.708557292813715</v>
      </c>
      <c r="AA9" s="42">
        <v>33.966676449261826</v>
      </c>
      <c r="AB9" s="33">
        <f>SUM(P9:AA9)</f>
        <v>359.95614873867271</v>
      </c>
    </row>
    <row r="10" spans="2:28" s="26" customFormat="1" ht="72" x14ac:dyDescent="0.3">
      <c r="B10" s="13" t="s">
        <v>28</v>
      </c>
      <c r="C10" s="14" t="s">
        <v>44</v>
      </c>
      <c r="D10" s="14" t="s">
        <v>30</v>
      </c>
      <c r="E10" s="37" t="s">
        <v>41</v>
      </c>
      <c r="F10" s="44">
        <v>102.52</v>
      </c>
      <c r="G10" s="44">
        <v>104.43</v>
      </c>
      <c r="H10" s="44">
        <f t="shared" si="0"/>
        <v>1.9100000000000108</v>
      </c>
      <c r="I10" s="16">
        <v>45658</v>
      </c>
      <c r="J10" s="16">
        <v>45992</v>
      </c>
      <c r="K10" s="38"/>
      <c r="L10" s="27" t="s">
        <v>47</v>
      </c>
      <c r="M10" s="40" t="s">
        <v>48</v>
      </c>
      <c r="N10" s="41"/>
      <c r="O10" s="14"/>
      <c r="P10" s="45">
        <v>102.83555555555554</v>
      </c>
      <c r="Q10" s="45">
        <v>103.15444444444444</v>
      </c>
      <c r="R10" s="45">
        <v>103.47333333333333</v>
      </c>
      <c r="S10" s="45">
        <v>103.79222222222222</v>
      </c>
      <c r="T10" s="45">
        <v>104.11111111111111</v>
      </c>
      <c r="U10" s="45">
        <v>104.43</v>
      </c>
      <c r="V10" s="45">
        <v>104.43</v>
      </c>
      <c r="W10" s="45">
        <v>104.43</v>
      </c>
      <c r="X10" s="45">
        <v>104.43</v>
      </c>
      <c r="Y10" s="45">
        <v>104.43</v>
      </c>
      <c r="Z10" s="45">
        <v>104.43</v>
      </c>
      <c r="AA10" s="45">
        <v>104.43</v>
      </c>
      <c r="AB10" s="36">
        <f>AVERAGE(P10:AA10)</f>
        <v>104.03138888888891</v>
      </c>
    </row>
    <row r="11" spans="2:28" s="26" customFormat="1" ht="108" x14ac:dyDescent="0.3">
      <c r="B11" s="13" t="s">
        <v>28</v>
      </c>
      <c r="C11" s="14" t="s">
        <v>44</v>
      </c>
      <c r="D11" s="14" t="s">
        <v>30</v>
      </c>
      <c r="E11" s="37" t="s">
        <v>49</v>
      </c>
      <c r="F11" s="24">
        <v>0</v>
      </c>
      <c r="G11" s="24">
        <v>0</v>
      </c>
      <c r="H11" s="24">
        <f t="shared" ref="H11:H16" si="1">F11-G11</f>
        <v>0</v>
      </c>
      <c r="I11" s="16">
        <v>45658</v>
      </c>
      <c r="J11" s="16">
        <v>45992</v>
      </c>
      <c r="K11" s="38"/>
      <c r="L11" s="39" t="s">
        <v>50</v>
      </c>
      <c r="M11" s="40" t="s">
        <v>51</v>
      </c>
      <c r="N11" s="41"/>
      <c r="O11" s="14"/>
      <c r="P11" s="24">
        <v>0</v>
      </c>
      <c r="Q11" s="24">
        <v>0</v>
      </c>
      <c r="R11" s="24">
        <v>0</v>
      </c>
      <c r="S11" s="24">
        <v>0</v>
      </c>
      <c r="T11" s="24">
        <v>0</v>
      </c>
      <c r="U11" s="24">
        <v>0</v>
      </c>
      <c r="V11" s="24">
        <v>0</v>
      </c>
      <c r="W11" s="24">
        <v>0</v>
      </c>
      <c r="X11" s="24">
        <v>0</v>
      </c>
      <c r="Y11" s="24">
        <v>0</v>
      </c>
      <c r="Z11" s="24">
        <v>0</v>
      </c>
      <c r="AA11" s="24">
        <v>0</v>
      </c>
      <c r="AB11" s="24">
        <v>0</v>
      </c>
    </row>
    <row r="12" spans="2:28" s="26" customFormat="1" ht="108" x14ac:dyDescent="0.3">
      <c r="B12" s="13" t="s">
        <v>28</v>
      </c>
      <c r="C12" s="14" t="s">
        <v>29</v>
      </c>
      <c r="D12" s="14" t="s">
        <v>30</v>
      </c>
      <c r="E12" s="37" t="s">
        <v>49</v>
      </c>
      <c r="F12" s="24">
        <v>0</v>
      </c>
      <c r="G12" s="24">
        <v>0</v>
      </c>
      <c r="H12" s="24">
        <f t="shared" si="1"/>
        <v>0</v>
      </c>
      <c r="I12" s="16">
        <v>45658</v>
      </c>
      <c r="J12" s="16">
        <v>45992</v>
      </c>
      <c r="K12" s="38"/>
      <c r="L12" s="39" t="s">
        <v>50</v>
      </c>
      <c r="M12" s="40" t="s">
        <v>51</v>
      </c>
      <c r="N12" s="41"/>
      <c r="O12" s="14"/>
      <c r="P12" s="24">
        <v>0</v>
      </c>
      <c r="Q12" s="24">
        <v>0</v>
      </c>
      <c r="R12" s="24">
        <v>0</v>
      </c>
      <c r="S12" s="24">
        <v>0</v>
      </c>
      <c r="T12" s="24">
        <v>0</v>
      </c>
      <c r="U12" s="24">
        <v>0</v>
      </c>
      <c r="V12" s="24">
        <v>0</v>
      </c>
      <c r="W12" s="24">
        <v>0</v>
      </c>
      <c r="X12" s="24">
        <v>0</v>
      </c>
      <c r="Y12" s="24">
        <v>0</v>
      </c>
      <c r="Z12" s="24">
        <v>0</v>
      </c>
      <c r="AA12" s="24">
        <v>0</v>
      </c>
      <c r="AB12" s="24">
        <v>0</v>
      </c>
    </row>
    <row r="13" spans="2:28" s="26" customFormat="1" x14ac:dyDescent="0.3">
      <c r="B13" s="13" t="s">
        <v>28</v>
      </c>
      <c r="C13" s="14" t="s">
        <v>52</v>
      </c>
      <c r="D13" s="14" t="s">
        <v>30</v>
      </c>
      <c r="E13" s="37" t="s">
        <v>49</v>
      </c>
      <c r="F13" s="24">
        <v>0</v>
      </c>
      <c r="G13" s="24">
        <v>0</v>
      </c>
      <c r="H13" s="24">
        <f t="shared" si="1"/>
        <v>0</v>
      </c>
      <c r="I13" s="16">
        <v>45658</v>
      </c>
      <c r="J13" s="16">
        <v>45992</v>
      </c>
      <c r="K13" s="38"/>
      <c r="L13" s="39" t="s">
        <v>50</v>
      </c>
      <c r="M13" s="40" t="s">
        <v>51</v>
      </c>
      <c r="N13" s="41"/>
      <c r="O13" s="14"/>
      <c r="P13" s="24">
        <v>0</v>
      </c>
      <c r="Q13" s="24">
        <v>0</v>
      </c>
      <c r="R13" s="24">
        <v>0</v>
      </c>
      <c r="S13" s="24">
        <v>0</v>
      </c>
      <c r="T13" s="24">
        <v>0</v>
      </c>
      <c r="U13" s="24">
        <v>0</v>
      </c>
      <c r="V13" s="24">
        <v>0</v>
      </c>
      <c r="W13" s="24">
        <v>0</v>
      </c>
      <c r="X13" s="24">
        <v>0</v>
      </c>
      <c r="Y13" s="24">
        <v>0</v>
      </c>
      <c r="Z13" s="24">
        <v>0</v>
      </c>
      <c r="AA13" s="24">
        <v>0</v>
      </c>
      <c r="AB13" s="24">
        <v>0</v>
      </c>
    </row>
    <row r="14" spans="2:28" s="26" customFormat="1" ht="48" x14ac:dyDescent="0.3">
      <c r="B14" s="13" t="s">
        <v>28</v>
      </c>
      <c r="C14" s="14" t="s">
        <v>44</v>
      </c>
      <c r="D14" s="14" t="s">
        <v>30</v>
      </c>
      <c r="E14" s="37" t="s">
        <v>49</v>
      </c>
      <c r="F14" s="24">
        <v>0</v>
      </c>
      <c r="G14" s="24">
        <v>0</v>
      </c>
      <c r="H14" s="24">
        <f t="shared" si="1"/>
        <v>0</v>
      </c>
      <c r="I14" s="16">
        <v>45658</v>
      </c>
      <c r="J14" s="16">
        <v>45992</v>
      </c>
      <c r="L14" s="46" t="s">
        <v>53</v>
      </c>
      <c r="M14" s="47" t="s">
        <v>54</v>
      </c>
      <c r="O14" s="14"/>
      <c r="P14" s="24">
        <v>0</v>
      </c>
      <c r="Q14" s="24">
        <v>0</v>
      </c>
      <c r="R14" s="24">
        <v>0</v>
      </c>
      <c r="S14" s="24">
        <v>0</v>
      </c>
      <c r="T14" s="24">
        <v>0</v>
      </c>
      <c r="U14" s="24">
        <v>0</v>
      </c>
      <c r="V14" s="24">
        <v>0</v>
      </c>
      <c r="W14" s="24">
        <v>0</v>
      </c>
      <c r="X14" s="24">
        <v>0</v>
      </c>
      <c r="Y14" s="24">
        <v>0</v>
      </c>
      <c r="Z14" s="24">
        <v>0</v>
      </c>
      <c r="AA14" s="24">
        <v>0</v>
      </c>
      <c r="AB14" s="24">
        <v>0</v>
      </c>
    </row>
    <row r="15" spans="2:28" s="26" customFormat="1" ht="48" x14ac:dyDescent="0.3">
      <c r="B15" s="13" t="s">
        <v>28</v>
      </c>
      <c r="C15" s="14" t="s">
        <v>29</v>
      </c>
      <c r="D15" s="14" t="s">
        <v>30</v>
      </c>
      <c r="E15" s="37" t="s">
        <v>49</v>
      </c>
      <c r="F15" s="24">
        <v>0</v>
      </c>
      <c r="G15" s="24">
        <v>0</v>
      </c>
      <c r="H15" s="24">
        <f t="shared" si="1"/>
        <v>0</v>
      </c>
      <c r="I15" s="16">
        <v>45658</v>
      </c>
      <c r="J15" s="16">
        <v>45992</v>
      </c>
      <c r="L15" s="46" t="s">
        <v>53</v>
      </c>
      <c r="M15" s="47" t="s">
        <v>54</v>
      </c>
      <c r="O15" s="14"/>
      <c r="P15" s="24">
        <v>0</v>
      </c>
      <c r="Q15" s="24">
        <v>0</v>
      </c>
      <c r="R15" s="24">
        <v>0</v>
      </c>
      <c r="S15" s="24">
        <v>0</v>
      </c>
      <c r="T15" s="24">
        <v>0</v>
      </c>
      <c r="U15" s="24">
        <v>0</v>
      </c>
      <c r="V15" s="24">
        <v>0</v>
      </c>
      <c r="W15" s="24">
        <v>0</v>
      </c>
      <c r="X15" s="24">
        <v>0</v>
      </c>
      <c r="Y15" s="24">
        <v>0</v>
      </c>
      <c r="Z15" s="24">
        <v>0</v>
      </c>
      <c r="AA15" s="24">
        <v>0</v>
      </c>
      <c r="AB15" s="24">
        <v>0</v>
      </c>
    </row>
    <row r="16" spans="2:28" s="26" customFormat="1" ht="48" x14ac:dyDescent="0.3">
      <c r="B16" s="13" t="s">
        <v>28</v>
      </c>
      <c r="C16" s="14" t="s">
        <v>52</v>
      </c>
      <c r="D16" s="14" t="s">
        <v>30</v>
      </c>
      <c r="E16" s="37" t="s">
        <v>49</v>
      </c>
      <c r="F16" s="24">
        <v>0</v>
      </c>
      <c r="G16" s="24">
        <v>0</v>
      </c>
      <c r="H16" s="24">
        <f t="shared" si="1"/>
        <v>0</v>
      </c>
      <c r="I16" s="16">
        <v>45658</v>
      </c>
      <c r="J16" s="16">
        <v>45992</v>
      </c>
      <c r="L16" s="46" t="s">
        <v>53</v>
      </c>
      <c r="M16" s="47" t="s">
        <v>54</v>
      </c>
      <c r="O16" s="14"/>
      <c r="P16" s="24">
        <v>0</v>
      </c>
      <c r="Q16" s="24">
        <v>0</v>
      </c>
      <c r="R16" s="24">
        <v>0</v>
      </c>
      <c r="S16" s="24">
        <v>0</v>
      </c>
      <c r="T16" s="24">
        <v>0</v>
      </c>
      <c r="U16" s="24">
        <v>0</v>
      </c>
      <c r="V16" s="24">
        <v>0</v>
      </c>
      <c r="W16" s="24">
        <v>0</v>
      </c>
      <c r="X16" s="24">
        <v>0</v>
      </c>
      <c r="Y16" s="24">
        <v>0</v>
      </c>
      <c r="Z16" s="24">
        <v>0</v>
      </c>
      <c r="AA16" s="24">
        <v>0</v>
      </c>
      <c r="AB16" s="24">
        <v>0</v>
      </c>
    </row>
    <row r="17" spans="2:28" s="26" customFormat="1" ht="60" x14ac:dyDescent="0.3">
      <c r="B17" s="13" t="s">
        <v>28</v>
      </c>
      <c r="C17" s="26" t="s">
        <v>52</v>
      </c>
      <c r="D17" s="14" t="s">
        <v>30</v>
      </c>
      <c r="E17" s="37" t="s">
        <v>55</v>
      </c>
      <c r="F17" s="24">
        <v>0</v>
      </c>
      <c r="G17" s="24">
        <v>0</v>
      </c>
      <c r="H17" s="29">
        <f t="shared" ref="H17:H29" si="2">-(F17-G17)</f>
        <v>0</v>
      </c>
      <c r="I17" s="16">
        <v>45658</v>
      </c>
      <c r="J17" s="16">
        <v>45992</v>
      </c>
      <c r="L17" s="46" t="s">
        <v>56</v>
      </c>
      <c r="M17" s="47" t="s">
        <v>57</v>
      </c>
      <c r="P17" s="24">
        <v>0</v>
      </c>
      <c r="Q17" s="24">
        <v>0</v>
      </c>
      <c r="R17" s="24">
        <v>0</v>
      </c>
      <c r="S17" s="24">
        <v>0</v>
      </c>
      <c r="T17" s="24">
        <v>0</v>
      </c>
      <c r="U17" s="24">
        <v>0</v>
      </c>
      <c r="V17" s="24">
        <v>0</v>
      </c>
      <c r="W17" s="24">
        <v>0</v>
      </c>
      <c r="X17" s="24">
        <v>0</v>
      </c>
      <c r="Y17" s="24">
        <v>0</v>
      </c>
      <c r="Z17" s="24">
        <v>0</v>
      </c>
      <c r="AA17" s="24">
        <v>0</v>
      </c>
      <c r="AB17" s="24">
        <v>0</v>
      </c>
    </row>
    <row r="18" spans="2:28" s="26" customFormat="1" ht="60" x14ac:dyDescent="0.3">
      <c r="B18" s="13" t="s">
        <v>28</v>
      </c>
      <c r="C18" s="14" t="s">
        <v>29</v>
      </c>
      <c r="D18" s="14" t="s">
        <v>30</v>
      </c>
      <c r="E18" s="37" t="s">
        <v>55</v>
      </c>
      <c r="F18" s="24">
        <v>0</v>
      </c>
      <c r="G18" s="24">
        <v>0</v>
      </c>
      <c r="H18" s="29">
        <f t="shared" si="2"/>
        <v>0</v>
      </c>
      <c r="I18" s="16">
        <v>45658</v>
      </c>
      <c r="J18" s="16">
        <v>45992</v>
      </c>
      <c r="L18" s="46" t="s">
        <v>58</v>
      </c>
      <c r="M18" s="47" t="s">
        <v>57</v>
      </c>
      <c r="P18" s="24">
        <v>0</v>
      </c>
      <c r="Q18" s="24">
        <v>0</v>
      </c>
      <c r="R18" s="24">
        <v>0</v>
      </c>
      <c r="S18" s="24">
        <v>0</v>
      </c>
      <c r="T18" s="24">
        <v>0</v>
      </c>
      <c r="U18" s="24">
        <v>0</v>
      </c>
      <c r="V18" s="24">
        <v>0</v>
      </c>
      <c r="W18" s="24">
        <v>0</v>
      </c>
      <c r="X18" s="24">
        <v>0</v>
      </c>
      <c r="Y18" s="24">
        <v>0</v>
      </c>
      <c r="Z18" s="24">
        <v>0</v>
      </c>
      <c r="AA18" s="24">
        <v>0</v>
      </c>
      <c r="AB18" s="24">
        <v>0</v>
      </c>
    </row>
    <row r="19" spans="2:28" s="26" customFormat="1" ht="36" x14ac:dyDescent="0.3">
      <c r="B19" s="13" t="s">
        <v>28</v>
      </c>
      <c r="C19" s="14" t="s">
        <v>29</v>
      </c>
      <c r="D19" s="14" t="s">
        <v>30</v>
      </c>
      <c r="E19" s="37" t="s">
        <v>55</v>
      </c>
      <c r="F19" s="24">
        <v>96</v>
      </c>
      <c r="G19" s="24">
        <v>112</v>
      </c>
      <c r="H19" s="29">
        <f t="shared" si="2"/>
        <v>16</v>
      </c>
      <c r="I19" s="16">
        <v>45658</v>
      </c>
      <c r="J19" s="16">
        <v>45992</v>
      </c>
      <c r="L19" s="46" t="s">
        <v>59</v>
      </c>
      <c r="M19" s="47" t="s">
        <v>60</v>
      </c>
      <c r="P19" s="43">
        <v>135.79199999999997</v>
      </c>
      <c r="Q19" s="43">
        <v>142.8768</v>
      </c>
      <c r="R19" s="43">
        <v>163.65888000000001</v>
      </c>
      <c r="S19" s="43">
        <v>201.06662400000002</v>
      </c>
      <c r="T19" s="43">
        <v>258.11343360000001</v>
      </c>
      <c r="U19" s="43">
        <v>241.2799488</v>
      </c>
      <c r="V19" s="43">
        <v>280.55808000000002</v>
      </c>
      <c r="W19" s="43">
        <v>263.72459520000007</v>
      </c>
      <c r="X19" s="43">
        <v>269.33575680000001</v>
      </c>
      <c r="Y19" s="43">
        <v>280.55808000000002</v>
      </c>
      <c r="Z19" s="43">
        <v>230.05762559999999</v>
      </c>
      <c r="AA19" s="43">
        <v>218.83530240000005</v>
      </c>
      <c r="AB19" s="23">
        <f>SUM(P19:AA19)</f>
        <v>2685.8571264000002</v>
      </c>
    </row>
    <row r="20" spans="2:28" s="26" customFormat="1" ht="204" x14ac:dyDescent="0.3">
      <c r="B20" s="13" t="s">
        <v>28</v>
      </c>
      <c r="C20" s="14" t="s">
        <v>61</v>
      </c>
      <c r="D20" s="14" t="s">
        <v>30</v>
      </c>
      <c r="E20" s="14" t="s">
        <v>31</v>
      </c>
      <c r="F20" s="15">
        <v>0.4118</v>
      </c>
      <c r="G20" s="15">
        <v>0.35899999999999999</v>
      </c>
      <c r="H20" s="15">
        <f t="shared" si="2"/>
        <v>-5.2800000000000014E-2</v>
      </c>
      <c r="I20" s="16">
        <v>45658</v>
      </c>
      <c r="J20" s="16">
        <v>45992</v>
      </c>
      <c r="K20" s="17"/>
      <c r="L20" s="18" t="s">
        <v>62</v>
      </c>
      <c r="M20" s="19" t="s">
        <v>63</v>
      </c>
      <c r="P20" s="48">
        <v>0.4118</v>
      </c>
      <c r="Q20" s="48">
        <v>0.40699999999999997</v>
      </c>
      <c r="R20" s="48">
        <v>0.40219999999999995</v>
      </c>
      <c r="S20" s="48">
        <v>0.39739999999999992</v>
      </c>
      <c r="T20" s="48">
        <v>0.39259999999999989</v>
      </c>
      <c r="U20" s="48">
        <v>0.38779999999999987</v>
      </c>
      <c r="V20" s="48">
        <v>0.38299999999999984</v>
      </c>
      <c r="W20" s="48">
        <v>0.37819999999999981</v>
      </c>
      <c r="X20" s="48">
        <v>0.37339999999999979</v>
      </c>
      <c r="Y20" s="48">
        <v>0.36859999999999976</v>
      </c>
      <c r="Z20" s="48">
        <v>0.36379999999999973</v>
      </c>
      <c r="AA20" s="48">
        <v>0.35899999999999971</v>
      </c>
      <c r="AB20" s="22">
        <f>AVERAGE(P20:AA20)</f>
        <v>0.38539999999999991</v>
      </c>
    </row>
    <row r="21" spans="2:28" s="26" customFormat="1" ht="204" x14ac:dyDescent="0.3">
      <c r="B21" s="13" t="s">
        <v>28</v>
      </c>
      <c r="C21" s="14" t="s">
        <v>61</v>
      </c>
      <c r="D21" s="14" t="s">
        <v>30</v>
      </c>
      <c r="E21" s="14" t="s">
        <v>31</v>
      </c>
      <c r="F21" s="15">
        <v>0.32250000000000001</v>
      </c>
      <c r="G21" s="15">
        <v>0.28999999999999998</v>
      </c>
      <c r="H21" s="15">
        <f t="shared" si="2"/>
        <v>-3.2500000000000029E-2</v>
      </c>
      <c r="I21" s="16">
        <v>45658</v>
      </c>
      <c r="J21" s="16">
        <v>45839</v>
      </c>
      <c r="K21" s="17"/>
      <c r="L21" s="18" t="s">
        <v>64</v>
      </c>
      <c r="M21" s="19" t="s">
        <v>63</v>
      </c>
      <c r="P21" s="48">
        <v>0.32250000000000001</v>
      </c>
      <c r="Q21" s="48">
        <v>0.31708333333333333</v>
      </c>
      <c r="R21" s="48">
        <v>0.31166666666666665</v>
      </c>
      <c r="S21" s="48">
        <v>0.30624999999999997</v>
      </c>
      <c r="T21" s="48">
        <v>0.30083333333333329</v>
      </c>
      <c r="U21" s="48">
        <v>0.29541666666666661</v>
      </c>
      <c r="V21" s="48">
        <v>0.28999999999999992</v>
      </c>
      <c r="W21" s="48">
        <v>0.28999999999999992</v>
      </c>
      <c r="X21" s="48">
        <v>0.28999999999999992</v>
      </c>
      <c r="Y21" s="48">
        <v>0.28999999999999992</v>
      </c>
      <c r="Z21" s="48">
        <v>0.28999999999999992</v>
      </c>
      <c r="AA21" s="48">
        <v>0.28999999999999992</v>
      </c>
      <c r="AB21" s="22">
        <f>AVERAGE(P21:AA21)</f>
        <v>0.29947916666666669</v>
      </c>
    </row>
    <row r="22" spans="2:28" s="26" customFormat="1" ht="60" x14ac:dyDescent="0.3">
      <c r="B22" s="13" t="s">
        <v>28</v>
      </c>
      <c r="C22" s="14" t="s">
        <v>52</v>
      </c>
      <c r="D22" s="14" t="s">
        <v>30</v>
      </c>
      <c r="E22" s="14" t="s">
        <v>35</v>
      </c>
      <c r="F22" s="20">
        <v>0.87</v>
      </c>
      <c r="G22" s="20">
        <v>0.91</v>
      </c>
      <c r="H22" s="20">
        <f t="shared" si="2"/>
        <v>4.0000000000000036E-2</v>
      </c>
      <c r="I22" s="16">
        <v>45658</v>
      </c>
      <c r="J22" s="16">
        <v>45992</v>
      </c>
      <c r="K22" s="17"/>
      <c r="L22" s="27" t="s">
        <v>65</v>
      </c>
      <c r="M22" s="19" t="s">
        <v>66</v>
      </c>
      <c r="P22" s="49">
        <v>0</v>
      </c>
      <c r="Q22" s="49">
        <v>2.123714999999986</v>
      </c>
      <c r="R22" s="49">
        <v>4.2773550750000036</v>
      </c>
      <c r="S22" s="49">
        <v>6.9300790349062718</v>
      </c>
      <c r="T22" s="49">
        <v>10.428425908961296</v>
      </c>
      <c r="U22" s="49">
        <v>12.855585363044279</v>
      </c>
      <c r="V22" s="49">
        <v>15.770514602339203</v>
      </c>
      <c r="W22" s="49">
        <v>14.824283726198852</v>
      </c>
      <c r="X22" s="49">
        <v>15.139694018245635</v>
      </c>
      <c r="Y22" s="49">
        <v>15.770514602339203</v>
      </c>
      <c r="Z22" s="49">
        <v>12.931821973918147</v>
      </c>
      <c r="AA22" s="49">
        <v>12.301001389824579</v>
      </c>
      <c r="AB22" s="49">
        <f>SUM(P22:AA22)</f>
        <v>123.35299069477746</v>
      </c>
    </row>
    <row r="23" spans="2:28" s="26" customFormat="1" ht="60" x14ac:dyDescent="0.3">
      <c r="B23" s="13" t="s">
        <v>28</v>
      </c>
      <c r="C23" s="14" t="s">
        <v>61</v>
      </c>
      <c r="D23" s="14" t="s">
        <v>30</v>
      </c>
      <c r="E23" s="14" t="s">
        <v>35</v>
      </c>
      <c r="F23" s="20">
        <v>0.84</v>
      </c>
      <c r="G23" s="20">
        <v>0.85</v>
      </c>
      <c r="H23" s="20">
        <f t="shared" si="2"/>
        <v>1.0000000000000009E-2</v>
      </c>
      <c r="I23" s="16">
        <v>45658</v>
      </c>
      <c r="J23" s="16">
        <v>45992</v>
      </c>
      <c r="K23" s="17"/>
      <c r="L23" s="27" t="s">
        <v>67</v>
      </c>
      <c r="M23" s="19" t="s">
        <v>68</v>
      </c>
      <c r="P23" s="49">
        <v>0</v>
      </c>
      <c r="Q23" s="49">
        <v>0.14790906666666759</v>
      </c>
      <c r="R23" s="49">
        <v>0.28321897010909269</v>
      </c>
      <c r="S23" s="49">
        <v>0.43624824863696632</v>
      </c>
      <c r="T23" s="49">
        <v>0.62411230063914269</v>
      </c>
      <c r="U23" s="49">
        <v>0.73144944060504302</v>
      </c>
      <c r="V23" s="49">
        <v>1.6086541551220144</v>
      </c>
      <c r="W23" s="49">
        <v>2.0911680190670383</v>
      </c>
      <c r="X23" s="49">
        <v>2.8162562052434277</v>
      </c>
      <c r="Y23" s="49">
        <v>3.3003002405196415</v>
      </c>
      <c r="Z23" s="49">
        <v>3.0069402191401178</v>
      </c>
      <c r="AA23" s="49">
        <v>3.1462862292953919</v>
      </c>
      <c r="AB23" s="49">
        <f>SUM(P23:AA23)</f>
        <v>18.192543095044545</v>
      </c>
    </row>
    <row r="24" spans="2:28" s="26" customFormat="1" ht="84" x14ac:dyDescent="0.3">
      <c r="B24" s="13" t="s">
        <v>28</v>
      </c>
      <c r="C24" s="14" t="s">
        <v>61</v>
      </c>
      <c r="D24" s="14" t="s">
        <v>30</v>
      </c>
      <c r="E24" s="14" t="s">
        <v>38</v>
      </c>
      <c r="F24" s="30">
        <v>0.79</v>
      </c>
      <c r="G24" s="28">
        <v>0.81</v>
      </c>
      <c r="H24" s="30">
        <f t="shared" si="2"/>
        <v>2.0000000000000018E-2</v>
      </c>
      <c r="I24" s="16">
        <v>45658</v>
      </c>
      <c r="J24" s="16">
        <v>45839</v>
      </c>
      <c r="K24" s="17"/>
      <c r="L24" s="27" t="s">
        <v>69</v>
      </c>
      <c r="M24" s="31" t="s">
        <v>70</v>
      </c>
      <c r="P24" s="33">
        <v>0</v>
      </c>
      <c r="Q24" s="33">
        <v>0.30658319999998346</v>
      </c>
      <c r="R24" s="33">
        <v>0.58617314279997923</v>
      </c>
      <c r="S24" s="33">
        <v>0.90154543513856944</v>
      </c>
      <c r="T24" s="33">
        <v>1.2878560857307633</v>
      </c>
      <c r="U24" s="33">
        <v>1.5070924678583002</v>
      </c>
      <c r="V24" s="33">
        <v>3.3095549165914466</v>
      </c>
      <c r="W24" s="33">
        <v>4.2958338876354185</v>
      </c>
      <c r="X24" s="33">
        <v>5.0621937792103129</v>
      </c>
      <c r="Y24" s="33">
        <v>5.2731185200107422</v>
      </c>
      <c r="Z24" s="33">
        <v>4.3239571864088093</v>
      </c>
      <c r="AA24" s="33">
        <v>4.1130324456083791</v>
      </c>
      <c r="AB24" s="33">
        <f>SUM(P24:AA24)</f>
        <v>30.966941066992703</v>
      </c>
    </row>
    <row r="25" spans="2:28" s="26" customFormat="1" ht="96" x14ac:dyDescent="0.3">
      <c r="B25" s="13" t="s">
        <v>28</v>
      </c>
      <c r="C25" s="14" t="s">
        <v>61</v>
      </c>
      <c r="D25" s="14" t="s">
        <v>30</v>
      </c>
      <c r="E25" s="14" t="s">
        <v>41</v>
      </c>
      <c r="F25" s="34">
        <v>93.31</v>
      </c>
      <c r="G25" s="34">
        <v>95.18</v>
      </c>
      <c r="H25" s="34">
        <f t="shared" si="2"/>
        <v>1.8700000000000045</v>
      </c>
      <c r="I25" s="16">
        <v>45658</v>
      </c>
      <c r="J25" s="16">
        <v>45992</v>
      </c>
      <c r="K25" s="17"/>
      <c r="L25" s="27" t="s">
        <v>71</v>
      </c>
      <c r="M25" s="35" t="s">
        <v>43</v>
      </c>
      <c r="P25" s="50">
        <v>93.621033333333344</v>
      </c>
      <c r="Q25" s="50">
        <v>93.932066666666685</v>
      </c>
      <c r="R25" s="50">
        <v>94.243100000000027</v>
      </c>
      <c r="S25" s="50">
        <v>94.554133333333368</v>
      </c>
      <c r="T25" s="50">
        <v>94.86516666666671</v>
      </c>
      <c r="U25" s="50">
        <v>95.176200000000051</v>
      </c>
      <c r="V25" s="50">
        <v>95.176200000000051</v>
      </c>
      <c r="W25" s="50">
        <v>95.176200000000051</v>
      </c>
      <c r="X25" s="50">
        <v>95.176200000000051</v>
      </c>
      <c r="Y25" s="50">
        <v>95.176200000000051</v>
      </c>
      <c r="Z25" s="50">
        <v>95.176200000000051</v>
      </c>
      <c r="AA25" s="50">
        <v>95.176200000000051</v>
      </c>
      <c r="AB25" s="51">
        <f>AVERAGE(P25:AA25)</f>
        <v>94.787408333333403</v>
      </c>
    </row>
    <row r="26" spans="2:28" s="26" customFormat="1" ht="48" x14ac:dyDescent="0.3">
      <c r="B26" s="13" t="s">
        <v>28</v>
      </c>
      <c r="C26" s="14" t="s">
        <v>61</v>
      </c>
      <c r="D26" s="14" t="s">
        <v>30</v>
      </c>
      <c r="E26" s="37" t="s">
        <v>55</v>
      </c>
      <c r="F26" s="24">
        <v>1</v>
      </c>
      <c r="G26" s="24">
        <v>3</v>
      </c>
      <c r="H26" s="24">
        <f t="shared" si="2"/>
        <v>2</v>
      </c>
      <c r="I26" s="16">
        <v>45658</v>
      </c>
      <c r="J26" s="16">
        <v>45809</v>
      </c>
      <c r="L26" s="46" t="s">
        <v>72</v>
      </c>
      <c r="M26" s="47" t="s">
        <v>73</v>
      </c>
      <c r="P26" s="33">
        <v>0</v>
      </c>
      <c r="Q26" s="33">
        <v>0</v>
      </c>
      <c r="R26" s="33">
        <v>0</v>
      </c>
      <c r="S26" s="33">
        <v>0</v>
      </c>
      <c r="T26" s="33">
        <v>0</v>
      </c>
      <c r="U26" s="33">
        <v>0</v>
      </c>
      <c r="V26" s="33">
        <v>16.875</v>
      </c>
      <c r="W26" s="33">
        <v>17.448750000000004</v>
      </c>
      <c r="X26" s="33">
        <v>19.602000000000004</v>
      </c>
      <c r="Y26" s="33">
        <v>33.690937500000011</v>
      </c>
      <c r="Z26" s="33">
        <v>40.518967500000016</v>
      </c>
      <c r="AA26" s="33">
        <v>63.595013625000036</v>
      </c>
      <c r="AB26" s="33">
        <f>SUM(P26:AA26)</f>
        <v>191.73066862500008</v>
      </c>
    </row>
    <row r="27" spans="2:28" s="26" customFormat="1" ht="132" x14ac:dyDescent="0.3">
      <c r="B27" s="13" t="s">
        <v>28</v>
      </c>
      <c r="C27" s="26" t="s">
        <v>52</v>
      </c>
      <c r="D27" s="14" t="s">
        <v>30</v>
      </c>
      <c r="E27" s="14" t="s">
        <v>38</v>
      </c>
      <c r="F27" s="24">
        <v>0.71</v>
      </c>
      <c r="G27" s="24">
        <v>0.85</v>
      </c>
      <c r="H27" s="24">
        <f t="shared" si="2"/>
        <v>0.14000000000000001</v>
      </c>
      <c r="I27" s="52">
        <v>45658</v>
      </c>
      <c r="J27" s="52">
        <v>45839</v>
      </c>
      <c r="L27" s="46" t="s">
        <v>74</v>
      </c>
      <c r="M27" s="47" t="s">
        <v>75</v>
      </c>
      <c r="P27" s="33">
        <v>0</v>
      </c>
      <c r="Q27" s="33">
        <v>13.424696999999986</v>
      </c>
      <c r="R27" s="33">
        <v>26.584686512999991</v>
      </c>
      <c r="S27" s="33">
        <v>42.356723944830733</v>
      </c>
      <c r="T27" s="33">
        <v>62.691875133372527</v>
      </c>
      <c r="U27" s="33">
        <v>76.027981659260249</v>
      </c>
      <c r="V27" s="33">
        <v>109.22058123702102</v>
      </c>
      <c r="W27" s="33">
        <v>102.66734636279976</v>
      </c>
      <c r="X27" s="33">
        <v>104.85175798754018</v>
      </c>
      <c r="Y27" s="33">
        <v>109.22058123702102</v>
      </c>
      <c r="Z27" s="33">
        <v>89.560876614357241</v>
      </c>
      <c r="AA27" s="33">
        <v>85.192053364876401</v>
      </c>
      <c r="AB27" s="33">
        <f>SUM(P27:AA27)</f>
        <v>821.79916105407915</v>
      </c>
    </row>
    <row r="28" spans="2:28" s="26" customFormat="1" ht="96" x14ac:dyDescent="0.3">
      <c r="B28" s="13" t="s">
        <v>28</v>
      </c>
      <c r="C28" s="26" t="s">
        <v>52</v>
      </c>
      <c r="D28" s="14" t="s">
        <v>30</v>
      </c>
      <c r="E28" s="14" t="s">
        <v>41</v>
      </c>
      <c r="F28" s="34">
        <v>102.66</v>
      </c>
      <c r="G28" s="34">
        <v>104.71</v>
      </c>
      <c r="H28" s="34">
        <f t="shared" si="2"/>
        <v>2.0499999999999972</v>
      </c>
      <c r="I28" s="16">
        <v>45658</v>
      </c>
      <c r="J28" s="16">
        <v>45992</v>
      </c>
      <c r="L28" s="46" t="s">
        <v>76</v>
      </c>
      <c r="M28" s="35" t="s">
        <v>43</v>
      </c>
      <c r="P28" s="44">
        <v>102.66</v>
      </c>
      <c r="Q28" s="44">
        <v>103.34440000000001</v>
      </c>
      <c r="R28" s="44">
        <v>103.68660000000001</v>
      </c>
      <c r="S28" s="44">
        <v>104.02880000000002</v>
      </c>
      <c r="T28" s="44">
        <v>104.37100000000002</v>
      </c>
      <c r="U28" s="44">
        <v>104.71320000000003</v>
      </c>
      <c r="V28" s="44">
        <v>104.71320000000003</v>
      </c>
      <c r="W28" s="44">
        <v>104.71320000000003</v>
      </c>
      <c r="X28" s="44">
        <v>104.71320000000003</v>
      </c>
      <c r="Y28" s="44">
        <v>104.71320000000003</v>
      </c>
      <c r="Z28" s="44">
        <v>104.71320000000003</v>
      </c>
      <c r="AA28" s="44">
        <v>104.71320000000003</v>
      </c>
      <c r="AB28" s="36">
        <f>AVERAGE(P28:AA28)</f>
        <v>104.25693333333338</v>
      </c>
    </row>
    <row r="29" spans="2:28" s="26" customFormat="1" ht="84" x14ac:dyDescent="0.3">
      <c r="B29" s="13" t="s">
        <v>28</v>
      </c>
      <c r="C29" s="26" t="s">
        <v>52</v>
      </c>
      <c r="D29" s="14" t="s">
        <v>30</v>
      </c>
      <c r="E29" s="26" t="s">
        <v>55</v>
      </c>
      <c r="F29" s="24">
        <v>0</v>
      </c>
      <c r="G29" s="24">
        <v>1</v>
      </c>
      <c r="H29" s="24">
        <f t="shared" si="2"/>
        <v>1</v>
      </c>
      <c r="I29" s="52">
        <v>45658</v>
      </c>
      <c r="J29" s="52">
        <v>45809</v>
      </c>
      <c r="L29" s="46" t="s">
        <v>77</v>
      </c>
      <c r="M29" s="47" t="s">
        <v>78</v>
      </c>
      <c r="P29" s="24"/>
      <c r="Q29" s="24"/>
      <c r="R29" s="24"/>
      <c r="S29" s="24"/>
      <c r="T29" s="24"/>
      <c r="U29" s="24"/>
      <c r="V29" s="24"/>
      <c r="W29" s="24"/>
      <c r="X29" s="24"/>
      <c r="Y29" s="24"/>
      <c r="Z29" s="24"/>
      <c r="AA29" s="24"/>
      <c r="AB29" s="24"/>
    </row>
  </sheetData>
  <autoFilter ref="B3:AB29" xr:uid="{76EB1853-4946-490F-A270-EE4FE8FD21BF}"/>
  <mergeCells count="1">
    <mergeCell ref="P2:AA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Review Ações CEBA</vt:lpstr>
    </vt:vector>
  </TitlesOfParts>
  <Company>Grupo Conex�o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Antonio Lopes Costa</dc:creator>
  <cp:lastModifiedBy>Francisco Antonio Lopes Costa</cp:lastModifiedBy>
  <dcterms:created xsi:type="dcterms:W3CDTF">2025-01-30T16:03:48Z</dcterms:created>
  <dcterms:modified xsi:type="dcterms:W3CDTF">2025-01-31T02:34:10Z</dcterms:modified>
</cp:coreProperties>
</file>