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1_{8FBAFF43-AECD-4145-B0E7-AB94EA3B0D66}" xr6:coauthVersionLast="45" xr6:coauthVersionMax="45" xr10:uidLastSave="{00000000-0000-0000-0000-000000000000}"/>
  <bookViews>
    <workbookView xWindow="-60" yWindow="-60" windowWidth="2892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11" l="1"/>
  <c r="D30" i="11"/>
  <c r="D32" i="11" s="1"/>
  <c r="E9" i="11"/>
  <c r="F34" i="11"/>
  <c r="H33" i="11"/>
  <c r="F35" i="11"/>
  <c r="D18" i="11"/>
  <c r="D20" i="11" s="1"/>
  <c r="D22" i="11" s="1"/>
  <c r="D24" i="11" s="1"/>
  <c r="D11" i="11"/>
  <c r="C22" i="11"/>
  <c r="C21" i="11"/>
  <c r="C18" i="11"/>
  <c r="C17" i="11" s="1"/>
  <c r="C23" i="11"/>
  <c r="C19" i="11"/>
  <c r="C15" i="11"/>
  <c r="D14" i="11"/>
  <c r="D15" i="11" s="1"/>
  <c r="D17" i="11" s="1"/>
  <c r="D19" i="11" s="1"/>
  <c r="D21" i="11" s="1"/>
  <c r="D23" i="11" s="1"/>
  <c r="D25" i="11" s="1"/>
  <c r="D27" i="11" s="1"/>
  <c r="D29" i="11" s="1"/>
  <c r="D31" i="11" s="1"/>
  <c r="C14" i="11"/>
  <c r="C13" i="11"/>
  <c r="C10" i="11"/>
  <c r="C9" i="11"/>
  <c r="H7" i="11" l="1"/>
  <c r="F9" i="11" l="1"/>
  <c r="E10" i="11" s="1"/>
  <c r="I5" i="11"/>
  <c r="H37" i="11"/>
  <c r="H36" i="11"/>
  <c r="H26" i="11"/>
  <c r="H16" i="11"/>
  <c r="H12" i="11"/>
  <c r="H8" i="11"/>
  <c r="F10" i="11" l="1"/>
  <c r="E11" i="11" s="1"/>
  <c r="H9" i="11"/>
  <c r="I6" i="11"/>
  <c r="F11" i="11" l="1"/>
  <c r="E13" i="11" s="1"/>
  <c r="F13" i="11"/>
  <c r="E14" i="11" s="1"/>
  <c r="F14" i="11" s="1"/>
  <c r="E15" i="11" s="1"/>
  <c r="H10" i="11"/>
  <c r="H13" i="11"/>
  <c r="H35" i="11"/>
  <c r="J5" i="11"/>
  <c r="K5" i="11" s="1"/>
  <c r="L5" i="11" s="1"/>
  <c r="M5" i="11" s="1"/>
  <c r="N5" i="11" s="1"/>
  <c r="O5" i="11" s="1"/>
  <c r="P5" i="11" s="1"/>
  <c r="I4" i="11"/>
  <c r="F15" i="11" l="1"/>
  <c r="E19" i="11"/>
  <c r="H14" i="11"/>
  <c r="P4" i="11"/>
  <c r="Q5" i="11"/>
  <c r="R5" i="11" s="1"/>
  <c r="S5" i="11" s="1"/>
  <c r="T5" i="11" s="1"/>
  <c r="U5" i="11" s="1"/>
  <c r="V5" i="11" s="1"/>
  <c r="W5" i="11" s="1"/>
  <c r="J6" i="11"/>
  <c r="F19" i="11" l="1"/>
  <c r="E17" i="11" s="1"/>
  <c r="H19" i="11"/>
  <c r="H15" i="11"/>
  <c r="W4" i="11"/>
  <c r="X5" i="11"/>
  <c r="Y5" i="11" s="1"/>
  <c r="Z5" i="11" s="1"/>
  <c r="AA5" i="11" s="1"/>
  <c r="AB5" i="11" s="1"/>
  <c r="AC5" i="11" s="1"/>
  <c r="AD5" i="11" s="1"/>
  <c r="K6" i="11"/>
  <c r="E27" i="11" l="1"/>
  <c r="F17" i="11"/>
  <c r="E18" i="11" s="1"/>
  <c r="AE5" i="11"/>
  <c r="AF5" i="11" s="1"/>
  <c r="AG5" i="11" s="1"/>
  <c r="AH5" i="11" s="1"/>
  <c r="AI5" i="11" s="1"/>
  <c r="AJ5" i="11" s="1"/>
  <c r="AD4" i="11"/>
  <c r="L6" i="11"/>
  <c r="H17" i="11" l="1"/>
  <c r="F18" i="11"/>
  <c r="E20" i="11" s="1"/>
  <c r="H18" i="11"/>
  <c r="F27" i="11"/>
  <c r="AK5" i="11"/>
  <c r="AL5" i="11" s="1"/>
  <c r="AM5" i="11" s="1"/>
  <c r="AN5" i="11" s="1"/>
  <c r="AO5" i="11" s="1"/>
  <c r="AP5" i="11" s="1"/>
  <c r="AQ5" i="11" s="1"/>
  <c r="M6" i="11"/>
  <c r="E31" i="11" l="1"/>
  <c r="E28" i="11"/>
  <c r="F20" i="11"/>
  <c r="E21" i="11" s="1"/>
  <c r="F21" i="11" s="1"/>
  <c r="E22" i="11" s="1"/>
  <c r="F22" i="11" s="1"/>
  <c r="E23" i="11" s="1"/>
  <c r="H20" i="11"/>
  <c r="H27" i="11"/>
  <c r="AK4" i="11"/>
  <c r="N6" i="11"/>
  <c r="F23" i="11" l="1"/>
  <c r="F24" i="11" s="1"/>
  <c r="E25" i="11" s="1"/>
  <c r="F25" i="11" s="1"/>
  <c r="H23" i="11"/>
  <c r="E29" i="11"/>
  <c r="F28" i="11"/>
  <c r="F29" i="11" s="1"/>
  <c r="F30" i="11" s="1"/>
  <c r="H28" i="11"/>
  <c r="F31" i="11"/>
  <c r="E32" i="11" s="1"/>
  <c r="F32" i="11" s="1"/>
  <c r="O6" i="11"/>
  <c r="H31" i="11" l="1"/>
  <c r="E30" i="11"/>
  <c r="H29" i="11"/>
  <c r="P6" i="1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<sst xmlns="http://schemas.openxmlformats.org/spreadsheetml/2006/main" count="90" uniqueCount="77">
  <si>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</si>
  <si>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</si>
  <si>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</si>
  <si>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</si>
  <si>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</si>
  <si>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</si>
  <si>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</si>
  <si>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</si>
  <si>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</si>
  <si>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</si>
  <si>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</si>
  <si>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</si>
  <si>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</si>
  <si>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</si>
  <si>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</si>
  <si>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</si>
  <si>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</si>
  <si>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</si>
  <si>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</si>
  <si>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</si>
  <si>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</si>
  <si>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</si>
  <si>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</si>
  <si>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</si>
  <si>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</si>
  <si>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</si>
  <si>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</si>
  <si>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</si>
  <si>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</si>
  <si>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</si>
  <si>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</si>
  <si>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</si>
  <si>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</si>
  <si>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</si>
  <si>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</si>
  <si>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</si>
  <si>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</si>
  <si>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</si>
  <si>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Set Up Server and Project</t>
  </si>
  <si>
    <t>Create GoDaddy Server</t>
  </si>
  <si>
    <t>Cameron Garretson</t>
  </si>
  <si>
    <t>Database Design</t>
  </si>
  <si>
    <t>Carlos Lairet</t>
  </si>
  <si>
    <t>Team</t>
  </si>
  <si>
    <t>Deven Anselmo</t>
  </si>
  <si>
    <t>Harry O'Hagan</t>
  </si>
  <si>
    <t>Neo Cho</t>
  </si>
  <si>
    <t>Create USER Table</t>
  </si>
  <si>
    <t>Create CONTACT Table</t>
  </si>
  <si>
    <t>Group 11's Contact Manager</t>
  </si>
  <si>
    <t>NewContact.php</t>
  </si>
  <si>
    <t>Logout.php</t>
  </si>
  <si>
    <t>Login.php</t>
  </si>
  <si>
    <t>Register.php</t>
  </si>
  <si>
    <t>SearchContact.php</t>
  </si>
  <si>
    <t>EditContact.php</t>
  </si>
  <si>
    <t>DeleteContact.php</t>
  </si>
  <si>
    <t>RetrieveContactID.php</t>
  </si>
  <si>
    <t>Harry O'Hagan, Deven Anselmo</t>
  </si>
  <si>
    <t>Harry O'Hagan, Deven Anselmo, Zachary Sutrich</t>
  </si>
  <si>
    <t>Zachary Sutrich</t>
  </si>
  <si>
    <t xml:space="preserve">Front-End </t>
  </si>
  <si>
    <t>Cameron Garretson, Neo Cho, Devon Anselmo, Harry O'Hagan, Zachary Sutrich</t>
  </si>
  <si>
    <t>Hash Passwords</t>
  </si>
  <si>
    <t>Website Design</t>
  </si>
  <si>
    <t>ContactPage.html</t>
  </si>
  <si>
    <t>index.html</t>
  </si>
  <si>
    <t>CSS stylesheets</t>
  </si>
  <si>
    <t>code.js</t>
  </si>
  <si>
    <t xml:space="preserve">JavaScript Functionality </t>
  </si>
  <si>
    <t>Set up resources (github repo, trello, etc)</t>
  </si>
  <si>
    <t>Domain Name</t>
  </si>
  <si>
    <t>PowerPoint Presentation</t>
  </si>
  <si>
    <t>API Endpoints</t>
  </si>
  <si>
    <t>Backend</t>
  </si>
  <si>
    <t xml:space="preserve">Bug Bounty Hunting </t>
  </si>
  <si>
    <t>End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</si>
</sst>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5"/>
      </patternFill>
    </fill>
    <fill>
      <patternFill patternType="solid">
        <fgColor theme="8" tint="0.59999389629810485"/>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9" fillId="14" borderId="0" applyNumberFormat="0" applyBorder="0" applyAlignment="0" applyProtection="0"/>
    <xf numFmtId="0" fontId="9" fillId="15" borderId="0" applyNumberFormat="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15" borderId="2" xfId="14" applyBorder="1" applyAlignment="1">
      <alignment horizontal="center" vertical="center"/>
    </xf>
    <xf numFmtId="9" fontId="9" fillId="15" borderId="2" xfId="14" applyNumberFormat="1" applyBorder="1" applyAlignment="1">
      <alignment horizontal="center" vertical="center"/>
    </xf>
    <xf numFmtId="164" fontId="9" fillId="15" borderId="2" xfId="14" applyNumberFormat="1" applyBorder="1" applyAlignment="1">
      <alignment horizontal="center" vertical="center"/>
    </xf>
    <xf numFmtId="0" fontId="9" fillId="14" borderId="2" xfId="13" applyBorder="1" applyAlignment="1">
      <alignment horizontal="left" vertical="center" indent="2"/>
    </xf>
    <xf numFmtId="0" fontId="9" fillId="14" borderId="2" xfId="13" applyBorder="1" applyAlignment="1">
      <alignment horizontal="center" vertical="center"/>
    </xf>
    <xf numFmtId="9" fontId="9" fillId="14" borderId="2" xfId="13" applyNumberFormat="1" applyBorder="1" applyAlignment="1">
      <alignment horizontal="center" vertical="center"/>
    </xf>
    <xf numFmtId="164" fontId="9" fillId="14" borderId="2" xfId="13" applyNumberFormat="1" applyBorder="1" applyAlignment="1">
      <alignment horizontal="center" vertical="center"/>
    </xf>
    <xf numFmtId="0" fontId="6" fillId="15" borderId="2" xfId="14" applyFont="1" applyBorder="1" applyAlignment="1">
      <alignment horizontal="left" vertical="center" indent="1"/>
    </xf>
  </cellXfs>
  <cellStyles count="15">
    <cellStyle name="20% - Accent5" xfId="13" builtinId="46"/>
    <cellStyle name="40% - Accent5" xfId="14" builtinId="4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45"/>
  <sheetViews>
    <sheetView showGridLines="0" tabSelected="1" showRuler="0" zoomScale="80" zoomScaleNormal="80" zoomScalePageLayoutView="70" workbookViewId="0">
      <pane ySplit="6" topLeftCell="A7" activePane="bottomLeft" state="frozen"/>
      <selection pane="bottomLeft" activeCell="P4" sqref="P4:V4"/>
    </sheetView>
  </sheetViews>
  <sheetFormatPr defaultRowHeight="30" customHeight="1" x14ac:dyDescent="0.25"/>
  <cols>
    <col min="1" max="1" width="2.7109375" style="57" customWidth="1"/>
    <col min="2" max="2" width="52.5703125" bestFit="1" customWidth="1"/>
    <col min="3" max="3" width="71.5703125" bestFit="1" customWidth="1"/>
    <col min="4" max="4" width="13" customWidth="1"/>
    <col min="5" max="5" width="10.42578125" style="5" customWidth="1"/>
    <col min="6" max="6" width="10.42578125" customWidth="1"/>
    <col min="7" max="7" width="2.7109375" customWidth="1"/>
    <col min="8" max="8" width="6.140625" hidden="1" customWidth="1"/>
    <col min="9" max="14" width="2.5703125" customWidth="1"/>
    <col min="15" max="15" width="3" customWidth="1"/>
    <col min="16" max="16" width="2.5703125" customWidth="1"/>
    <col min="17" max="24" width="3" bestFit="1" customWidth="1"/>
    <col min="25" max="25" width="3.42578125" bestFit="1" customWidth="1"/>
    <col min="26" max="26" width="3" bestFit="1" customWidth="1"/>
    <col min="27" max="35" width="3.42578125" bestFit="1" customWidth="1"/>
    <col min="36" max="36" width="3" bestFit="1" customWidth="1"/>
    <col min="37" max="64" width="2.5703125" customWidth="1"/>
    <col min="69" max="70" width="10.28515625"/>
  </cols>
  <sheetData>
    <row r="1" spans="1:43" ht="30" customHeight="1" x14ac:dyDescent="0.45">
      <c r="A1" s="58" t="s">
        <v>29</v>
      </c>
      <c r="B1" s="62" t="s">
        <v>49</v>
      </c>
      <c r="C1" s="1"/>
      <c r="D1" s="2"/>
      <c r="E1" s="4"/>
      <c r="F1" s="46"/>
      <c r="H1" s="2"/>
      <c r="I1" s="14" t="s">
        <v>12</v>
      </c>
    </row>
    <row r="2" spans="1:43" ht="30" customHeight="1" x14ac:dyDescent="0.3">
      <c r="A2" s="57" t="s">
        <v>24</v>
      </c>
      <c r="B2" s="63"/>
      <c r="I2" s="60" t="s">
        <v>17</v>
      </c>
    </row>
    <row r="3" spans="1:43" ht="30" customHeight="1" x14ac:dyDescent="0.25">
      <c r="A3" s="57" t="s">
        <v>30</v>
      </c>
      <c r="B3" s="64"/>
      <c r="C3" s="84" t="s">
        <v>1</v>
      </c>
      <c r="D3" s="85"/>
      <c r="E3" s="90">
        <v>43955</v>
      </c>
      <c r="F3" s="90"/>
    </row>
    <row r="4" spans="1:43" ht="30" customHeight="1" x14ac:dyDescent="0.25">
      <c r="A4" s="58" t="s">
        <v>31</v>
      </c>
      <c r="C4" s="84" t="s">
        <v>8</v>
      </c>
      <c r="D4" s="85"/>
      <c r="E4" s="7">
        <v>1</v>
      </c>
      <c r="I4" s="87">
        <f>I5</f>
        <v>43955</v>
      </c>
      <c r="J4" s="88"/>
      <c r="K4" s="88"/>
      <c r="L4" s="88"/>
      <c r="M4" s="88"/>
      <c r="N4" s="88"/>
      <c r="O4" s="89"/>
      <c r="P4" s="87">
        <f>P5</f>
        <v>43962</v>
      </c>
      <c r="Q4" s="88"/>
      <c r="R4" s="88"/>
      <c r="S4" s="88"/>
      <c r="T4" s="88"/>
      <c r="U4" s="88"/>
      <c r="V4" s="89"/>
      <c r="W4" s="87">
        <f>W5</f>
        <v>43969</v>
      </c>
      <c r="X4" s="88"/>
      <c r="Y4" s="88"/>
      <c r="Z4" s="88"/>
      <c r="AA4" s="88"/>
      <c r="AB4" s="88"/>
      <c r="AC4" s="89"/>
      <c r="AD4" s="87">
        <f>AD5</f>
        <v>43976</v>
      </c>
      <c r="AE4" s="88"/>
      <c r="AF4" s="88"/>
      <c r="AG4" s="88"/>
      <c r="AH4" s="88"/>
      <c r="AI4" s="88"/>
      <c r="AJ4" s="89"/>
      <c r="AK4" s="87">
        <f>AK5</f>
        <v>43983</v>
      </c>
      <c r="AL4" s="88"/>
      <c r="AM4" s="88"/>
      <c r="AN4" s="88"/>
      <c r="AO4" s="88"/>
      <c r="AP4" s="88"/>
      <c r="AQ4" s="89"/>
    </row>
    <row r="5" spans="1:43" ht="15" customHeight="1" x14ac:dyDescent="0.25">
      <c r="A5" s="58" t="s">
        <v>32</v>
      </c>
      <c r="B5" s="86"/>
      <c r="C5" s="86"/>
      <c r="D5" s="86"/>
      <c r="E5" s="86"/>
      <c r="F5" s="86"/>
      <c r="G5" s="86"/>
      <c r="I5" s="11">
        <f>Project_Start-WEEKDAY(Project_Start,1)+2+7*(Display_Week-1)</f>
        <v>43955</v>
      </c>
      <c r="J5" s="10">
        <f>I5+1</f>
        <v>43956</v>
      </c>
      <c r="K5" s="10">
        <f t="shared" ref="K5:AQ5" si="0">J5+1</f>
        <v>43957</v>
      </c>
      <c r="L5" s="10">
        <f t="shared" si="0"/>
        <v>43958</v>
      </c>
      <c r="M5" s="10">
        <f t="shared" si="0"/>
        <v>43959</v>
      </c>
      <c r="N5" s="10">
        <f t="shared" si="0"/>
        <v>43960</v>
      </c>
      <c r="O5" s="12">
        <f t="shared" si="0"/>
        <v>43961</v>
      </c>
      <c r="P5" s="11">
        <f>O5+1</f>
        <v>43962</v>
      </c>
      <c r="Q5" s="10">
        <f>P5+1</f>
        <v>43963</v>
      </c>
      <c r="R5" s="10">
        <f t="shared" si="0"/>
        <v>43964</v>
      </c>
      <c r="S5" s="10">
        <f t="shared" si="0"/>
        <v>43965</v>
      </c>
      <c r="T5" s="10">
        <f t="shared" si="0"/>
        <v>43966</v>
      </c>
      <c r="U5" s="10">
        <f t="shared" si="0"/>
        <v>43967</v>
      </c>
      <c r="V5" s="12">
        <f t="shared" si="0"/>
        <v>43968</v>
      </c>
      <c r="W5" s="11">
        <f>V5+1</f>
        <v>43969</v>
      </c>
      <c r="X5" s="10">
        <f>W5+1</f>
        <v>43970</v>
      </c>
      <c r="Y5" s="10">
        <f t="shared" si="0"/>
        <v>43971</v>
      </c>
      <c r="Z5" s="10">
        <f t="shared" si="0"/>
        <v>43972</v>
      </c>
      <c r="AA5" s="10">
        <f t="shared" si="0"/>
        <v>43973</v>
      </c>
      <c r="AB5" s="10">
        <f t="shared" si="0"/>
        <v>43974</v>
      </c>
      <c r="AC5" s="12">
        <f t="shared" si="0"/>
        <v>43975</v>
      </c>
      <c r="AD5" s="11">
        <f>AC5+1</f>
        <v>43976</v>
      </c>
      <c r="AE5" s="10">
        <f>AD5+1</f>
        <v>43977</v>
      </c>
      <c r="AF5" s="10">
        <f t="shared" si="0"/>
        <v>43978</v>
      </c>
      <c r="AG5" s="10">
        <f t="shared" si="0"/>
        <v>43979</v>
      </c>
      <c r="AH5" s="10">
        <f t="shared" si="0"/>
        <v>43980</v>
      </c>
      <c r="AI5" s="10">
        <f t="shared" si="0"/>
        <v>43981</v>
      </c>
      <c r="AJ5" s="12">
        <f t="shared" si="0"/>
        <v>43982</v>
      </c>
      <c r="AK5" s="11">
        <f>AJ5+1</f>
        <v>43983</v>
      </c>
      <c r="AL5" s="10">
        <f>AK5+1</f>
        <v>43984</v>
      </c>
      <c r="AM5" s="10">
        <f t="shared" si="0"/>
        <v>43985</v>
      </c>
      <c r="AN5" s="10">
        <f t="shared" si="0"/>
        <v>43986</v>
      </c>
      <c r="AO5" s="10">
        <f t="shared" si="0"/>
        <v>43987</v>
      </c>
      <c r="AP5" s="10">
        <f t="shared" si="0"/>
        <v>43988</v>
      </c>
      <c r="AQ5" s="12">
        <f t="shared" si="0"/>
        <v>43989</v>
      </c>
    </row>
    <row r="6" spans="1:43" ht="30" customHeight="1" thickBot="1" x14ac:dyDescent="0.3">
      <c r="A6" s="58" t="s">
        <v>33</v>
      </c>
      <c r="B6" s="8" t="s">
        <v>9</v>
      </c>
      <c r="C6" s="9" t="s">
        <v>3</v>
      </c>
      <c r="D6" s="9" t="s">
        <v>2</v>
      </c>
      <c r="E6" s="9" t="s">
        <v>5</v>
      </c>
      <c r="F6" s="9" t="s">
        <v>6</v>
      </c>
      <c r="G6" s="9"/>
      <c r="H6" s="9" t="s">
        <v>7</v>
      </c>
      <c r="I6" s="13" t="str">
        <f t="shared" ref="I6" si="1">LEFT(TEXT(I5,"ddd"),1)</f>
        <v>M</v>
      </c>
      <c r="J6" s="13" t="str">
        <f t="shared" ref="J6:AQ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row>
    <row r="7" spans="1:43" ht="30" hidden="1" customHeight="1" thickBot="1" x14ac:dyDescent="0.3">
      <c r="A7" s="57" t="s">
        <v>28</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row>
    <row r="8" spans="1:43" s="3" customFormat="1" ht="30" customHeight="1" thickBot="1" x14ac:dyDescent="0.3">
      <c r="A8" s="58" t="s">
        <v>34</v>
      </c>
      <c r="B8" s="18" t="s">
        <v>38</v>
      </c>
      <c r="C8" s="70"/>
      <c r="D8" s="19"/>
      <c r="E8" s="20"/>
      <c r="F8" s="21"/>
      <c r="G8" s="17"/>
      <c r="H8" s="17" t="str">
        <f t="shared" ref="H8:H37" si="3">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row>
    <row r="9" spans="1:43" s="3" customFormat="1" ht="30" customHeight="1" thickBot="1" x14ac:dyDescent="0.3">
      <c r="A9" s="58" t="s">
        <v>35</v>
      </c>
      <c r="B9" s="79" t="s">
        <v>39</v>
      </c>
      <c r="C9" s="71" t="str">
        <f>B45</f>
        <v>Cameron Garretson</v>
      </c>
      <c r="D9" s="22">
        <v>1</v>
      </c>
      <c r="E9" s="65">
        <f>Project_Start</f>
        <v>43955</v>
      </c>
      <c r="F9" s="65">
        <f>E9</f>
        <v>43955</v>
      </c>
      <c r="G9" s="17"/>
      <c r="H9" s="17">
        <f t="shared" si="3"/>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row>
    <row r="10" spans="1:43" s="3" customFormat="1" ht="30" customHeight="1" thickBot="1" x14ac:dyDescent="0.3">
      <c r="A10" s="58" t="s">
        <v>36</v>
      </c>
      <c r="B10" s="79" t="s">
        <v>70</v>
      </c>
      <c r="C10" s="71" t="str">
        <f>B45</f>
        <v>Cameron Garretson</v>
      </c>
      <c r="D10" s="22">
        <v>1</v>
      </c>
      <c r="E10" s="65">
        <f>F9</f>
        <v>43955</v>
      </c>
      <c r="F10" s="65">
        <f>E10+4</f>
        <v>43959</v>
      </c>
      <c r="G10" s="17"/>
      <c r="H10" s="17">
        <f t="shared" si="3"/>
        <v>5</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row>
    <row r="11" spans="1:43" s="3" customFormat="1" ht="30" customHeight="1" thickBot="1" x14ac:dyDescent="0.3">
      <c r="A11" s="57"/>
      <c r="B11" s="79" t="s">
        <v>71</v>
      </c>
      <c r="C11" s="71" t="s">
        <v>62</v>
      </c>
      <c r="D11" s="22">
        <f>D10</f>
        <v>1</v>
      </c>
      <c r="E11" s="65">
        <f>F10</f>
        <v>43959</v>
      </c>
      <c r="F11" s="65">
        <f>E11</f>
        <v>43959</v>
      </c>
      <c r="G11" s="17"/>
      <c r="H11" s="17"/>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row>
    <row r="12" spans="1:43" s="3" customFormat="1" ht="30" customHeight="1" thickBot="1" x14ac:dyDescent="0.3">
      <c r="A12" s="58" t="s">
        <v>37</v>
      </c>
      <c r="B12" s="23" t="s">
        <v>74</v>
      </c>
      <c r="C12" s="72"/>
      <c r="D12" s="24"/>
      <c r="E12" s="25"/>
      <c r="F12" s="26"/>
      <c r="G12" s="17"/>
      <c r="H12" s="17" t="str">
        <f t="shared" si="3"/>
        <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row>
    <row r="13" spans="1:43" s="3" customFormat="1" ht="30" customHeight="1" thickBot="1" x14ac:dyDescent="0.3">
      <c r="A13" s="58"/>
      <c r="B13" s="80" t="s">
        <v>41</v>
      </c>
      <c r="C13" s="73" t="str">
        <f>B40</f>
        <v>Carlos Lairet</v>
      </c>
      <c r="D13" s="27">
        <v>1</v>
      </c>
      <c r="E13" s="66">
        <f>F11</f>
        <v>43959</v>
      </c>
      <c r="F13" s="66">
        <f>E13+1</f>
        <v>43960</v>
      </c>
      <c r="G13" s="17"/>
      <c r="H13" s="17">
        <f t="shared" si="3"/>
        <v>2</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row>
    <row r="14" spans="1:43" s="3" customFormat="1" ht="30" customHeight="1" thickBot="1" x14ac:dyDescent="0.3">
      <c r="A14" s="57"/>
      <c r="B14" s="80" t="s">
        <v>47</v>
      </c>
      <c r="C14" s="73" t="str">
        <f>B40</f>
        <v>Carlos Lairet</v>
      </c>
      <c r="D14" s="27">
        <f>D13</f>
        <v>1</v>
      </c>
      <c r="E14" s="66">
        <f>F13</f>
        <v>43960</v>
      </c>
      <c r="F14" s="66">
        <f>E14+2</f>
        <v>43962</v>
      </c>
      <c r="G14" s="17"/>
      <c r="H14" s="17">
        <f t="shared" si="3"/>
        <v>3</v>
      </c>
      <c r="I14" s="43"/>
      <c r="J14" s="43"/>
      <c r="K14" s="43"/>
      <c r="L14" s="43"/>
      <c r="M14" s="43"/>
      <c r="N14" s="43"/>
      <c r="O14" s="43"/>
      <c r="P14" s="43"/>
      <c r="Q14" s="43"/>
      <c r="R14" s="43"/>
      <c r="S14" s="43"/>
      <c r="T14" s="43"/>
      <c r="U14" s="44"/>
      <c r="V14" s="44"/>
      <c r="W14" s="43"/>
      <c r="X14" s="43"/>
      <c r="Y14" s="43"/>
      <c r="Z14" s="43"/>
      <c r="AA14" s="43"/>
      <c r="AB14" s="43"/>
      <c r="AC14" s="43"/>
      <c r="AD14" s="43"/>
      <c r="AE14" s="43"/>
      <c r="AF14" s="43"/>
      <c r="AG14" s="43"/>
      <c r="AH14" s="43"/>
      <c r="AI14" s="43"/>
      <c r="AJ14" s="43"/>
      <c r="AK14" s="43"/>
      <c r="AL14" s="43"/>
      <c r="AM14" s="43"/>
      <c r="AN14" s="43"/>
      <c r="AO14" s="43"/>
      <c r="AP14" s="43"/>
      <c r="AQ14" s="43"/>
    </row>
    <row r="15" spans="1:43" s="3" customFormat="1" ht="30" customHeight="1" thickBot="1" x14ac:dyDescent="0.3">
      <c r="A15" s="57"/>
      <c r="B15" s="80" t="s">
        <v>48</v>
      </c>
      <c r="C15" s="73" t="str">
        <f>B40</f>
        <v>Carlos Lairet</v>
      </c>
      <c r="D15" s="27">
        <f>D14</f>
        <v>1</v>
      </c>
      <c r="E15" s="66">
        <f>F14</f>
        <v>43962</v>
      </c>
      <c r="F15" s="66">
        <f>E15+4</f>
        <v>43966</v>
      </c>
      <c r="G15" s="17"/>
      <c r="H15" s="17">
        <f t="shared" si="3"/>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spans="1:43" s="3" customFormat="1" ht="30" customHeight="1" thickBot="1" x14ac:dyDescent="0.3">
      <c r="A16" s="57" t="s">
        <v>25</v>
      </c>
      <c r="B16" s="28" t="s">
        <v>73</v>
      </c>
      <c r="C16" s="74"/>
      <c r="D16" s="29"/>
      <c r="E16" s="30"/>
      <c r="F16" s="31"/>
      <c r="G16" s="17"/>
      <c r="H16" s="17" t="str">
        <f t="shared" si="3"/>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row>
    <row r="17" spans="1:43" s="3" customFormat="1" ht="30" customHeight="1" thickBot="1" x14ac:dyDescent="0.3">
      <c r="A17" s="57"/>
      <c r="B17" s="81" t="s">
        <v>50</v>
      </c>
      <c r="C17" s="75" t="str">
        <f>C18</f>
        <v>Harry O'Hagan, Deven Anselmo</v>
      </c>
      <c r="D17" s="32">
        <f>D15</f>
        <v>1</v>
      </c>
      <c r="E17" s="67">
        <f>F19</f>
        <v>43962</v>
      </c>
      <c r="F17" s="67">
        <f>E17+1</f>
        <v>43963</v>
      </c>
      <c r="G17" s="17"/>
      <c r="H17" s="17">
        <f t="shared" si="3"/>
        <v>2</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row>
    <row r="18" spans="1:43" s="3" customFormat="1" ht="30" customHeight="1" thickBot="1" x14ac:dyDescent="0.3">
      <c r="A18" s="57"/>
      <c r="B18" s="81" t="s">
        <v>51</v>
      </c>
      <c r="C18" s="75" t="str">
        <f>C20</f>
        <v>Harry O'Hagan, Deven Anselmo</v>
      </c>
      <c r="D18" s="32">
        <f>1</f>
        <v>1</v>
      </c>
      <c r="E18" s="67">
        <f>F17</f>
        <v>43963</v>
      </c>
      <c r="F18" s="67">
        <f>E18+1</f>
        <v>43964</v>
      </c>
      <c r="G18" s="17"/>
      <c r="H18" s="17">
        <f t="shared" si="3"/>
        <v>2</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row>
    <row r="19" spans="1:43" s="3" customFormat="1" ht="30" customHeight="1" thickBot="1" x14ac:dyDescent="0.3">
      <c r="A19" s="57"/>
      <c r="B19" s="81" t="s">
        <v>52</v>
      </c>
      <c r="C19" s="75" t="str">
        <f>B45</f>
        <v>Cameron Garretson</v>
      </c>
      <c r="D19" s="32">
        <f t="shared" ref="D19:D32" si="4">D17</f>
        <v>1</v>
      </c>
      <c r="E19" s="67">
        <f>E15</f>
        <v>43962</v>
      </c>
      <c r="F19" s="67">
        <f>E19</f>
        <v>43962</v>
      </c>
      <c r="G19" s="17"/>
      <c r="H19" s="17">
        <f t="shared" si="3"/>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spans="1:43" s="3" customFormat="1" ht="30" customHeight="1" thickBot="1" x14ac:dyDescent="0.3">
      <c r="A20" s="57"/>
      <c r="B20" s="81" t="s">
        <v>53</v>
      </c>
      <c r="C20" s="75" t="s">
        <v>58</v>
      </c>
      <c r="D20" s="32">
        <f t="shared" si="4"/>
        <v>1</v>
      </c>
      <c r="E20" s="67">
        <f>F18</f>
        <v>43964</v>
      </c>
      <c r="F20" s="67">
        <f>E20+1</f>
        <v>43965</v>
      </c>
      <c r="G20" s="17"/>
      <c r="H20" s="17">
        <f t="shared" si="3"/>
        <v>2</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row>
    <row r="21" spans="1:43" s="3" customFormat="1" ht="30" customHeight="1" thickBot="1" x14ac:dyDescent="0.3">
      <c r="A21" s="57"/>
      <c r="B21" s="81" t="s">
        <v>56</v>
      </c>
      <c r="C21" s="75" t="str">
        <f>C20</f>
        <v>Harry O'Hagan, Deven Anselmo</v>
      </c>
      <c r="D21" s="32">
        <f t="shared" si="4"/>
        <v>1</v>
      </c>
      <c r="E21" s="67">
        <f>F20</f>
        <v>43965</v>
      </c>
      <c r="F21" s="67">
        <f>E21+1</f>
        <v>43966</v>
      </c>
      <c r="G21" s="17"/>
      <c r="H21" s="17"/>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row>
    <row r="22" spans="1:43" s="3" customFormat="1" ht="30" customHeight="1" thickBot="1" x14ac:dyDescent="0.3">
      <c r="A22" s="57"/>
      <c r="B22" s="81" t="s">
        <v>55</v>
      </c>
      <c r="C22" s="75" t="str">
        <f>C20</f>
        <v>Harry O'Hagan, Deven Anselmo</v>
      </c>
      <c r="D22" s="32">
        <f t="shared" si="4"/>
        <v>1</v>
      </c>
      <c r="E22" s="67">
        <f>F21</f>
        <v>43966</v>
      </c>
      <c r="F22" s="67">
        <f>E22+1</f>
        <v>43967</v>
      </c>
      <c r="G22" s="17"/>
      <c r="H22" s="17"/>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spans="1:43" s="3" customFormat="1" ht="30" customHeight="1" thickBot="1" x14ac:dyDescent="0.3">
      <c r="A23" s="57"/>
      <c r="B23" s="81" t="s">
        <v>54</v>
      </c>
      <c r="C23" s="75" t="str">
        <f>C20</f>
        <v>Harry O'Hagan, Deven Anselmo</v>
      </c>
      <c r="D23" s="32">
        <f t="shared" si="4"/>
        <v>1</v>
      </c>
      <c r="E23" s="67">
        <f t="shared" ref="E23:E25" si="5">F22</f>
        <v>43967</v>
      </c>
      <c r="F23" s="67">
        <f t="shared" ref="F23:F25" si="6">E23+1</f>
        <v>43968</v>
      </c>
      <c r="G23" s="17"/>
      <c r="H23" s="17">
        <f t="shared" si="3"/>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row>
    <row r="24" spans="1:43" s="3" customFormat="1" ht="30" customHeight="1" thickBot="1" x14ac:dyDescent="0.3">
      <c r="A24" s="57"/>
      <c r="B24" s="81" t="s">
        <v>57</v>
      </c>
      <c r="C24" s="75" t="s">
        <v>59</v>
      </c>
      <c r="D24" s="32">
        <f t="shared" si="4"/>
        <v>1</v>
      </c>
      <c r="E24" s="67">
        <v>43978</v>
      </c>
      <c r="F24" s="67">
        <f t="shared" si="6"/>
        <v>43979</v>
      </c>
      <c r="G24" s="17"/>
      <c r="H24" s="17"/>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row>
    <row r="25" spans="1:43" s="3" customFormat="1" ht="30" customHeight="1" thickBot="1" x14ac:dyDescent="0.3">
      <c r="A25" s="57"/>
      <c r="B25" s="81" t="s">
        <v>63</v>
      </c>
      <c r="C25" s="75" t="s">
        <v>45</v>
      </c>
      <c r="D25" s="32">
        <f t="shared" si="4"/>
        <v>1</v>
      </c>
      <c r="E25" s="67">
        <f t="shared" si="5"/>
        <v>43979</v>
      </c>
      <c r="F25" s="67">
        <f t="shared" si="6"/>
        <v>43980</v>
      </c>
      <c r="G25" s="17"/>
      <c r="H25" s="17"/>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spans="1:43" s="3" customFormat="1" ht="30" customHeight="1" thickBot="1" x14ac:dyDescent="0.3">
      <c r="A26" s="57" t="s">
        <v>25</v>
      </c>
      <c r="B26" s="33" t="s">
        <v>61</v>
      </c>
      <c r="C26" s="76"/>
      <c r="D26" s="34"/>
      <c r="E26" s="35"/>
      <c r="F26" s="36"/>
      <c r="G26" s="17"/>
      <c r="H26" s="17" t="str">
        <f t="shared" si="3"/>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row>
    <row r="27" spans="1:43" s="3" customFormat="1" ht="30" customHeight="1" thickBot="1" x14ac:dyDescent="0.3">
      <c r="A27" s="57"/>
      <c r="B27" s="82" t="s">
        <v>64</v>
      </c>
      <c r="C27" s="77" t="s">
        <v>60</v>
      </c>
      <c r="D27" s="32">
        <f t="shared" si="4"/>
        <v>1</v>
      </c>
      <c r="E27" s="68">
        <f>E17</f>
        <v>43962</v>
      </c>
      <c r="F27" s="68">
        <f>E27+5</f>
        <v>43967</v>
      </c>
      <c r="G27" s="17"/>
      <c r="H27" s="17">
        <f t="shared" si="3"/>
        <v>6</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row>
    <row r="28" spans="1:43" s="3" customFormat="1" ht="30" customHeight="1" thickBot="1" x14ac:dyDescent="0.3">
      <c r="A28" s="57"/>
      <c r="B28" s="82" t="s">
        <v>65</v>
      </c>
      <c r="C28" s="77" t="s">
        <v>46</v>
      </c>
      <c r="D28" s="32">
        <v>1</v>
      </c>
      <c r="E28" s="68">
        <f>F27</f>
        <v>43967</v>
      </c>
      <c r="F28" s="68">
        <f>E28+2</f>
        <v>43969</v>
      </c>
      <c r="G28" s="17"/>
      <c r="H28" s="17">
        <f t="shared" si="3"/>
        <v>3</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row>
    <row r="29" spans="1:43" s="3" customFormat="1" ht="30" customHeight="1" thickBot="1" x14ac:dyDescent="0.3">
      <c r="A29" s="57"/>
      <c r="B29" s="82" t="s">
        <v>66</v>
      </c>
      <c r="C29" s="77" t="s">
        <v>46</v>
      </c>
      <c r="D29" s="32">
        <f t="shared" si="4"/>
        <v>1</v>
      </c>
      <c r="E29" s="68">
        <f>E28</f>
        <v>43967</v>
      </c>
      <c r="F29" s="68">
        <f>F28</f>
        <v>43969</v>
      </c>
      <c r="G29" s="17"/>
      <c r="H29" s="17">
        <f t="shared" si="3"/>
        <v>3</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spans="1:43" s="3" customFormat="1" ht="30" customHeight="1" thickBot="1" x14ac:dyDescent="0.3">
      <c r="A30" s="57"/>
      <c r="B30" s="82" t="s">
        <v>67</v>
      </c>
      <c r="C30" s="77" t="s">
        <v>46</v>
      </c>
      <c r="D30" s="32">
        <f t="shared" si="4"/>
        <v>1</v>
      </c>
      <c r="E30" s="68">
        <f>E29</f>
        <v>43967</v>
      </c>
      <c r="F30" s="68">
        <f>F29+2</f>
        <v>43971</v>
      </c>
      <c r="G30" s="17"/>
      <c r="H30" s="17"/>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s="3" customFormat="1" ht="30" customHeight="1" thickBot="1" x14ac:dyDescent="0.3">
      <c r="A31" s="57"/>
      <c r="B31" s="82" t="s">
        <v>68</v>
      </c>
      <c r="C31" s="77" t="s">
        <v>60</v>
      </c>
      <c r="D31" s="32">
        <f t="shared" si="4"/>
        <v>1</v>
      </c>
      <c r="E31" s="68">
        <f>F27</f>
        <v>43967</v>
      </c>
      <c r="F31" s="68">
        <f>E31</f>
        <v>43967</v>
      </c>
      <c r="G31" s="17"/>
      <c r="H31" s="17">
        <f t="shared" si="3"/>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s="3" customFormat="1" ht="30" customHeight="1" thickBot="1" x14ac:dyDescent="0.3">
      <c r="A32" s="57"/>
      <c r="B32" s="82" t="s">
        <v>69</v>
      </c>
      <c r="C32" s="77" t="s">
        <v>60</v>
      </c>
      <c r="D32" s="32">
        <f t="shared" si="4"/>
        <v>1</v>
      </c>
      <c r="E32" s="68">
        <f>F31</f>
        <v>43967</v>
      </c>
      <c r="F32" s="68">
        <f>E32+13</f>
        <v>43980</v>
      </c>
      <c r="G32" s="17"/>
      <c r="H32" s="17"/>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s="3" customFormat="1" ht="30" customHeight="1" thickBot="1" x14ac:dyDescent="0.3">
      <c r="A33" s="57" t="s">
        <v>25</v>
      </c>
      <c r="B33" s="98" t="s">
        <v>76</v>
      </c>
      <c r="C33" s="91"/>
      <c r="D33" s="92"/>
      <c r="E33" s="93"/>
      <c r="F33" s="93"/>
      <c r="G33" s="17"/>
      <c r="H33" s="17" t="str">
        <f t="shared" si="3"/>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s="3" customFormat="1" ht="30" customHeight="1" thickBot="1" x14ac:dyDescent="0.3">
      <c r="A34" s="57"/>
      <c r="B34" s="94" t="s">
        <v>75</v>
      </c>
      <c r="C34" s="95" t="s">
        <v>62</v>
      </c>
      <c r="D34" s="96">
        <v>1</v>
      </c>
      <c r="E34" s="97">
        <v>43982</v>
      </c>
      <c r="F34" s="97">
        <f>E34+1</f>
        <v>43983</v>
      </c>
      <c r="G34" s="17"/>
      <c r="H34" s="17"/>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s="3" customFormat="1" ht="30" customHeight="1" thickBot="1" x14ac:dyDescent="0.3">
      <c r="A35" s="57"/>
      <c r="B35" s="94" t="s">
        <v>72</v>
      </c>
      <c r="C35" s="95" t="s">
        <v>40</v>
      </c>
      <c r="D35" s="96">
        <v>1</v>
      </c>
      <c r="E35" s="97">
        <f>E34</f>
        <v>43982</v>
      </c>
      <c r="F35" s="97">
        <f>E35+2</f>
        <v>43984</v>
      </c>
      <c r="G35" s="17"/>
      <c r="H35" s="17">
        <f t="shared" si="3"/>
        <v>3</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s="3" customFormat="1" ht="30" customHeight="1" thickBot="1" x14ac:dyDescent="0.3">
      <c r="A36" s="57" t="s">
        <v>27</v>
      </c>
      <c r="B36" s="83"/>
      <c r="C36" s="78"/>
      <c r="D36" s="16"/>
      <c r="E36" s="69"/>
      <c r="F36" s="69"/>
      <c r="G36" s="17"/>
      <c r="H36" s="17" t="str">
        <f t="shared" si="3"/>
        <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s="3" customFormat="1" ht="30" customHeight="1" thickBot="1" x14ac:dyDescent="0.3">
      <c r="A37" s="58" t="s">
        <v>26</v>
      </c>
      <c r="B37" s="37" t="s">
        <v>0</v>
      </c>
      <c r="C37" s="38"/>
      <c r="D37" s="39"/>
      <c r="E37" s="40"/>
      <c r="F37" s="41"/>
      <c r="G37" s="42"/>
      <c r="H37" s="42" t="str">
        <f t="shared" si="3"/>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30" customHeight="1" x14ac:dyDescent="0.25">
      <c r="G38" s="6"/>
    </row>
    <row r="39" spans="1:43" ht="30" customHeight="1" x14ac:dyDescent="0.25">
      <c r="B39" t="s">
        <v>43</v>
      </c>
      <c r="C39" s="14"/>
      <c r="F39" s="59"/>
    </row>
    <row r="40" spans="1:43" ht="30" customHeight="1" x14ac:dyDescent="0.25">
      <c r="B40" t="s">
        <v>42</v>
      </c>
      <c r="C40" s="15"/>
    </row>
    <row r="41" spans="1:43" ht="30" customHeight="1" x14ac:dyDescent="0.25">
      <c r="B41" t="s">
        <v>44</v>
      </c>
    </row>
    <row r="42" spans="1:43" ht="30" customHeight="1" x14ac:dyDescent="0.25">
      <c r="B42" t="s">
        <v>45</v>
      </c>
    </row>
    <row r="43" spans="1:43" ht="30" customHeight="1" x14ac:dyDescent="0.25">
      <c r="B43" t="s">
        <v>60</v>
      </c>
    </row>
    <row r="44" spans="1:43" ht="30" customHeight="1" x14ac:dyDescent="0.25">
      <c r="B44" t="s">
        <v>46</v>
      </c>
    </row>
    <row r="45" spans="1:43" ht="30" customHeight="1" x14ac:dyDescent="0.25">
      <c r="B45" t="s">
        <v>40</v>
      </c>
    </row>
  </sheetData>
  <mergeCells count="9">
    <mergeCell ref="E3:F3"/>
    <mergeCell ref="I4:O4"/>
    <mergeCell ref="P4:V4"/>
    <mergeCell ref="W4:AC4"/>
    <mergeCell ref="AD4:AJ4"/>
    <mergeCell ref="C3:D3"/>
    <mergeCell ref="C4:D4"/>
    <mergeCell ref="B5:G5"/>
    <mergeCell ref="AK4:AQ4"/>
  </mergeCells>
  <conditionalFormatting sqref="D35:D37 D7:D32">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37">
    <cfRule type="expression" dxfId="5" priority="37">
      <formula>AND(TODAY()&gt;=I$5,TODAY()&lt;J$5)</formula>
    </cfRule>
  </conditionalFormatting>
  <conditionalFormatting sqref="I7:AP37">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3:D34">
    <cfRule type="dataBar" priority="1">
      <dataBar>
        <cfvo type="num" val="0"/>
        <cfvo type="num" val="1"/>
        <color theme="0" tint="-0.249977111117893"/>
      </dataBar>
      <extLst>
        <ext xmlns:x14="http://schemas.microsoft.com/office/spreadsheetml/2009/9/main" uri="{B025F937-C7B1-47D3-B67F-A62EFF666E3E}">
          <x14:id>{0B615DE2-996A-4D24-93DF-5E51D9059F75}</x14:id>
        </ext>
      </extLst>
    </cfRule>
  </conditionalFormatting>
  <conditionalFormatting sqref="AQ5:AQ37">
    <cfRule type="expression" dxfId="2" priority="39">
      <formula>AND(TODAY()&gt;=AQ$5,TODAY()&lt;#REF!)</formula>
    </cfRule>
  </conditionalFormatting>
  <conditionalFormatting sqref="AQ7:AQ37">
    <cfRule type="expression" dxfId="1" priority="44">
      <formula>AND(task_start&lt;=AQ$5,ROUNDDOWN((task_end-task_start+1)*task_progress,0)+task_start-1&gt;=AQ$5)</formula>
    </cfRule>
    <cfRule type="expression" dxfId="0" priority="45" stopIfTrue="1">
      <formula>AND(task_end&gt;=AQ$5,task_start&lt;#REF!)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D35:D37 D7:D32</xm:sqref>
        </x14:conditionalFormatting>
        <x14:conditionalFormatting xmlns:xm="http://schemas.microsoft.com/office/excel/2006/main">
          <x14:cfRule type="dataBar" id="{0B615DE2-996A-4D24-93DF-5E51D9059F75}">
            <x14:dataBar minLength="0" maxLength="100" gradient="0">
              <x14:cfvo type="num">
                <xm:f>0</xm:f>
              </x14:cfvo>
              <x14:cfvo type="num">
                <xm:f>1</xm:f>
              </x14:cfvo>
              <x14:negativeFillColor rgb="FFFF0000"/>
              <x14:axisColor rgb="FF000000"/>
            </x14:dataBar>
          </x14:cfRule>
          <xm:sqref>D33:D34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54" t="s">
        <v>17</v>
      </c>
      <c r="B3" s="54"/>
    </row>
    <row r="4" spans="1:2" s="50" customFormat="1" ht="26.25" x14ac:dyDescent="0.4">
      <c r="A4" s="51" t="s">
        <v>11</v>
      </c>
    </row>
    <row r="5" spans="1:2" ht="74.099999999999994" customHeight="1" x14ac:dyDescent="0.2">
      <c r="A5" s="52" t="s">
        <v>20</v>
      </c>
    </row>
    <row r="6" spans="1:2" ht="26.25" customHeight="1" x14ac:dyDescent="0.2">
      <c r="A6" s="51" t="s">
        <v>23</v>
      </c>
    </row>
    <row r="7" spans="1:2" s="47" customFormat="1" ht="204.95" customHeight="1" x14ac:dyDescent="0.25">
      <c r="A7" s="56" t="s">
        <v>22</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2020-05-31T16:38:12Z</dcterms:modified>
</cp:coreProperties>
</file>