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8_{9DCBD753-3861-4998-AAF6-24E07997086D}"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18" i="11"/>
  <c r="F13" i="11"/>
  <c r="E9" i="11"/>
  <c r="H7" i="11"/>
  <c r="F9" i="11" l="1"/>
  <c r="E10" i="11" s="1"/>
  <c r="I5" i="11"/>
  <c r="H46" i="11"/>
  <c r="H45" i="11"/>
  <c r="H44" i="11"/>
  <c r="H33" i="11"/>
  <c r="H14" i="11"/>
  <c r="H8" i="11"/>
  <c r="H9" i="11" l="1"/>
  <c r="F10" i="11"/>
  <c r="E11" i="11" s="1"/>
  <c r="E13" i="11"/>
  <c r="E16" i="11" s="1"/>
  <c r="F16" i="11" s="1"/>
  <c r="I6" i="11"/>
  <c r="H36" i="11" l="1"/>
  <c r="H40" i="11"/>
  <c r="H42" i="11"/>
  <c r="H10" i="11"/>
  <c r="H43" i="11"/>
  <c r="F15" i="11"/>
  <c r="H15" i="11" s="1"/>
  <c r="H13" i="11"/>
  <c r="F11" i="11"/>
  <c r="E12" i="11" s="1"/>
  <c r="J5" i="11"/>
  <c r="K5" i="11" s="1"/>
  <c r="L5" i="11" s="1"/>
  <c r="M5" i="11" s="1"/>
  <c r="N5" i="11" s="1"/>
  <c r="O5" i="11" s="1"/>
  <c r="P5" i="11" s="1"/>
  <c r="I4" i="11"/>
  <c r="H35" i="11" l="1"/>
  <c r="H39" i="11"/>
  <c r="H38" i="11"/>
  <c r="H34" i="11"/>
  <c r="H16" i="11"/>
  <c r="E19" i="11"/>
  <c r="H11" i="11"/>
  <c r="F12" i="11"/>
  <c r="H12" i="11" s="1"/>
  <c r="P4" i="11"/>
  <c r="Q5" i="11"/>
  <c r="R5" i="11" s="1"/>
  <c r="S5" i="11" s="1"/>
  <c r="T5" i="11" s="1"/>
  <c r="U5" i="11" s="1"/>
  <c r="V5" i="11" s="1"/>
  <c r="W5" i="11" s="1"/>
  <c r="J6" i="11"/>
  <c r="H37" i="11" l="1"/>
  <c r="H41"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<sst xmlns="http://schemas.openxmlformats.org/spreadsheetml/2006/main" count="115" uniqueCount="75">
  <si>
    <t>Task 3</t>
  </si>
  <si>
    <t>Task 4</t>
  </si>
  <si>
    <t>Task 5</t>
  </si>
  <si>
    <t>Task 1</t>
  </si>
  <si>
    <t>Task 2</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</si>
  <si>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</si>
  <si>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</si>
  <si>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</si>
  <si>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</si>
  <si>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</si>
  <si>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</si>
  <si>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</si>
  <si>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</si>
  <si>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</si>
  <si>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</si>
  <si>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</si>
  <si>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</si>
  <si>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</si>
  <si>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</si>
  <si>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</si>
  <si>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</si>
  <si>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</si>
  <si>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</si>
  <si>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</si>
  <si>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</si>
  <si>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</si>
  <si>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</si>
  <si>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</si>
  <si>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3 Title</t>
  </si>
  <si>
    <t>Milestone 4 Title</t>
  </si>
  <si>
    <t>Tech Stack Research</t>
  </si>
  <si>
    <t>Function/non-functional requirements</t>
  </si>
  <si>
    <t>DFDs</t>
  </si>
  <si>
    <t xml:space="preserve">Testing Tools </t>
  </si>
  <si>
    <t>Neilansh</t>
  </si>
  <si>
    <t>Minh</t>
  </si>
  <si>
    <t>Anamica</t>
  </si>
  <si>
    <t>Eunsuh</t>
  </si>
  <si>
    <t>Presentation and Report</t>
  </si>
  <si>
    <t>Everyone</t>
  </si>
  <si>
    <t>Milestone 1: Presentation, Requirements Report</t>
  </si>
  <si>
    <t>Milestone 2: Frontend Development</t>
  </si>
  <si>
    <t>Set up Flutter Team Workspace</t>
  </si>
  <si>
    <t>Individual UI - Dashboard</t>
  </si>
  <si>
    <t>Individual UI - Order Confirmation screen</t>
  </si>
  <si>
    <t>Individual UI - Item Details Screen</t>
  </si>
  <si>
    <t>Individual UI - Map expanded</t>
  </si>
  <si>
    <t>Minh, Neilansh</t>
  </si>
  <si>
    <t>Restaurant UI - Dashboard Screen</t>
  </si>
  <si>
    <t>Admin UI - Dashboard Screen</t>
  </si>
  <si>
    <t>Settings Screen</t>
  </si>
  <si>
    <t>Login Screen</t>
  </si>
  <si>
    <t>Register Screen</t>
  </si>
  <si>
    <t>EquiFood B</t>
  </si>
  <si>
    <t>List of Usability Tasks</t>
  </si>
  <si>
    <t>Backend - Restaurant Dashboard Setup</t>
  </si>
  <si>
    <t>Backend - Login Setup</t>
  </si>
  <si>
    <t>Backend - Email Signup</t>
  </si>
  <si>
    <t>Restaurant UI - Create Donations Screen</t>
  </si>
  <si>
    <t>Link pages</t>
  </si>
  <si>
    <t>Admin - Donation summary</t>
  </si>
  <si>
    <t>Profile</t>
  </si>
  <si>
    <t>Shows popup when there is a login error</t>
  </si>
  <si>
    <t>Fix overflow error for donations details</t>
  </si>
  <si>
    <t>Add map card for donations details</t>
  </si>
  <si>
    <t>Implement searchbar for filtering dashboard</t>
  </si>
  <si>
    <t>Fix cards padding on dashboard</t>
  </si>
  <si>
    <t>Remove loading text when dashboard fetches data</t>
  </si>
  <si>
    <t xml:space="preserve">Write Firebase rules </t>
  </si>
  <si>
    <t>Database cleanup</t>
  </si>
  <si>
    <t>Admin main dashboard</t>
  </si>
  <si>
    <t>Add navigation after clicking signup user type</t>
  </si>
  <si>
    <t>Connect Firebase to donation details screen</t>
  </si>
  <si>
    <t>Add option for user to register as an Individual or Restaurant User.</t>
  </si>
  <si>
    <t>Fix the nav-bar issue and render the dashboard screens appropriately according to user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</si>
</sst>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39997558519241921"/>
        <bgColor indexed="64"/>
      </patternFill>
    </fill>
    <fill>
      <patternFill patternType="solid">
        <fgColor theme="7" tint="-0.249977111117893"/>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9" fillId="7" borderId="0" xfId="0" applyNumberFormat="1" applyFont="1" applyFill="1" applyAlignment="1">
      <alignment horizontal="center" vertical="center"/>
    </xf>
    <xf numFmtId="167" fontId="9" fillId="7" borderId="6" xfId="0" applyNumberFormat="1" applyFont="1" applyFill="1" applyBorder="1" applyAlignment="1">
      <alignment horizontal="center" vertical="center"/>
    </xf>
    <xf numFmtId="167"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3" borderId="2" xfId="10" applyFill="1">
      <alignment horizontal="center" vertical="center"/>
    </xf>
    <xf numFmtId="164" fontId="7" fillId="4" borderId="2" xfId="10" applyFill="1">
      <alignment horizontal="center" vertical="center"/>
    </xf>
    <xf numFmtId="164" fontId="7" fillId="11" borderId="2" xfId="10" applyFill="1">
      <alignment horizontal="center" vertical="center"/>
    </xf>
    <xf numFmtId="164" fontId="7" fillId="10" borderId="2" xfId="10"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14" fontId="7" fillId="4" borderId="2" xfId="10" applyNumberFormat="1" applyFill="1">
      <alignment horizontal="center" vertical="center"/>
    </xf>
    <xf numFmtId="0" fontId="4" fillId="14" borderId="2" xfId="0" applyFont="1" applyFill="1" applyBorder="1" applyAlignment="1">
      <alignment horizontal="center" vertical="center"/>
    </xf>
    <xf numFmtId="0" fontId="0" fillId="15" borderId="9" xfId="0" applyFill="1" applyBorder="1" applyAlignment="1">
      <alignment vertical="center"/>
    </xf>
    <xf numFmtId="0" fontId="4" fillId="16" borderId="2" xfId="0" applyFont="1" applyFill="1" applyBorder="1" applyAlignment="1">
      <alignment horizontal="center" vertical="center"/>
    </xf>
    <xf numFmtId="0" fontId="0" fillId="17" borderId="9" xfId="0"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85" zoomScaleNormal="85" zoomScalePageLayoutView="70" workbookViewId="0">
      <pane ySplit="6" topLeftCell="A43" activePane="bottomLeft" state="frozen"/>
      <selection pane="bottomLeft" activeCell="L45" sqref="L45"/>
    </sheetView>
  </sheetViews>
  <sheetFormatPr defaultColWidth="8.77734375" defaultRowHeight="30" customHeight="1" x14ac:dyDescent="0.3"/>
  <cols>
    <col min="1" max="1" width="2.6640625" style="40" customWidth="1"/>
    <col min="2" max="2" width="41.109375" customWidth="1"/>
    <col min="3" max="3" width="24.44140625" customWidth="1"/>
    <col min="4" max="4" width="10.6640625" customWidth="1"/>
    <col min="5" max="5" width="11.33203125" style="5" bestFit="1" customWidth="1"/>
    <col min="6" max="6" width="10.44140625" customWidth="1"/>
    <col min="7" max="7" width="2.6640625" customWidth="1"/>
    <col min="8" max="8" width="2.109375" hidden="1" customWidth="1"/>
    <col min="9" max="9" width="7.77734375" customWidth="1"/>
    <col min="10" max="10" width="7.33203125" customWidth="1"/>
    <col min="11" max="11" width="8.6640625" customWidth="1"/>
    <col min="12" max="12" width="7.33203125" customWidth="1"/>
    <col min="13" max="14" width="7" customWidth="1"/>
    <col min="15" max="15" width="6.6640625" customWidth="1"/>
    <col min="16" max="64" width="2.44140625" customWidth="1"/>
    <col min="69" max="70" width="10.33203125"/>
  </cols>
  <sheetData>
    <row r="1" spans="1:64" ht="30" customHeight="1" x14ac:dyDescent="0.55000000000000004">
      <c r="A1" s="41" t="s">
        <v>18</v>
      </c>
      <c r="B1" s="43" t="s">
        <v>53</v>
      </c>
      <c r="C1" s="1"/>
      <c r="D1" s="2"/>
      <c r="E1" s="4"/>
      <c r="F1" s="39"/>
      <c r="H1" s="2"/>
      <c r="I1" s="63"/>
    </row>
    <row r="2" spans="1:64" ht="30" customHeight="1" x14ac:dyDescent="0.35">
      <c r="A2" s="40" t="s">
        <v>13</v>
      </c>
      <c r="B2" s="44"/>
      <c r="I2" s="64"/>
    </row>
    <row r="3" spans="1:64" ht="30" customHeight="1" x14ac:dyDescent="0.3">
      <c r="A3" s="40" t="s">
        <v>25</v>
      </c>
      <c r="B3" s="45"/>
      <c r="C3" s="74" t="s">
        <v>5</v>
      </c>
      <c r="D3" s="75"/>
      <c r="E3" s="73">
        <v>44820</v>
      </c>
      <c r="F3" s="73"/>
    </row>
    <row r="4" spans="1:64" ht="30" customHeight="1" x14ac:dyDescent="0.3">
      <c r="A4" s="41" t="s">
        <v>19</v>
      </c>
      <c r="C4" s="74" t="s">
        <v>11</v>
      </c>
      <c r="D4" s="75"/>
      <c r="E4" s="7">
        <v>17</v>
      </c>
      <c r="I4" s="70">
        <f>I5</f>
        <v>44928</v>
      </c>
      <c r="J4" s="71"/>
      <c r="K4" s="71"/>
      <c r="L4" s="71"/>
      <c r="M4" s="71"/>
      <c r="N4" s="71"/>
      <c r="O4" s="72"/>
      <c r="P4" s="70">
        <f>P5</f>
        <v>44935</v>
      </c>
      <c r="Q4" s="71"/>
      <c r="R4" s="71"/>
      <c r="S4" s="71"/>
      <c r="T4" s="71"/>
      <c r="U4" s="71"/>
      <c r="V4" s="72"/>
      <c r="W4" s="70">
        <f>W5</f>
        <v>44942</v>
      </c>
      <c r="X4" s="71"/>
      <c r="Y4" s="71"/>
      <c r="Z4" s="71"/>
      <c r="AA4" s="71"/>
      <c r="AB4" s="71"/>
      <c r="AC4" s="72"/>
      <c r="AD4" s="70">
        <f>AD5</f>
        <v>44949</v>
      </c>
      <c r="AE4" s="71"/>
      <c r="AF4" s="71"/>
      <c r="AG4" s="71"/>
      <c r="AH4" s="71"/>
      <c r="AI4" s="71"/>
      <c r="AJ4" s="72"/>
      <c r="AK4" s="70">
        <f>AK5</f>
        <v>44956</v>
      </c>
      <c r="AL4" s="71"/>
      <c r="AM4" s="71"/>
      <c r="AN4" s="71"/>
      <c r="AO4" s="71"/>
      <c r="AP4" s="71"/>
      <c r="AQ4" s="72"/>
      <c r="AR4" s="70">
        <f>AR5</f>
        <v>44963</v>
      </c>
      <c r="AS4" s="71"/>
      <c r="AT4" s="71"/>
      <c r="AU4" s="71"/>
      <c r="AV4" s="71"/>
      <c r="AW4" s="71"/>
      <c r="AX4" s="72"/>
      <c r="AY4" s="70">
        <f>AY5</f>
        <v>44970</v>
      </c>
      <c r="AZ4" s="71"/>
      <c r="BA4" s="71"/>
      <c r="BB4" s="71"/>
      <c r="BC4" s="71"/>
      <c r="BD4" s="71"/>
      <c r="BE4" s="72"/>
      <c r="BF4" s="70">
        <f>BF5</f>
        <v>44977</v>
      </c>
      <c r="BG4" s="71"/>
      <c r="BH4" s="71"/>
      <c r="BI4" s="71"/>
      <c r="BJ4" s="71"/>
      <c r="BK4" s="71"/>
      <c r="BL4" s="72"/>
    </row>
    <row r="5" spans="1:64" ht="15" customHeight="1" x14ac:dyDescent="0.3">
      <c r="A5" s="41" t="s">
        <v>20</v>
      </c>
      <c r="B5" s="62"/>
      <c r="C5" s="62"/>
      <c r="D5" s="62"/>
      <c r="E5" s="62"/>
      <c r="F5" s="62"/>
      <c r="G5" s="62"/>
      <c r="I5" s="11">
        <f>Project_Start-WEEKDAY(Project_Start,1)+2+7*(Display_Week-1)</f>
        <v>44928</v>
      </c>
      <c r="J5" s="10">
        <f>I5+1</f>
        <v>44929</v>
      </c>
      <c r="K5" s="10">
        <f t="shared" ref="K5:AX5" si="0">J5+1</f>
        <v>44930</v>
      </c>
      <c r="L5" s="10">
        <f t="shared" si="0"/>
        <v>44931</v>
      </c>
      <c r="M5" s="10">
        <f t="shared" si="0"/>
        <v>44932</v>
      </c>
      <c r="N5" s="10">
        <f t="shared" si="0"/>
        <v>44933</v>
      </c>
      <c r="O5" s="12">
        <f t="shared" si="0"/>
        <v>44934</v>
      </c>
      <c r="P5" s="11">
        <f>O5+1</f>
        <v>44935</v>
      </c>
      <c r="Q5" s="10">
        <f>P5+1</f>
        <v>44936</v>
      </c>
      <c r="R5" s="10">
        <f t="shared" si="0"/>
        <v>44937</v>
      </c>
      <c r="S5" s="10">
        <f t="shared" si="0"/>
        <v>44938</v>
      </c>
      <c r="T5" s="10">
        <f t="shared" si="0"/>
        <v>44939</v>
      </c>
      <c r="U5" s="10">
        <f t="shared" si="0"/>
        <v>44940</v>
      </c>
      <c r="V5" s="12">
        <f t="shared" si="0"/>
        <v>44941</v>
      </c>
      <c r="W5" s="11">
        <f>V5+1</f>
        <v>44942</v>
      </c>
      <c r="X5" s="10">
        <f>W5+1</f>
        <v>44943</v>
      </c>
      <c r="Y5" s="10">
        <f t="shared" si="0"/>
        <v>44944</v>
      </c>
      <c r="Z5" s="10">
        <f t="shared" si="0"/>
        <v>44945</v>
      </c>
      <c r="AA5" s="10">
        <f t="shared" si="0"/>
        <v>44946</v>
      </c>
      <c r="AB5" s="10">
        <f t="shared" si="0"/>
        <v>44947</v>
      </c>
      <c r="AC5" s="12">
        <f t="shared" si="0"/>
        <v>44948</v>
      </c>
      <c r="AD5" s="11">
        <f>AC5+1</f>
        <v>44949</v>
      </c>
      <c r="AE5" s="10">
        <f>AD5+1</f>
        <v>44950</v>
      </c>
      <c r="AF5" s="10">
        <f t="shared" si="0"/>
        <v>44951</v>
      </c>
      <c r="AG5" s="10">
        <f t="shared" si="0"/>
        <v>44952</v>
      </c>
      <c r="AH5" s="10">
        <f t="shared" si="0"/>
        <v>44953</v>
      </c>
      <c r="AI5" s="10">
        <f t="shared" si="0"/>
        <v>44954</v>
      </c>
      <c r="AJ5" s="12">
        <f t="shared" si="0"/>
        <v>44955</v>
      </c>
      <c r="AK5" s="11">
        <f>AJ5+1</f>
        <v>44956</v>
      </c>
      <c r="AL5" s="10">
        <f>AK5+1</f>
        <v>44957</v>
      </c>
      <c r="AM5" s="10">
        <f t="shared" si="0"/>
        <v>44958</v>
      </c>
      <c r="AN5" s="10">
        <f t="shared" si="0"/>
        <v>44959</v>
      </c>
      <c r="AO5" s="10">
        <f t="shared" si="0"/>
        <v>44960</v>
      </c>
      <c r="AP5" s="10">
        <f t="shared" si="0"/>
        <v>44961</v>
      </c>
      <c r="AQ5" s="12">
        <f t="shared" si="0"/>
        <v>44962</v>
      </c>
      <c r="AR5" s="11">
        <f>AQ5+1</f>
        <v>44963</v>
      </c>
      <c r="AS5" s="10">
        <f>AR5+1</f>
        <v>44964</v>
      </c>
      <c r="AT5" s="10">
        <f t="shared" si="0"/>
        <v>44965</v>
      </c>
      <c r="AU5" s="10">
        <f t="shared" si="0"/>
        <v>44966</v>
      </c>
      <c r="AV5" s="10">
        <f t="shared" si="0"/>
        <v>44967</v>
      </c>
      <c r="AW5" s="10">
        <f t="shared" si="0"/>
        <v>44968</v>
      </c>
      <c r="AX5" s="12">
        <f t="shared" si="0"/>
        <v>44969</v>
      </c>
      <c r="AY5" s="11">
        <f>AX5+1</f>
        <v>44970</v>
      </c>
      <c r="AZ5" s="10">
        <f>AY5+1</f>
        <v>44971</v>
      </c>
      <c r="BA5" s="10">
        <f t="shared" ref="BA5:BE5" si="1">AZ5+1</f>
        <v>44972</v>
      </c>
      <c r="BB5" s="10">
        <f t="shared" si="1"/>
        <v>44973</v>
      </c>
      <c r="BC5" s="10">
        <f t="shared" si="1"/>
        <v>44974</v>
      </c>
      <c r="BD5" s="10">
        <f t="shared" si="1"/>
        <v>44975</v>
      </c>
      <c r="BE5" s="12">
        <f t="shared" si="1"/>
        <v>44976</v>
      </c>
      <c r="BF5" s="11">
        <f>BE5+1</f>
        <v>44977</v>
      </c>
      <c r="BG5" s="10">
        <f>BF5+1</f>
        <v>44978</v>
      </c>
      <c r="BH5" s="10">
        <f t="shared" ref="BH5:BL5" si="2">BG5+1</f>
        <v>44979</v>
      </c>
      <c r="BI5" s="10">
        <f t="shared" si="2"/>
        <v>44980</v>
      </c>
      <c r="BJ5" s="10">
        <f t="shared" si="2"/>
        <v>44981</v>
      </c>
      <c r="BK5" s="10">
        <f t="shared" si="2"/>
        <v>44982</v>
      </c>
      <c r="BL5" s="12">
        <f t="shared" si="2"/>
        <v>44983</v>
      </c>
    </row>
    <row r="6" spans="1:64" ht="30" customHeight="1" thickBot="1" x14ac:dyDescent="0.35">
      <c r="A6" s="41" t="s">
        <v>21</v>
      </c>
      <c r="B6" s="8" t="s">
        <v>12</v>
      </c>
      <c r="C6" s="9" t="s">
        <v>7</v>
      </c>
      <c r="D6" s="9" t="s">
        <v>6</v>
      </c>
      <c r="E6" s="9" t="s">
        <v>8</v>
      </c>
      <c r="F6" s="9" t="s">
        <v>9</v>
      </c>
      <c r="G6" s="9"/>
      <c r="H6" s="9" t="s">
        <v>10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0" t="s">
        <v>26</v>
      </c>
      <c r="C7" s="42"/>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35">
      <c r="A8" s="41" t="s">
        <v>22</v>
      </c>
      <c r="B8" s="15" t="s">
        <v>40</v>
      </c>
      <c r="C8" s="50"/>
      <c r="D8" s="16"/>
      <c r="E8" s="17"/>
      <c r="F8" s="18"/>
      <c r="G8" s="14"/>
      <c r="H8" s="14" t="str">
        <f t="shared" ref="H8:H46"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35">
      <c r="A9" s="41" t="s">
        <v>27</v>
      </c>
      <c r="B9" s="58" t="s">
        <v>30</v>
      </c>
      <c r="C9" s="51" t="s">
        <v>34</v>
      </c>
      <c r="D9" s="19">
        <v>1</v>
      </c>
      <c r="E9" s="46">
        <f>Project_Start</f>
        <v>44820</v>
      </c>
      <c r="F9" s="46">
        <f>E9+3</f>
        <v>44823</v>
      </c>
      <c r="G9" s="14"/>
      <c r="H9" s="14">
        <f t="shared" si="6"/>
        <v>4</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30" customHeight="1" thickBot="1" x14ac:dyDescent="0.35">
      <c r="A10" s="41" t="s">
        <v>23</v>
      </c>
      <c r="B10" s="58" t="s">
        <v>31</v>
      </c>
      <c r="C10" s="51" t="s">
        <v>35</v>
      </c>
      <c r="D10" s="19">
        <v>1</v>
      </c>
      <c r="E10" s="46">
        <f>F9</f>
        <v>44823</v>
      </c>
      <c r="F10" s="46">
        <f>E10+2</f>
        <v>44825</v>
      </c>
      <c r="G10" s="14"/>
      <c r="H10" s="14">
        <f t="shared" si="6"/>
        <v>3</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30" customHeight="1" thickBot="1" x14ac:dyDescent="0.35">
      <c r="A11" s="40"/>
      <c r="B11" s="58" t="s">
        <v>32</v>
      </c>
      <c r="C11" s="51" t="s">
        <v>36</v>
      </c>
      <c r="D11" s="19">
        <v>1</v>
      </c>
      <c r="E11" s="46">
        <f>F10</f>
        <v>44825</v>
      </c>
      <c r="F11" s="46">
        <f>E11+4</f>
        <v>44829</v>
      </c>
      <c r="G11" s="14"/>
      <c r="H11" s="14">
        <f t="shared" si="6"/>
        <v>5</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30" customHeight="1" thickBot="1" x14ac:dyDescent="0.35">
      <c r="A12" s="40"/>
      <c r="B12" s="58" t="s">
        <v>33</v>
      </c>
      <c r="C12" s="51" t="s">
        <v>37</v>
      </c>
      <c r="D12" s="19">
        <v>1</v>
      </c>
      <c r="E12" s="46">
        <f>F11</f>
        <v>44829</v>
      </c>
      <c r="F12" s="46">
        <f>E12+5</f>
        <v>44834</v>
      </c>
      <c r="G12" s="14"/>
      <c r="H12" s="14">
        <f t="shared" si="6"/>
        <v>6</v>
      </c>
      <c r="I12" s="36"/>
      <c r="J12" s="36"/>
      <c r="K12" s="36"/>
      <c r="L12" s="36"/>
      <c r="M12" s="36"/>
      <c r="N12" s="36"/>
      <c r="O12" s="36"/>
      <c r="P12" s="36"/>
      <c r="Q12" s="36"/>
      <c r="R12" s="36"/>
      <c r="S12" s="36"/>
      <c r="T12" s="36"/>
      <c r="U12" s="36"/>
      <c r="V12" s="36"/>
      <c r="W12" s="36"/>
      <c r="X12" s="36"/>
      <c r="Y12" s="37"/>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30" customHeight="1" thickBot="1" x14ac:dyDescent="0.35">
      <c r="A13" s="40"/>
      <c r="B13" s="58" t="s">
        <v>38</v>
      </c>
      <c r="C13" s="51" t="s">
        <v>39</v>
      </c>
      <c r="D13" s="19">
        <v>1</v>
      </c>
      <c r="E13" s="46">
        <f>E10+1</f>
        <v>44824</v>
      </c>
      <c r="F13" s="46">
        <f>10/14/2022</f>
        <v>3.5325702981489333E-4</v>
      </c>
      <c r="G13" s="14"/>
      <c r="H13" s="14">
        <f t="shared" si="6"/>
        <v>-44822.999646742974</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30" customHeight="1" thickBot="1" x14ac:dyDescent="0.35">
      <c r="A14" s="41" t="s">
        <v>24</v>
      </c>
      <c r="B14" s="20" t="s">
        <v>41</v>
      </c>
      <c r="C14" s="52"/>
      <c r="D14" s="21"/>
      <c r="E14" s="22"/>
      <c r="F14" s="23"/>
      <c r="G14" s="14"/>
      <c r="H14" s="14" t="str">
        <f t="shared" si="6"/>
        <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35">
      <c r="A15" s="41"/>
      <c r="B15" s="59" t="s">
        <v>42</v>
      </c>
      <c r="C15" s="53" t="s">
        <v>47</v>
      </c>
      <c r="D15" s="24">
        <v>1</v>
      </c>
      <c r="E15" s="65">
        <v>44850</v>
      </c>
      <c r="F15" s="47">
        <f>E15+4</f>
        <v>44854</v>
      </c>
      <c r="G15" s="14"/>
      <c r="H15" s="14">
        <f t="shared" si="6"/>
        <v>5</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30" customHeight="1" thickBot="1" x14ac:dyDescent="0.35">
      <c r="A16" s="40"/>
      <c r="B16" s="59" t="s">
        <v>43</v>
      </c>
      <c r="C16" s="53" t="s">
        <v>36</v>
      </c>
      <c r="D16" s="24">
        <v>1</v>
      </c>
      <c r="E16" s="47">
        <f>E15+2</f>
        <v>44852</v>
      </c>
      <c r="F16" s="47">
        <f>E16+15</f>
        <v>44867</v>
      </c>
      <c r="G16" s="14"/>
      <c r="H16" s="14">
        <f t="shared" si="6"/>
        <v>16</v>
      </c>
      <c r="I16" s="36"/>
      <c r="J16" s="36"/>
      <c r="K16" s="36"/>
      <c r="L16" s="36"/>
      <c r="M16" s="36"/>
      <c r="N16" s="36"/>
      <c r="O16" s="36"/>
      <c r="P16" s="36"/>
      <c r="Q16" s="36"/>
      <c r="R16" s="36"/>
      <c r="S16" s="36"/>
      <c r="T16" s="36"/>
      <c r="U16" s="37"/>
      <c r="V16" s="37"/>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30" customHeight="1" thickBot="1" x14ac:dyDescent="0.35">
      <c r="A17" s="40"/>
      <c r="B17" s="59" t="s">
        <v>44</v>
      </c>
      <c r="C17" s="53" t="s">
        <v>36</v>
      </c>
      <c r="D17" s="24">
        <v>1</v>
      </c>
      <c r="E17" s="47">
        <v>44860</v>
      </c>
      <c r="F17" s="47">
        <f>E17+7</f>
        <v>44867</v>
      </c>
      <c r="G17" s="14"/>
      <c r="H17" s="14">
        <f t="shared" si="6"/>
        <v>8</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30" customHeight="1" thickBot="1" x14ac:dyDescent="0.35">
      <c r="A18" s="40"/>
      <c r="B18" s="59" t="s">
        <v>45</v>
      </c>
      <c r="C18" s="53" t="s">
        <v>35</v>
      </c>
      <c r="D18" s="24">
        <v>0.8</v>
      </c>
      <c r="E18" s="47">
        <f>E17</f>
        <v>44860</v>
      </c>
      <c r="F18" s="47">
        <v>44890</v>
      </c>
      <c r="G18" s="14"/>
      <c r="H18" s="14">
        <f t="shared" si="6"/>
        <v>31</v>
      </c>
      <c r="I18" s="67"/>
      <c r="J18" s="67"/>
      <c r="K18" s="67"/>
      <c r="L18" s="67"/>
      <c r="M18" s="67"/>
      <c r="N18" s="36"/>
      <c r="O18" s="36"/>
      <c r="P18" s="36"/>
      <c r="Q18" s="36"/>
      <c r="R18" s="36"/>
      <c r="S18" s="36"/>
      <c r="T18" s="36"/>
      <c r="U18" s="36"/>
      <c r="V18" s="36"/>
      <c r="W18" s="36"/>
      <c r="X18" s="36"/>
      <c r="Y18" s="37"/>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35">
      <c r="A19" s="40"/>
      <c r="B19" s="59" t="s">
        <v>46</v>
      </c>
      <c r="C19" s="53" t="s">
        <v>35</v>
      </c>
      <c r="D19" s="24">
        <v>0.75</v>
      </c>
      <c r="E19" s="47">
        <f>E18</f>
        <v>44860</v>
      </c>
      <c r="F19" s="47">
        <v>44890</v>
      </c>
      <c r="G19" s="14"/>
      <c r="H19" s="14">
        <f t="shared" si="6"/>
        <v>31</v>
      </c>
      <c r="I19" s="67"/>
      <c r="J19" s="67"/>
      <c r="K19" s="67"/>
      <c r="L19" s="67"/>
      <c r="M19" s="67"/>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30" customHeight="1" thickBot="1" x14ac:dyDescent="0.35">
      <c r="A20" s="40"/>
      <c r="B20" s="59" t="s">
        <v>48</v>
      </c>
      <c r="C20" s="53" t="s">
        <v>34</v>
      </c>
      <c r="D20" s="24">
        <v>1</v>
      </c>
      <c r="E20" s="47">
        <v>44854</v>
      </c>
      <c r="F20" s="47">
        <v>44867</v>
      </c>
      <c r="G20" s="14"/>
      <c r="H20" s="14"/>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30" customHeight="1" thickBot="1" x14ac:dyDescent="0.35">
      <c r="A21" s="40"/>
      <c r="B21" s="59" t="s">
        <v>58</v>
      </c>
      <c r="C21" s="53" t="s">
        <v>34</v>
      </c>
      <c r="D21" s="24">
        <v>1</v>
      </c>
      <c r="E21" s="47">
        <v>44860</v>
      </c>
      <c r="F21" s="47">
        <v>44867</v>
      </c>
      <c r="G21" s="14"/>
      <c r="H21" s="14"/>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30" customHeight="1" thickBot="1" x14ac:dyDescent="0.35">
      <c r="A22" s="40"/>
      <c r="B22" s="59" t="s">
        <v>49</v>
      </c>
      <c r="C22" s="53" t="s">
        <v>34</v>
      </c>
      <c r="D22" s="24">
        <v>0.3</v>
      </c>
      <c r="E22" s="47">
        <v>44866</v>
      </c>
      <c r="F22" s="47">
        <v>44890</v>
      </c>
      <c r="G22" s="68"/>
      <c r="H22" s="66"/>
      <c r="I22" s="67"/>
      <c r="J22" s="67"/>
      <c r="K22" s="67"/>
      <c r="L22" s="67"/>
      <c r="M22" s="67"/>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35">
      <c r="A23" s="40"/>
      <c r="B23" s="59" t="s">
        <v>50</v>
      </c>
      <c r="C23" s="53" t="s">
        <v>37</v>
      </c>
      <c r="D23" s="24">
        <v>0.6</v>
      </c>
      <c r="E23" s="47">
        <v>44860</v>
      </c>
      <c r="F23" s="47">
        <v>44890</v>
      </c>
      <c r="G23" s="68"/>
      <c r="H23" s="66"/>
      <c r="I23" s="67"/>
      <c r="J23" s="67"/>
      <c r="K23" s="67"/>
      <c r="L23" s="67"/>
      <c r="M23" s="67"/>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30" customHeight="1" thickBot="1" x14ac:dyDescent="0.35">
      <c r="A24" s="40"/>
      <c r="B24" s="59" t="s">
        <v>51</v>
      </c>
      <c r="C24" s="53" t="s">
        <v>37</v>
      </c>
      <c r="D24" s="24">
        <v>0.9</v>
      </c>
      <c r="E24" s="47">
        <v>44854</v>
      </c>
      <c r="F24" s="47">
        <v>44890</v>
      </c>
      <c r="G24" s="68"/>
      <c r="H24" s="66"/>
      <c r="I24" s="67"/>
      <c r="J24" s="67"/>
      <c r="K24" s="67"/>
      <c r="L24" s="67"/>
      <c r="M24" s="67"/>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30" customHeight="1" thickBot="1" x14ac:dyDescent="0.35">
      <c r="A25" s="40"/>
      <c r="B25" s="59" t="s">
        <v>52</v>
      </c>
      <c r="C25" s="53" t="s">
        <v>37</v>
      </c>
      <c r="D25" s="24">
        <v>0.9</v>
      </c>
      <c r="E25" s="47">
        <v>44854</v>
      </c>
      <c r="F25" s="47">
        <v>44890</v>
      </c>
      <c r="G25" s="68"/>
      <c r="H25" s="66"/>
      <c r="I25" s="67"/>
      <c r="J25" s="67"/>
      <c r="K25" s="67"/>
      <c r="L25" s="67"/>
      <c r="M25" s="67"/>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30" customHeight="1" thickBot="1" x14ac:dyDescent="0.35">
      <c r="A26" s="40"/>
      <c r="B26" s="59" t="s">
        <v>55</v>
      </c>
      <c r="C26" s="53" t="s">
        <v>34</v>
      </c>
      <c r="D26" s="24">
        <v>0.7</v>
      </c>
      <c r="E26" s="47">
        <v>44879</v>
      </c>
      <c r="F26" s="47">
        <v>44890</v>
      </c>
      <c r="G26" s="68"/>
      <c r="H26" s="66"/>
      <c r="I26" s="67"/>
      <c r="J26" s="67"/>
      <c r="K26" s="67"/>
      <c r="L26" s="67"/>
      <c r="M26" s="67"/>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 customFormat="1" ht="30" customHeight="1" thickBot="1" x14ac:dyDescent="0.35">
      <c r="A27" s="40"/>
      <c r="B27" s="59" t="s">
        <v>57</v>
      </c>
      <c r="C27" s="53" t="s">
        <v>37</v>
      </c>
      <c r="D27" s="24">
        <v>0.9</v>
      </c>
      <c r="E27" s="47">
        <v>44879</v>
      </c>
      <c r="F27" s="47">
        <v>44890</v>
      </c>
      <c r="G27" s="68"/>
      <c r="H27" s="66"/>
      <c r="I27" s="67"/>
      <c r="J27" s="67"/>
      <c r="K27" s="67"/>
      <c r="L27" s="67"/>
      <c r="M27" s="67"/>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30" customHeight="1" thickBot="1" x14ac:dyDescent="0.35">
      <c r="A28" s="40"/>
      <c r="B28" s="59" t="s">
        <v>56</v>
      </c>
      <c r="C28" s="53" t="s">
        <v>34</v>
      </c>
      <c r="D28" s="24">
        <v>0.75</v>
      </c>
      <c r="E28" s="47">
        <v>44874</v>
      </c>
      <c r="F28" s="47">
        <v>44890</v>
      </c>
      <c r="G28" s="68"/>
      <c r="H28" s="66"/>
      <c r="I28" s="67"/>
      <c r="J28" s="67"/>
      <c r="K28" s="67"/>
      <c r="L28" s="67"/>
      <c r="M28" s="67"/>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thickBot="1" x14ac:dyDescent="0.35">
      <c r="A29" s="40"/>
      <c r="B29" s="59" t="s">
        <v>59</v>
      </c>
      <c r="C29" s="53" t="s">
        <v>35</v>
      </c>
      <c r="D29" s="24">
        <v>0.7</v>
      </c>
      <c r="E29" s="47">
        <v>44879</v>
      </c>
      <c r="F29" s="47">
        <v>44890</v>
      </c>
      <c r="G29" s="68"/>
      <c r="H29" s="14"/>
      <c r="I29" s="67"/>
      <c r="J29" s="67"/>
      <c r="K29" s="67"/>
      <c r="L29" s="67"/>
      <c r="M29" s="67"/>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thickBot="1" x14ac:dyDescent="0.35">
      <c r="A30" s="40"/>
      <c r="B30" s="59" t="s">
        <v>54</v>
      </c>
      <c r="C30" s="53" t="s">
        <v>36</v>
      </c>
      <c r="D30" s="24">
        <v>1</v>
      </c>
      <c r="E30" s="47">
        <v>44879</v>
      </c>
      <c r="F30" s="47">
        <v>44885</v>
      </c>
      <c r="G30" s="14"/>
      <c r="H30" s="14"/>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thickBot="1" x14ac:dyDescent="0.35">
      <c r="A31" s="40"/>
      <c r="B31" s="59" t="s">
        <v>60</v>
      </c>
      <c r="C31" s="53" t="s">
        <v>34</v>
      </c>
      <c r="D31" s="24">
        <v>0.1</v>
      </c>
      <c r="E31" s="47">
        <v>44888</v>
      </c>
      <c r="F31" s="47">
        <v>44890</v>
      </c>
      <c r="G31" s="14"/>
      <c r="H31" s="14"/>
      <c r="I31" s="69"/>
      <c r="J31" s="69"/>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x14ac:dyDescent="0.35">
      <c r="A32" s="40"/>
      <c r="B32" s="59" t="s">
        <v>61</v>
      </c>
      <c r="C32" s="53" t="s">
        <v>35</v>
      </c>
      <c r="D32" s="24">
        <v>0.1</v>
      </c>
      <c r="E32" s="47">
        <v>44888</v>
      </c>
      <c r="F32" s="47">
        <v>44890</v>
      </c>
      <c r="G32" s="14"/>
      <c r="H32" s="14"/>
      <c r="I32" s="69"/>
      <c r="J32" s="69"/>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35">
      <c r="A33" s="40" t="s">
        <v>15</v>
      </c>
      <c r="B33" s="25" t="s">
        <v>28</v>
      </c>
      <c r="C33" s="54"/>
      <c r="D33" s="26"/>
      <c r="E33" s="27"/>
      <c r="F33" s="28"/>
      <c r="G33" s="14"/>
      <c r="H33" s="14" t="str">
        <f t="shared" si="6"/>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35">
      <c r="A34" s="40"/>
      <c r="B34" s="60" t="s">
        <v>65</v>
      </c>
      <c r="C34" s="55" t="s">
        <v>36</v>
      </c>
      <c r="D34" s="29">
        <v>0.3</v>
      </c>
      <c r="E34" s="48">
        <v>44936</v>
      </c>
      <c r="F34" s="48">
        <v>44953</v>
      </c>
      <c r="G34" s="14"/>
      <c r="H34" s="14">
        <f t="shared" si="6"/>
        <v>18</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x14ac:dyDescent="0.35">
      <c r="A35" s="40"/>
      <c r="B35" s="60" t="s">
        <v>67</v>
      </c>
      <c r="C35" s="55" t="s">
        <v>34</v>
      </c>
      <c r="D35" s="29">
        <v>1</v>
      </c>
      <c r="E35" s="48">
        <v>44942</v>
      </c>
      <c r="F35" s="48">
        <v>44946</v>
      </c>
      <c r="G35" s="14"/>
      <c r="H35" s="14">
        <f t="shared" si="6"/>
        <v>5</v>
      </c>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 customFormat="1" ht="30" customHeight="1" thickBot="1" x14ac:dyDescent="0.35">
      <c r="A36" s="40"/>
      <c r="B36" s="60" t="s">
        <v>68</v>
      </c>
      <c r="C36" s="55" t="s">
        <v>34</v>
      </c>
      <c r="D36" s="29">
        <v>1</v>
      </c>
      <c r="E36" s="48">
        <v>44936</v>
      </c>
      <c r="F36" s="48">
        <v>44939</v>
      </c>
      <c r="G36" s="14"/>
      <c r="H36" s="14">
        <f t="shared" si="6"/>
        <v>4</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 customFormat="1" ht="30" customHeight="1" thickBot="1" x14ac:dyDescent="0.35">
      <c r="A37" s="40"/>
      <c r="B37" s="60" t="s">
        <v>69</v>
      </c>
      <c r="C37" s="55" t="s">
        <v>34</v>
      </c>
      <c r="D37" s="29">
        <v>1</v>
      </c>
      <c r="E37" s="48">
        <v>44936</v>
      </c>
      <c r="F37" s="48">
        <v>44939</v>
      </c>
      <c r="G37" s="14"/>
      <c r="H37" s="14">
        <f t="shared" si="6"/>
        <v>4</v>
      </c>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s="3" customFormat="1" ht="30" customHeight="1" thickBot="1" x14ac:dyDescent="0.35">
      <c r="A38" s="40"/>
      <c r="B38" s="60" t="s">
        <v>62</v>
      </c>
      <c r="C38" s="55" t="s">
        <v>37</v>
      </c>
      <c r="D38" s="29">
        <v>0.3</v>
      </c>
      <c r="E38" s="48">
        <v>44942</v>
      </c>
      <c r="F38" s="48">
        <v>44953</v>
      </c>
      <c r="G38" s="14"/>
      <c r="H38" s="14">
        <f t="shared" si="6"/>
        <v>12</v>
      </c>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s="3" customFormat="1" ht="30" customHeight="1" thickBot="1" x14ac:dyDescent="0.35">
      <c r="A39" s="40" t="s">
        <v>15</v>
      </c>
      <c r="B39" s="60" t="s">
        <v>63</v>
      </c>
      <c r="C39" s="55" t="s">
        <v>35</v>
      </c>
      <c r="D39" s="29">
        <v>1</v>
      </c>
      <c r="E39" s="48">
        <v>44942</v>
      </c>
      <c r="F39" s="48">
        <v>44946</v>
      </c>
      <c r="G39" s="14"/>
      <c r="H39" s="14">
        <f t="shared" si="6"/>
        <v>5</v>
      </c>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row r="40" spans="1:64" s="3" customFormat="1" ht="30" customHeight="1" thickBot="1" x14ac:dyDescent="0.35">
      <c r="A40" s="40"/>
      <c r="B40" s="60" t="s">
        <v>64</v>
      </c>
      <c r="C40" s="55" t="s">
        <v>35</v>
      </c>
      <c r="D40" s="29">
        <v>1</v>
      </c>
      <c r="E40" s="48">
        <v>44942</v>
      </c>
      <c r="F40" s="48">
        <v>44946</v>
      </c>
      <c r="G40" s="14"/>
      <c r="H40" s="14">
        <f t="shared" si="6"/>
        <v>5</v>
      </c>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row>
    <row r="41" spans="1:64" s="3" customFormat="1" ht="30" customHeight="1" thickBot="1" x14ac:dyDescent="0.35">
      <c r="A41" s="40"/>
      <c r="B41" s="60" t="s">
        <v>66</v>
      </c>
      <c r="C41" s="55" t="s">
        <v>34</v>
      </c>
      <c r="D41" s="29">
        <v>1</v>
      </c>
      <c r="E41" s="48">
        <v>44942</v>
      </c>
      <c r="F41" s="48">
        <v>44946</v>
      </c>
      <c r="G41" s="14"/>
      <c r="H41" s="14">
        <f t="shared" si="6"/>
        <v>5</v>
      </c>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row>
    <row r="42" spans="1:64" s="3" customFormat="1" ht="30" customHeight="1" thickBot="1" x14ac:dyDescent="0.35">
      <c r="A42" s="40"/>
      <c r="B42" s="60" t="s">
        <v>70</v>
      </c>
      <c r="C42" s="55" t="s">
        <v>36</v>
      </c>
      <c r="D42" s="29">
        <v>1</v>
      </c>
      <c r="E42" s="48">
        <v>44944</v>
      </c>
      <c r="F42" s="48">
        <v>44953</v>
      </c>
      <c r="G42" s="14"/>
      <c r="H42" s="14">
        <f t="shared" si="6"/>
        <v>10</v>
      </c>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row>
    <row r="43" spans="1:64" s="3" customFormat="1" ht="30" customHeight="1" thickBot="1" x14ac:dyDescent="0.35">
      <c r="A43" s="40"/>
      <c r="B43" s="60" t="s">
        <v>71</v>
      </c>
      <c r="C43" s="55" t="s">
        <v>37</v>
      </c>
      <c r="D43" s="29">
        <v>1</v>
      </c>
      <c r="E43" s="48">
        <v>44949</v>
      </c>
      <c r="F43" s="48">
        <v>44953</v>
      </c>
      <c r="G43" s="14"/>
      <c r="H43" s="14">
        <f t="shared" si="6"/>
        <v>5</v>
      </c>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row>
    <row r="44" spans="1:64" s="3" customFormat="1" ht="30" customHeight="1" thickBot="1" x14ac:dyDescent="0.35">
      <c r="A44" s="40"/>
      <c r="B44" s="60" t="s">
        <v>72</v>
      </c>
      <c r="C44" s="55" t="s">
        <v>35</v>
      </c>
      <c r="D44" s="29">
        <v>1</v>
      </c>
      <c r="E44" s="48">
        <v>44951</v>
      </c>
      <c r="F44" s="48">
        <v>44960</v>
      </c>
      <c r="G44" s="14"/>
      <c r="H44" s="14">
        <f t="shared" si="6"/>
        <v>10</v>
      </c>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row>
    <row r="45" spans="1:64" s="3" customFormat="1" ht="30" customHeight="1" thickBot="1" x14ac:dyDescent="0.35">
      <c r="A45" s="40" t="s">
        <v>17</v>
      </c>
      <c r="B45" s="60" t="s">
        <v>73</v>
      </c>
      <c r="C45" s="55" t="s">
        <v>34</v>
      </c>
      <c r="D45" s="29">
        <v>1</v>
      </c>
      <c r="E45" s="48">
        <v>44944</v>
      </c>
      <c r="F45" s="48">
        <v>44946</v>
      </c>
      <c r="G45" s="14"/>
      <c r="H45" s="14">
        <f t="shared" si="6"/>
        <v>3</v>
      </c>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row>
    <row r="46" spans="1:64" s="3" customFormat="1" ht="30" customHeight="1" thickBot="1" x14ac:dyDescent="0.35">
      <c r="A46" s="41" t="s">
        <v>16</v>
      </c>
      <c r="B46" s="60" t="s">
        <v>74</v>
      </c>
      <c r="C46" s="55" t="s">
        <v>34</v>
      </c>
      <c r="D46" s="29">
        <v>1</v>
      </c>
      <c r="E46" s="48">
        <v>44944</v>
      </c>
      <c r="F46" s="48">
        <v>44960</v>
      </c>
      <c r="G46" s="35"/>
      <c r="H46" s="35">
        <f t="shared" si="6"/>
        <v>17</v>
      </c>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row>
    <row r="47" spans="1:64" ht="30" customHeight="1" thickBot="1" x14ac:dyDescent="0.35">
      <c r="B47" s="30" t="s">
        <v>29</v>
      </c>
      <c r="C47" s="56"/>
      <c r="D47" s="31"/>
      <c r="E47" s="32"/>
      <c r="F47" s="33"/>
      <c r="G47" s="6"/>
    </row>
    <row r="48" spans="1:64" ht="30" customHeight="1" thickBot="1" x14ac:dyDescent="0.35">
      <c r="B48" s="61" t="s">
        <v>3</v>
      </c>
      <c r="C48" s="57"/>
      <c r="D48" s="34"/>
      <c r="E48" s="49" t="s">
        <v>14</v>
      </c>
      <c r="F48" s="49" t="s">
        <v>14</v>
      </c>
    </row>
    <row r="49" spans="2:6" ht="30" customHeight="1" thickBot="1" x14ac:dyDescent="0.35">
      <c r="B49" s="61" t="s">
        <v>4</v>
      </c>
      <c r="C49" s="57"/>
      <c r="D49" s="34"/>
      <c r="E49" s="49" t="s">
        <v>14</v>
      </c>
      <c r="F49" s="49" t="s">
        <v>14</v>
      </c>
    </row>
    <row r="50" spans="2:6" ht="30" customHeight="1" thickBot="1" x14ac:dyDescent="0.35">
      <c r="B50" s="61" t="s">
        <v>0</v>
      </c>
      <c r="C50" s="57"/>
      <c r="D50" s="34"/>
      <c r="E50" s="49" t="s">
        <v>14</v>
      </c>
      <c r="F50" s="49" t="s">
        <v>14</v>
      </c>
    </row>
    <row r="51" spans="2:6" ht="30" customHeight="1" thickBot="1" x14ac:dyDescent="0.35">
      <c r="B51" s="61" t="s">
        <v>1</v>
      </c>
      <c r="C51" s="57"/>
      <c r="D51" s="34"/>
      <c r="E51" s="49" t="s">
        <v>14</v>
      </c>
      <c r="F51" s="49" t="s">
        <v>14</v>
      </c>
    </row>
    <row r="52" spans="2:6" ht="30" customHeight="1" thickBot="1" x14ac:dyDescent="0.35">
      <c r="B52" s="61" t="s">
        <v>2</v>
      </c>
      <c r="C52" s="57"/>
      <c r="D52" s="34"/>
      <c r="E52" s="49" t="s">
        <v>14</v>
      </c>
      <c r="F52" s="49" t="s">
        <v>14</v>
      </c>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52">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3:BL46 I5:BL29">
    <cfRule type="expression" dxfId="8" priority="39">
      <formula>AND(TODAY()&gt;=I$5,TODAY()&lt;J$5)</formula>
    </cfRule>
  </conditionalFormatting>
  <conditionalFormatting sqref="I33:BL46 I7:BL29">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I30:BL30 K31:BL32">
    <cfRule type="expression" dxfId="5" priority="6">
      <formula>AND(TODAY()&gt;=I$5,TODAY()&lt;J$5)</formula>
    </cfRule>
  </conditionalFormatting>
  <conditionalFormatting sqref="I30:BL30 K31:BL32">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31:J32">
    <cfRule type="expression" dxfId="2" priority="3">
      <formula>AND(TODAY()&gt;=I$5,TODAY()&lt;J$5)</formula>
    </cfRule>
  </conditionalFormatting>
  <conditionalFormatting sqref="I31:J3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2023-01-25T17:42:41Z</dcterms:modified>
</cp:coreProperties>
</file>