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ksham/Research/COVIDAnalytics/THEMIS/notebooks/"/>
    </mc:Choice>
  </mc:AlternateContent>
  <xr:revisionPtr revIDLastSave="0" documentId="13_ncr:1_{17A1D326-8E64-6748-90F3-B599D45B5C88}" xr6:coauthVersionLast="46" xr6:coauthVersionMax="46" xr10:uidLastSave="{00000000-0000-0000-0000-000000000000}"/>
  <bookViews>
    <workbookView xWindow="4700" yWindow="-20420" windowWidth="24620" windowHeight="16240" xr2:uid="{E833F4D3-7AF9-C94A-AE81-BD2CF03E64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1" l="1"/>
  <c r="N34" i="1"/>
  <c r="O34" i="1"/>
  <c r="P34" i="1"/>
  <c r="M35" i="1"/>
  <c r="N35" i="1"/>
  <c r="O35" i="1"/>
  <c r="P35" i="1"/>
  <c r="N33" i="1"/>
  <c r="O33" i="1"/>
  <c r="P33" i="1"/>
  <c r="M33" i="1"/>
  <c r="G34" i="1"/>
  <c r="H34" i="1"/>
  <c r="I34" i="1"/>
  <c r="J34" i="1"/>
  <c r="G35" i="1"/>
  <c r="H35" i="1"/>
  <c r="I35" i="1"/>
  <c r="J35" i="1"/>
  <c r="H33" i="1"/>
  <c r="I33" i="1"/>
  <c r="J33" i="1"/>
  <c r="G33" i="1"/>
  <c r="M25" i="1"/>
  <c r="I30" i="1"/>
  <c r="D28" i="1"/>
  <c r="H31" i="1" s="1"/>
  <c r="E28" i="1"/>
  <c r="I31" i="1" s="1"/>
  <c r="F28" i="1"/>
  <c r="J31" i="1" s="1"/>
  <c r="C28" i="1"/>
  <c r="G29" i="1" s="1"/>
  <c r="H26" i="1"/>
  <c r="H27" i="1" s="1"/>
  <c r="I26" i="1"/>
  <c r="I27" i="1" s="1"/>
  <c r="J26" i="1"/>
  <c r="J27" i="1" s="1"/>
  <c r="G26" i="1"/>
  <c r="G27" i="1" s="1"/>
  <c r="H18" i="1"/>
  <c r="I18" i="1"/>
  <c r="J18" i="1"/>
  <c r="G18" i="1"/>
  <c r="H19" i="1"/>
  <c r="I19" i="1"/>
  <c r="J19" i="1"/>
  <c r="G19" i="1"/>
  <c r="L3" i="1"/>
  <c r="M3" i="1"/>
  <c r="L4" i="1"/>
  <c r="M4" i="1"/>
  <c r="L5" i="1"/>
  <c r="M5" i="1"/>
  <c r="L6" i="1"/>
  <c r="M6" i="1"/>
  <c r="K4" i="1"/>
  <c r="K5" i="1"/>
  <c r="K6" i="1"/>
  <c r="K3" i="1"/>
  <c r="G30" i="1" l="1"/>
  <c r="G31" i="1"/>
  <c r="J30" i="1"/>
  <c r="H30" i="1"/>
  <c r="J29" i="1"/>
  <c r="I29" i="1"/>
  <c r="H29" i="1"/>
</calcChain>
</file>

<file path=xl/sharedStrings.xml><?xml version="1.0" encoding="utf-8"?>
<sst xmlns="http://schemas.openxmlformats.org/spreadsheetml/2006/main" count="53" uniqueCount="34">
  <si>
    <t>year</t>
  </si>
  <si>
    <t>c</t>
  </si>
  <si>
    <t>i</t>
  </si>
  <si>
    <t>g</t>
  </si>
  <si>
    <t>quarter</t>
  </si>
  <si>
    <t>drop</t>
  </si>
  <si>
    <t/>
  </si>
  <si>
    <t>2019</t>
  </si>
  <si>
    <t>2020</t>
  </si>
  <si>
    <t>Q1</t>
  </si>
  <si>
    <t>Q2</t>
  </si>
  <si>
    <t>Q3</t>
  </si>
  <si>
    <t>Q4</t>
  </si>
  <si>
    <t xml:space="preserve">        Gross domestic product</t>
  </si>
  <si>
    <t>change</t>
  </si>
  <si>
    <t>% change</t>
  </si>
  <si>
    <t>US</t>
  </si>
  <si>
    <t>Florida</t>
  </si>
  <si>
    <t>2019:Q1</t>
  </si>
  <si>
    <t>2019:Q2</t>
  </si>
  <si>
    <t>2019:Q3</t>
  </si>
  <si>
    <t>2019:Q4</t>
  </si>
  <si>
    <t>2020:Q1</t>
  </si>
  <si>
    <t>2020:Q2</t>
  </si>
  <si>
    <t>2020:Q3</t>
  </si>
  <si>
    <t>2020:Q4</t>
  </si>
  <si>
    <t>GDP share</t>
  </si>
  <si>
    <t>Florida 2019 GDP</t>
  </si>
  <si>
    <t>c readjusted</t>
  </si>
  <si>
    <t>I readjusted</t>
  </si>
  <si>
    <t>g readjusted</t>
  </si>
  <si>
    <t>c monthly</t>
  </si>
  <si>
    <t>I monthly</t>
  </si>
  <si>
    <t>g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</si>
</sst>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7F7E8-A20D-BB45-A472-5787D2BD8EB8}">
  <dimension ref="A1:P35"/>
  <sheetViews>
    <sheetView tabSelected="1" workbookViewId="0">
      <selection activeCell="Q33" sqref="Q33"/>
    </sheetView>
  </sheetViews>
  <sheetFormatPr baseColWidth="10" defaultRowHeight="16" x14ac:dyDescent="0.2"/>
  <sheetData>
    <row r="1" spans="1:13" x14ac:dyDescent="0.2">
      <c r="B1" t="s">
        <v>0</v>
      </c>
      <c r="C1" s="2">
        <v>2019</v>
      </c>
      <c r="D1" s="2"/>
      <c r="E1" s="2"/>
      <c r="F1" s="1"/>
      <c r="G1" s="2">
        <v>2020</v>
      </c>
      <c r="H1" s="2"/>
      <c r="I1" s="2"/>
      <c r="K1" s="2" t="s">
        <v>5</v>
      </c>
      <c r="L1" s="2"/>
      <c r="M1" s="2"/>
    </row>
    <row r="2" spans="1:13" x14ac:dyDescent="0.2">
      <c r="B2" t="s">
        <v>4</v>
      </c>
      <c r="C2" t="s">
        <v>1</v>
      </c>
      <c r="D2" t="s">
        <v>2</v>
      </c>
      <c r="E2" t="s">
        <v>3</v>
      </c>
      <c r="G2" t="s">
        <v>1</v>
      </c>
      <c r="H2" t="s">
        <v>2</v>
      </c>
      <c r="I2" t="s">
        <v>3</v>
      </c>
      <c r="K2" t="s">
        <v>1</v>
      </c>
      <c r="L2" t="s">
        <v>2</v>
      </c>
      <c r="M2" t="s">
        <v>3</v>
      </c>
    </row>
    <row r="3" spans="1:13" x14ac:dyDescent="0.2">
      <c r="B3">
        <v>1</v>
      </c>
      <c r="C3">
        <v>14276.6</v>
      </c>
      <c r="D3">
        <v>3772.8</v>
      </c>
      <c r="E3">
        <v>3681.5</v>
      </c>
      <c r="G3">
        <v>14545.5</v>
      </c>
      <c r="H3">
        <v>3675.9</v>
      </c>
      <c r="I3">
        <v>3834.1</v>
      </c>
      <c r="K3">
        <f>G3-C3</f>
        <v>268.89999999999964</v>
      </c>
      <c r="L3">
        <f t="shared" ref="L3:M6" si="0">H3-D3</f>
        <v>-96.900000000000091</v>
      </c>
      <c r="M3">
        <f t="shared" si="0"/>
        <v>152.59999999999991</v>
      </c>
    </row>
    <row r="4" spans="1:13" x14ac:dyDescent="0.2">
      <c r="B4">
        <v>2</v>
      </c>
      <c r="C4">
        <v>14497.3</v>
      </c>
      <c r="D4">
        <v>3739.7</v>
      </c>
      <c r="E4">
        <v>3737.6</v>
      </c>
      <c r="G4">
        <v>13097.3</v>
      </c>
      <c r="H4">
        <v>3128.6</v>
      </c>
      <c r="I4">
        <v>3839.3</v>
      </c>
      <c r="K4">
        <f t="shared" ref="K4:K6" si="1">G4-C4</f>
        <v>-1400</v>
      </c>
      <c r="L4">
        <f t="shared" si="0"/>
        <v>-611.09999999999991</v>
      </c>
      <c r="M4">
        <f t="shared" si="0"/>
        <v>101.70000000000027</v>
      </c>
    </row>
    <row r="5" spans="1:13" x14ac:dyDescent="0.2">
      <c r="B5">
        <v>3</v>
      </c>
      <c r="C5">
        <v>14645.3</v>
      </c>
      <c r="D5">
        <v>3759.8</v>
      </c>
      <c r="E5">
        <v>3767.1</v>
      </c>
      <c r="G5">
        <v>14401.5</v>
      </c>
      <c r="H5">
        <v>3688.2</v>
      </c>
      <c r="I5">
        <v>3916.6</v>
      </c>
      <c r="K5">
        <f t="shared" si="1"/>
        <v>-243.79999999999927</v>
      </c>
      <c r="L5">
        <f t="shared" si="0"/>
        <v>-71.600000000000364</v>
      </c>
      <c r="M5">
        <f t="shared" si="0"/>
        <v>149.5</v>
      </c>
    </row>
    <row r="6" spans="1:13" x14ac:dyDescent="0.2">
      <c r="B6">
        <v>4</v>
      </c>
      <c r="C6">
        <v>14759.2</v>
      </c>
      <c r="D6">
        <v>3732.6</v>
      </c>
      <c r="E6">
        <v>3805.3</v>
      </c>
      <c r="G6">
        <v>14537</v>
      </c>
      <c r="H6">
        <v>3926.3</v>
      </c>
      <c r="I6">
        <v>3835.2</v>
      </c>
      <c r="K6">
        <f t="shared" si="1"/>
        <v>-222.20000000000073</v>
      </c>
      <c r="L6">
        <f t="shared" si="0"/>
        <v>193.70000000000027</v>
      </c>
      <c r="M6">
        <f t="shared" si="0"/>
        <v>29.899999999999636</v>
      </c>
    </row>
    <row r="8" spans="1:13" x14ac:dyDescent="0.2">
      <c r="K8">
        <v>268.89999999999964</v>
      </c>
      <c r="L8">
        <v>-96.900000000000091</v>
      </c>
      <c r="M8">
        <v>152.59999999999991</v>
      </c>
    </row>
    <row r="9" spans="1:13" x14ac:dyDescent="0.2">
      <c r="K9">
        <v>-1400</v>
      </c>
      <c r="L9">
        <v>-611.09999999999991</v>
      </c>
      <c r="M9">
        <v>101.70000000000027</v>
      </c>
    </row>
    <row r="10" spans="1:13" x14ac:dyDescent="0.2">
      <c r="K10">
        <v>-243.79999999999927</v>
      </c>
      <c r="L10">
        <v>-71.600000000000364</v>
      </c>
      <c r="M10">
        <v>149.5</v>
      </c>
    </row>
    <row r="11" spans="1:13" x14ac:dyDescent="0.2">
      <c r="K11">
        <v>-222.20000000000073</v>
      </c>
      <c r="L11">
        <v>193.70000000000027</v>
      </c>
      <c r="M11">
        <v>29.899999999999636</v>
      </c>
    </row>
    <row r="15" spans="1:13" x14ac:dyDescent="0.2">
      <c r="B15" t="s">
        <v>6</v>
      </c>
      <c r="C15" t="s">
        <v>7</v>
      </c>
      <c r="G15" t="s">
        <v>8</v>
      </c>
    </row>
    <row r="16" spans="1:13" x14ac:dyDescent="0.2">
      <c r="A16" t="s">
        <v>16</v>
      </c>
      <c r="C16" t="s">
        <v>9</v>
      </c>
      <c r="D16" t="s">
        <v>10</v>
      </c>
      <c r="E16" t="s">
        <v>11</v>
      </c>
      <c r="F16" t="s">
        <v>12</v>
      </c>
      <c r="G16" t="s">
        <v>9</v>
      </c>
      <c r="H16" t="s">
        <v>10</v>
      </c>
      <c r="I16" t="s">
        <v>11</v>
      </c>
      <c r="J16" t="s">
        <v>12</v>
      </c>
    </row>
    <row r="17" spans="1:13" x14ac:dyDescent="0.2">
      <c r="B17" t="s">
        <v>13</v>
      </c>
      <c r="C17">
        <v>21115.3</v>
      </c>
      <c r="D17">
        <v>21329.9</v>
      </c>
      <c r="E17">
        <v>21540.3</v>
      </c>
      <c r="F17">
        <v>21747.4</v>
      </c>
      <c r="G17">
        <v>21561.1</v>
      </c>
      <c r="H17">
        <v>19520.099999999999</v>
      </c>
      <c r="I17">
        <v>21170.3</v>
      </c>
      <c r="J17">
        <v>21494.7</v>
      </c>
    </row>
    <row r="18" spans="1:13" x14ac:dyDescent="0.2">
      <c r="B18" t="s">
        <v>14</v>
      </c>
      <c r="G18">
        <f>G17-C17</f>
        <v>445.79999999999927</v>
      </c>
      <c r="H18">
        <f t="shared" ref="H18:J18" si="2">H17-D17</f>
        <v>-1809.8000000000029</v>
      </c>
      <c r="I18">
        <f t="shared" si="2"/>
        <v>-370</v>
      </c>
      <c r="J18">
        <f t="shared" si="2"/>
        <v>-252.70000000000073</v>
      </c>
    </row>
    <row r="19" spans="1:13" x14ac:dyDescent="0.2">
      <c r="B19" t="s">
        <v>15</v>
      </c>
      <c r="G19">
        <f>(G17-C17)/C17</f>
        <v>2.1112652910448788E-2</v>
      </c>
      <c r="H19">
        <f t="shared" ref="H19:J19" si="3">(H17-D17)/D17</f>
        <v>-8.4848030229865243E-2</v>
      </c>
      <c r="I19">
        <f t="shared" si="3"/>
        <v>-1.7177105239945589E-2</v>
      </c>
      <c r="J19">
        <f t="shared" si="3"/>
        <v>-1.1619779835750512E-2</v>
      </c>
    </row>
    <row r="20" spans="1:13" x14ac:dyDescent="0.2">
      <c r="B20" t="s">
        <v>1</v>
      </c>
      <c r="G20">
        <v>268.89999999999998</v>
      </c>
      <c r="H20">
        <v>-1400</v>
      </c>
      <c r="I20">
        <v>-243.8</v>
      </c>
      <c r="J20">
        <v>-222.2</v>
      </c>
    </row>
    <row r="21" spans="1:13" x14ac:dyDescent="0.2">
      <c r="B21" t="s">
        <v>2</v>
      </c>
      <c r="G21">
        <v>-96.900000000000091</v>
      </c>
      <c r="H21">
        <v>-611.09999999999991</v>
      </c>
      <c r="I21">
        <v>-71.600000000000364</v>
      </c>
      <c r="J21">
        <v>193.70000000000027</v>
      </c>
    </row>
    <row r="22" spans="1:13" x14ac:dyDescent="0.2">
      <c r="B22" t="s">
        <v>3</v>
      </c>
      <c r="G22">
        <v>152.59999999999991</v>
      </c>
      <c r="H22">
        <v>101.70000000000027</v>
      </c>
      <c r="I22">
        <v>149.5</v>
      </c>
      <c r="J22">
        <v>29.899999999999636</v>
      </c>
    </row>
    <row r="24" spans="1:13" x14ac:dyDescent="0.2">
      <c r="A24" t="s">
        <v>17</v>
      </c>
      <c r="C24" t="s">
        <v>18</v>
      </c>
      <c r="D24" t="s">
        <v>19</v>
      </c>
      <c r="E24" t="s">
        <v>20</v>
      </c>
      <c r="F24" t="s">
        <v>21</v>
      </c>
      <c r="G24" t="s">
        <v>22</v>
      </c>
      <c r="H24" t="s">
        <v>23</v>
      </c>
      <c r="I24" t="s">
        <v>24</v>
      </c>
      <c r="J24" t="s">
        <v>25</v>
      </c>
      <c r="M24" t="s">
        <v>27</v>
      </c>
    </row>
    <row r="25" spans="1:13" x14ac:dyDescent="0.2">
      <c r="B25" t="s">
        <v>13</v>
      </c>
      <c r="C25">
        <v>1087641</v>
      </c>
      <c r="D25">
        <v>1098679</v>
      </c>
      <c r="E25">
        <v>1113170</v>
      </c>
      <c r="F25">
        <v>1126510</v>
      </c>
      <c r="G25">
        <v>1121367</v>
      </c>
      <c r="H25">
        <v>1026676</v>
      </c>
      <c r="I25">
        <v>1111614</v>
      </c>
      <c r="J25">
        <v>1123896</v>
      </c>
      <c r="M25">
        <f>AVERAGE(C25:F25)</f>
        <v>1106500</v>
      </c>
    </row>
    <row r="26" spans="1:13" x14ac:dyDescent="0.2">
      <c r="B26" t="s">
        <v>14</v>
      </c>
      <c r="G26">
        <f>G25-C25</f>
        <v>33726</v>
      </c>
      <c r="H26">
        <f t="shared" ref="H26:J26" si="4">H25-D25</f>
        <v>-72003</v>
      </c>
      <c r="I26">
        <f t="shared" si="4"/>
        <v>-1556</v>
      </c>
      <c r="J26">
        <f t="shared" si="4"/>
        <v>-2614</v>
      </c>
    </row>
    <row r="27" spans="1:13" x14ac:dyDescent="0.2">
      <c r="B27" t="s">
        <v>15</v>
      </c>
      <c r="G27">
        <f>G26/C25</f>
        <v>3.100839339451161E-2</v>
      </c>
      <c r="H27">
        <f t="shared" ref="H27:J27" si="5">H26/D25</f>
        <v>-6.5535975476003455E-2</v>
      </c>
      <c r="I27">
        <f t="shared" si="5"/>
        <v>-1.39780985833251E-3</v>
      </c>
      <c r="J27">
        <f t="shared" si="5"/>
        <v>-2.3204410080691694E-3</v>
      </c>
    </row>
    <row r="28" spans="1:13" x14ac:dyDescent="0.2">
      <c r="B28" t="s">
        <v>26</v>
      </c>
      <c r="C28">
        <f>C25/(C17*1000)</f>
        <v>5.1509616249828326E-2</v>
      </c>
      <c r="D28">
        <f t="shared" ref="D28:F28" si="6">D25/(D17*1000)</f>
        <v>5.1508867833416939E-2</v>
      </c>
      <c r="E28">
        <f t="shared" si="6"/>
        <v>5.1678481729595223E-2</v>
      </c>
      <c r="F28">
        <f t="shared" si="6"/>
        <v>5.1799755373056089E-2</v>
      </c>
    </row>
    <row r="29" spans="1:13" x14ac:dyDescent="0.2">
      <c r="B29" t="s">
        <v>1</v>
      </c>
      <c r="G29">
        <f>C$28*G20*(G$27/G$19)</f>
        <v>20.343026917900438</v>
      </c>
      <c r="H29">
        <f t="shared" ref="H29:J31" si="7">D$28*H20*(H$27/H$19)</f>
        <v>-55.69908277157689</v>
      </c>
      <c r="I29">
        <f t="shared" si="7"/>
        <v>-1.025277837837838</v>
      </c>
      <c r="J29">
        <f t="shared" si="7"/>
        <v>-2.2984994064107576</v>
      </c>
    </row>
    <row r="30" spans="1:13" x14ac:dyDescent="0.2">
      <c r="B30" t="s">
        <v>2</v>
      </c>
      <c r="G30">
        <f t="shared" ref="G30:G31" si="8">C$28*G21*(G$27/G$19)</f>
        <v>-7.3307523553163039</v>
      </c>
      <c r="H30">
        <f t="shared" si="7"/>
        <v>-24.312649629793309</v>
      </c>
      <c r="I30">
        <f t="shared" si="7"/>
        <v>-0.30110702702702857</v>
      </c>
      <c r="J30">
        <f t="shared" si="7"/>
        <v>2.0036873763355731</v>
      </c>
    </row>
    <row r="31" spans="1:13" x14ac:dyDescent="0.2">
      <c r="B31" t="s">
        <v>3</v>
      </c>
      <c r="G31">
        <f t="shared" si="8"/>
        <v>11.544611036339179</v>
      </c>
      <c r="H31">
        <f t="shared" si="7"/>
        <v>4.0461405127638468</v>
      </c>
      <c r="I31">
        <f t="shared" si="7"/>
        <v>0.62870810810810818</v>
      </c>
      <c r="J31">
        <f t="shared" si="7"/>
        <v>0.3092940245350172</v>
      </c>
    </row>
    <row r="33" spans="2:16" x14ac:dyDescent="0.2">
      <c r="B33" t="s">
        <v>28</v>
      </c>
      <c r="G33">
        <f>G29/4</f>
        <v>5.0857567294751096</v>
      </c>
      <c r="H33">
        <f t="shared" ref="H33:J33" si="9">H29/4</f>
        <v>-13.924770692894223</v>
      </c>
      <c r="I33">
        <f t="shared" si="9"/>
        <v>-0.2563194594594595</v>
      </c>
      <c r="J33">
        <f t="shared" si="9"/>
        <v>-0.57462485160268939</v>
      </c>
      <c r="L33" t="s">
        <v>31</v>
      </c>
      <c r="M33">
        <f>ROUND(G33/3,1)</f>
        <v>1.7</v>
      </c>
      <c r="N33">
        <f t="shared" ref="N33:P33" si="10">ROUND(H33/3,1)</f>
        <v>-4.5999999999999996</v>
      </c>
      <c r="O33">
        <f t="shared" si="10"/>
        <v>-0.1</v>
      </c>
      <c r="P33">
        <f t="shared" si="10"/>
        <v>-0.2</v>
      </c>
    </row>
    <row r="34" spans="2:16" x14ac:dyDescent="0.2">
      <c r="B34" t="s">
        <v>29</v>
      </c>
      <c r="G34">
        <f t="shared" ref="G34:J34" si="11">G30/4</f>
        <v>-1.832688088829076</v>
      </c>
      <c r="H34">
        <f t="shared" si="11"/>
        <v>-6.0781624074483274</v>
      </c>
      <c r="I34">
        <f t="shared" si="11"/>
        <v>-7.5276756756757143E-2</v>
      </c>
      <c r="J34">
        <f t="shared" si="11"/>
        <v>0.50092184408389329</v>
      </c>
      <c r="L34" t="s">
        <v>32</v>
      </c>
      <c r="M34">
        <f t="shared" ref="M34:M35" si="12">ROUND(G34/3,1)</f>
        <v>-0.6</v>
      </c>
      <c r="N34">
        <f t="shared" ref="N34:N35" si="13">ROUND(H34/3,1)</f>
        <v>-2</v>
      </c>
      <c r="O34">
        <f t="shared" ref="O34:O35" si="14">ROUND(I34/3,1)</f>
        <v>0</v>
      </c>
      <c r="P34">
        <f t="shared" ref="P34:P35" si="15">ROUND(J34/3,1)</f>
        <v>0.2</v>
      </c>
    </row>
    <row r="35" spans="2:16" x14ac:dyDescent="0.2">
      <c r="B35" t="s">
        <v>30</v>
      </c>
      <c r="G35">
        <f t="shared" ref="G35:J35" si="16">G31/4</f>
        <v>2.8861527590847946</v>
      </c>
      <c r="H35">
        <f t="shared" si="16"/>
        <v>1.0115351281909617</v>
      </c>
      <c r="I35">
        <f t="shared" si="16"/>
        <v>0.15717702702702704</v>
      </c>
      <c r="J35">
        <f t="shared" si="16"/>
        <v>7.7323506133754299E-2</v>
      </c>
      <c r="L35" t="s">
        <v>33</v>
      </c>
      <c r="M35">
        <f t="shared" si="12"/>
        <v>1</v>
      </c>
      <c r="N35">
        <f t="shared" si="13"/>
        <v>0.3</v>
      </c>
      <c r="O35">
        <f t="shared" si="14"/>
        <v>0.1</v>
      </c>
      <c r="P35">
        <f t="shared" si="15"/>
        <v>0</v>
      </c>
    </row>
  </sheetData>
  <mergeCells count="3">
    <mergeCell ref="C1:E1"/>
    <mergeCell ref="G1:I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2021-05-11T19:02:10Z</dcterms:created>
  <dcterms:modified xsi:type="dcterms:W3CDTF">2021-05-14T04:45:00Z</dcterms:modified>
</cp:coreProperties>
</file>