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Desktop/"/>
    </mc:Choice>
  </mc:AlternateContent>
  <xr:revisionPtr revIDLastSave="0" documentId="13_ncr:1_{D1BD5FF5-BADC-DB4E-AA6B-DF0E4475EBCA}" xr6:coauthVersionLast="45" xr6:coauthVersionMax="45" xr10:uidLastSave="{00000000-0000-0000-0000-000000000000}"/>
  <bookViews>
    <workbookView xWindow="40" yWindow="460" windowWidth="28760" windowHeight="17540" xr2:uid="{ABD401D6-990C-974A-A765-E998804ACBC2}"/>
  </bookViews>
  <sheets>
    <sheet name="PATHOGEN" sheetId="1" r:id="rId1"/>
    <sheet name="VIRAL" sheetId="2" r:id="rId2"/>
  </sheets>
  <definedNames>
    <definedName name="solver_adj" localSheetId="0" hidden="1">PATHOGEN!$B$1</definedName>
    <definedName name="solver_adj" localSheetId="1" hidden="1">VIRAL!$B$1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PATHOGEN!$G$10</definedName>
    <definedName name="solver_opt" localSheetId="1" hidden="1">VIRAL!$G$10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900</definedName>
    <definedName name="solver_val" localSheetId="1" hidden="1">900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2" l="1"/>
  <c r="F8" i="2"/>
  <c r="E8" i="2"/>
  <c r="D8" i="2"/>
  <c r="C8" i="2"/>
  <c r="B8" i="2"/>
  <c r="C8" i="1"/>
  <c r="D8" i="1"/>
  <c r="E8" i="1"/>
  <c r="F8" i="1"/>
  <c r="G8" i="1"/>
  <c r="B8" i="1"/>
  <c r="B1" i="1"/>
  <c r="D6" i="1" s="1"/>
  <c r="B1" i="2"/>
  <c r="E6" i="2" s="1"/>
  <c r="E7" i="2" s="1"/>
  <c r="C6" i="1" l="1"/>
  <c r="B6" i="1"/>
  <c r="B7" i="1" s="1"/>
  <c r="F6" i="1"/>
  <c r="F7" i="1" s="1"/>
  <c r="F10" i="1" s="1"/>
  <c r="F11" i="1" s="1"/>
  <c r="E6" i="1"/>
  <c r="G6" i="1"/>
  <c r="G7" i="1" s="1"/>
  <c r="G10" i="1"/>
  <c r="G11" i="1" s="1"/>
  <c r="D6" i="2"/>
  <c r="D7" i="2" s="1"/>
  <c r="F6" i="2"/>
  <c r="F7" i="2" s="1"/>
  <c r="F10" i="2" s="1"/>
  <c r="F11" i="2" s="1"/>
  <c r="B6" i="2"/>
  <c r="B7" i="2" s="1"/>
  <c r="B10" i="2" s="1"/>
  <c r="B11" i="2" s="1"/>
  <c r="G6" i="2"/>
  <c r="G7" i="2" s="1"/>
  <c r="C6" i="2"/>
  <c r="C7" i="2" s="1"/>
  <c r="C10" i="2" s="1"/>
  <c r="C11" i="2" s="1"/>
  <c r="E10" i="2"/>
  <c r="E11" i="2" s="1"/>
  <c r="E7" i="1"/>
  <c r="E10" i="1" s="1"/>
  <c r="E11" i="1" s="1"/>
  <c r="D7" i="1"/>
  <c r="D10" i="1" s="1"/>
  <c r="D11" i="1" s="1"/>
  <c r="C7" i="1"/>
  <c r="C10" i="1" s="1"/>
  <c r="C11" i="1" s="1"/>
  <c r="B10" i="1" l="1"/>
  <c r="B11" i="1" s="1"/>
  <c r="G10" i="2"/>
  <c r="G11" i="2" s="1"/>
  <c r="D10" i="2"/>
  <c r="D11" i="2" s="1"/>
</calcChain>
</file>

<file path=xl/sharedStrings.xml><?xml version="1.0" encoding="utf-8"?>
<sst xmlns="http://schemas.openxmlformats.org/spreadsheetml/2006/main" count="34" uniqueCount="17">
  <si>
    <t>Vol max</t>
  </si>
  <si>
    <t>W1</t>
  </si>
  <si>
    <t>W2</t>
  </si>
  <si>
    <t>Lysis</t>
  </si>
  <si>
    <t>Beads</t>
  </si>
  <si>
    <t>Volumen necesario</t>
  </si>
  <si>
    <t>Num. Pocillos</t>
  </si>
  <si>
    <t>Volumen por pocillo</t>
  </si>
  <si>
    <t>Reactivo</t>
  </si>
  <si>
    <t>Elution</t>
  </si>
  <si>
    <t>IC</t>
  </si>
  <si>
    <t>VOL RESTANTE TOTAL</t>
  </si>
  <si>
    <t>VOL RESTANTE POR POCILLO</t>
  </si>
  <si>
    <t>Num samples corregido</t>
  </si>
  <si>
    <t xml:space="preserve">Num samples </t>
  </si>
  <si>
    <t>Vol. Mínimo que debe quedar</t>
  </si>
  <si>
    <t>Volumen mínimo que debe quedar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</si>
</sst>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enturyGothic"/>
      <family val="2"/>
    </font>
    <font>
      <sz val="12"/>
      <color rgb="FFFF0000"/>
      <name val="CenturyGothic"/>
      <family val="2"/>
    </font>
    <font>
      <i/>
      <sz val="12"/>
      <color theme="1"/>
      <name val="CenturyGothic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0" fillId="0" borderId="2" xfId="0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36F645-A19D-A142-8AFE-387C81C14FF8}" name="Table2" displayName="Table2" ref="A4:G11" totalsRowShown="0">
  <autoFilter ref="A4:G11" xr:uid="{7B4CC085-B12D-DA44-8941-9C869C3852CA}"/>
  <tableColumns count="7">
    <tableColumn id="1" xr3:uid="{8DF178F6-3C8F-774B-B102-9696F52D64C3}" name="Reactivo"/>
    <tableColumn id="2" xr3:uid="{69BCECB4-C847-B44C-AB34-E7082DE58791}" name="W1"/>
    <tableColumn id="3" xr3:uid="{88E4C28B-B988-5E49-ABEF-5331923E338F}" name="W2"/>
    <tableColumn id="4" xr3:uid="{0E96C09E-20AA-134C-812C-4B028D89A19E}" name="Lysis"/>
    <tableColumn id="5" xr3:uid="{83E599CA-C5E4-924D-BC7B-D9A5DC9217D3}" name="Beads"/>
    <tableColumn id="6" xr3:uid="{596E475F-BA9B-B24E-BC3F-6E6C0BA1DC5A}" name="Elution"/>
    <tableColumn id="7" xr3:uid="{DCC8757E-13F6-554C-8879-AAB3B42771E4}" name="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EBBE6-44FF-3A4A-834A-0DAC4B115D46}" name="Table1" displayName="Table1" ref="A4:G11" totalsRowShown="0">
  <autoFilter ref="A4:G11" xr:uid="{A576D561-05BF-9745-B4DE-6A15E6E5C715}"/>
  <tableColumns count="7">
    <tableColumn id="1" xr3:uid="{84B4C622-B3E3-5140-9AFC-ED0E0C1B22B5}" name="Reactivo"/>
    <tableColumn id="2" xr3:uid="{56B1B782-6DAC-5943-8EB1-55695501E0EA}" name="W1"/>
    <tableColumn id="3" xr3:uid="{412DE6AD-30AB-334B-AE8E-8FF508ABB660}" name="W2"/>
    <tableColumn id="4" xr3:uid="{21A8E6AA-1C7C-6044-9A88-42A64583CC4D}" name="Lysis"/>
    <tableColumn id="5" xr3:uid="{937759F1-8456-174F-B028-FE9B8FBEEEF6}" name="Beads"/>
    <tableColumn id="6" xr3:uid="{2FC09C40-764A-0C4B-A756-550F71EF71F1}" name="Elution"/>
    <tableColumn id="7" xr3:uid="{ED753A27-4973-4F45-9A7E-FE910F81DD9D}" name="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C16-326F-5049-A8DA-2403D398FD3E}">
  <dimension ref="A1:G11"/>
  <sheetViews>
    <sheetView tabSelected="1" workbookViewId="0">
      <selection activeCell="E22" sqref="E22"/>
    </sheetView>
  </sheetViews>
  <sheetFormatPr baseColWidth="10" defaultRowHeight="16"/>
  <cols>
    <col min="1" max="1" width="24.42578125" bestFit="1" customWidth="1"/>
  </cols>
  <sheetData>
    <row r="1" spans="1:7" ht="17" thickBot="1">
      <c r="A1" s="1" t="s">
        <v>13</v>
      </c>
      <c r="B1" s="5">
        <f>ROUNDUP(B2/8,0)*8</f>
        <v>24</v>
      </c>
      <c r="D1" s="1" t="s">
        <v>0</v>
      </c>
      <c r="E1" s="2">
        <v>12400</v>
      </c>
    </row>
    <row r="2" spans="1:7" ht="17" thickBot="1">
      <c r="A2" s="1" t="s">
        <v>14</v>
      </c>
      <c r="B2" s="3">
        <v>20</v>
      </c>
      <c r="D2" s="4"/>
      <c r="E2" s="4"/>
    </row>
    <row r="4" spans="1:7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t="s">
        <v>10</v>
      </c>
    </row>
    <row r="5" spans="1:7">
      <c r="A5" t="s">
        <v>5</v>
      </c>
      <c r="B5" s="7">
        <v>300</v>
      </c>
      <c r="C5" s="7">
        <v>450</v>
      </c>
      <c r="D5" s="7">
        <v>260</v>
      </c>
      <c r="E5" s="7">
        <v>260</v>
      </c>
      <c r="F5" s="7">
        <v>90</v>
      </c>
      <c r="G5" s="7">
        <v>10</v>
      </c>
    </row>
    <row r="6" spans="1:7">
      <c r="A6" t="s">
        <v>5</v>
      </c>
      <c r="B6" s="6">
        <f>B5*$B$1</f>
        <v>7200</v>
      </c>
      <c r="C6" s="6">
        <f>C5*$B$1</f>
        <v>10800</v>
      </c>
      <c r="D6" s="6">
        <f>D5*$B$1</f>
        <v>6240</v>
      </c>
      <c r="E6" s="6">
        <f>E5*$B$1</f>
        <v>6240</v>
      </c>
      <c r="F6" s="6">
        <f>F5*$B$1</f>
        <v>2160</v>
      </c>
      <c r="G6" s="6">
        <f>G5*$B$1</f>
        <v>240</v>
      </c>
    </row>
    <row r="7" spans="1:7">
      <c r="A7" t="s">
        <v>6</v>
      </c>
      <c r="B7" s="6">
        <f>ROUNDUP(B6/$E$1,0)</f>
        <v>1</v>
      </c>
      <c r="C7" s="6">
        <f t="shared" ref="C7:E7" si="0">ROUNDUP(C6/$E$1,0)</f>
        <v>1</v>
      </c>
      <c r="D7" s="6">
        <f t="shared" si="0"/>
        <v>1</v>
      </c>
      <c r="E7" s="6">
        <f t="shared" si="0"/>
        <v>1</v>
      </c>
      <c r="F7" s="6">
        <f t="shared" ref="F7:G7" si="1">ROUNDUP(F6/$E$1,0)</f>
        <v>1</v>
      </c>
      <c r="G7" s="6">
        <f t="shared" si="1"/>
        <v>1</v>
      </c>
    </row>
    <row r="8" spans="1:7">
      <c r="A8" t="s">
        <v>7</v>
      </c>
      <c r="B8" s="6">
        <f>ROUNDUP((B6/B7+B9)/100,0)*100</f>
        <v>7800</v>
      </c>
      <c r="C8" s="6">
        <f t="shared" ref="C8:G8" si="2">ROUNDUP((C6/C7+C9)/100,0)*100</f>
        <v>11400</v>
      </c>
      <c r="D8" s="6">
        <f t="shared" si="2"/>
        <v>6900</v>
      </c>
      <c r="E8" s="6">
        <f t="shared" si="2"/>
        <v>6900</v>
      </c>
      <c r="F8" s="6">
        <f t="shared" si="2"/>
        <v>2800</v>
      </c>
      <c r="G8" s="6">
        <f t="shared" si="2"/>
        <v>1200</v>
      </c>
    </row>
    <row r="9" spans="1:7">
      <c r="A9" t="s">
        <v>15</v>
      </c>
      <c r="B9" s="6">
        <v>600</v>
      </c>
      <c r="C9" s="6">
        <v>600</v>
      </c>
      <c r="D9" s="6">
        <v>600</v>
      </c>
      <c r="E9" s="6">
        <v>600</v>
      </c>
      <c r="F9" s="6">
        <v>600</v>
      </c>
      <c r="G9" s="6">
        <v>900</v>
      </c>
    </row>
    <row r="10" spans="1:7">
      <c r="A10" t="s">
        <v>11</v>
      </c>
      <c r="B10" s="6">
        <f>B8*B7-(B5*$B$1)</f>
        <v>600</v>
      </c>
      <c r="C10" s="6">
        <f>C8*C7-(C5*$B$1)</f>
        <v>600</v>
      </c>
      <c r="D10" s="6">
        <f>D8*D7-(D5*$B$1)</f>
        <v>660</v>
      </c>
      <c r="E10" s="6">
        <f>E8*E7-(E5*$B$1)</f>
        <v>660</v>
      </c>
      <c r="F10" s="6">
        <f>F8*F7-(F5*$B$1)</f>
        <v>640</v>
      </c>
      <c r="G10" s="6">
        <f>G8*G7-(G5*$B$1)</f>
        <v>960</v>
      </c>
    </row>
    <row r="11" spans="1:7">
      <c r="A11" t="s">
        <v>12</v>
      </c>
      <c r="B11" s="6">
        <f>B10/B7</f>
        <v>600</v>
      </c>
      <c r="C11" s="6">
        <f t="shared" ref="C11:G11" si="3">C10/C7</f>
        <v>600</v>
      </c>
      <c r="D11" s="6">
        <f t="shared" si="3"/>
        <v>660</v>
      </c>
      <c r="E11" s="6">
        <f t="shared" si="3"/>
        <v>660</v>
      </c>
      <c r="F11" s="6">
        <f t="shared" si="3"/>
        <v>640</v>
      </c>
      <c r="G11" s="6">
        <f t="shared" si="3"/>
        <v>960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363C-0253-2C45-9A83-ACEA38D7A2BD}">
  <dimension ref="A1:G11"/>
  <sheetViews>
    <sheetView workbookViewId="0">
      <selection activeCell="C21" sqref="C21"/>
    </sheetView>
  </sheetViews>
  <sheetFormatPr baseColWidth="10" defaultRowHeight="16"/>
  <cols>
    <col min="1" max="1" width="31" bestFit="1" customWidth="1"/>
  </cols>
  <sheetData>
    <row r="1" spans="1:7" ht="17" thickBot="1">
      <c r="A1" s="1" t="s">
        <v>13</v>
      </c>
      <c r="B1" s="5">
        <f>ROUNDUP(B2/8,0)*8</f>
        <v>24</v>
      </c>
      <c r="D1" s="1" t="s">
        <v>0</v>
      </c>
      <c r="E1" s="2">
        <v>12400</v>
      </c>
    </row>
    <row r="2" spans="1:7" ht="17" thickBot="1">
      <c r="A2" s="1" t="s">
        <v>14</v>
      </c>
      <c r="B2" s="3">
        <v>17</v>
      </c>
      <c r="D2" s="4"/>
      <c r="E2" s="4"/>
    </row>
    <row r="4" spans="1:7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t="s">
        <v>10</v>
      </c>
    </row>
    <row r="5" spans="1:7">
      <c r="A5" t="s">
        <v>5</v>
      </c>
      <c r="B5" s="7">
        <v>100</v>
      </c>
      <c r="C5" s="7">
        <v>100</v>
      </c>
      <c r="D5" s="7">
        <v>100</v>
      </c>
      <c r="E5" s="7">
        <v>20</v>
      </c>
      <c r="F5" s="7">
        <v>50</v>
      </c>
      <c r="G5" s="7">
        <v>10</v>
      </c>
    </row>
    <row r="6" spans="1:7">
      <c r="A6" t="s">
        <v>5</v>
      </c>
      <c r="B6" s="6">
        <f>B5*$B$1</f>
        <v>2400</v>
      </c>
      <c r="C6" s="6">
        <f>C5*$B$1</f>
        <v>2400</v>
      </c>
      <c r="D6" s="6">
        <f>D5*$B$1</f>
        <v>2400</v>
      </c>
      <c r="E6" s="6">
        <f>E5*$B$1</f>
        <v>480</v>
      </c>
      <c r="F6" s="6">
        <f>F5*$B$1</f>
        <v>1200</v>
      </c>
      <c r="G6" s="6">
        <f>G5*$B$1</f>
        <v>240</v>
      </c>
    </row>
    <row r="7" spans="1:7">
      <c r="A7" t="s">
        <v>6</v>
      </c>
      <c r="B7" s="6">
        <f>ROUNDUP(B6/$E$1,0)</f>
        <v>1</v>
      </c>
      <c r="C7" s="6">
        <f t="shared" ref="C7:G7" si="0">ROUNDUP(C6/$E$1,0)</f>
        <v>1</v>
      </c>
      <c r="D7" s="6">
        <f t="shared" si="0"/>
        <v>1</v>
      </c>
      <c r="E7" s="6">
        <f t="shared" si="0"/>
        <v>1</v>
      </c>
      <c r="F7" s="6">
        <f t="shared" si="0"/>
        <v>1</v>
      </c>
      <c r="G7" s="6">
        <f t="shared" si="0"/>
        <v>1</v>
      </c>
    </row>
    <row r="8" spans="1:7">
      <c r="A8" t="s">
        <v>7</v>
      </c>
      <c r="B8" s="6">
        <f>ROUNDUP((B6/B7+B9)/100,0)*100</f>
        <v>3000</v>
      </c>
      <c r="C8" s="6">
        <f t="shared" ref="C8:G8" si="1">ROUNDUP((C6/C7+C9)/100,0)*100</f>
        <v>3000</v>
      </c>
      <c r="D8" s="6">
        <f t="shared" si="1"/>
        <v>3000</v>
      </c>
      <c r="E8" s="6">
        <f t="shared" si="1"/>
        <v>1300</v>
      </c>
      <c r="F8" s="6">
        <f t="shared" si="1"/>
        <v>1800</v>
      </c>
      <c r="G8" s="6">
        <f t="shared" si="1"/>
        <v>1200</v>
      </c>
    </row>
    <row r="9" spans="1:7">
      <c r="A9" t="s">
        <v>16</v>
      </c>
      <c r="B9" s="6">
        <v>600</v>
      </c>
      <c r="C9" s="6">
        <v>600</v>
      </c>
      <c r="D9" s="6">
        <v>600</v>
      </c>
      <c r="E9" s="6">
        <v>800</v>
      </c>
      <c r="F9" s="6">
        <v>600</v>
      </c>
      <c r="G9" s="6">
        <v>900</v>
      </c>
    </row>
    <row r="10" spans="1:7">
      <c r="A10" t="s">
        <v>11</v>
      </c>
      <c r="B10" s="6">
        <f>B8*B7-(B5*$B$1)</f>
        <v>600</v>
      </c>
      <c r="C10" s="6">
        <f>C8*C7-(C5*$B$1)</f>
        <v>600</v>
      </c>
      <c r="D10" s="6">
        <f>D8*D7-(D5*$B$1)</f>
        <v>600</v>
      </c>
      <c r="E10" s="6">
        <f>E8*E7-(E5*$B$1)</f>
        <v>820</v>
      </c>
      <c r="F10" s="6">
        <f>F8*F7-(F5*$B$1)</f>
        <v>600</v>
      </c>
      <c r="G10" s="6">
        <f>G8*G7-(G5*$B$1)</f>
        <v>960</v>
      </c>
    </row>
    <row r="11" spans="1:7">
      <c r="A11" t="s">
        <v>12</v>
      </c>
      <c r="B11" s="6">
        <f>B10/B7</f>
        <v>600</v>
      </c>
      <c r="C11" s="6">
        <f>C10/C7</f>
        <v>600</v>
      </c>
      <c r="D11" s="6">
        <f>D10/D7</f>
        <v>600</v>
      </c>
      <c r="E11" s="6">
        <f>E10/E7</f>
        <v>820</v>
      </c>
      <c r="F11" s="6">
        <f>F10/F7</f>
        <v>600</v>
      </c>
      <c r="G11" s="6">
        <f>G10/G7</f>
        <v>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PATHOGEN</vt:lpstr>
      <vt:lpstr>VIRAL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Gastaminza</dc:creator>
  <cp:lastModifiedBy>Aitor Gastaminza</cp:lastModifiedBy>
  <dcterms:created xsi:type="dcterms:W3CDTF">2020-06-18T09:06:21Z</dcterms:created>
  <dcterms:modified xsi:type="dcterms:W3CDTF">2020-06-18T09:47:29Z</dcterms:modified>
</cp:coreProperties>
</file>